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40" windowWidth="11640" windowHeight="4380" tabRatio="884" activeTab="30"/>
  </bookViews>
  <sheets>
    <sheet name="DATA" sheetId="2" r:id="rId1"/>
    <sheet name="RQ" sheetId="34" r:id="rId2"/>
    <sheet name="FTF" sheetId="35" r:id="rId3"/>
    <sheet name="1" sheetId="1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2">FTF!$B$1:$AK$61</definedName>
    <definedName name="_xlnm.Print_Area" localSheetId="1">RQ!$A$1:$AL$70</definedName>
  </definedNames>
  <calcPr calcId="145621"/>
</workbook>
</file>

<file path=xl/calcChain.xml><?xml version="1.0" encoding="utf-8"?>
<calcChain xmlns="http://schemas.openxmlformats.org/spreadsheetml/2006/main">
  <c r="F4" i="34" l="1"/>
  <c r="A4" i="2" l="1"/>
  <c r="B51" i="12" l="1"/>
  <c r="B67" i="12" s="1"/>
  <c r="B51" i="11"/>
  <c r="L515" i="2"/>
  <c r="M8" i="34"/>
  <c r="P8" i="34"/>
  <c r="Q8" i="34"/>
  <c r="R8" i="34"/>
  <c r="S8" i="34"/>
  <c r="M6" i="34"/>
  <c r="R6" i="34"/>
  <c r="S6" i="34"/>
  <c r="I115" i="2" l="1"/>
  <c r="I116" i="2"/>
  <c r="I117" i="2"/>
  <c r="I123" i="2"/>
  <c r="I124" i="2"/>
  <c r="I125" i="2"/>
  <c r="I130" i="2"/>
  <c r="I131" i="2"/>
  <c r="I137" i="2"/>
  <c r="I138" i="2"/>
  <c r="I139" i="2"/>
  <c r="G6" i="34"/>
  <c r="H6" i="34"/>
  <c r="O59" i="33" l="1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O65" i="33" s="1"/>
  <c r="N53" i="33"/>
  <c r="N65" i="33" s="1"/>
  <c r="M53" i="33"/>
  <c r="M65" i="33" s="1"/>
  <c r="L53" i="33"/>
  <c r="L65" i="33" s="1"/>
  <c r="K53" i="33"/>
  <c r="K65" i="33" s="1"/>
  <c r="J53" i="33"/>
  <c r="J65" i="33" s="1"/>
  <c r="I53" i="33"/>
  <c r="I65" i="33" s="1"/>
  <c r="H53" i="33"/>
  <c r="H65" i="33" s="1"/>
  <c r="G53" i="33"/>
  <c r="G65" i="33" s="1"/>
  <c r="F53" i="33"/>
  <c r="F65" i="33" s="1"/>
  <c r="E53" i="33"/>
  <c r="E65" i="33" s="1"/>
  <c r="D53" i="33"/>
  <c r="D65" i="33" s="1"/>
  <c r="C53" i="33"/>
  <c r="C65" i="33" s="1"/>
  <c r="B53" i="33"/>
  <c r="B65" i="33" s="1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O64" i="33" s="1"/>
  <c r="N52" i="33"/>
  <c r="N64" i="33" s="1"/>
  <c r="M52" i="33"/>
  <c r="M64" i="33" s="1"/>
  <c r="L52" i="33"/>
  <c r="L64" i="33" s="1"/>
  <c r="K52" i="33"/>
  <c r="K64" i="33" s="1"/>
  <c r="J52" i="33"/>
  <c r="J64" i="33" s="1"/>
  <c r="I52" i="33"/>
  <c r="I64" i="33" s="1"/>
  <c r="H52" i="33"/>
  <c r="H64" i="33" s="1"/>
  <c r="G52" i="33"/>
  <c r="G64" i="33" s="1"/>
  <c r="F52" i="33"/>
  <c r="F64" i="33" s="1"/>
  <c r="E52" i="33"/>
  <c r="E64" i="33" s="1"/>
  <c r="D52" i="33"/>
  <c r="D64" i="33" s="1"/>
  <c r="C52" i="33"/>
  <c r="C64" i="33" s="1"/>
  <c r="B52" i="33"/>
  <c r="B64" i="33" s="1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O63" i="33" s="1"/>
  <c r="N51" i="33"/>
  <c r="N63" i="33" s="1"/>
  <c r="M51" i="33"/>
  <c r="M63" i="33" s="1"/>
  <c r="L51" i="33"/>
  <c r="L63" i="33" s="1"/>
  <c r="K51" i="33"/>
  <c r="K63" i="33" s="1"/>
  <c r="J51" i="33"/>
  <c r="J63" i="33" s="1"/>
  <c r="I51" i="33"/>
  <c r="I63" i="33" s="1"/>
  <c r="H51" i="33"/>
  <c r="H63" i="33" s="1"/>
  <c r="G51" i="33"/>
  <c r="G63" i="33" s="1"/>
  <c r="F51" i="33"/>
  <c r="F63" i="33" s="1"/>
  <c r="E51" i="33"/>
  <c r="E63" i="33" s="1"/>
  <c r="D51" i="33"/>
  <c r="D63" i="33" s="1"/>
  <c r="C51" i="33"/>
  <c r="C63" i="33" s="1"/>
  <c r="B51" i="33"/>
  <c r="B63" i="33" s="1"/>
  <c r="AQ50" i="33"/>
  <c r="AQ55" i="33" s="1"/>
  <c r="AP50" i="33"/>
  <c r="AP55" i="33" s="1"/>
  <c r="AO50" i="33"/>
  <c r="AO55" i="33" s="1"/>
  <c r="AN50" i="33"/>
  <c r="AN55" i="33" s="1"/>
  <c r="AM50" i="33"/>
  <c r="AM55" i="33" s="1"/>
  <c r="AL50" i="33"/>
  <c r="AL55" i="33" s="1"/>
  <c r="AK50" i="33"/>
  <c r="AK55" i="33" s="1"/>
  <c r="AJ50" i="33"/>
  <c r="AJ55" i="33" s="1"/>
  <c r="AI50" i="33"/>
  <c r="AI55" i="33" s="1"/>
  <c r="AH50" i="33"/>
  <c r="AH55" i="33" s="1"/>
  <c r="AG50" i="33"/>
  <c r="AG55" i="33" s="1"/>
  <c r="AF50" i="33"/>
  <c r="AF55" i="33" s="1"/>
  <c r="AE50" i="33"/>
  <c r="AE55" i="33" s="1"/>
  <c r="AD50" i="33"/>
  <c r="AD68" i="33" s="1"/>
  <c r="AC50" i="33"/>
  <c r="AC55" i="33" s="1"/>
  <c r="AB50" i="33"/>
  <c r="AB55" i="33" s="1"/>
  <c r="AA50" i="33"/>
  <c r="AA55" i="33" s="1"/>
  <c r="Z50" i="33"/>
  <c r="Z55" i="33" s="1"/>
  <c r="Y50" i="33"/>
  <c r="Y55" i="33" s="1"/>
  <c r="X50" i="33"/>
  <c r="X55" i="33" s="1"/>
  <c r="W50" i="33"/>
  <c r="W55" i="33" s="1"/>
  <c r="V50" i="33"/>
  <c r="V55" i="33" s="1"/>
  <c r="U50" i="33"/>
  <c r="U55" i="33" s="1"/>
  <c r="T50" i="33"/>
  <c r="T55" i="33" s="1"/>
  <c r="S50" i="33"/>
  <c r="S55" i="33" s="1"/>
  <c r="R50" i="33"/>
  <c r="R55" i="33" s="1"/>
  <c r="Q50" i="33"/>
  <c r="Q55" i="33" s="1"/>
  <c r="P50" i="33"/>
  <c r="P55" i="33" s="1"/>
  <c r="O50" i="33"/>
  <c r="O62" i="33" s="1"/>
  <c r="N50" i="33"/>
  <c r="N62" i="33" s="1"/>
  <c r="M50" i="33"/>
  <c r="M62" i="33" s="1"/>
  <c r="L50" i="33"/>
  <c r="L62" i="33" s="1"/>
  <c r="K50" i="33"/>
  <c r="K62" i="33" s="1"/>
  <c r="J50" i="33"/>
  <c r="J62" i="33" s="1"/>
  <c r="I50" i="33"/>
  <c r="I62" i="33" s="1"/>
  <c r="H50" i="33"/>
  <c r="H62" i="33" s="1"/>
  <c r="G50" i="33"/>
  <c r="G62" i="33" s="1"/>
  <c r="F50" i="33"/>
  <c r="F62" i="33" s="1"/>
  <c r="E50" i="33"/>
  <c r="E62" i="33" s="1"/>
  <c r="D50" i="33"/>
  <c r="D62" i="33" s="1"/>
  <c r="C50" i="33"/>
  <c r="C62" i="33" s="1"/>
  <c r="B50" i="33"/>
  <c r="B71" i="33" s="1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O61" i="33" s="1"/>
  <c r="N49" i="33"/>
  <c r="N61" i="33" s="1"/>
  <c r="M49" i="33"/>
  <c r="M61" i="33" s="1"/>
  <c r="L49" i="33"/>
  <c r="L61" i="33" s="1"/>
  <c r="K49" i="33"/>
  <c r="K61" i="33" s="1"/>
  <c r="J49" i="33"/>
  <c r="J61" i="33" s="1"/>
  <c r="I49" i="33"/>
  <c r="I61" i="33" s="1"/>
  <c r="H49" i="33"/>
  <c r="H61" i="33" s="1"/>
  <c r="G49" i="33"/>
  <c r="G61" i="33" s="1"/>
  <c r="F49" i="33"/>
  <c r="F61" i="33" s="1"/>
  <c r="E49" i="33"/>
  <c r="E61" i="33" s="1"/>
  <c r="D49" i="33"/>
  <c r="D61" i="33" s="1"/>
  <c r="C49" i="33"/>
  <c r="C61" i="33" s="1"/>
  <c r="B49" i="33"/>
  <c r="B61" i="33" s="1"/>
  <c r="AQ48" i="33"/>
  <c r="AQ54" i="33" s="1"/>
  <c r="AP48" i="33"/>
  <c r="AP54" i="33" s="1"/>
  <c r="AO48" i="33"/>
  <c r="AO54" i="33" s="1"/>
  <c r="AN48" i="33"/>
  <c r="AN54" i="33" s="1"/>
  <c r="AM48" i="33"/>
  <c r="AM54" i="33" s="1"/>
  <c r="AL48" i="33"/>
  <c r="AL54" i="33" s="1"/>
  <c r="AK48" i="33"/>
  <c r="AK54" i="33" s="1"/>
  <c r="AJ48" i="33"/>
  <c r="AJ54" i="33" s="1"/>
  <c r="AI48" i="33"/>
  <c r="AI54" i="33" s="1"/>
  <c r="AH48" i="33"/>
  <c r="AH54" i="33" s="1"/>
  <c r="AG48" i="33"/>
  <c r="AG54" i="33" s="1"/>
  <c r="AF48" i="33"/>
  <c r="AF54" i="33" s="1"/>
  <c r="AE48" i="33"/>
  <c r="AE54" i="33" s="1"/>
  <c r="AD48" i="33"/>
  <c r="AD67" i="33" s="1"/>
  <c r="AC48" i="33"/>
  <c r="AC54" i="33" s="1"/>
  <c r="AB48" i="33"/>
  <c r="AB54" i="33" s="1"/>
  <c r="AA48" i="33"/>
  <c r="AA54" i="33" s="1"/>
  <c r="Z48" i="33"/>
  <c r="Z54" i="33" s="1"/>
  <c r="Y48" i="33"/>
  <c r="Y54" i="33" s="1"/>
  <c r="X48" i="33"/>
  <c r="X54" i="33" s="1"/>
  <c r="W48" i="33"/>
  <c r="W54" i="33" s="1"/>
  <c r="V48" i="33"/>
  <c r="V54" i="33" s="1"/>
  <c r="U48" i="33"/>
  <c r="U54" i="33" s="1"/>
  <c r="T48" i="33"/>
  <c r="T54" i="33" s="1"/>
  <c r="S48" i="33"/>
  <c r="S54" i="33" s="1"/>
  <c r="R48" i="33"/>
  <c r="R54" i="33" s="1"/>
  <c r="Q48" i="33"/>
  <c r="Q54" i="33" s="1"/>
  <c r="P48" i="33"/>
  <c r="P67" i="33" s="1"/>
  <c r="O48" i="33"/>
  <c r="O54" i="33" s="1"/>
  <c r="N48" i="33"/>
  <c r="N54" i="33" s="1"/>
  <c r="M48" i="33"/>
  <c r="M60" i="33" s="1"/>
  <c r="L48" i="33"/>
  <c r="L60" i="33" s="1"/>
  <c r="K48" i="33"/>
  <c r="K54" i="33" s="1"/>
  <c r="J48" i="33"/>
  <c r="J54" i="33" s="1"/>
  <c r="I48" i="33"/>
  <c r="I60" i="33" s="1"/>
  <c r="H48" i="33"/>
  <c r="H60" i="33" s="1"/>
  <c r="G48" i="33"/>
  <c r="G54" i="33" s="1"/>
  <c r="F48" i="33"/>
  <c r="F54" i="33" s="1"/>
  <c r="E48" i="33"/>
  <c r="E60" i="33" s="1"/>
  <c r="D48" i="33"/>
  <c r="D60" i="33" s="1"/>
  <c r="C48" i="33"/>
  <c r="C54" i="33" s="1"/>
  <c r="B48" i="33"/>
  <c r="B70" i="33" s="1"/>
  <c r="AC4" i="33"/>
  <c r="AQ4" i="33" s="1"/>
  <c r="AB4" i="33"/>
  <c r="AP4" i="33" s="1"/>
  <c r="AA4" i="33"/>
  <c r="AO4" i="33" s="1"/>
  <c r="Z4" i="33"/>
  <c r="AN4" i="33" s="1"/>
  <c r="Y4" i="33"/>
  <c r="AM4" i="33" s="1"/>
  <c r="X4" i="33"/>
  <c r="AL4" i="33" s="1"/>
  <c r="W4" i="33"/>
  <c r="AK4" i="33" s="1"/>
  <c r="V4" i="33"/>
  <c r="AJ4" i="33" s="1"/>
  <c r="U4" i="33"/>
  <c r="AI4" i="33" s="1"/>
  <c r="T4" i="33"/>
  <c r="AH4" i="33" s="1"/>
  <c r="S4" i="33"/>
  <c r="AG4" i="33" s="1"/>
  <c r="R4" i="33"/>
  <c r="AF4" i="33" s="1"/>
  <c r="Q4" i="33"/>
  <c r="AE4" i="33" s="1"/>
  <c r="P4" i="33"/>
  <c r="AD4" i="33" s="1"/>
  <c r="O59" i="32"/>
  <c r="N59" i="32"/>
  <c r="M59" i="32"/>
  <c r="L59" i="32"/>
  <c r="K59" i="32"/>
  <c r="J59" i="32"/>
  <c r="I59" i="32"/>
  <c r="H59" i="32"/>
  <c r="G59" i="32"/>
  <c r="F59" i="32"/>
  <c r="E59" i="32"/>
  <c r="D59" i="32"/>
  <c r="C59" i="32"/>
  <c r="B59" i="32"/>
  <c r="AQ53" i="32"/>
  <c r="AP53" i="32"/>
  <c r="AO53" i="32"/>
  <c r="AN53" i="32"/>
  <c r="AM53" i="32"/>
  <c r="AL53" i="32"/>
  <c r="AK53" i="32"/>
  <c r="AJ53" i="32"/>
  <c r="AI53" i="32"/>
  <c r="AH53" i="32"/>
  <c r="AG53" i="32"/>
  <c r="AF53" i="32"/>
  <c r="AE53" i="32"/>
  <c r="AD53" i="32"/>
  <c r="AC53" i="32"/>
  <c r="AB53" i="32"/>
  <c r="N65" i="32" s="1"/>
  <c r="AA53" i="32"/>
  <c r="Z53" i="32"/>
  <c r="Y53" i="32"/>
  <c r="X53" i="32"/>
  <c r="J65" i="32" s="1"/>
  <c r="W53" i="32"/>
  <c r="V53" i="32"/>
  <c r="U53" i="32"/>
  <c r="T53" i="32"/>
  <c r="F65" i="32" s="1"/>
  <c r="S53" i="32"/>
  <c r="R53" i="32"/>
  <c r="Q53" i="32"/>
  <c r="P53" i="32"/>
  <c r="B65" i="32" s="1"/>
  <c r="O53" i="32"/>
  <c r="O65" i="32" s="1"/>
  <c r="N53" i="32"/>
  <c r="M53" i="32"/>
  <c r="M65" i="32" s="1"/>
  <c r="L53" i="32"/>
  <c r="L65" i="32" s="1"/>
  <c r="K53" i="32"/>
  <c r="K65" i="32" s="1"/>
  <c r="J53" i="32"/>
  <c r="I53" i="32"/>
  <c r="I65" i="32" s="1"/>
  <c r="H53" i="32"/>
  <c r="H65" i="32" s="1"/>
  <c r="G53" i="32"/>
  <c r="G65" i="32" s="1"/>
  <c r="F53" i="32"/>
  <c r="E53" i="32"/>
  <c r="E65" i="32" s="1"/>
  <c r="D53" i="32"/>
  <c r="D65" i="32" s="1"/>
  <c r="C53" i="32"/>
  <c r="C65" i="32" s="1"/>
  <c r="B53" i="32"/>
  <c r="AQ52" i="32"/>
  <c r="AP52" i="32"/>
  <c r="AO52" i="32"/>
  <c r="AN52" i="32"/>
  <c r="AM52" i="32"/>
  <c r="AL52" i="32"/>
  <c r="AK52" i="32"/>
  <c r="AJ52" i="32"/>
  <c r="AI52" i="32"/>
  <c r="AH52" i="32"/>
  <c r="AG52" i="32"/>
  <c r="AF52" i="32"/>
  <c r="AE52" i="32"/>
  <c r="AD52" i="32"/>
  <c r="AC52" i="32"/>
  <c r="AB52" i="32"/>
  <c r="AA52" i="32"/>
  <c r="Z52" i="32"/>
  <c r="L64" i="32" s="1"/>
  <c r="Y52" i="32"/>
  <c r="X52" i="32"/>
  <c r="W52" i="32"/>
  <c r="V52" i="32"/>
  <c r="U52" i="32"/>
  <c r="T52" i="32"/>
  <c r="S52" i="32"/>
  <c r="R52" i="32"/>
  <c r="Q52" i="32"/>
  <c r="P52" i="32"/>
  <c r="O52" i="32"/>
  <c r="O64" i="32" s="1"/>
  <c r="N52" i="32"/>
  <c r="N64" i="32" s="1"/>
  <c r="M52" i="32"/>
  <c r="M64" i="32" s="1"/>
  <c r="L52" i="32"/>
  <c r="K52" i="32"/>
  <c r="K64" i="32" s="1"/>
  <c r="J52" i="32"/>
  <c r="J64" i="32" s="1"/>
  <c r="I52" i="32"/>
  <c r="I64" i="32" s="1"/>
  <c r="H52" i="32"/>
  <c r="H64" i="32" s="1"/>
  <c r="G52" i="32"/>
  <c r="G64" i="32" s="1"/>
  <c r="F52" i="32"/>
  <c r="F64" i="32" s="1"/>
  <c r="E52" i="32"/>
  <c r="E64" i="32" s="1"/>
  <c r="D52" i="32"/>
  <c r="D64" i="32" s="1"/>
  <c r="C52" i="32"/>
  <c r="C64" i="32" s="1"/>
  <c r="B52" i="32"/>
  <c r="B64" i="32" s="1"/>
  <c r="AQ51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O63" i="32" s="1"/>
  <c r="N51" i="32"/>
  <c r="N63" i="32" s="1"/>
  <c r="M51" i="32"/>
  <c r="M63" i="32" s="1"/>
  <c r="L51" i="32"/>
  <c r="L63" i="32" s="1"/>
  <c r="K51" i="32"/>
  <c r="K63" i="32" s="1"/>
  <c r="J51" i="32"/>
  <c r="J63" i="32" s="1"/>
  <c r="I51" i="32"/>
  <c r="I63" i="32" s="1"/>
  <c r="H51" i="32"/>
  <c r="H63" i="32" s="1"/>
  <c r="G51" i="32"/>
  <c r="G63" i="32" s="1"/>
  <c r="F51" i="32"/>
  <c r="F63" i="32" s="1"/>
  <c r="E51" i="32"/>
  <c r="E63" i="32" s="1"/>
  <c r="D51" i="32"/>
  <c r="D63" i="32" s="1"/>
  <c r="C51" i="32"/>
  <c r="C63" i="32" s="1"/>
  <c r="B51" i="32"/>
  <c r="B63" i="32" s="1"/>
  <c r="AQ50" i="32"/>
  <c r="AQ55" i="32" s="1"/>
  <c r="AP50" i="32"/>
  <c r="AP55" i="32" s="1"/>
  <c r="AO50" i="32"/>
  <c r="AO55" i="32" s="1"/>
  <c r="AN50" i="32"/>
  <c r="AM50" i="32"/>
  <c r="AM55" i="32" s="1"/>
  <c r="AL50" i="32"/>
  <c r="AL55" i="32" s="1"/>
  <c r="AK50" i="32"/>
  <c r="AK55" i="32" s="1"/>
  <c r="AJ50" i="32"/>
  <c r="AI50" i="32"/>
  <c r="AI55" i="32" s="1"/>
  <c r="AH50" i="32"/>
  <c r="AH55" i="32" s="1"/>
  <c r="AG50" i="32"/>
  <c r="AG55" i="32" s="1"/>
  <c r="AF50" i="32"/>
  <c r="AE50" i="32"/>
  <c r="AE55" i="32" s="1"/>
  <c r="AD50" i="32"/>
  <c r="AD68" i="32" s="1"/>
  <c r="AC50" i="32"/>
  <c r="AC55" i="32" s="1"/>
  <c r="AB50" i="32"/>
  <c r="AA50" i="32"/>
  <c r="AA55" i="32" s="1"/>
  <c r="Z50" i="32"/>
  <c r="Z55" i="32" s="1"/>
  <c r="Y50" i="32"/>
  <c r="Y55" i="32" s="1"/>
  <c r="X50" i="32"/>
  <c r="W50" i="32"/>
  <c r="W55" i="32" s="1"/>
  <c r="V50" i="32"/>
  <c r="V55" i="32" s="1"/>
  <c r="U50" i="32"/>
  <c r="U55" i="32" s="1"/>
  <c r="T50" i="32"/>
  <c r="S50" i="32"/>
  <c r="S55" i="32" s="1"/>
  <c r="R50" i="32"/>
  <c r="R55" i="32" s="1"/>
  <c r="Q50" i="32"/>
  <c r="Q55" i="32" s="1"/>
  <c r="P50" i="32"/>
  <c r="P68" i="32" s="1"/>
  <c r="O50" i="32"/>
  <c r="O62" i="32" s="1"/>
  <c r="N50" i="32"/>
  <c r="N62" i="32" s="1"/>
  <c r="M50" i="32"/>
  <c r="M62" i="32" s="1"/>
  <c r="L50" i="32"/>
  <c r="L62" i="32" s="1"/>
  <c r="K50" i="32"/>
  <c r="K62" i="32" s="1"/>
  <c r="J50" i="32"/>
  <c r="J62" i="32" s="1"/>
  <c r="I50" i="32"/>
  <c r="I62" i="32" s="1"/>
  <c r="H50" i="32"/>
  <c r="H62" i="32" s="1"/>
  <c r="G50" i="32"/>
  <c r="G62" i="32" s="1"/>
  <c r="F50" i="32"/>
  <c r="F62" i="32" s="1"/>
  <c r="E50" i="32"/>
  <c r="E62" i="32" s="1"/>
  <c r="D50" i="32"/>
  <c r="D62" i="32" s="1"/>
  <c r="C50" i="32"/>
  <c r="C62" i="32" s="1"/>
  <c r="B50" i="32"/>
  <c r="B71" i="32" s="1"/>
  <c r="AQ49" i="32"/>
  <c r="AP49" i="32"/>
  <c r="AO49" i="32"/>
  <c r="AN49" i="32"/>
  <c r="AN55" i="32" s="1"/>
  <c r="AM49" i="32"/>
  <c r="AL49" i="32"/>
  <c r="AK49" i="32"/>
  <c r="AJ49" i="32"/>
  <c r="AJ55" i="32" s="1"/>
  <c r="AI49" i="32"/>
  <c r="AH49" i="32"/>
  <c r="AG49" i="32"/>
  <c r="AF49" i="32"/>
  <c r="AF55" i="32" s="1"/>
  <c r="AE49" i="32"/>
  <c r="AD49" i="32"/>
  <c r="AC49" i="32"/>
  <c r="AB49" i="32"/>
  <c r="AB55" i="32" s="1"/>
  <c r="AA49" i="32"/>
  <c r="Z49" i="32"/>
  <c r="Y49" i="32"/>
  <c r="X49" i="32"/>
  <c r="X55" i="32" s="1"/>
  <c r="W49" i="32"/>
  <c r="V49" i="32"/>
  <c r="U49" i="32"/>
  <c r="T49" i="32"/>
  <c r="T55" i="32" s="1"/>
  <c r="S49" i="32"/>
  <c r="R49" i="32"/>
  <c r="Q49" i="32"/>
  <c r="P49" i="32"/>
  <c r="P55" i="32" s="1"/>
  <c r="O49" i="32"/>
  <c r="O61" i="32" s="1"/>
  <c r="N49" i="32"/>
  <c r="N61" i="32" s="1"/>
  <c r="M49" i="32"/>
  <c r="M61" i="32" s="1"/>
  <c r="L49" i="32"/>
  <c r="L55" i="32" s="1"/>
  <c r="K49" i="32"/>
  <c r="K61" i="32" s="1"/>
  <c r="J49" i="32"/>
  <c r="J61" i="32" s="1"/>
  <c r="I49" i="32"/>
  <c r="I61" i="32" s="1"/>
  <c r="H49" i="32"/>
  <c r="H55" i="32" s="1"/>
  <c r="G49" i="32"/>
  <c r="G61" i="32" s="1"/>
  <c r="F49" i="32"/>
  <c r="F61" i="32" s="1"/>
  <c r="E49" i="32"/>
  <c r="E61" i="32" s="1"/>
  <c r="D49" i="32"/>
  <c r="D55" i="32" s="1"/>
  <c r="C49" i="32"/>
  <c r="C61" i="32" s="1"/>
  <c r="B49" i="32"/>
  <c r="B61" i="32" s="1"/>
  <c r="AQ48" i="32"/>
  <c r="AQ54" i="32" s="1"/>
  <c r="AP48" i="32"/>
  <c r="AP54" i="32" s="1"/>
  <c r="AO48" i="32"/>
  <c r="AO54" i="32" s="1"/>
  <c r="AN48" i="32"/>
  <c r="AN54" i="32" s="1"/>
  <c r="AM48" i="32"/>
  <c r="AM54" i="32" s="1"/>
  <c r="AL48" i="32"/>
  <c r="AL54" i="32" s="1"/>
  <c r="AK48" i="32"/>
  <c r="AK54" i="32" s="1"/>
  <c r="AJ48" i="32"/>
  <c r="AJ54" i="32" s="1"/>
  <c r="AI48" i="32"/>
  <c r="AI54" i="32" s="1"/>
  <c r="AH48" i="32"/>
  <c r="AH54" i="32" s="1"/>
  <c r="AG48" i="32"/>
  <c r="AG54" i="32" s="1"/>
  <c r="AF48" i="32"/>
  <c r="AF54" i="32" s="1"/>
  <c r="AE48" i="32"/>
  <c r="AE54" i="32" s="1"/>
  <c r="AD48" i="32"/>
  <c r="AD67" i="32" s="1"/>
  <c r="AC48" i="32"/>
  <c r="AC54" i="32" s="1"/>
  <c r="AB48" i="32"/>
  <c r="AB54" i="32" s="1"/>
  <c r="AA48" i="32"/>
  <c r="AA54" i="32" s="1"/>
  <c r="Z48" i="32"/>
  <c r="Z54" i="32" s="1"/>
  <c r="Y48" i="32"/>
  <c r="Y54" i="32" s="1"/>
  <c r="X48" i="32"/>
  <c r="X54" i="32" s="1"/>
  <c r="W48" i="32"/>
  <c r="W54" i="32" s="1"/>
  <c r="V48" i="32"/>
  <c r="V54" i="32" s="1"/>
  <c r="U48" i="32"/>
  <c r="U54" i="32" s="1"/>
  <c r="T48" i="32"/>
  <c r="T54" i="32" s="1"/>
  <c r="S48" i="32"/>
  <c r="S54" i="32" s="1"/>
  <c r="R48" i="32"/>
  <c r="R54" i="32" s="1"/>
  <c r="Q48" i="32"/>
  <c r="Q54" i="32" s="1"/>
  <c r="P48" i="32"/>
  <c r="P67" i="32" s="1"/>
  <c r="O48" i="32"/>
  <c r="O54" i="32" s="1"/>
  <c r="N48" i="32"/>
  <c r="N54" i="32" s="1"/>
  <c r="M48" i="32"/>
  <c r="M60" i="32" s="1"/>
  <c r="L48" i="32"/>
  <c r="L60" i="32" s="1"/>
  <c r="K48" i="32"/>
  <c r="K54" i="32" s="1"/>
  <c r="J48" i="32"/>
  <c r="J54" i="32" s="1"/>
  <c r="I48" i="32"/>
  <c r="I60" i="32" s="1"/>
  <c r="H48" i="32"/>
  <c r="H60" i="32" s="1"/>
  <c r="G48" i="32"/>
  <c r="G54" i="32" s="1"/>
  <c r="F48" i="32"/>
  <c r="F54" i="32" s="1"/>
  <c r="E48" i="32"/>
  <c r="E60" i="32" s="1"/>
  <c r="D48" i="32"/>
  <c r="D60" i="32" s="1"/>
  <c r="C48" i="32"/>
  <c r="C54" i="32" s="1"/>
  <c r="B48" i="32"/>
  <c r="B70" i="32" s="1"/>
  <c r="AQ4" i="32"/>
  <c r="AN4" i="32"/>
  <c r="AM4" i="32"/>
  <c r="AJ4" i="32"/>
  <c r="AI4" i="32"/>
  <c r="AF4" i="32"/>
  <c r="AE4" i="32"/>
  <c r="AC4" i="32"/>
  <c r="AB4" i="32"/>
  <c r="AP4" i="32" s="1"/>
  <c r="AA4" i="32"/>
  <c r="AO4" i="32" s="1"/>
  <c r="Z4" i="32"/>
  <c r="Y4" i="32"/>
  <c r="X4" i="32"/>
  <c r="AL4" i="32" s="1"/>
  <c r="W4" i="32"/>
  <c r="AK4" i="32" s="1"/>
  <c r="V4" i="32"/>
  <c r="U4" i="32"/>
  <c r="T4" i="32"/>
  <c r="AH4" i="32" s="1"/>
  <c r="S4" i="32"/>
  <c r="AG4" i="32" s="1"/>
  <c r="R4" i="32"/>
  <c r="Q4" i="32"/>
  <c r="P4" i="32"/>
  <c r="AD4" i="32" s="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B53" i="31"/>
  <c r="N65" i="31" s="1"/>
  <c r="AA53" i="31"/>
  <c r="Z53" i="31"/>
  <c r="Y53" i="31"/>
  <c r="X53" i="31"/>
  <c r="J65" i="31" s="1"/>
  <c r="W53" i="31"/>
  <c r="V53" i="31"/>
  <c r="U53" i="31"/>
  <c r="T53" i="31"/>
  <c r="F65" i="31" s="1"/>
  <c r="S53" i="31"/>
  <c r="R53" i="31"/>
  <c r="Q53" i="31"/>
  <c r="P53" i="31"/>
  <c r="B65" i="31" s="1"/>
  <c r="O53" i="31"/>
  <c r="O65" i="31" s="1"/>
  <c r="N53" i="31"/>
  <c r="M53" i="31"/>
  <c r="M65" i="31" s="1"/>
  <c r="L53" i="31"/>
  <c r="L65" i="31" s="1"/>
  <c r="K53" i="31"/>
  <c r="K65" i="31" s="1"/>
  <c r="J53" i="31"/>
  <c r="I53" i="31"/>
  <c r="I65" i="31" s="1"/>
  <c r="H53" i="31"/>
  <c r="H65" i="31" s="1"/>
  <c r="G53" i="31"/>
  <c r="G65" i="31" s="1"/>
  <c r="F53" i="31"/>
  <c r="E53" i="31"/>
  <c r="E65" i="31" s="1"/>
  <c r="D53" i="31"/>
  <c r="D65" i="31" s="1"/>
  <c r="C53" i="31"/>
  <c r="C65" i="31" s="1"/>
  <c r="B53" i="31"/>
  <c r="AQ52" i="31"/>
  <c r="AP52" i="31"/>
  <c r="AO52" i="31"/>
  <c r="AN52" i="31"/>
  <c r="AM52" i="31"/>
  <c r="AL52" i="31"/>
  <c r="AK52" i="31"/>
  <c r="AJ52" i="31"/>
  <c r="AI52" i="31"/>
  <c r="AH52" i="31"/>
  <c r="AG52" i="31"/>
  <c r="AF52" i="31"/>
  <c r="AE52" i="31"/>
  <c r="AD52" i="31"/>
  <c r="AC52" i="31"/>
  <c r="AB52" i="31"/>
  <c r="AA52" i="31"/>
  <c r="Z52" i="31"/>
  <c r="L64" i="31" s="1"/>
  <c r="Y52" i="31"/>
  <c r="X52" i="31"/>
  <c r="W52" i="31"/>
  <c r="V52" i="31"/>
  <c r="H64" i="31" s="1"/>
  <c r="U52" i="31"/>
  <c r="T52" i="31"/>
  <c r="S52" i="31"/>
  <c r="R52" i="31"/>
  <c r="D64" i="31" s="1"/>
  <c r="Q52" i="31"/>
  <c r="P52" i="31"/>
  <c r="O52" i="31"/>
  <c r="O64" i="31" s="1"/>
  <c r="N52" i="31"/>
  <c r="N64" i="31" s="1"/>
  <c r="M52" i="31"/>
  <c r="M64" i="31" s="1"/>
  <c r="L52" i="31"/>
  <c r="K52" i="31"/>
  <c r="K64" i="31" s="1"/>
  <c r="J52" i="31"/>
  <c r="J64" i="31" s="1"/>
  <c r="I52" i="31"/>
  <c r="I64" i="31" s="1"/>
  <c r="H52" i="31"/>
  <c r="G52" i="31"/>
  <c r="G64" i="31" s="1"/>
  <c r="F52" i="31"/>
  <c r="F64" i="31" s="1"/>
  <c r="E52" i="31"/>
  <c r="E64" i="31" s="1"/>
  <c r="D52" i="31"/>
  <c r="C52" i="31"/>
  <c r="C64" i="31" s="1"/>
  <c r="B52" i="31"/>
  <c r="B64" i="31" s="1"/>
  <c r="AQ51" i="31"/>
  <c r="AP51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O63" i="31" s="1"/>
  <c r="N51" i="31"/>
  <c r="N63" i="31" s="1"/>
  <c r="M51" i="31"/>
  <c r="M63" i="31" s="1"/>
  <c r="L51" i="31"/>
  <c r="L63" i="31" s="1"/>
  <c r="K51" i="31"/>
  <c r="K63" i="31" s="1"/>
  <c r="J51" i="31"/>
  <c r="J63" i="31" s="1"/>
  <c r="I51" i="31"/>
  <c r="I63" i="31" s="1"/>
  <c r="H51" i="31"/>
  <c r="H63" i="31" s="1"/>
  <c r="G51" i="31"/>
  <c r="G63" i="31" s="1"/>
  <c r="F51" i="31"/>
  <c r="F63" i="31" s="1"/>
  <c r="E51" i="31"/>
  <c r="E63" i="31" s="1"/>
  <c r="D51" i="31"/>
  <c r="D63" i="31" s="1"/>
  <c r="C51" i="31"/>
  <c r="C63" i="31" s="1"/>
  <c r="B51" i="31"/>
  <c r="B63" i="31" s="1"/>
  <c r="AQ50" i="31"/>
  <c r="AQ55" i="31" s="1"/>
  <c r="AP50" i="31"/>
  <c r="AP55" i="31" s="1"/>
  <c r="AO50" i="31"/>
  <c r="AO55" i="31" s="1"/>
  <c r="AN50" i="31"/>
  <c r="AM50" i="31"/>
  <c r="AM55" i="31" s="1"/>
  <c r="AL50" i="31"/>
  <c r="AL55" i="31" s="1"/>
  <c r="AK50" i="31"/>
  <c r="AK55" i="31" s="1"/>
  <c r="AJ50" i="31"/>
  <c r="AI50" i="31"/>
  <c r="AI55" i="31" s="1"/>
  <c r="AH50" i="31"/>
  <c r="AH55" i="31" s="1"/>
  <c r="AG50" i="31"/>
  <c r="AG55" i="31" s="1"/>
  <c r="AF50" i="31"/>
  <c r="AE50" i="31"/>
  <c r="AE55" i="31" s="1"/>
  <c r="AD50" i="31"/>
  <c r="AD68" i="31" s="1"/>
  <c r="AC50" i="31"/>
  <c r="AC55" i="31" s="1"/>
  <c r="AB50" i="31"/>
  <c r="AA50" i="31"/>
  <c r="AA55" i="31" s="1"/>
  <c r="Z50" i="31"/>
  <c r="Z55" i="31" s="1"/>
  <c r="Y50" i="31"/>
  <c r="Y55" i="31" s="1"/>
  <c r="X50" i="31"/>
  <c r="W50" i="31"/>
  <c r="W55" i="31" s="1"/>
  <c r="V50" i="31"/>
  <c r="V55" i="31" s="1"/>
  <c r="U50" i="31"/>
  <c r="U55" i="31" s="1"/>
  <c r="T50" i="31"/>
  <c r="S50" i="31"/>
  <c r="S55" i="31" s="1"/>
  <c r="R50" i="31"/>
  <c r="R55" i="31" s="1"/>
  <c r="Q50" i="31"/>
  <c r="Q55" i="31" s="1"/>
  <c r="P50" i="31"/>
  <c r="P68" i="31" s="1"/>
  <c r="O50" i="31"/>
  <c r="O62" i="31" s="1"/>
  <c r="N50" i="31"/>
  <c r="N62" i="31" s="1"/>
  <c r="M50" i="31"/>
  <c r="M62" i="31" s="1"/>
  <c r="L50" i="31"/>
  <c r="L62" i="31" s="1"/>
  <c r="K50" i="31"/>
  <c r="K62" i="31" s="1"/>
  <c r="J50" i="31"/>
  <c r="J62" i="31" s="1"/>
  <c r="I50" i="31"/>
  <c r="I62" i="31" s="1"/>
  <c r="H50" i="31"/>
  <c r="H62" i="31" s="1"/>
  <c r="G50" i="31"/>
  <c r="G62" i="31" s="1"/>
  <c r="F50" i="31"/>
  <c r="F62" i="31" s="1"/>
  <c r="E50" i="31"/>
  <c r="E62" i="31" s="1"/>
  <c r="D50" i="31"/>
  <c r="D62" i="31" s="1"/>
  <c r="C50" i="31"/>
  <c r="C62" i="31" s="1"/>
  <c r="B50" i="31"/>
  <c r="B71" i="31" s="1"/>
  <c r="AQ49" i="31"/>
  <c r="AP49" i="31"/>
  <c r="AO49" i="31"/>
  <c r="AN49" i="31"/>
  <c r="AN55" i="31" s="1"/>
  <c r="AM49" i="31"/>
  <c r="AL49" i="31"/>
  <c r="AK49" i="31"/>
  <c r="AJ49" i="31"/>
  <c r="AJ55" i="31" s="1"/>
  <c r="AI49" i="31"/>
  <c r="AH49" i="31"/>
  <c r="AG49" i="31"/>
  <c r="AF49" i="31"/>
  <c r="AF55" i="31" s="1"/>
  <c r="AE49" i="31"/>
  <c r="AD49" i="31"/>
  <c r="AC49" i="31"/>
  <c r="AB49" i="31"/>
  <c r="AB55" i="31" s="1"/>
  <c r="AA49" i="31"/>
  <c r="Z49" i="31"/>
  <c r="Y49" i="31"/>
  <c r="X49" i="31"/>
  <c r="X55" i="31" s="1"/>
  <c r="W49" i="31"/>
  <c r="V49" i="31"/>
  <c r="U49" i="31"/>
  <c r="T49" i="31"/>
  <c r="T55" i="31" s="1"/>
  <c r="S49" i="31"/>
  <c r="R49" i="31"/>
  <c r="Q49" i="31"/>
  <c r="P49" i="31"/>
  <c r="P55" i="31" s="1"/>
  <c r="O49" i="31"/>
  <c r="O61" i="31" s="1"/>
  <c r="N49" i="31"/>
  <c r="N61" i="31" s="1"/>
  <c r="M49" i="31"/>
  <c r="M61" i="31" s="1"/>
  <c r="L49" i="31"/>
  <c r="L55" i="31" s="1"/>
  <c r="K49" i="31"/>
  <c r="K61" i="31" s="1"/>
  <c r="J49" i="31"/>
  <c r="J61" i="31" s="1"/>
  <c r="I49" i="31"/>
  <c r="I61" i="31" s="1"/>
  <c r="H49" i="31"/>
  <c r="H55" i="31" s="1"/>
  <c r="G49" i="31"/>
  <c r="G61" i="31" s="1"/>
  <c r="F49" i="31"/>
  <c r="F61" i="31" s="1"/>
  <c r="E49" i="31"/>
  <c r="E61" i="31" s="1"/>
  <c r="D49" i="31"/>
  <c r="D55" i="31" s="1"/>
  <c r="C49" i="31"/>
  <c r="C61" i="31" s="1"/>
  <c r="B49" i="31"/>
  <c r="B61" i="31" s="1"/>
  <c r="AQ48" i="31"/>
  <c r="AQ54" i="31" s="1"/>
  <c r="AP48" i="31"/>
  <c r="AP54" i="31" s="1"/>
  <c r="AO48" i="31"/>
  <c r="AO54" i="31" s="1"/>
  <c r="AN48" i="31"/>
  <c r="AN54" i="31" s="1"/>
  <c r="AM48" i="31"/>
  <c r="AM54" i="31" s="1"/>
  <c r="AL48" i="31"/>
  <c r="AL54" i="31" s="1"/>
  <c r="AK48" i="31"/>
  <c r="AK54" i="31" s="1"/>
  <c r="AJ48" i="31"/>
  <c r="AJ54" i="31" s="1"/>
  <c r="AI48" i="31"/>
  <c r="AI54" i="31" s="1"/>
  <c r="AH48" i="31"/>
  <c r="AH54" i="31" s="1"/>
  <c r="AG48" i="31"/>
  <c r="AG54" i="31" s="1"/>
  <c r="AF48" i="31"/>
  <c r="AF54" i="31" s="1"/>
  <c r="AE48" i="31"/>
  <c r="AE54" i="31" s="1"/>
  <c r="AD48" i="31"/>
  <c r="AD67" i="31" s="1"/>
  <c r="AC48" i="31"/>
  <c r="AC54" i="31" s="1"/>
  <c r="AB48" i="31"/>
  <c r="AB54" i="31" s="1"/>
  <c r="AA48" i="31"/>
  <c r="AA54" i="31" s="1"/>
  <c r="Z48" i="31"/>
  <c r="Z54" i="31" s="1"/>
  <c r="Y48" i="31"/>
  <c r="Y54" i="31" s="1"/>
  <c r="X48" i="31"/>
  <c r="X54" i="31" s="1"/>
  <c r="W48" i="31"/>
  <c r="W54" i="31" s="1"/>
  <c r="V48" i="31"/>
  <c r="V54" i="31" s="1"/>
  <c r="U48" i="31"/>
  <c r="U54" i="31" s="1"/>
  <c r="T48" i="31"/>
  <c r="T54" i="31" s="1"/>
  <c r="S48" i="31"/>
  <c r="S54" i="31" s="1"/>
  <c r="R48" i="31"/>
  <c r="R54" i="31" s="1"/>
  <c r="Q48" i="31"/>
  <c r="Q54" i="31" s="1"/>
  <c r="P48" i="31"/>
  <c r="P67" i="31" s="1"/>
  <c r="O48" i="31"/>
  <c r="O54" i="31" s="1"/>
  <c r="N48" i="31"/>
  <c r="N54" i="31" s="1"/>
  <c r="M48" i="31"/>
  <c r="M60" i="31" s="1"/>
  <c r="L48" i="31"/>
  <c r="L60" i="31" s="1"/>
  <c r="K48" i="31"/>
  <c r="K54" i="31" s="1"/>
  <c r="J48" i="31"/>
  <c r="J54" i="31" s="1"/>
  <c r="I48" i="31"/>
  <c r="I60" i="31" s="1"/>
  <c r="H48" i="31"/>
  <c r="H60" i="31" s="1"/>
  <c r="G48" i="31"/>
  <c r="G54" i="31" s="1"/>
  <c r="F48" i="31"/>
  <c r="F54" i="31" s="1"/>
  <c r="E48" i="31"/>
  <c r="E60" i="31" s="1"/>
  <c r="D48" i="31"/>
  <c r="D60" i="31" s="1"/>
  <c r="C48" i="31"/>
  <c r="C54" i="31" s="1"/>
  <c r="B48" i="31"/>
  <c r="B70" i="31" s="1"/>
  <c r="AQ4" i="31"/>
  <c r="AN4" i="31"/>
  <c r="AM4" i="31"/>
  <c r="AJ4" i="31"/>
  <c r="AI4" i="31"/>
  <c r="AF4" i="31"/>
  <c r="AE4" i="31"/>
  <c r="AC4" i="31"/>
  <c r="AB4" i="31"/>
  <c r="AP4" i="31" s="1"/>
  <c r="AA4" i="31"/>
  <c r="AO4" i="31" s="1"/>
  <c r="Z4" i="31"/>
  <c r="Y4" i="31"/>
  <c r="X4" i="31"/>
  <c r="AL4" i="31" s="1"/>
  <c r="W4" i="31"/>
  <c r="AK4" i="31" s="1"/>
  <c r="V4" i="31"/>
  <c r="U4" i="31"/>
  <c r="T4" i="31"/>
  <c r="AH4" i="31" s="1"/>
  <c r="S4" i="31"/>
  <c r="AG4" i="31" s="1"/>
  <c r="R4" i="31"/>
  <c r="Q4" i="31"/>
  <c r="P4" i="31"/>
  <c r="AD4" i="31" s="1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N65" i="30" s="1"/>
  <c r="AA53" i="30"/>
  <c r="Z53" i="30"/>
  <c r="Y53" i="30"/>
  <c r="X53" i="30"/>
  <c r="J65" i="30" s="1"/>
  <c r="W53" i="30"/>
  <c r="V53" i="30"/>
  <c r="U53" i="30"/>
  <c r="T53" i="30"/>
  <c r="F65" i="30" s="1"/>
  <c r="S53" i="30"/>
  <c r="R53" i="30"/>
  <c r="Q53" i="30"/>
  <c r="P53" i="30"/>
  <c r="O53" i="30"/>
  <c r="O65" i="30" s="1"/>
  <c r="N53" i="30"/>
  <c r="M53" i="30"/>
  <c r="M65" i="30" s="1"/>
  <c r="L53" i="30"/>
  <c r="L65" i="30" s="1"/>
  <c r="K53" i="30"/>
  <c r="K65" i="30" s="1"/>
  <c r="J53" i="30"/>
  <c r="I53" i="30"/>
  <c r="I65" i="30" s="1"/>
  <c r="H53" i="30"/>
  <c r="H65" i="30" s="1"/>
  <c r="G53" i="30"/>
  <c r="G65" i="30" s="1"/>
  <c r="F53" i="30"/>
  <c r="E53" i="30"/>
  <c r="D53" i="30"/>
  <c r="C53" i="30"/>
  <c r="B53" i="30"/>
  <c r="AQ52" i="30"/>
  <c r="AP52" i="30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O64" i="30" s="1"/>
  <c r="N52" i="30"/>
  <c r="N64" i="30" s="1"/>
  <c r="M52" i="30"/>
  <c r="M64" i="30" s="1"/>
  <c r="L52" i="30"/>
  <c r="L64" i="30" s="1"/>
  <c r="K52" i="30"/>
  <c r="K64" i="30" s="1"/>
  <c r="J52" i="30"/>
  <c r="J64" i="30" s="1"/>
  <c r="I52" i="30"/>
  <c r="I64" i="30" s="1"/>
  <c r="H52" i="30"/>
  <c r="H64" i="30" s="1"/>
  <c r="G52" i="30"/>
  <c r="F52" i="30"/>
  <c r="F64" i="30" s="1"/>
  <c r="E52" i="30"/>
  <c r="D52" i="30"/>
  <c r="C52" i="30"/>
  <c r="C64" i="30" s="1"/>
  <c r="B52" i="30"/>
  <c r="B64" i="30" s="1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O63" i="30" s="1"/>
  <c r="N51" i="30"/>
  <c r="N63" i="30" s="1"/>
  <c r="M51" i="30"/>
  <c r="M63" i="30" s="1"/>
  <c r="L51" i="30"/>
  <c r="L63" i="30" s="1"/>
  <c r="K51" i="30"/>
  <c r="K63" i="30" s="1"/>
  <c r="J51" i="30"/>
  <c r="J63" i="30" s="1"/>
  <c r="I51" i="30"/>
  <c r="I63" i="30" s="1"/>
  <c r="H51" i="30"/>
  <c r="H63" i="30" s="1"/>
  <c r="G51" i="30"/>
  <c r="G63" i="30" s="1"/>
  <c r="F51" i="30"/>
  <c r="F63" i="30" s="1"/>
  <c r="E51" i="30"/>
  <c r="E63" i="30" s="1"/>
  <c r="D51" i="30"/>
  <c r="D63" i="30" s="1"/>
  <c r="C51" i="30"/>
  <c r="C63" i="30" s="1"/>
  <c r="B51" i="30"/>
  <c r="B63" i="30" s="1"/>
  <c r="AQ50" i="30"/>
  <c r="AQ55" i="30" s="1"/>
  <c r="AP50" i="30"/>
  <c r="AP55" i="30" s="1"/>
  <c r="AO50" i="30"/>
  <c r="AO55" i="30" s="1"/>
  <c r="AN50" i="30"/>
  <c r="AN55" i="30" s="1"/>
  <c r="AM50" i="30"/>
  <c r="AM55" i="30" s="1"/>
  <c r="AL50" i="30"/>
  <c r="AL55" i="30" s="1"/>
  <c r="AK50" i="30"/>
  <c r="AK55" i="30" s="1"/>
  <c r="AJ50" i="30"/>
  <c r="AJ55" i="30" s="1"/>
  <c r="AI50" i="30"/>
  <c r="AI55" i="30" s="1"/>
  <c r="AH50" i="30"/>
  <c r="AH55" i="30" s="1"/>
  <c r="AG50" i="30"/>
  <c r="AG55" i="30" s="1"/>
  <c r="AF50" i="30"/>
  <c r="AF55" i="30" s="1"/>
  <c r="AE50" i="30"/>
  <c r="AE55" i="30" s="1"/>
  <c r="AD50" i="30"/>
  <c r="AD68" i="30" s="1"/>
  <c r="AC50" i="30"/>
  <c r="AC55" i="30" s="1"/>
  <c r="AB50" i="30"/>
  <c r="AB55" i="30" s="1"/>
  <c r="AA50" i="30"/>
  <c r="AA55" i="30" s="1"/>
  <c r="Z50" i="30"/>
  <c r="Z55" i="30" s="1"/>
  <c r="Y50" i="30"/>
  <c r="Y55" i="30" s="1"/>
  <c r="X50" i="30"/>
  <c r="X55" i="30" s="1"/>
  <c r="W50" i="30"/>
  <c r="W55" i="30" s="1"/>
  <c r="V50" i="30"/>
  <c r="U50" i="30"/>
  <c r="T50" i="30"/>
  <c r="T55" i="30" s="1"/>
  <c r="S50" i="30"/>
  <c r="S55" i="30" s="1"/>
  <c r="R50" i="30"/>
  <c r="Q50" i="30"/>
  <c r="P50" i="30"/>
  <c r="P55" i="30" s="1"/>
  <c r="O50" i="30"/>
  <c r="O62" i="30" s="1"/>
  <c r="N50" i="30"/>
  <c r="N62" i="30" s="1"/>
  <c r="M50" i="30"/>
  <c r="M62" i="30" s="1"/>
  <c r="L50" i="30"/>
  <c r="L62" i="30" s="1"/>
  <c r="K50" i="30"/>
  <c r="K62" i="30" s="1"/>
  <c r="J50" i="30"/>
  <c r="J62" i="30" s="1"/>
  <c r="I50" i="30"/>
  <c r="I62" i="30" s="1"/>
  <c r="H50" i="30"/>
  <c r="G50" i="30"/>
  <c r="G62" i="30" s="1"/>
  <c r="F50" i="30"/>
  <c r="F62" i="30" s="1"/>
  <c r="E50" i="30"/>
  <c r="D50" i="30"/>
  <c r="D62" i="30" s="1"/>
  <c r="C50" i="30"/>
  <c r="C62" i="30" s="1"/>
  <c r="B50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O61" i="30" s="1"/>
  <c r="N49" i="30"/>
  <c r="N61" i="30" s="1"/>
  <c r="M49" i="30"/>
  <c r="M61" i="30" s="1"/>
  <c r="L49" i="30"/>
  <c r="L61" i="30" s="1"/>
  <c r="K49" i="30"/>
  <c r="K61" i="30" s="1"/>
  <c r="J49" i="30"/>
  <c r="J61" i="30" s="1"/>
  <c r="I49" i="30"/>
  <c r="I61" i="30" s="1"/>
  <c r="H49" i="30"/>
  <c r="G49" i="30"/>
  <c r="F49" i="30"/>
  <c r="F61" i="30" s="1"/>
  <c r="E49" i="30"/>
  <c r="E61" i="30" s="1"/>
  <c r="D49" i="30"/>
  <c r="C49" i="30"/>
  <c r="B49" i="30"/>
  <c r="B61" i="30" s="1"/>
  <c r="AQ48" i="30"/>
  <c r="AQ54" i="30" s="1"/>
  <c r="AP48" i="30"/>
  <c r="AP54" i="30" s="1"/>
  <c r="AO48" i="30"/>
  <c r="AO54" i="30" s="1"/>
  <c r="AN48" i="30"/>
  <c r="AN54" i="30" s="1"/>
  <c r="AM48" i="30"/>
  <c r="AM54" i="30" s="1"/>
  <c r="AL48" i="30"/>
  <c r="AL54" i="30" s="1"/>
  <c r="AK48" i="30"/>
  <c r="AK54" i="30" s="1"/>
  <c r="AJ48" i="30"/>
  <c r="AJ54" i="30" s="1"/>
  <c r="AI48" i="30"/>
  <c r="AI54" i="30" s="1"/>
  <c r="AH48" i="30"/>
  <c r="AH54" i="30" s="1"/>
  <c r="AG48" i="30"/>
  <c r="AG54" i="30" s="1"/>
  <c r="AF48" i="30"/>
  <c r="AF54" i="30" s="1"/>
  <c r="AE48" i="30"/>
  <c r="AE54" i="30" s="1"/>
  <c r="AD48" i="30"/>
  <c r="AD67" i="30" s="1"/>
  <c r="AC48" i="30"/>
  <c r="AC54" i="30" s="1"/>
  <c r="AB48" i="30"/>
  <c r="AB54" i="30" s="1"/>
  <c r="AA48" i="30"/>
  <c r="AA54" i="30" s="1"/>
  <c r="Z48" i="30"/>
  <c r="Z54" i="30" s="1"/>
  <c r="Y48" i="30"/>
  <c r="Y54" i="30" s="1"/>
  <c r="X48" i="30"/>
  <c r="X54" i="30" s="1"/>
  <c r="W48" i="30"/>
  <c r="W54" i="30" s="1"/>
  <c r="V48" i="30"/>
  <c r="V54" i="30" s="1"/>
  <c r="U48" i="30"/>
  <c r="U54" i="30" s="1"/>
  <c r="T48" i="30"/>
  <c r="T54" i="30" s="1"/>
  <c r="S48" i="30"/>
  <c r="R48" i="30"/>
  <c r="Q48" i="30"/>
  <c r="P48" i="30"/>
  <c r="O48" i="30"/>
  <c r="O54" i="30" s="1"/>
  <c r="N48" i="30"/>
  <c r="N54" i="30" s="1"/>
  <c r="M48" i="30"/>
  <c r="M60" i="30" s="1"/>
  <c r="L48" i="30"/>
  <c r="L60" i="30" s="1"/>
  <c r="K48" i="30"/>
  <c r="K54" i="30" s="1"/>
  <c r="J48" i="30"/>
  <c r="J54" i="30" s="1"/>
  <c r="I48" i="30"/>
  <c r="I60" i="30" s="1"/>
  <c r="H48" i="30"/>
  <c r="H60" i="30" s="1"/>
  <c r="G48" i="30"/>
  <c r="G54" i="30" s="1"/>
  <c r="F48" i="30"/>
  <c r="F54" i="30" s="1"/>
  <c r="E48" i="30"/>
  <c r="D48" i="30"/>
  <c r="C48" i="30"/>
  <c r="C54" i="30" s="1"/>
  <c r="B48" i="30"/>
  <c r="AQ4" i="30"/>
  <c r="AN4" i="30"/>
  <c r="AM4" i="30"/>
  <c r="AJ4" i="30"/>
  <c r="AI4" i="30"/>
  <c r="AF4" i="30"/>
  <c r="AE4" i="30"/>
  <c r="AC4" i="30"/>
  <c r="AB4" i="30"/>
  <c r="AP4" i="30" s="1"/>
  <c r="AA4" i="30"/>
  <c r="AO4" i="30" s="1"/>
  <c r="Z4" i="30"/>
  <c r="Y4" i="30"/>
  <c r="X4" i="30"/>
  <c r="AL4" i="30" s="1"/>
  <c r="W4" i="30"/>
  <c r="AK4" i="30" s="1"/>
  <c r="V4" i="30"/>
  <c r="U4" i="30"/>
  <c r="T4" i="30"/>
  <c r="AH4" i="30" s="1"/>
  <c r="S4" i="30"/>
  <c r="AG4" i="30" s="1"/>
  <c r="R4" i="30"/>
  <c r="Q4" i="30"/>
  <c r="P4" i="30"/>
  <c r="AD4" i="30" s="1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O65" i="29" s="1"/>
  <c r="N53" i="29"/>
  <c r="N65" i="29" s="1"/>
  <c r="M53" i="29"/>
  <c r="M65" i="29" s="1"/>
  <c r="L53" i="29"/>
  <c r="L65" i="29" s="1"/>
  <c r="K53" i="29"/>
  <c r="K65" i="29" s="1"/>
  <c r="J53" i="29"/>
  <c r="J65" i="29" s="1"/>
  <c r="I53" i="29"/>
  <c r="I65" i="29" s="1"/>
  <c r="H53" i="29"/>
  <c r="G53" i="29"/>
  <c r="F53" i="29"/>
  <c r="F65" i="29" s="1"/>
  <c r="E53" i="29"/>
  <c r="D53" i="29"/>
  <c r="D65" i="29" s="1"/>
  <c r="C53" i="29"/>
  <c r="B53" i="29"/>
  <c r="AQ52" i="29"/>
  <c r="AP52" i="29"/>
  <c r="AO52" i="29"/>
  <c r="AN52" i="29"/>
  <c r="AM52" i="29"/>
  <c r="AL52" i="29"/>
  <c r="AK52" i="29"/>
  <c r="AJ52" i="29"/>
  <c r="AI52" i="29"/>
  <c r="AH52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O64" i="29" s="1"/>
  <c r="N52" i="29"/>
  <c r="N64" i="29" s="1"/>
  <c r="M52" i="29"/>
  <c r="M64" i="29" s="1"/>
  <c r="L52" i="29"/>
  <c r="K52" i="29"/>
  <c r="K64" i="29" s="1"/>
  <c r="J52" i="29"/>
  <c r="J64" i="29" s="1"/>
  <c r="I52" i="29"/>
  <c r="I64" i="29" s="1"/>
  <c r="H52" i="29"/>
  <c r="G52" i="29"/>
  <c r="F52" i="29"/>
  <c r="F64" i="29" s="1"/>
  <c r="E52" i="29"/>
  <c r="E64" i="29" s="1"/>
  <c r="D52" i="29"/>
  <c r="C52" i="29"/>
  <c r="B52" i="29"/>
  <c r="AQ51" i="29"/>
  <c r="AP51" i="29"/>
  <c r="AO51" i="29"/>
  <c r="AN51" i="29"/>
  <c r="AM51" i="29"/>
  <c r="AL51" i="29"/>
  <c r="AK51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O63" i="29" s="1"/>
  <c r="N51" i="29"/>
  <c r="N63" i="29" s="1"/>
  <c r="M51" i="29"/>
  <c r="M63" i="29" s="1"/>
  <c r="L51" i="29"/>
  <c r="L63" i="29" s="1"/>
  <c r="K51" i="29"/>
  <c r="K63" i="29" s="1"/>
  <c r="J51" i="29"/>
  <c r="J63" i="29" s="1"/>
  <c r="I51" i="29"/>
  <c r="I63" i="29" s="1"/>
  <c r="H51" i="29"/>
  <c r="H63" i="29" s="1"/>
  <c r="G51" i="29"/>
  <c r="G63" i="29" s="1"/>
  <c r="F51" i="29"/>
  <c r="F63" i="29" s="1"/>
  <c r="E51" i="29"/>
  <c r="E63" i="29" s="1"/>
  <c r="D51" i="29"/>
  <c r="D63" i="29" s="1"/>
  <c r="C51" i="29"/>
  <c r="B51" i="29"/>
  <c r="B63" i="29" s="1"/>
  <c r="AQ50" i="29"/>
  <c r="AQ55" i="29" s="1"/>
  <c r="AP50" i="29"/>
  <c r="AP55" i="29" s="1"/>
  <c r="AO50" i="29"/>
  <c r="AO55" i="29" s="1"/>
  <c r="AN50" i="29"/>
  <c r="AN55" i="29" s="1"/>
  <c r="AM50" i="29"/>
  <c r="AM55" i="29" s="1"/>
  <c r="AL50" i="29"/>
  <c r="AL55" i="29" s="1"/>
  <c r="AK50" i="29"/>
  <c r="AK55" i="29" s="1"/>
  <c r="AJ50" i="29"/>
  <c r="AI50" i="29"/>
  <c r="AH50" i="29"/>
  <c r="AH55" i="29" s="1"/>
  <c r="AG50" i="29"/>
  <c r="AF50" i="29"/>
  <c r="AE50" i="29"/>
  <c r="AE55" i="29" s="1"/>
  <c r="AD50" i="29"/>
  <c r="AC50" i="29"/>
  <c r="AC55" i="29" s="1"/>
  <c r="AB50" i="29"/>
  <c r="AB55" i="29" s="1"/>
  <c r="AA50" i="29"/>
  <c r="AA55" i="29" s="1"/>
  <c r="Z50" i="29"/>
  <c r="Z55" i="29" s="1"/>
  <c r="Y50" i="29"/>
  <c r="Y55" i="29" s="1"/>
  <c r="X50" i="29"/>
  <c r="X55" i="29" s="1"/>
  <c r="W50" i="29"/>
  <c r="W55" i="29" s="1"/>
  <c r="V50" i="29"/>
  <c r="V55" i="29" s="1"/>
  <c r="U50" i="29"/>
  <c r="T50" i="29"/>
  <c r="T55" i="29" s="1"/>
  <c r="S50" i="29"/>
  <c r="S55" i="29" s="1"/>
  <c r="R50" i="29"/>
  <c r="Q50" i="29"/>
  <c r="P50" i="29"/>
  <c r="O50" i="29"/>
  <c r="O62" i="29" s="1"/>
  <c r="N50" i="29"/>
  <c r="N62" i="29" s="1"/>
  <c r="M50" i="29"/>
  <c r="M62" i="29" s="1"/>
  <c r="L50" i="29"/>
  <c r="K50" i="29"/>
  <c r="K62" i="29" s="1"/>
  <c r="J50" i="29"/>
  <c r="J62" i="29" s="1"/>
  <c r="I50" i="29"/>
  <c r="I62" i="29" s="1"/>
  <c r="H50" i="29"/>
  <c r="G50" i="29"/>
  <c r="G62" i="29" s="1"/>
  <c r="F50" i="29"/>
  <c r="F62" i="29" s="1"/>
  <c r="E50" i="29"/>
  <c r="D50" i="29"/>
  <c r="C50" i="29"/>
  <c r="B50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O61" i="29" s="1"/>
  <c r="N49" i="29"/>
  <c r="N61" i="29" s="1"/>
  <c r="M49" i="29"/>
  <c r="M61" i="29" s="1"/>
  <c r="L49" i="29"/>
  <c r="L61" i="29" s="1"/>
  <c r="K49" i="29"/>
  <c r="K61" i="29" s="1"/>
  <c r="J49" i="29"/>
  <c r="J61" i="29" s="1"/>
  <c r="I49" i="29"/>
  <c r="I61" i="29" s="1"/>
  <c r="H49" i="29"/>
  <c r="G49" i="29"/>
  <c r="F49" i="29"/>
  <c r="F61" i="29" s="1"/>
  <c r="E49" i="29"/>
  <c r="D49" i="29"/>
  <c r="D61" i="29" s="1"/>
  <c r="C49" i="29"/>
  <c r="B49" i="29"/>
  <c r="AQ48" i="29"/>
  <c r="AQ54" i="29" s="1"/>
  <c r="AP48" i="29"/>
  <c r="AP54" i="29" s="1"/>
  <c r="AO48" i="29"/>
  <c r="AO54" i="29" s="1"/>
  <c r="AN48" i="29"/>
  <c r="AN54" i="29" s="1"/>
  <c r="AM48" i="29"/>
  <c r="AM54" i="29" s="1"/>
  <c r="AL48" i="29"/>
  <c r="AL54" i="29" s="1"/>
  <c r="AK48" i="29"/>
  <c r="AK54" i="29" s="1"/>
  <c r="AJ48" i="29"/>
  <c r="AI48" i="29"/>
  <c r="AH48" i="29"/>
  <c r="AH54" i="29" s="1"/>
  <c r="AG48" i="29"/>
  <c r="AF48" i="29"/>
  <c r="AF54" i="29" s="1"/>
  <c r="AE48" i="29"/>
  <c r="AE54" i="29" s="1"/>
  <c r="AD48" i="29"/>
  <c r="AC48" i="29"/>
  <c r="AC54" i="29" s="1"/>
  <c r="AB48" i="29"/>
  <c r="AB54" i="29" s="1"/>
  <c r="AA48" i="29"/>
  <c r="AA54" i="29" s="1"/>
  <c r="Z48" i="29"/>
  <c r="Z54" i="29" s="1"/>
  <c r="Y48" i="29"/>
  <c r="Y54" i="29" s="1"/>
  <c r="X48" i="29"/>
  <c r="X54" i="29" s="1"/>
  <c r="W48" i="29"/>
  <c r="W54" i="29" s="1"/>
  <c r="V48" i="29"/>
  <c r="V54" i="29" s="1"/>
  <c r="U48" i="29"/>
  <c r="T48" i="29"/>
  <c r="T54" i="29" s="1"/>
  <c r="S48" i="29"/>
  <c r="S54" i="29" s="1"/>
  <c r="R48" i="29"/>
  <c r="R54" i="29" s="1"/>
  <c r="Q48" i="29"/>
  <c r="P48" i="29"/>
  <c r="O48" i="29"/>
  <c r="O54" i="29" s="1"/>
  <c r="N48" i="29"/>
  <c r="N54" i="29" s="1"/>
  <c r="M48" i="29"/>
  <c r="M60" i="29" s="1"/>
  <c r="L48" i="29"/>
  <c r="K48" i="29"/>
  <c r="K54" i="29" s="1"/>
  <c r="J48" i="29"/>
  <c r="J54" i="29" s="1"/>
  <c r="I48" i="29"/>
  <c r="I60" i="29" s="1"/>
  <c r="H48" i="29"/>
  <c r="G48" i="29"/>
  <c r="G54" i="29" s="1"/>
  <c r="F48" i="29"/>
  <c r="F54" i="29" s="1"/>
  <c r="E48" i="29"/>
  <c r="D48" i="29"/>
  <c r="C48" i="29"/>
  <c r="C54" i="29" s="1"/>
  <c r="B48" i="29"/>
  <c r="AQ4" i="29"/>
  <c r="AN4" i="29"/>
  <c r="AM4" i="29"/>
  <c r="AJ4" i="29"/>
  <c r="AI4" i="29"/>
  <c r="AF4" i="29"/>
  <c r="AE4" i="29"/>
  <c r="AC4" i="29"/>
  <c r="AB4" i="29"/>
  <c r="AP4" i="29" s="1"/>
  <c r="AA4" i="29"/>
  <c r="AO4" i="29" s="1"/>
  <c r="Z4" i="29"/>
  <c r="Y4" i="29"/>
  <c r="X4" i="29"/>
  <c r="AL4" i="29" s="1"/>
  <c r="W4" i="29"/>
  <c r="AK4" i="29" s="1"/>
  <c r="V4" i="29"/>
  <c r="U4" i="29"/>
  <c r="T4" i="29"/>
  <c r="AH4" i="29" s="1"/>
  <c r="S4" i="29"/>
  <c r="AG4" i="29" s="1"/>
  <c r="R4" i="29"/>
  <c r="Q4" i="29"/>
  <c r="P4" i="29"/>
  <c r="AD4" i="29" s="1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N65" i="28" s="1"/>
  <c r="AA53" i="28"/>
  <c r="Z53" i="28"/>
  <c r="Y53" i="28"/>
  <c r="X53" i="28"/>
  <c r="J65" i="28" s="1"/>
  <c r="W53" i="28"/>
  <c r="V53" i="28"/>
  <c r="U53" i="28"/>
  <c r="T53" i="28"/>
  <c r="F65" i="28" s="1"/>
  <c r="S53" i="28"/>
  <c r="R53" i="28"/>
  <c r="Q53" i="28"/>
  <c r="P53" i="28"/>
  <c r="O53" i="28"/>
  <c r="O65" i="28" s="1"/>
  <c r="N53" i="28"/>
  <c r="M53" i="28"/>
  <c r="M65" i="28" s="1"/>
  <c r="L53" i="28"/>
  <c r="L65" i="28" s="1"/>
  <c r="K53" i="28"/>
  <c r="K65" i="28" s="1"/>
  <c r="J53" i="28"/>
  <c r="I53" i="28"/>
  <c r="H53" i="28"/>
  <c r="G53" i="28"/>
  <c r="G65" i="28" s="1"/>
  <c r="F53" i="28"/>
  <c r="E53" i="28"/>
  <c r="D53" i="28"/>
  <c r="C53" i="28"/>
  <c r="B53" i="28"/>
  <c r="AQ52" i="28"/>
  <c r="AP52" i="28"/>
  <c r="AO52" i="28"/>
  <c r="AN52" i="28"/>
  <c r="AM52" i="28"/>
  <c r="AL52" i="28"/>
  <c r="AK52" i="28"/>
  <c r="AJ52" i="28"/>
  <c r="AI52" i="28"/>
  <c r="AH52" i="28"/>
  <c r="AG52" i="28"/>
  <c r="AF52" i="28"/>
  <c r="AE52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O64" i="28" s="1"/>
  <c r="N52" i="28"/>
  <c r="N64" i="28" s="1"/>
  <c r="M52" i="28"/>
  <c r="M64" i="28" s="1"/>
  <c r="L52" i="28"/>
  <c r="L64" i="28" s="1"/>
  <c r="K52" i="28"/>
  <c r="K64" i="28" s="1"/>
  <c r="J52" i="28"/>
  <c r="J64" i="28" s="1"/>
  <c r="I52" i="28"/>
  <c r="I64" i="28" s="1"/>
  <c r="H52" i="28"/>
  <c r="G52" i="28"/>
  <c r="G64" i="28" s="1"/>
  <c r="F52" i="28"/>
  <c r="F64" i="28" s="1"/>
  <c r="E52" i="28"/>
  <c r="D52" i="28"/>
  <c r="C52" i="28"/>
  <c r="B52" i="28"/>
  <c r="AQ51" i="28"/>
  <c r="AP51" i="28"/>
  <c r="AO51" i="28"/>
  <c r="AN51" i="28"/>
  <c r="AM51" i="28"/>
  <c r="AL51" i="28"/>
  <c r="AK51" i="28"/>
  <c r="AJ51" i="28"/>
  <c r="AI51" i="28"/>
  <c r="AH51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O63" i="28" s="1"/>
  <c r="N51" i="28"/>
  <c r="N63" i="28" s="1"/>
  <c r="M51" i="28"/>
  <c r="M63" i="28" s="1"/>
  <c r="L51" i="28"/>
  <c r="L63" i="28" s="1"/>
  <c r="K51" i="28"/>
  <c r="K63" i="28" s="1"/>
  <c r="J51" i="28"/>
  <c r="J63" i="28" s="1"/>
  <c r="I51" i="28"/>
  <c r="I63" i="28" s="1"/>
  <c r="H51" i="28"/>
  <c r="H63" i="28" s="1"/>
  <c r="G51" i="28"/>
  <c r="G63" i="28" s="1"/>
  <c r="F51" i="28"/>
  <c r="F63" i="28" s="1"/>
  <c r="E51" i="28"/>
  <c r="D51" i="28"/>
  <c r="D63" i="28" s="1"/>
  <c r="C51" i="28"/>
  <c r="C63" i="28" s="1"/>
  <c r="B51" i="28"/>
  <c r="B63" i="28" s="1"/>
  <c r="AQ50" i="28"/>
  <c r="AQ55" i="28" s="1"/>
  <c r="AP50" i="28"/>
  <c r="AP55" i="28" s="1"/>
  <c r="AO50" i="28"/>
  <c r="AO55" i="28" s="1"/>
  <c r="AN50" i="28"/>
  <c r="AN55" i="28" s="1"/>
  <c r="AM50" i="28"/>
  <c r="AM55" i="28" s="1"/>
  <c r="AL50" i="28"/>
  <c r="AL55" i="28" s="1"/>
  <c r="AK50" i="28"/>
  <c r="AK55" i="28" s="1"/>
  <c r="AJ50" i="28"/>
  <c r="AI50" i="28"/>
  <c r="AI55" i="28" s="1"/>
  <c r="AH50" i="28"/>
  <c r="AH55" i="28" s="1"/>
  <c r="AG50" i="28"/>
  <c r="AF50" i="28"/>
  <c r="AE50" i="28"/>
  <c r="AD50" i="28"/>
  <c r="AC50" i="28"/>
  <c r="AC55" i="28" s="1"/>
  <c r="AB50" i="28"/>
  <c r="AB55" i="28" s="1"/>
  <c r="AA50" i="28"/>
  <c r="AA55" i="28" s="1"/>
  <c r="Z50" i="28"/>
  <c r="Z55" i="28" s="1"/>
  <c r="Y50" i="28"/>
  <c r="Y55" i="28" s="1"/>
  <c r="X50" i="28"/>
  <c r="X55" i="28" s="1"/>
  <c r="W50" i="28"/>
  <c r="V50" i="28"/>
  <c r="U50" i="28"/>
  <c r="U55" i="28" s="1"/>
  <c r="T50" i="28"/>
  <c r="T55" i="28" s="1"/>
  <c r="S50" i="28"/>
  <c r="R50" i="28"/>
  <c r="Q50" i="28"/>
  <c r="P50" i="28"/>
  <c r="P55" i="28" s="1"/>
  <c r="O50" i="28"/>
  <c r="O62" i="28" s="1"/>
  <c r="N50" i="28"/>
  <c r="N62" i="28" s="1"/>
  <c r="M50" i="28"/>
  <c r="M62" i="28" s="1"/>
  <c r="L50" i="28"/>
  <c r="K50" i="28"/>
  <c r="K62" i="28" s="1"/>
  <c r="J50" i="28"/>
  <c r="J62" i="28" s="1"/>
  <c r="I50" i="28"/>
  <c r="I62" i="28" s="1"/>
  <c r="H50" i="28"/>
  <c r="G50" i="28"/>
  <c r="G62" i="28" s="1"/>
  <c r="F50" i="28"/>
  <c r="F62" i="28" s="1"/>
  <c r="E50" i="28"/>
  <c r="D50" i="28"/>
  <c r="C50" i="28"/>
  <c r="B50" i="28"/>
  <c r="AQ49" i="28"/>
  <c r="AP49" i="28"/>
  <c r="AO49" i="28"/>
  <c r="AN49" i="28"/>
  <c r="AM49" i="28"/>
  <c r="AL49" i="28"/>
  <c r="AK49" i="28"/>
  <c r="AJ49" i="28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O61" i="28" s="1"/>
  <c r="N49" i="28"/>
  <c r="N61" i="28" s="1"/>
  <c r="M49" i="28"/>
  <c r="M61" i="28" s="1"/>
  <c r="L49" i="28"/>
  <c r="L61" i="28" s="1"/>
  <c r="K49" i="28"/>
  <c r="K61" i="28" s="1"/>
  <c r="J49" i="28"/>
  <c r="J61" i="28" s="1"/>
  <c r="I49" i="28"/>
  <c r="H49" i="28"/>
  <c r="G49" i="28"/>
  <c r="G61" i="28" s="1"/>
  <c r="F49" i="28"/>
  <c r="F61" i="28" s="1"/>
  <c r="E49" i="28"/>
  <c r="D49" i="28"/>
  <c r="C49" i="28"/>
  <c r="B49" i="28"/>
  <c r="B61" i="28" s="1"/>
  <c r="AQ48" i="28"/>
  <c r="AQ54" i="28" s="1"/>
  <c r="AP48" i="28"/>
  <c r="AP54" i="28" s="1"/>
  <c r="AO48" i="28"/>
  <c r="AO54" i="28" s="1"/>
  <c r="AN48" i="28"/>
  <c r="AM48" i="28"/>
  <c r="AM54" i="28" s="1"/>
  <c r="AL48" i="28"/>
  <c r="AL54" i="28" s="1"/>
  <c r="AK48" i="28"/>
  <c r="AJ48" i="28"/>
  <c r="AI48" i="28"/>
  <c r="AI54" i="28" s="1"/>
  <c r="AH48" i="28"/>
  <c r="AH54" i="28" s="1"/>
  <c r="AG48" i="28"/>
  <c r="AG54" i="28" s="1"/>
  <c r="AF48" i="28"/>
  <c r="AE48" i="28"/>
  <c r="AD48" i="28"/>
  <c r="AC48" i="28"/>
  <c r="AC54" i="28" s="1"/>
  <c r="AB48" i="28"/>
  <c r="AB54" i="28" s="1"/>
  <c r="AA48" i="28"/>
  <c r="AA54" i="28" s="1"/>
  <c r="Z48" i="28"/>
  <c r="Z54" i="28" s="1"/>
  <c r="Y48" i="28"/>
  <c r="Y54" i="28" s="1"/>
  <c r="X48" i="28"/>
  <c r="X54" i="28" s="1"/>
  <c r="W48" i="28"/>
  <c r="W54" i="28" s="1"/>
  <c r="V48" i="28"/>
  <c r="U48" i="28"/>
  <c r="U54" i="28" s="1"/>
  <c r="T48" i="28"/>
  <c r="T54" i="28" s="1"/>
  <c r="S48" i="28"/>
  <c r="R48" i="28"/>
  <c r="R54" i="28" s="1"/>
  <c r="Q48" i="28"/>
  <c r="Q54" i="28" s="1"/>
  <c r="P48" i="28"/>
  <c r="O48" i="28"/>
  <c r="O54" i="28" s="1"/>
  <c r="N48" i="28"/>
  <c r="N54" i="28" s="1"/>
  <c r="M48" i="28"/>
  <c r="M60" i="28" s="1"/>
  <c r="L48" i="28"/>
  <c r="K48" i="28"/>
  <c r="K54" i="28" s="1"/>
  <c r="J48" i="28"/>
  <c r="J54" i="28" s="1"/>
  <c r="I48" i="28"/>
  <c r="H48" i="28"/>
  <c r="G48" i="28"/>
  <c r="F48" i="28"/>
  <c r="F54" i="28" s="1"/>
  <c r="E48" i="28"/>
  <c r="D48" i="28"/>
  <c r="C48" i="28"/>
  <c r="B48" i="28"/>
  <c r="AQ4" i="28"/>
  <c r="AN4" i="28"/>
  <c r="AM4" i="28"/>
  <c r="AJ4" i="28"/>
  <c r="AI4" i="28"/>
  <c r="AF4" i="28"/>
  <c r="AE4" i="28"/>
  <c r="AC4" i="28"/>
  <c r="AB4" i="28"/>
  <c r="AP4" i="28" s="1"/>
  <c r="AA4" i="28"/>
  <c r="AO4" i="28" s="1"/>
  <c r="Z4" i="28"/>
  <c r="Y4" i="28"/>
  <c r="X4" i="28"/>
  <c r="AL4" i="28" s="1"/>
  <c r="W4" i="28"/>
  <c r="AK4" i="28" s="1"/>
  <c r="V4" i="28"/>
  <c r="U4" i="28"/>
  <c r="T4" i="28"/>
  <c r="AH4" i="28" s="1"/>
  <c r="S4" i="28"/>
  <c r="AG4" i="28" s="1"/>
  <c r="R4" i="28"/>
  <c r="Q4" i="28"/>
  <c r="P4" i="28"/>
  <c r="AD4" i="28" s="1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N65" i="27" s="1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O65" i="27" s="1"/>
  <c r="N53" i="27"/>
  <c r="M53" i="27"/>
  <c r="M65" i="27" s="1"/>
  <c r="L53" i="27"/>
  <c r="K53" i="27"/>
  <c r="K65" i="27" s="1"/>
  <c r="J53" i="27"/>
  <c r="I53" i="27"/>
  <c r="I65" i="27" s="1"/>
  <c r="H53" i="27"/>
  <c r="G53" i="27"/>
  <c r="F53" i="27"/>
  <c r="E53" i="27"/>
  <c r="D53" i="27"/>
  <c r="C53" i="27"/>
  <c r="B53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O64" i="27" s="1"/>
  <c r="N52" i="27"/>
  <c r="N64" i="27" s="1"/>
  <c r="M52" i="27"/>
  <c r="M64" i="27" s="1"/>
  <c r="L52" i="27"/>
  <c r="K52" i="27"/>
  <c r="K64" i="27" s="1"/>
  <c r="J52" i="27"/>
  <c r="J64" i="27" s="1"/>
  <c r="I52" i="27"/>
  <c r="I64" i="27" s="1"/>
  <c r="H52" i="27"/>
  <c r="G52" i="27"/>
  <c r="F52" i="27"/>
  <c r="F64" i="27" s="1"/>
  <c r="E52" i="27"/>
  <c r="D52" i="27"/>
  <c r="C52" i="27"/>
  <c r="B52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O63" i="27" s="1"/>
  <c r="N51" i="27"/>
  <c r="N63" i="27" s="1"/>
  <c r="M51" i="27"/>
  <c r="M63" i="27" s="1"/>
  <c r="L51" i="27"/>
  <c r="L63" i="27" s="1"/>
  <c r="K51" i="27"/>
  <c r="K63" i="27" s="1"/>
  <c r="J51" i="27"/>
  <c r="J63" i="27" s="1"/>
  <c r="I51" i="27"/>
  <c r="I63" i="27" s="1"/>
  <c r="H51" i="27"/>
  <c r="H63" i="27" s="1"/>
  <c r="G51" i="27"/>
  <c r="G63" i="27" s="1"/>
  <c r="F51" i="27"/>
  <c r="F63" i="27" s="1"/>
  <c r="E51" i="27"/>
  <c r="E63" i="27" s="1"/>
  <c r="D51" i="27"/>
  <c r="D63" i="27" s="1"/>
  <c r="C51" i="27"/>
  <c r="C63" i="27" s="1"/>
  <c r="B51" i="27"/>
  <c r="AQ50" i="27"/>
  <c r="AQ55" i="27" s="1"/>
  <c r="AP50" i="27"/>
  <c r="AP55" i="27" s="1"/>
  <c r="AO50" i="27"/>
  <c r="AO55" i="27" s="1"/>
  <c r="AN50" i="27"/>
  <c r="AM50" i="27"/>
  <c r="AM55" i="27" s="1"/>
  <c r="AL50" i="27"/>
  <c r="AL55" i="27" s="1"/>
  <c r="AK50" i="27"/>
  <c r="AK55" i="27" s="1"/>
  <c r="AJ50" i="27"/>
  <c r="AI50" i="27"/>
  <c r="AH50" i="27"/>
  <c r="AH55" i="27" s="1"/>
  <c r="AG50" i="27"/>
  <c r="AF50" i="27"/>
  <c r="AE50" i="27"/>
  <c r="AD50" i="27"/>
  <c r="AC50" i="27"/>
  <c r="AC55" i="27" s="1"/>
  <c r="AB50" i="27"/>
  <c r="AA50" i="27"/>
  <c r="AA55" i="27" s="1"/>
  <c r="Z50" i="27"/>
  <c r="Y50" i="27"/>
  <c r="Y55" i="27" s="1"/>
  <c r="X50" i="27"/>
  <c r="W50" i="27"/>
  <c r="W55" i="27" s="1"/>
  <c r="V50" i="27"/>
  <c r="U50" i="27"/>
  <c r="T50" i="27"/>
  <c r="S50" i="27"/>
  <c r="S55" i="27" s="1"/>
  <c r="R50" i="27"/>
  <c r="R55" i="27" s="1"/>
  <c r="Q50" i="27"/>
  <c r="Q55" i="27" s="1"/>
  <c r="P50" i="27"/>
  <c r="O50" i="27"/>
  <c r="O62" i="27" s="1"/>
  <c r="N50" i="27"/>
  <c r="N62" i="27" s="1"/>
  <c r="M50" i="27"/>
  <c r="M62" i="27" s="1"/>
  <c r="L50" i="27"/>
  <c r="K50" i="27"/>
  <c r="K62" i="27" s="1"/>
  <c r="J50" i="27"/>
  <c r="J62" i="27" s="1"/>
  <c r="I50" i="27"/>
  <c r="I62" i="27" s="1"/>
  <c r="H50" i="27"/>
  <c r="G50" i="27"/>
  <c r="G62" i="27" s="1"/>
  <c r="F50" i="27"/>
  <c r="F62" i="27" s="1"/>
  <c r="E50" i="27"/>
  <c r="E62" i="27" s="1"/>
  <c r="D50" i="27"/>
  <c r="C50" i="27"/>
  <c r="B50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B55" i="27" s="1"/>
  <c r="AA49" i="27"/>
  <c r="Z49" i="27"/>
  <c r="Y49" i="27"/>
  <c r="X49" i="27"/>
  <c r="X55" i="27" s="1"/>
  <c r="W49" i="27"/>
  <c r="V49" i="27"/>
  <c r="U49" i="27"/>
  <c r="T49" i="27"/>
  <c r="T55" i="27" s="1"/>
  <c r="S49" i="27"/>
  <c r="R49" i="27"/>
  <c r="Q49" i="27"/>
  <c r="P49" i="27"/>
  <c r="O49" i="27"/>
  <c r="O61" i="27" s="1"/>
  <c r="N49" i="27"/>
  <c r="N61" i="27" s="1"/>
  <c r="M49" i="27"/>
  <c r="M61" i="27" s="1"/>
  <c r="L49" i="27"/>
  <c r="K49" i="27"/>
  <c r="K61" i="27" s="1"/>
  <c r="J49" i="27"/>
  <c r="J61" i="27" s="1"/>
  <c r="I49" i="27"/>
  <c r="I61" i="27" s="1"/>
  <c r="H49" i="27"/>
  <c r="G49" i="27"/>
  <c r="F49" i="27"/>
  <c r="F61" i="27" s="1"/>
  <c r="E49" i="27"/>
  <c r="E61" i="27" s="1"/>
  <c r="D49" i="27"/>
  <c r="C49" i="27"/>
  <c r="C61" i="27" s="1"/>
  <c r="B49" i="27"/>
  <c r="AQ48" i="27"/>
  <c r="AQ54" i="27" s="1"/>
  <c r="AP48" i="27"/>
  <c r="AP54" i="27" s="1"/>
  <c r="AO48" i="27"/>
  <c r="AO54" i="27" s="1"/>
  <c r="AN48" i="27"/>
  <c r="AN54" i="27" s="1"/>
  <c r="AM48" i="27"/>
  <c r="AM54" i="27" s="1"/>
  <c r="AL48" i="27"/>
  <c r="AL54" i="27" s="1"/>
  <c r="AK48" i="27"/>
  <c r="AK54" i="27" s="1"/>
  <c r="AJ48" i="27"/>
  <c r="AJ54" i="27" s="1"/>
  <c r="AI48" i="27"/>
  <c r="AH48" i="27"/>
  <c r="AH54" i="27" s="1"/>
  <c r="AG48" i="27"/>
  <c r="AF48" i="27"/>
  <c r="AF54" i="27" s="1"/>
  <c r="AE48" i="27"/>
  <c r="AD48" i="27"/>
  <c r="AC48" i="27"/>
  <c r="AC54" i="27" s="1"/>
  <c r="AB48" i="27"/>
  <c r="AB54" i="27" s="1"/>
  <c r="AA48" i="27"/>
  <c r="AA54" i="27" s="1"/>
  <c r="Z48" i="27"/>
  <c r="Y48" i="27"/>
  <c r="Y54" i="27" s="1"/>
  <c r="X48" i="27"/>
  <c r="X54" i="27" s="1"/>
  <c r="W48" i="27"/>
  <c r="W54" i="27" s="1"/>
  <c r="V48" i="27"/>
  <c r="V54" i="27" s="1"/>
  <c r="U48" i="27"/>
  <c r="T48" i="27"/>
  <c r="T54" i="27" s="1"/>
  <c r="S48" i="27"/>
  <c r="S54" i="27" s="1"/>
  <c r="R48" i="27"/>
  <c r="Q48" i="27"/>
  <c r="Q54" i="27" s="1"/>
  <c r="P48" i="27"/>
  <c r="O48" i="27"/>
  <c r="O54" i="27" s="1"/>
  <c r="N48" i="27"/>
  <c r="N54" i="27" s="1"/>
  <c r="M48" i="27"/>
  <c r="M60" i="27" s="1"/>
  <c r="L48" i="27"/>
  <c r="L60" i="27" s="1"/>
  <c r="K48" i="27"/>
  <c r="K54" i="27" s="1"/>
  <c r="J48" i="27"/>
  <c r="I48" i="27"/>
  <c r="I60" i="27" s="1"/>
  <c r="H48" i="27"/>
  <c r="G48" i="27"/>
  <c r="F48" i="27"/>
  <c r="E48" i="27"/>
  <c r="E60" i="27" s="1"/>
  <c r="D48" i="27"/>
  <c r="C48" i="27"/>
  <c r="B48" i="27"/>
  <c r="AQ4" i="27"/>
  <c r="AN4" i="27"/>
  <c r="AM4" i="27"/>
  <c r="AJ4" i="27"/>
  <c r="AI4" i="27"/>
  <c r="AF4" i="27"/>
  <c r="AE4" i="27"/>
  <c r="AC4" i="27"/>
  <c r="AB4" i="27"/>
  <c r="AP4" i="27" s="1"/>
  <c r="AA4" i="27"/>
  <c r="AO4" i="27" s="1"/>
  <c r="Z4" i="27"/>
  <c r="Y4" i="27"/>
  <c r="X4" i="27"/>
  <c r="AL4" i="27" s="1"/>
  <c r="W4" i="27"/>
  <c r="AK4" i="27" s="1"/>
  <c r="V4" i="27"/>
  <c r="U4" i="27"/>
  <c r="T4" i="27"/>
  <c r="AH4" i="27" s="1"/>
  <c r="S4" i="27"/>
  <c r="AG4" i="27" s="1"/>
  <c r="R4" i="27"/>
  <c r="Q4" i="27"/>
  <c r="P4" i="27"/>
  <c r="AD4" i="27" s="1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N65" i="26" s="1"/>
  <c r="AA53" i="26"/>
  <c r="Z53" i="26"/>
  <c r="Y53" i="26"/>
  <c r="X53" i="26"/>
  <c r="J65" i="26" s="1"/>
  <c r="W53" i="26"/>
  <c r="V53" i="26"/>
  <c r="U53" i="26"/>
  <c r="T53" i="26"/>
  <c r="F65" i="26" s="1"/>
  <c r="S53" i="26"/>
  <c r="R53" i="26"/>
  <c r="Q53" i="26"/>
  <c r="P53" i="26"/>
  <c r="O53" i="26"/>
  <c r="O65" i="26" s="1"/>
  <c r="N53" i="26"/>
  <c r="M53" i="26"/>
  <c r="M65" i="26" s="1"/>
  <c r="L53" i="26"/>
  <c r="K53" i="26"/>
  <c r="K65" i="26" s="1"/>
  <c r="J53" i="26"/>
  <c r="I53" i="26"/>
  <c r="I65" i="26" s="1"/>
  <c r="H53" i="26"/>
  <c r="G53" i="26"/>
  <c r="F53" i="26"/>
  <c r="E53" i="26"/>
  <c r="E65" i="26" s="1"/>
  <c r="D53" i="26"/>
  <c r="D65" i="26" s="1"/>
  <c r="C53" i="26"/>
  <c r="B53" i="26"/>
  <c r="AQ52" i="26"/>
  <c r="AP52" i="26"/>
  <c r="AO52" i="26"/>
  <c r="AN52" i="26"/>
  <c r="AM52" i="26"/>
  <c r="AL52" i="26"/>
  <c r="AK52" i="26"/>
  <c r="AJ52" i="26"/>
  <c r="AI52" i="26"/>
  <c r="AH52" i="26"/>
  <c r="AG52" i="26"/>
  <c r="AF52" i="26"/>
  <c r="AE52" i="26"/>
  <c r="AD52" i="26"/>
  <c r="AC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O64" i="26" s="1"/>
  <c r="N52" i="26"/>
  <c r="N64" i="26" s="1"/>
  <c r="M52" i="26"/>
  <c r="M64" i="26" s="1"/>
  <c r="L52" i="26"/>
  <c r="K52" i="26"/>
  <c r="K64" i="26" s="1"/>
  <c r="J52" i="26"/>
  <c r="J64" i="26" s="1"/>
  <c r="I52" i="26"/>
  <c r="I64" i="26" s="1"/>
  <c r="H52" i="26"/>
  <c r="G52" i="26"/>
  <c r="G64" i="26" s="1"/>
  <c r="F52" i="26"/>
  <c r="F64" i="26" s="1"/>
  <c r="E52" i="26"/>
  <c r="D52" i="26"/>
  <c r="C52" i="26"/>
  <c r="C64" i="26" s="1"/>
  <c r="B52" i="26"/>
  <c r="AQ51" i="26"/>
  <c r="AP51" i="26"/>
  <c r="AO51" i="26"/>
  <c r="AN51" i="26"/>
  <c r="AM51" i="26"/>
  <c r="AL51" i="26"/>
  <c r="AK51" i="26"/>
  <c r="AJ51" i="26"/>
  <c r="AI51" i="26"/>
  <c r="AH51" i="26"/>
  <c r="AG51" i="26"/>
  <c r="AF51" i="26"/>
  <c r="AE51" i="26"/>
  <c r="AD51" i="26"/>
  <c r="AC51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O63" i="26" s="1"/>
  <c r="N51" i="26"/>
  <c r="N63" i="26" s="1"/>
  <c r="M51" i="26"/>
  <c r="M63" i="26" s="1"/>
  <c r="L51" i="26"/>
  <c r="L63" i="26" s="1"/>
  <c r="K51" i="26"/>
  <c r="K63" i="26" s="1"/>
  <c r="J51" i="26"/>
  <c r="J63" i="26" s="1"/>
  <c r="I51" i="26"/>
  <c r="I63" i="26" s="1"/>
  <c r="H51" i="26"/>
  <c r="H63" i="26" s="1"/>
  <c r="G51" i="26"/>
  <c r="G63" i="26" s="1"/>
  <c r="F51" i="26"/>
  <c r="F63" i="26" s="1"/>
  <c r="E51" i="26"/>
  <c r="E63" i="26" s="1"/>
  <c r="D51" i="26"/>
  <c r="C51" i="26"/>
  <c r="C63" i="26" s="1"/>
  <c r="B51" i="26"/>
  <c r="B63" i="26" s="1"/>
  <c r="AQ50" i="26"/>
  <c r="AQ55" i="26" s="1"/>
  <c r="AP50" i="26"/>
  <c r="AP55" i="26" s="1"/>
  <c r="AO50" i="26"/>
  <c r="AO55" i="26" s="1"/>
  <c r="AN50" i="26"/>
  <c r="AM50" i="26"/>
  <c r="AM55" i="26" s="1"/>
  <c r="AL50" i="26"/>
  <c r="AL55" i="26" s="1"/>
  <c r="AK50" i="26"/>
  <c r="AK55" i="26" s="1"/>
  <c r="AJ50" i="26"/>
  <c r="AI50" i="26"/>
  <c r="AI55" i="26" s="1"/>
  <c r="AH50" i="26"/>
  <c r="AH55" i="26" s="1"/>
  <c r="AG50" i="26"/>
  <c r="AF50" i="26"/>
  <c r="AE50" i="26"/>
  <c r="AD50" i="26"/>
  <c r="AC50" i="26"/>
  <c r="AC55" i="26" s="1"/>
  <c r="AB50" i="26"/>
  <c r="AA50" i="26"/>
  <c r="AA55" i="26" s="1"/>
  <c r="Z50" i="26"/>
  <c r="Y50" i="26"/>
  <c r="Y55" i="26" s="1"/>
  <c r="X50" i="26"/>
  <c r="W50" i="26"/>
  <c r="W55" i="26" s="1"/>
  <c r="V50" i="26"/>
  <c r="V55" i="26" s="1"/>
  <c r="U50" i="26"/>
  <c r="T50" i="26"/>
  <c r="S50" i="26"/>
  <c r="R50" i="26"/>
  <c r="Q50" i="26"/>
  <c r="P50" i="26"/>
  <c r="O50" i="26"/>
  <c r="O62" i="26" s="1"/>
  <c r="N50" i="26"/>
  <c r="N62" i="26" s="1"/>
  <c r="M50" i="26"/>
  <c r="M62" i="26" s="1"/>
  <c r="L50" i="26"/>
  <c r="K50" i="26"/>
  <c r="K62" i="26" s="1"/>
  <c r="J50" i="26"/>
  <c r="J62" i="26" s="1"/>
  <c r="I50" i="26"/>
  <c r="I62" i="26" s="1"/>
  <c r="H50" i="26"/>
  <c r="G50" i="26"/>
  <c r="G62" i="26" s="1"/>
  <c r="F50" i="26"/>
  <c r="F62" i="26" s="1"/>
  <c r="E50" i="26"/>
  <c r="D50" i="26"/>
  <c r="D62" i="26" s="1"/>
  <c r="C50" i="26"/>
  <c r="C62" i="26" s="1"/>
  <c r="B50" i="26"/>
  <c r="AQ49" i="26"/>
  <c r="AP49" i="26"/>
  <c r="AO49" i="26"/>
  <c r="AN49" i="26"/>
  <c r="AM49" i="26"/>
  <c r="AL49" i="26"/>
  <c r="AK49" i="26"/>
  <c r="AJ49" i="26"/>
  <c r="AI49" i="26"/>
  <c r="AH49" i="26"/>
  <c r="AG49" i="26"/>
  <c r="AF49" i="26"/>
  <c r="AE49" i="26"/>
  <c r="AD49" i="26"/>
  <c r="AC49" i="26"/>
  <c r="AB49" i="26"/>
  <c r="AB55" i="26" s="1"/>
  <c r="AA49" i="26"/>
  <c r="Z49" i="26"/>
  <c r="Y49" i="26"/>
  <c r="X49" i="26"/>
  <c r="X55" i="26" s="1"/>
  <c r="W49" i="26"/>
  <c r="V49" i="26"/>
  <c r="U49" i="26"/>
  <c r="T49" i="26"/>
  <c r="T55" i="26" s="1"/>
  <c r="S49" i="26"/>
  <c r="R49" i="26"/>
  <c r="Q49" i="26"/>
  <c r="P49" i="26"/>
  <c r="P55" i="26" s="1"/>
  <c r="O49" i="26"/>
  <c r="O61" i="26" s="1"/>
  <c r="N49" i="26"/>
  <c r="N61" i="26" s="1"/>
  <c r="M49" i="26"/>
  <c r="M61" i="26" s="1"/>
  <c r="L49" i="26"/>
  <c r="K49" i="26"/>
  <c r="K61" i="26" s="1"/>
  <c r="J49" i="26"/>
  <c r="J61" i="26" s="1"/>
  <c r="I49" i="26"/>
  <c r="I61" i="26" s="1"/>
  <c r="H49" i="26"/>
  <c r="H55" i="26" s="1"/>
  <c r="G49" i="26"/>
  <c r="F49" i="26"/>
  <c r="F61" i="26" s="1"/>
  <c r="E49" i="26"/>
  <c r="D49" i="26"/>
  <c r="D55" i="26" s="1"/>
  <c r="C49" i="26"/>
  <c r="B49" i="26"/>
  <c r="AQ48" i="26"/>
  <c r="AQ54" i="26" s="1"/>
  <c r="AP48" i="26"/>
  <c r="AP54" i="26" s="1"/>
  <c r="AO48" i="26"/>
  <c r="AO54" i="26" s="1"/>
  <c r="AN48" i="26"/>
  <c r="AN54" i="26" s="1"/>
  <c r="AM48" i="26"/>
  <c r="AM54" i="26" s="1"/>
  <c r="AL48" i="26"/>
  <c r="AL54" i="26" s="1"/>
  <c r="AK48" i="26"/>
  <c r="AK54" i="26" s="1"/>
  <c r="AJ48" i="26"/>
  <c r="AI48" i="26"/>
  <c r="AH48" i="26"/>
  <c r="AH54" i="26" s="1"/>
  <c r="AG48" i="26"/>
  <c r="AG54" i="26" s="1"/>
  <c r="AF48" i="26"/>
  <c r="AE48" i="26"/>
  <c r="AD48" i="26"/>
  <c r="AC48" i="26"/>
  <c r="AC54" i="26" s="1"/>
  <c r="AB48" i="26"/>
  <c r="AB54" i="26" s="1"/>
  <c r="AA48" i="26"/>
  <c r="AA54" i="26" s="1"/>
  <c r="Z48" i="26"/>
  <c r="Z54" i="26" s="1"/>
  <c r="Y48" i="26"/>
  <c r="Y54" i="26" s="1"/>
  <c r="X48" i="26"/>
  <c r="X54" i="26" s="1"/>
  <c r="W48" i="26"/>
  <c r="W54" i="26" s="1"/>
  <c r="V48" i="26"/>
  <c r="U48" i="26"/>
  <c r="T48" i="26"/>
  <c r="T54" i="26" s="1"/>
  <c r="S48" i="26"/>
  <c r="S54" i="26" s="1"/>
  <c r="R48" i="26"/>
  <c r="R54" i="26" s="1"/>
  <c r="Q48" i="26"/>
  <c r="P48" i="26"/>
  <c r="O48" i="26"/>
  <c r="O54" i="26" s="1"/>
  <c r="N48" i="26"/>
  <c r="N54" i="26" s="1"/>
  <c r="M48" i="26"/>
  <c r="M60" i="26" s="1"/>
  <c r="L48" i="26"/>
  <c r="L60" i="26" s="1"/>
  <c r="K48" i="26"/>
  <c r="K54" i="26" s="1"/>
  <c r="J48" i="26"/>
  <c r="J54" i="26" s="1"/>
  <c r="I48" i="26"/>
  <c r="I60" i="26" s="1"/>
  <c r="H48" i="26"/>
  <c r="G48" i="26"/>
  <c r="G54" i="26" s="1"/>
  <c r="F48" i="26"/>
  <c r="F54" i="26" s="1"/>
  <c r="E48" i="26"/>
  <c r="D48" i="26"/>
  <c r="C48" i="26"/>
  <c r="B48" i="26"/>
  <c r="AQ4" i="26"/>
  <c r="AN4" i="26"/>
  <c r="AM4" i="26"/>
  <c r="AJ4" i="26"/>
  <c r="AI4" i="26"/>
  <c r="AF4" i="26"/>
  <c r="AE4" i="26"/>
  <c r="AC4" i="26"/>
  <c r="AB4" i="26"/>
  <c r="AP4" i="26" s="1"/>
  <c r="AA4" i="26"/>
  <c r="AO4" i="26" s="1"/>
  <c r="Z4" i="26"/>
  <c r="Y4" i="26"/>
  <c r="X4" i="26"/>
  <c r="AL4" i="26" s="1"/>
  <c r="W4" i="26"/>
  <c r="AK4" i="26" s="1"/>
  <c r="V4" i="26"/>
  <c r="U4" i="26"/>
  <c r="T4" i="26"/>
  <c r="AH4" i="26" s="1"/>
  <c r="S4" i="26"/>
  <c r="AG4" i="26" s="1"/>
  <c r="R4" i="26"/>
  <c r="Q4" i="26"/>
  <c r="P4" i="26"/>
  <c r="AD4" i="26" s="1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N65" i="25" s="1"/>
  <c r="AA53" i="25"/>
  <c r="Z53" i="25"/>
  <c r="Y53" i="25"/>
  <c r="X53" i="25"/>
  <c r="J65" i="25" s="1"/>
  <c r="W53" i="25"/>
  <c r="V53" i="25"/>
  <c r="U53" i="25"/>
  <c r="T53" i="25"/>
  <c r="F65" i="25" s="1"/>
  <c r="S53" i="25"/>
  <c r="R53" i="25"/>
  <c r="Q53" i="25"/>
  <c r="P53" i="25"/>
  <c r="B65" i="25" s="1"/>
  <c r="O53" i="25"/>
  <c r="O65" i="25" s="1"/>
  <c r="N53" i="25"/>
  <c r="M53" i="25"/>
  <c r="M65" i="25" s="1"/>
  <c r="L53" i="25"/>
  <c r="L65" i="25" s="1"/>
  <c r="K53" i="25"/>
  <c r="K65" i="25" s="1"/>
  <c r="J53" i="25"/>
  <c r="I53" i="25"/>
  <c r="I65" i="25" s="1"/>
  <c r="H53" i="25"/>
  <c r="H65" i="25" s="1"/>
  <c r="G53" i="25"/>
  <c r="G65" i="25" s="1"/>
  <c r="F53" i="25"/>
  <c r="E53" i="25"/>
  <c r="E65" i="25" s="1"/>
  <c r="D53" i="25"/>
  <c r="D65" i="25" s="1"/>
  <c r="C53" i="25"/>
  <c r="C65" i="25" s="1"/>
  <c r="B53" i="25"/>
  <c r="AQ52" i="25"/>
  <c r="AP52" i="25"/>
  <c r="AO52" i="25"/>
  <c r="AN52" i="25"/>
  <c r="AM52" i="25"/>
  <c r="AL52" i="25"/>
  <c r="AK52" i="25"/>
  <c r="AJ52" i="25"/>
  <c r="AI52" i="25"/>
  <c r="AH52" i="25"/>
  <c r="AG52" i="25"/>
  <c r="AF52" i="25"/>
  <c r="AE52" i="25"/>
  <c r="AD52" i="25"/>
  <c r="AC52" i="25"/>
  <c r="AB52" i="25"/>
  <c r="AA52" i="25"/>
  <c r="Z52" i="25"/>
  <c r="L64" i="25" s="1"/>
  <c r="Y52" i="25"/>
  <c r="X52" i="25"/>
  <c r="W52" i="25"/>
  <c r="V52" i="25"/>
  <c r="H64" i="25" s="1"/>
  <c r="U52" i="25"/>
  <c r="T52" i="25"/>
  <c r="S52" i="25"/>
  <c r="R52" i="25"/>
  <c r="D64" i="25" s="1"/>
  <c r="Q52" i="25"/>
  <c r="P52" i="25"/>
  <c r="O52" i="25"/>
  <c r="O64" i="25" s="1"/>
  <c r="N52" i="25"/>
  <c r="N64" i="25" s="1"/>
  <c r="M52" i="25"/>
  <c r="M64" i="25" s="1"/>
  <c r="L52" i="25"/>
  <c r="K52" i="25"/>
  <c r="K64" i="25" s="1"/>
  <c r="J52" i="25"/>
  <c r="J64" i="25" s="1"/>
  <c r="I52" i="25"/>
  <c r="I64" i="25" s="1"/>
  <c r="H52" i="25"/>
  <c r="G52" i="25"/>
  <c r="G64" i="25" s="1"/>
  <c r="F52" i="25"/>
  <c r="F64" i="25" s="1"/>
  <c r="E52" i="25"/>
  <c r="E64" i="25" s="1"/>
  <c r="D52" i="25"/>
  <c r="C52" i="25"/>
  <c r="C64" i="25" s="1"/>
  <c r="B52" i="25"/>
  <c r="B64" i="25" s="1"/>
  <c r="AQ51" i="25"/>
  <c r="AP51" i="25"/>
  <c r="AO51" i="25"/>
  <c r="AN51" i="25"/>
  <c r="AM51" i="25"/>
  <c r="AL51" i="25"/>
  <c r="AK51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O63" i="25" s="1"/>
  <c r="N51" i="25"/>
  <c r="N63" i="25" s="1"/>
  <c r="M51" i="25"/>
  <c r="M63" i="25" s="1"/>
  <c r="L51" i="25"/>
  <c r="L63" i="25" s="1"/>
  <c r="K51" i="25"/>
  <c r="K63" i="25" s="1"/>
  <c r="J51" i="25"/>
  <c r="J63" i="25" s="1"/>
  <c r="I51" i="25"/>
  <c r="I63" i="25" s="1"/>
  <c r="H51" i="25"/>
  <c r="H63" i="25" s="1"/>
  <c r="G51" i="25"/>
  <c r="G63" i="25" s="1"/>
  <c r="F51" i="25"/>
  <c r="F63" i="25" s="1"/>
  <c r="E51" i="25"/>
  <c r="E63" i="25" s="1"/>
  <c r="D51" i="25"/>
  <c r="D63" i="25" s="1"/>
  <c r="C51" i="25"/>
  <c r="C63" i="25" s="1"/>
  <c r="B51" i="25"/>
  <c r="B63" i="25" s="1"/>
  <c r="AQ50" i="25"/>
  <c r="AQ55" i="25" s="1"/>
  <c r="AP50" i="25"/>
  <c r="AP55" i="25" s="1"/>
  <c r="AO50" i="25"/>
  <c r="AO55" i="25" s="1"/>
  <c r="AN50" i="25"/>
  <c r="AM50" i="25"/>
  <c r="AM55" i="25" s="1"/>
  <c r="AL50" i="25"/>
  <c r="AL55" i="25" s="1"/>
  <c r="AK50" i="25"/>
  <c r="AK55" i="25" s="1"/>
  <c r="AJ50" i="25"/>
  <c r="AI50" i="25"/>
  <c r="AI55" i="25" s="1"/>
  <c r="AH50" i="25"/>
  <c r="AH55" i="25" s="1"/>
  <c r="AG50" i="25"/>
  <c r="AG55" i="25" s="1"/>
  <c r="AF50" i="25"/>
  <c r="AE50" i="25"/>
  <c r="AE55" i="25" s="1"/>
  <c r="AD50" i="25"/>
  <c r="AD68" i="25" s="1"/>
  <c r="AC50" i="25"/>
  <c r="AC55" i="25" s="1"/>
  <c r="AB50" i="25"/>
  <c r="AA50" i="25"/>
  <c r="AA55" i="25" s="1"/>
  <c r="Z50" i="25"/>
  <c r="Z55" i="25" s="1"/>
  <c r="Y50" i="25"/>
  <c r="Y55" i="25" s="1"/>
  <c r="X50" i="25"/>
  <c r="W50" i="25"/>
  <c r="W55" i="25" s="1"/>
  <c r="V50" i="25"/>
  <c r="V55" i="25" s="1"/>
  <c r="U50" i="25"/>
  <c r="U55" i="25" s="1"/>
  <c r="T50" i="25"/>
  <c r="S50" i="25"/>
  <c r="S55" i="25" s="1"/>
  <c r="R50" i="25"/>
  <c r="R55" i="25" s="1"/>
  <c r="Q50" i="25"/>
  <c r="Q55" i="25" s="1"/>
  <c r="P50" i="25"/>
  <c r="P68" i="25" s="1"/>
  <c r="O50" i="25"/>
  <c r="O62" i="25" s="1"/>
  <c r="N50" i="25"/>
  <c r="N62" i="25" s="1"/>
  <c r="M50" i="25"/>
  <c r="M62" i="25" s="1"/>
  <c r="L50" i="25"/>
  <c r="L62" i="25" s="1"/>
  <c r="K50" i="25"/>
  <c r="K62" i="25" s="1"/>
  <c r="J50" i="25"/>
  <c r="J62" i="25" s="1"/>
  <c r="I50" i="25"/>
  <c r="I62" i="25" s="1"/>
  <c r="H50" i="25"/>
  <c r="H62" i="25" s="1"/>
  <c r="G50" i="25"/>
  <c r="G62" i="25" s="1"/>
  <c r="F50" i="25"/>
  <c r="F62" i="25" s="1"/>
  <c r="E50" i="25"/>
  <c r="E62" i="25" s="1"/>
  <c r="D50" i="25"/>
  <c r="D62" i="25" s="1"/>
  <c r="C50" i="25"/>
  <c r="C62" i="25" s="1"/>
  <c r="B50" i="25"/>
  <c r="B71" i="25" s="1"/>
  <c r="AQ49" i="25"/>
  <c r="AP49" i="25"/>
  <c r="AO49" i="25"/>
  <c r="AN49" i="25"/>
  <c r="AN55" i="25" s="1"/>
  <c r="AM49" i="25"/>
  <c r="AL49" i="25"/>
  <c r="AK49" i="25"/>
  <c r="AJ49" i="25"/>
  <c r="AJ55" i="25" s="1"/>
  <c r="AI49" i="25"/>
  <c r="AH49" i="25"/>
  <c r="AG49" i="25"/>
  <c r="AF49" i="25"/>
  <c r="AF55" i="25" s="1"/>
  <c r="AE49" i="25"/>
  <c r="AD49" i="25"/>
  <c r="AC49" i="25"/>
  <c r="AB49" i="25"/>
  <c r="AB55" i="25" s="1"/>
  <c r="AA49" i="25"/>
  <c r="Z49" i="25"/>
  <c r="Y49" i="25"/>
  <c r="X49" i="25"/>
  <c r="X55" i="25" s="1"/>
  <c r="W49" i="25"/>
  <c r="V49" i="25"/>
  <c r="U49" i="25"/>
  <c r="T49" i="25"/>
  <c r="T55" i="25" s="1"/>
  <c r="S49" i="25"/>
  <c r="R49" i="25"/>
  <c r="Q49" i="25"/>
  <c r="P49" i="25"/>
  <c r="P55" i="25" s="1"/>
  <c r="O49" i="25"/>
  <c r="O61" i="25" s="1"/>
  <c r="N49" i="25"/>
  <c r="N61" i="25" s="1"/>
  <c r="M49" i="25"/>
  <c r="M61" i="25" s="1"/>
  <c r="L49" i="25"/>
  <c r="L55" i="25" s="1"/>
  <c r="K49" i="25"/>
  <c r="K61" i="25" s="1"/>
  <c r="J49" i="25"/>
  <c r="J61" i="25" s="1"/>
  <c r="I49" i="25"/>
  <c r="I61" i="25" s="1"/>
  <c r="H49" i="25"/>
  <c r="H55" i="25" s="1"/>
  <c r="G49" i="25"/>
  <c r="G61" i="25" s="1"/>
  <c r="F49" i="25"/>
  <c r="F61" i="25" s="1"/>
  <c r="E49" i="25"/>
  <c r="E61" i="25" s="1"/>
  <c r="D49" i="25"/>
  <c r="D55" i="25" s="1"/>
  <c r="C49" i="25"/>
  <c r="C61" i="25" s="1"/>
  <c r="B49" i="25"/>
  <c r="B61" i="25" s="1"/>
  <c r="AQ48" i="25"/>
  <c r="AQ54" i="25" s="1"/>
  <c r="AP48" i="25"/>
  <c r="AP54" i="25" s="1"/>
  <c r="AO48" i="25"/>
  <c r="AO54" i="25" s="1"/>
  <c r="AN48" i="25"/>
  <c r="AN54" i="25" s="1"/>
  <c r="AM48" i="25"/>
  <c r="AM54" i="25" s="1"/>
  <c r="AL48" i="25"/>
  <c r="AL54" i="25" s="1"/>
  <c r="AK48" i="25"/>
  <c r="AK54" i="25" s="1"/>
  <c r="AJ48" i="25"/>
  <c r="AJ54" i="25" s="1"/>
  <c r="AI48" i="25"/>
  <c r="AI54" i="25" s="1"/>
  <c r="AH48" i="25"/>
  <c r="AH54" i="25" s="1"/>
  <c r="AG48" i="25"/>
  <c r="AG54" i="25" s="1"/>
  <c r="AF48" i="25"/>
  <c r="AF54" i="25" s="1"/>
  <c r="AE48" i="25"/>
  <c r="AE54" i="25" s="1"/>
  <c r="AD48" i="25"/>
  <c r="AD67" i="25" s="1"/>
  <c r="AC48" i="25"/>
  <c r="AC54" i="25" s="1"/>
  <c r="AB48" i="25"/>
  <c r="AB54" i="25" s="1"/>
  <c r="AA48" i="25"/>
  <c r="AA54" i="25" s="1"/>
  <c r="Z48" i="25"/>
  <c r="Z54" i="25" s="1"/>
  <c r="Y48" i="25"/>
  <c r="Y54" i="25" s="1"/>
  <c r="X48" i="25"/>
  <c r="X54" i="25" s="1"/>
  <c r="W48" i="25"/>
  <c r="W54" i="25" s="1"/>
  <c r="V48" i="25"/>
  <c r="V54" i="25" s="1"/>
  <c r="U48" i="25"/>
  <c r="U54" i="25" s="1"/>
  <c r="T48" i="25"/>
  <c r="T54" i="25" s="1"/>
  <c r="S48" i="25"/>
  <c r="S54" i="25" s="1"/>
  <c r="R48" i="25"/>
  <c r="R54" i="25" s="1"/>
  <c r="Q48" i="25"/>
  <c r="Q54" i="25" s="1"/>
  <c r="P48" i="25"/>
  <c r="P67" i="25" s="1"/>
  <c r="O48" i="25"/>
  <c r="O54" i="25" s="1"/>
  <c r="N48" i="25"/>
  <c r="N54" i="25" s="1"/>
  <c r="M48" i="25"/>
  <c r="M60" i="25" s="1"/>
  <c r="L48" i="25"/>
  <c r="L60" i="25" s="1"/>
  <c r="K48" i="25"/>
  <c r="K54" i="25" s="1"/>
  <c r="J48" i="25"/>
  <c r="J54" i="25" s="1"/>
  <c r="I48" i="25"/>
  <c r="I60" i="25" s="1"/>
  <c r="H48" i="25"/>
  <c r="H60" i="25" s="1"/>
  <c r="G48" i="25"/>
  <c r="G54" i="25" s="1"/>
  <c r="F48" i="25"/>
  <c r="F54" i="25" s="1"/>
  <c r="E48" i="25"/>
  <c r="E60" i="25" s="1"/>
  <c r="D48" i="25"/>
  <c r="D60" i="25" s="1"/>
  <c r="C48" i="25"/>
  <c r="C54" i="25" s="1"/>
  <c r="B48" i="25"/>
  <c r="B70" i="25" s="1"/>
  <c r="AQ4" i="25"/>
  <c r="AN4" i="25"/>
  <c r="AM4" i="25"/>
  <c r="AJ4" i="25"/>
  <c r="AI4" i="25"/>
  <c r="AF4" i="25"/>
  <c r="AE4" i="25"/>
  <c r="AC4" i="25"/>
  <c r="AB4" i="25"/>
  <c r="AP4" i="25" s="1"/>
  <c r="AA4" i="25"/>
  <c r="AO4" i="25" s="1"/>
  <c r="Z4" i="25"/>
  <c r="Y4" i="25"/>
  <c r="X4" i="25"/>
  <c r="AL4" i="25" s="1"/>
  <c r="W4" i="25"/>
  <c r="AK4" i="25" s="1"/>
  <c r="V4" i="25"/>
  <c r="U4" i="25"/>
  <c r="T4" i="25"/>
  <c r="AH4" i="25" s="1"/>
  <c r="S4" i="25"/>
  <c r="AG4" i="25" s="1"/>
  <c r="R4" i="25"/>
  <c r="Q4" i="25"/>
  <c r="P4" i="25"/>
  <c r="AD4" i="25" s="1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N65" i="24" s="1"/>
  <c r="AA53" i="24"/>
  <c r="Z53" i="24"/>
  <c r="Y53" i="24"/>
  <c r="X53" i="24"/>
  <c r="J65" i="24" s="1"/>
  <c r="W53" i="24"/>
  <c r="V53" i="24"/>
  <c r="U53" i="24"/>
  <c r="T53" i="24"/>
  <c r="F65" i="24" s="1"/>
  <c r="S53" i="24"/>
  <c r="R53" i="24"/>
  <c r="Q53" i="24"/>
  <c r="P53" i="24"/>
  <c r="B65" i="24" s="1"/>
  <c r="O53" i="24"/>
  <c r="O65" i="24" s="1"/>
  <c r="N53" i="24"/>
  <c r="M53" i="24"/>
  <c r="M65" i="24" s="1"/>
  <c r="L53" i="24"/>
  <c r="L65" i="24" s="1"/>
  <c r="K53" i="24"/>
  <c r="K65" i="24" s="1"/>
  <c r="J53" i="24"/>
  <c r="I53" i="24"/>
  <c r="I65" i="24" s="1"/>
  <c r="H53" i="24"/>
  <c r="H65" i="24" s="1"/>
  <c r="G53" i="24"/>
  <c r="G65" i="24" s="1"/>
  <c r="F53" i="24"/>
  <c r="E53" i="24"/>
  <c r="E65" i="24" s="1"/>
  <c r="D53" i="24"/>
  <c r="D65" i="24" s="1"/>
  <c r="C53" i="24"/>
  <c r="C65" i="24" s="1"/>
  <c r="B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L64" i="24" s="1"/>
  <c r="Y52" i="24"/>
  <c r="X52" i="24"/>
  <c r="W52" i="24"/>
  <c r="V52" i="24"/>
  <c r="H64" i="24" s="1"/>
  <c r="U52" i="24"/>
  <c r="T52" i="24"/>
  <c r="S52" i="24"/>
  <c r="R52" i="24"/>
  <c r="D64" i="24" s="1"/>
  <c r="Q52" i="24"/>
  <c r="P52" i="24"/>
  <c r="O52" i="24"/>
  <c r="O64" i="24" s="1"/>
  <c r="N52" i="24"/>
  <c r="N64" i="24" s="1"/>
  <c r="M52" i="24"/>
  <c r="M64" i="24" s="1"/>
  <c r="L52" i="24"/>
  <c r="K52" i="24"/>
  <c r="K64" i="24" s="1"/>
  <c r="J52" i="24"/>
  <c r="J64" i="24" s="1"/>
  <c r="I52" i="24"/>
  <c r="I64" i="24" s="1"/>
  <c r="H52" i="24"/>
  <c r="G52" i="24"/>
  <c r="G64" i="24" s="1"/>
  <c r="F52" i="24"/>
  <c r="F64" i="24" s="1"/>
  <c r="E52" i="24"/>
  <c r="E64" i="24" s="1"/>
  <c r="D52" i="24"/>
  <c r="C52" i="24"/>
  <c r="C64" i="24" s="1"/>
  <c r="B52" i="24"/>
  <c r="B64" i="24" s="1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O63" i="24" s="1"/>
  <c r="N51" i="24"/>
  <c r="N63" i="24" s="1"/>
  <c r="M51" i="24"/>
  <c r="M63" i="24" s="1"/>
  <c r="L51" i="24"/>
  <c r="L63" i="24" s="1"/>
  <c r="K51" i="24"/>
  <c r="K63" i="24" s="1"/>
  <c r="J51" i="24"/>
  <c r="J63" i="24" s="1"/>
  <c r="I51" i="24"/>
  <c r="I63" i="24" s="1"/>
  <c r="H51" i="24"/>
  <c r="H63" i="24" s="1"/>
  <c r="G51" i="24"/>
  <c r="G63" i="24" s="1"/>
  <c r="F51" i="24"/>
  <c r="F63" i="24" s="1"/>
  <c r="E51" i="24"/>
  <c r="E63" i="24" s="1"/>
  <c r="D51" i="24"/>
  <c r="D63" i="24" s="1"/>
  <c r="C51" i="24"/>
  <c r="C63" i="24" s="1"/>
  <c r="B51" i="24"/>
  <c r="B63" i="24" s="1"/>
  <c r="AQ50" i="24"/>
  <c r="AQ55" i="24" s="1"/>
  <c r="AP50" i="24"/>
  <c r="AP55" i="24" s="1"/>
  <c r="AO50" i="24"/>
  <c r="AO55" i="24" s="1"/>
  <c r="AN50" i="24"/>
  <c r="AM50" i="24"/>
  <c r="AM55" i="24" s="1"/>
  <c r="AL50" i="24"/>
  <c r="AL55" i="24" s="1"/>
  <c r="AK50" i="24"/>
  <c r="AK55" i="24" s="1"/>
  <c r="AJ50" i="24"/>
  <c r="AI50" i="24"/>
  <c r="AI55" i="24" s="1"/>
  <c r="AH50" i="24"/>
  <c r="AH55" i="24" s="1"/>
  <c r="AG50" i="24"/>
  <c r="AG55" i="24" s="1"/>
  <c r="AF50" i="24"/>
  <c r="AE50" i="24"/>
  <c r="AE55" i="24" s="1"/>
  <c r="AD50" i="24"/>
  <c r="AD68" i="24" s="1"/>
  <c r="AC50" i="24"/>
  <c r="AC55" i="24" s="1"/>
  <c r="AB50" i="24"/>
  <c r="AA50" i="24"/>
  <c r="AA55" i="24" s="1"/>
  <c r="Z50" i="24"/>
  <c r="Z55" i="24" s="1"/>
  <c r="Y50" i="24"/>
  <c r="Y55" i="24" s="1"/>
  <c r="X50" i="24"/>
  <c r="W50" i="24"/>
  <c r="W55" i="24" s="1"/>
  <c r="V50" i="24"/>
  <c r="V55" i="24" s="1"/>
  <c r="U50" i="24"/>
  <c r="U55" i="24" s="1"/>
  <c r="T50" i="24"/>
  <c r="S50" i="24"/>
  <c r="S55" i="24" s="1"/>
  <c r="R50" i="24"/>
  <c r="R55" i="24" s="1"/>
  <c r="Q50" i="24"/>
  <c r="Q55" i="24" s="1"/>
  <c r="P50" i="24"/>
  <c r="P68" i="24" s="1"/>
  <c r="O50" i="24"/>
  <c r="O62" i="24" s="1"/>
  <c r="N50" i="24"/>
  <c r="N62" i="24" s="1"/>
  <c r="M50" i="24"/>
  <c r="M62" i="24" s="1"/>
  <c r="L50" i="24"/>
  <c r="L62" i="24" s="1"/>
  <c r="K50" i="24"/>
  <c r="K62" i="24" s="1"/>
  <c r="J50" i="24"/>
  <c r="J62" i="24" s="1"/>
  <c r="I50" i="24"/>
  <c r="I62" i="24" s="1"/>
  <c r="H50" i="24"/>
  <c r="H62" i="24" s="1"/>
  <c r="G50" i="24"/>
  <c r="G62" i="24" s="1"/>
  <c r="F50" i="24"/>
  <c r="F62" i="24" s="1"/>
  <c r="E50" i="24"/>
  <c r="E62" i="24" s="1"/>
  <c r="D50" i="24"/>
  <c r="D62" i="24" s="1"/>
  <c r="C50" i="24"/>
  <c r="C62" i="24" s="1"/>
  <c r="B50" i="24"/>
  <c r="B71" i="24" s="1"/>
  <c r="AQ49" i="24"/>
  <c r="AP49" i="24"/>
  <c r="AO49" i="24"/>
  <c r="AN49" i="24"/>
  <c r="AN55" i="24" s="1"/>
  <c r="AM49" i="24"/>
  <c r="AL49" i="24"/>
  <c r="AK49" i="24"/>
  <c r="AJ49" i="24"/>
  <c r="AJ55" i="24" s="1"/>
  <c r="AI49" i="24"/>
  <c r="AH49" i="24"/>
  <c r="AG49" i="24"/>
  <c r="AF49" i="24"/>
  <c r="AF55" i="24" s="1"/>
  <c r="AE49" i="24"/>
  <c r="AD49" i="24"/>
  <c r="AC49" i="24"/>
  <c r="AB49" i="24"/>
  <c r="AB55" i="24" s="1"/>
  <c r="AA49" i="24"/>
  <c r="Z49" i="24"/>
  <c r="Y49" i="24"/>
  <c r="X49" i="24"/>
  <c r="X55" i="24" s="1"/>
  <c r="W49" i="24"/>
  <c r="V49" i="24"/>
  <c r="U49" i="24"/>
  <c r="T49" i="24"/>
  <c r="T55" i="24" s="1"/>
  <c r="S49" i="24"/>
  <c r="R49" i="24"/>
  <c r="Q49" i="24"/>
  <c r="P49" i="24"/>
  <c r="P55" i="24" s="1"/>
  <c r="O49" i="24"/>
  <c r="O61" i="24" s="1"/>
  <c r="N49" i="24"/>
  <c r="N61" i="24" s="1"/>
  <c r="M49" i="24"/>
  <c r="M61" i="24" s="1"/>
  <c r="L49" i="24"/>
  <c r="L55" i="24" s="1"/>
  <c r="K49" i="24"/>
  <c r="K61" i="24" s="1"/>
  <c r="J49" i="24"/>
  <c r="J61" i="24" s="1"/>
  <c r="I49" i="24"/>
  <c r="I61" i="24" s="1"/>
  <c r="H49" i="24"/>
  <c r="H55" i="24" s="1"/>
  <c r="G49" i="24"/>
  <c r="G61" i="24" s="1"/>
  <c r="F49" i="24"/>
  <c r="F61" i="24" s="1"/>
  <c r="E49" i="24"/>
  <c r="E61" i="24" s="1"/>
  <c r="D49" i="24"/>
  <c r="D55" i="24" s="1"/>
  <c r="C49" i="24"/>
  <c r="C61" i="24" s="1"/>
  <c r="B49" i="24"/>
  <c r="B61" i="24" s="1"/>
  <c r="AQ48" i="24"/>
  <c r="AQ54" i="24" s="1"/>
  <c r="AP48" i="24"/>
  <c r="AP54" i="24" s="1"/>
  <c r="AO48" i="24"/>
  <c r="AO54" i="24" s="1"/>
  <c r="AN48" i="24"/>
  <c r="AN54" i="24" s="1"/>
  <c r="AM48" i="24"/>
  <c r="AM54" i="24" s="1"/>
  <c r="AL48" i="24"/>
  <c r="AL54" i="24" s="1"/>
  <c r="AK48" i="24"/>
  <c r="AK54" i="24" s="1"/>
  <c r="AJ48" i="24"/>
  <c r="AJ54" i="24" s="1"/>
  <c r="AI48" i="24"/>
  <c r="AI54" i="24" s="1"/>
  <c r="AH48" i="24"/>
  <c r="AH54" i="24" s="1"/>
  <c r="AG48" i="24"/>
  <c r="AG54" i="24" s="1"/>
  <c r="AF48" i="24"/>
  <c r="AF54" i="24" s="1"/>
  <c r="AE48" i="24"/>
  <c r="AE54" i="24" s="1"/>
  <c r="AD48" i="24"/>
  <c r="AD67" i="24" s="1"/>
  <c r="AC48" i="24"/>
  <c r="AC54" i="24" s="1"/>
  <c r="AB48" i="24"/>
  <c r="AB54" i="24" s="1"/>
  <c r="AA48" i="24"/>
  <c r="AA54" i="24" s="1"/>
  <c r="Z48" i="24"/>
  <c r="Z54" i="24" s="1"/>
  <c r="Y48" i="24"/>
  <c r="Y54" i="24" s="1"/>
  <c r="X48" i="24"/>
  <c r="X54" i="24" s="1"/>
  <c r="W48" i="24"/>
  <c r="W54" i="24" s="1"/>
  <c r="V48" i="24"/>
  <c r="V54" i="24" s="1"/>
  <c r="U48" i="24"/>
  <c r="U54" i="24" s="1"/>
  <c r="T48" i="24"/>
  <c r="T54" i="24" s="1"/>
  <c r="S48" i="24"/>
  <c r="S54" i="24" s="1"/>
  <c r="R48" i="24"/>
  <c r="R54" i="24" s="1"/>
  <c r="Q48" i="24"/>
  <c r="Q54" i="24" s="1"/>
  <c r="P48" i="24"/>
  <c r="P67" i="24" s="1"/>
  <c r="O48" i="24"/>
  <c r="O54" i="24" s="1"/>
  <c r="N48" i="24"/>
  <c r="N54" i="24" s="1"/>
  <c r="M48" i="24"/>
  <c r="M60" i="24" s="1"/>
  <c r="L48" i="24"/>
  <c r="L60" i="24" s="1"/>
  <c r="K48" i="24"/>
  <c r="K54" i="24" s="1"/>
  <c r="J48" i="24"/>
  <c r="J54" i="24" s="1"/>
  <c r="I48" i="24"/>
  <c r="I60" i="24" s="1"/>
  <c r="H48" i="24"/>
  <c r="H60" i="24" s="1"/>
  <c r="G48" i="24"/>
  <c r="G54" i="24" s="1"/>
  <c r="F48" i="24"/>
  <c r="F54" i="24" s="1"/>
  <c r="E48" i="24"/>
  <c r="E60" i="24" s="1"/>
  <c r="D48" i="24"/>
  <c r="D60" i="24" s="1"/>
  <c r="C48" i="24"/>
  <c r="C54" i="24" s="1"/>
  <c r="B48" i="24"/>
  <c r="B70" i="24" s="1"/>
  <c r="AQ4" i="24"/>
  <c r="AN4" i="24"/>
  <c r="AM4" i="24"/>
  <c r="AJ4" i="24"/>
  <c r="AI4" i="24"/>
  <c r="AF4" i="24"/>
  <c r="AE4" i="24"/>
  <c r="AC4" i="24"/>
  <c r="AB4" i="24"/>
  <c r="AP4" i="24" s="1"/>
  <c r="AA4" i="24"/>
  <c r="AO4" i="24" s="1"/>
  <c r="Z4" i="24"/>
  <c r="Y4" i="24"/>
  <c r="X4" i="24"/>
  <c r="AL4" i="24" s="1"/>
  <c r="W4" i="24"/>
  <c r="AK4" i="24" s="1"/>
  <c r="V4" i="24"/>
  <c r="U4" i="24"/>
  <c r="T4" i="24"/>
  <c r="AH4" i="24" s="1"/>
  <c r="S4" i="24"/>
  <c r="AG4" i="24" s="1"/>
  <c r="R4" i="24"/>
  <c r="Q4" i="24"/>
  <c r="P4" i="24"/>
  <c r="AD4" i="24" s="1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N65" i="23" s="1"/>
  <c r="AA53" i="23"/>
  <c r="Z53" i="23"/>
  <c r="Y53" i="23"/>
  <c r="X53" i="23"/>
  <c r="J65" i="23" s="1"/>
  <c r="W53" i="23"/>
  <c r="V53" i="23"/>
  <c r="U53" i="23"/>
  <c r="T53" i="23"/>
  <c r="S53" i="23"/>
  <c r="R53" i="23"/>
  <c r="Q53" i="23"/>
  <c r="P53" i="23"/>
  <c r="B65" i="23" s="1"/>
  <c r="O53" i="23"/>
  <c r="O65" i="23" s="1"/>
  <c r="N53" i="23"/>
  <c r="M53" i="23"/>
  <c r="M65" i="23" s="1"/>
  <c r="L53" i="23"/>
  <c r="K53" i="23"/>
  <c r="K65" i="23" s="1"/>
  <c r="J53" i="23"/>
  <c r="I53" i="23"/>
  <c r="I65" i="23" s="1"/>
  <c r="H53" i="23"/>
  <c r="G53" i="23"/>
  <c r="G65" i="23" s="1"/>
  <c r="F53" i="23"/>
  <c r="E53" i="23"/>
  <c r="D53" i="23"/>
  <c r="C53" i="23"/>
  <c r="B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O64" i="23" s="1"/>
  <c r="N52" i="23"/>
  <c r="N64" i="23" s="1"/>
  <c r="M52" i="23"/>
  <c r="M64" i="23" s="1"/>
  <c r="L52" i="23"/>
  <c r="K52" i="23"/>
  <c r="K64" i="23" s="1"/>
  <c r="J52" i="23"/>
  <c r="J64" i="23" s="1"/>
  <c r="I52" i="23"/>
  <c r="I64" i="23" s="1"/>
  <c r="H52" i="23"/>
  <c r="H64" i="23" s="1"/>
  <c r="G52" i="23"/>
  <c r="G64" i="23" s="1"/>
  <c r="F52" i="23"/>
  <c r="E52" i="23"/>
  <c r="D52" i="23"/>
  <c r="C52" i="23"/>
  <c r="B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O63" i="23" s="1"/>
  <c r="N51" i="23"/>
  <c r="N63" i="23" s="1"/>
  <c r="M51" i="23"/>
  <c r="M63" i="23" s="1"/>
  <c r="L51" i="23"/>
  <c r="L63" i="23" s="1"/>
  <c r="K51" i="23"/>
  <c r="K63" i="23" s="1"/>
  <c r="J51" i="23"/>
  <c r="J63" i="23" s="1"/>
  <c r="I51" i="23"/>
  <c r="I63" i="23" s="1"/>
  <c r="H51" i="23"/>
  <c r="H63" i="23" s="1"/>
  <c r="G51" i="23"/>
  <c r="G63" i="23" s="1"/>
  <c r="F51" i="23"/>
  <c r="F63" i="23" s="1"/>
  <c r="E51" i="23"/>
  <c r="E63" i="23" s="1"/>
  <c r="D51" i="23"/>
  <c r="D63" i="23" s="1"/>
  <c r="C51" i="23"/>
  <c r="C63" i="23" s="1"/>
  <c r="B51" i="23"/>
  <c r="B63" i="23" s="1"/>
  <c r="AQ50" i="23"/>
  <c r="AQ55" i="23" s="1"/>
  <c r="AP50" i="23"/>
  <c r="AP55" i="23" s="1"/>
  <c r="AO50" i="23"/>
  <c r="AO55" i="23" s="1"/>
  <c r="AN50" i="23"/>
  <c r="AM50" i="23"/>
  <c r="AM55" i="23" s="1"/>
  <c r="AL50" i="23"/>
  <c r="AL55" i="23" s="1"/>
  <c r="AK50" i="23"/>
  <c r="AK55" i="23" s="1"/>
  <c r="AJ50" i="23"/>
  <c r="AI50" i="23"/>
  <c r="AI55" i="23" s="1"/>
  <c r="AH50" i="23"/>
  <c r="AG50" i="23"/>
  <c r="AG55" i="23" s="1"/>
  <c r="AF50" i="23"/>
  <c r="AE50" i="23"/>
  <c r="AD50" i="23"/>
  <c r="AC50" i="23"/>
  <c r="AC55" i="23" s="1"/>
  <c r="AB50" i="23"/>
  <c r="AA50" i="23"/>
  <c r="AA55" i="23" s="1"/>
  <c r="Z50" i="23"/>
  <c r="Y50" i="23"/>
  <c r="Y55" i="23" s="1"/>
  <c r="X50" i="23"/>
  <c r="W50" i="23"/>
  <c r="W55" i="23" s="1"/>
  <c r="V50" i="23"/>
  <c r="U50" i="23"/>
  <c r="U55" i="23" s="1"/>
  <c r="T50" i="23"/>
  <c r="S50" i="23"/>
  <c r="R50" i="23"/>
  <c r="Q50" i="23"/>
  <c r="P50" i="23"/>
  <c r="O50" i="23"/>
  <c r="O62" i="23" s="1"/>
  <c r="N50" i="23"/>
  <c r="N62" i="23" s="1"/>
  <c r="M50" i="23"/>
  <c r="M62" i="23" s="1"/>
  <c r="L50" i="23"/>
  <c r="L62" i="23" s="1"/>
  <c r="K50" i="23"/>
  <c r="K62" i="23" s="1"/>
  <c r="J50" i="23"/>
  <c r="J62" i="23" s="1"/>
  <c r="I50" i="23"/>
  <c r="I62" i="23" s="1"/>
  <c r="H50" i="23"/>
  <c r="G50" i="23"/>
  <c r="G62" i="23" s="1"/>
  <c r="F50" i="23"/>
  <c r="E50" i="23"/>
  <c r="D50" i="23"/>
  <c r="C50" i="23"/>
  <c r="B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B55" i="23" s="1"/>
  <c r="AA49" i="23"/>
  <c r="Z49" i="23"/>
  <c r="Y49" i="23"/>
  <c r="X49" i="23"/>
  <c r="X55" i="23" s="1"/>
  <c r="W49" i="23"/>
  <c r="V49" i="23"/>
  <c r="U49" i="23"/>
  <c r="T49" i="23"/>
  <c r="T55" i="23" s="1"/>
  <c r="S49" i="23"/>
  <c r="R49" i="23"/>
  <c r="Q49" i="23"/>
  <c r="P49" i="23"/>
  <c r="O49" i="23"/>
  <c r="O61" i="23" s="1"/>
  <c r="N49" i="23"/>
  <c r="N61" i="23" s="1"/>
  <c r="M49" i="23"/>
  <c r="M61" i="23" s="1"/>
  <c r="L49" i="23"/>
  <c r="K49" i="23"/>
  <c r="K61" i="23" s="1"/>
  <c r="J49" i="23"/>
  <c r="J61" i="23" s="1"/>
  <c r="I49" i="23"/>
  <c r="I61" i="23" s="1"/>
  <c r="H49" i="23"/>
  <c r="G49" i="23"/>
  <c r="G61" i="23" s="1"/>
  <c r="F49" i="23"/>
  <c r="E49" i="23"/>
  <c r="D49" i="23"/>
  <c r="C49" i="23"/>
  <c r="B49" i="23"/>
  <c r="AQ48" i="23"/>
  <c r="AQ54" i="23" s="1"/>
  <c r="AP48" i="23"/>
  <c r="AP54" i="23" s="1"/>
  <c r="AO48" i="23"/>
  <c r="AO54" i="23" s="1"/>
  <c r="AN48" i="23"/>
  <c r="AN54" i="23" s="1"/>
  <c r="AM48" i="23"/>
  <c r="AM54" i="23" s="1"/>
  <c r="AL48" i="23"/>
  <c r="AL54" i="23" s="1"/>
  <c r="AK48" i="23"/>
  <c r="AK54" i="23" s="1"/>
  <c r="AJ48" i="23"/>
  <c r="AJ54" i="23" s="1"/>
  <c r="AI48" i="23"/>
  <c r="AI54" i="23" s="1"/>
  <c r="AH48" i="23"/>
  <c r="AG48" i="23"/>
  <c r="AG54" i="23" s="1"/>
  <c r="AF48" i="23"/>
  <c r="AF54" i="23" s="1"/>
  <c r="AE48" i="23"/>
  <c r="AD48" i="23"/>
  <c r="AC48" i="23"/>
  <c r="AC54" i="23" s="1"/>
  <c r="AB48" i="23"/>
  <c r="AB54" i="23" s="1"/>
  <c r="AA48" i="23"/>
  <c r="AA54" i="23" s="1"/>
  <c r="Z48" i="23"/>
  <c r="Y48" i="23"/>
  <c r="Y54" i="23" s="1"/>
  <c r="X48" i="23"/>
  <c r="X54" i="23" s="1"/>
  <c r="W48" i="23"/>
  <c r="W54" i="23" s="1"/>
  <c r="V48" i="23"/>
  <c r="V54" i="23" s="1"/>
  <c r="U48" i="23"/>
  <c r="U54" i="23" s="1"/>
  <c r="T48" i="23"/>
  <c r="T54" i="23" s="1"/>
  <c r="S48" i="23"/>
  <c r="R48" i="23"/>
  <c r="Q48" i="23"/>
  <c r="Q54" i="23" s="1"/>
  <c r="P48" i="23"/>
  <c r="O48" i="23"/>
  <c r="O54" i="23" s="1"/>
  <c r="N48" i="23"/>
  <c r="N54" i="23" s="1"/>
  <c r="M48" i="23"/>
  <c r="M60" i="23" s="1"/>
  <c r="L48" i="23"/>
  <c r="K48" i="23"/>
  <c r="K54" i="23" s="1"/>
  <c r="J48" i="23"/>
  <c r="J54" i="23" s="1"/>
  <c r="I48" i="23"/>
  <c r="I60" i="23" s="1"/>
  <c r="H48" i="23"/>
  <c r="G48" i="23"/>
  <c r="G54" i="23" s="1"/>
  <c r="F48" i="23"/>
  <c r="F54" i="23" s="1"/>
  <c r="E48" i="23"/>
  <c r="D48" i="23"/>
  <c r="C48" i="23"/>
  <c r="B48" i="23"/>
  <c r="AQ4" i="23"/>
  <c r="AN4" i="23"/>
  <c r="AM4" i="23"/>
  <c r="AJ4" i="23"/>
  <c r="AI4" i="23"/>
  <c r="AF4" i="23"/>
  <c r="AE4" i="23"/>
  <c r="AC4" i="23"/>
  <c r="AB4" i="23"/>
  <c r="AP4" i="23" s="1"/>
  <c r="AA4" i="23"/>
  <c r="AO4" i="23" s="1"/>
  <c r="Z4" i="23"/>
  <c r="Y4" i="23"/>
  <c r="X4" i="23"/>
  <c r="AL4" i="23" s="1"/>
  <c r="W4" i="23"/>
  <c r="AK4" i="23" s="1"/>
  <c r="V4" i="23"/>
  <c r="U4" i="23"/>
  <c r="T4" i="23"/>
  <c r="AH4" i="23" s="1"/>
  <c r="S4" i="23"/>
  <c r="AG4" i="23" s="1"/>
  <c r="R4" i="23"/>
  <c r="Q4" i="23"/>
  <c r="P4" i="23"/>
  <c r="AD4" i="23" s="1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N65" i="22" s="1"/>
  <c r="AA53" i="22"/>
  <c r="Z53" i="22"/>
  <c r="Y53" i="22"/>
  <c r="X53" i="22"/>
  <c r="J65" i="22" s="1"/>
  <c r="W53" i="22"/>
  <c r="V53" i="22"/>
  <c r="U53" i="22"/>
  <c r="T53" i="22"/>
  <c r="F65" i="22" s="1"/>
  <c r="S53" i="22"/>
  <c r="R53" i="22"/>
  <c r="Q53" i="22"/>
  <c r="P53" i="22"/>
  <c r="O53" i="22"/>
  <c r="O65" i="22" s="1"/>
  <c r="N53" i="22"/>
  <c r="M53" i="22"/>
  <c r="M65" i="22" s="1"/>
  <c r="L53" i="22"/>
  <c r="L65" i="22" s="1"/>
  <c r="K53" i="22"/>
  <c r="K65" i="22" s="1"/>
  <c r="J53" i="22"/>
  <c r="I53" i="22"/>
  <c r="I65" i="22" s="1"/>
  <c r="H53" i="22"/>
  <c r="G53" i="22"/>
  <c r="F53" i="22"/>
  <c r="E53" i="22"/>
  <c r="D53" i="22"/>
  <c r="C53" i="22"/>
  <c r="C65" i="22" s="1"/>
  <c r="B53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O64" i="22" s="1"/>
  <c r="N52" i="22"/>
  <c r="N64" i="22" s="1"/>
  <c r="M52" i="22"/>
  <c r="M64" i="22" s="1"/>
  <c r="L52" i="22"/>
  <c r="K52" i="22"/>
  <c r="K64" i="22" s="1"/>
  <c r="J52" i="22"/>
  <c r="J64" i="22" s="1"/>
  <c r="I52" i="22"/>
  <c r="I64" i="22" s="1"/>
  <c r="H52" i="22"/>
  <c r="G52" i="22"/>
  <c r="F52" i="22"/>
  <c r="F64" i="22" s="1"/>
  <c r="E52" i="22"/>
  <c r="E64" i="22" s="1"/>
  <c r="D52" i="22"/>
  <c r="D64" i="22" s="1"/>
  <c r="C52" i="22"/>
  <c r="B52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O63" i="22" s="1"/>
  <c r="N51" i="22"/>
  <c r="N63" i="22" s="1"/>
  <c r="M51" i="22"/>
  <c r="M63" i="22" s="1"/>
  <c r="L51" i="22"/>
  <c r="L63" i="22" s="1"/>
  <c r="K51" i="22"/>
  <c r="K63" i="22" s="1"/>
  <c r="J51" i="22"/>
  <c r="J63" i="22" s="1"/>
  <c r="I51" i="22"/>
  <c r="I63" i="22" s="1"/>
  <c r="H51" i="22"/>
  <c r="H63" i="22" s="1"/>
  <c r="G51" i="22"/>
  <c r="G63" i="22" s="1"/>
  <c r="F51" i="22"/>
  <c r="F63" i="22" s="1"/>
  <c r="E51" i="22"/>
  <c r="E63" i="22" s="1"/>
  <c r="D51" i="22"/>
  <c r="C51" i="22"/>
  <c r="C63" i="22" s="1"/>
  <c r="B51" i="22"/>
  <c r="B63" i="22" s="1"/>
  <c r="AQ50" i="22"/>
  <c r="AQ55" i="22" s="1"/>
  <c r="AP50" i="22"/>
  <c r="AP55" i="22" s="1"/>
  <c r="AO50" i="22"/>
  <c r="AO55" i="22" s="1"/>
  <c r="AN50" i="22"/>
  <c r="AM50" i="22"/>
  <c r="AM55" i="22" s="1"/>
  <c r="AL50" i="22"/>
  <c r="AL55" i="22" s="1"/>
  <c r="AK50" i="22"/>
  <c r="AK55" i="22" s="1"/>
  <c r="AJ50" i="22"/>
  <c r="AI50" i="22"/>
  <c r="AI55" i="22" s="1"/>
  <c r="AH50" i="22"/>
  <c r="AH55" i="22" s="1"/>
  <c r="AG50" i="22"/>
  <c r="AF50" i="22"/>
  <c r="AE50" i="22"/>
  <c r="AD50" i="22"/>
  <c r="AC50" i="22"/>
  <c r="AC55" i="22" s="1"/>
  <c r="AB50" i="22"/>
  <c r="AA50" i="22"/>
  <c r="AA55" i="22" s="1"/>
  <c r="Z50" i="22"/>
  <c r="Z55" i="22" s="1"/>
  <c r="Y50" i="22"/>
  <c r="Y55" i="22" s="1"/>
  <c r="X50" i="22"/>
  <c r="W50" i="22"/>
  <c r="W55" i="22" s="1"/>
  <c r="V50" i="22"/>
  <c r="U50" i="22"/>
  <c r="U55" i="22" s="1"/>
  <c r="T50" i="22"/>
  <c r="S50" i="22"/>
  <c r="R50" i="22"/>
  <c r="Q50" i="22"/>
  <c r="Q55" i="22" s="1"/>
  <c r="P50" i="22"/>
  <c r="O50" i="22"/>
  <c r="O62" i="22" s="1"/>
  <c r="N50" i="22"/>
  <c r="N62" i="22" s="1"/>
  <c r="M50" i="22"/>
  <c r="M62" i="22" s="1"/>
  <c r="L50" i="22"/>
  <c r="K50" i="22"/>
  <c r="K62" i="22" s="1"/>
  <c r="J50" i="22"/>
  <c r="J62" i="22" s="1"/>
  <c r="I50" i="22"/>
  <c r="I62" i="22" s="1"/>
  <c r="H50" i="22"/>
  <c r="G50" i="22"/>
  <c r="F50" i="22"/>
  <c r="F62" i="22" s="1"/>
  <c r="E50" i="22"/>
  <c r="E62" i="22" s="1"/>
  <c r="D50" i="22"/>
  <c r="D62" i="22" s="1"/>
  <c r="C50" i="22"/>
  <c r="B50" i="22"/>
  <c r="AQ49" i="22"/>
  <c r="AP49" i="22"/>
  <c r="AO49" i="22"/>
  <c r="AN49" i="22"/>
  <c r="AM49" i="22"/>
  <c r="AL49" i="22"/>
  <c r="AK49" i="22"/>
  <c r="AJ49" i="22"/>
  <c r="AJ55" i="22" s="1"/>
  <c r="AI49" i="22"/>
  <c r="AH49" i="22"/>
  <c r="AG49" i="22"/>
  <c r="AF49" i="22"/>
  <c r="AF55" i="22" s="1"/>
  <c r="AE49" i="22"/>
  <c r="AD49" i="22"/>
  <c r="AC49" i="22"/>
  <c r="AB49" i="22"/>
  <c r="AB55" i="22" s="1"/>
  <c r="AA49" i="22"/>
  <c r="Z49" i="22"/>
  <c r="Y49" i="22"/>
  <c r="X49" i="22"/>
  <c r="X55" i="22" s="1"/>
  <c r="W49" i="22"/>
  <c r="V49" i="22"/>
  <c r="U49" i="22"/>
  <c r="T49" i="22"/>
  <c r="T55" i="22" s="1"/>
  <c r="S49" i="22"/>
  <c r="R49" i="22"/>
  <c r="Q49" i="22"/>
  <c r="P49" i="22"/>
  <c r="O49" i="22"/>
  <c r="O61" i="22" s="1"/>
  <c r="N49" i="22"/>
  <c r="N61" i="22" s="1"/>
  <c r="M49" i="22"/>
  <c r="M61" i="22" s="1"/>
  <c r="L49" i="22"/>
  <c r="K49" i="22"/>
  <c r="K61" i="22" s="1"/>
  <c r="J49" i="22"/>
  <c r="J61" i="22" s="1"/>
  <c r="I49" i="22"/>
  <c r="I61" i="22" s="1"/>
  <c r="H49" i="22"/>
  <c r="G49" i="22"/>
  <c r="G61" i="22" s="1"/>
  <c r="F49" i="22"/>
  <c r="F61" i="22" s="1"/>
  <c r="E49" i="22"/>
  <c r="D49" i="22"/>
  <c r="C49" i="22"/>
  <c r="C61" i="22" s="1"/>
  <c r="B49" i="22"/>
  <c r="B61" i="22" s="1"/>
  <c r="AQ48" i="22"/>
  <c r="AQ54" i="22" s="1"/>
  <c r="AP48" i="22"/>
  <c r="AP54" i="22" s="1"/>
  <c r="AO48" i="22"/>
  <c r="AO54" i="22" s="1"/>
  <c r="AN48" i="22"/>
  <c r="AM48" i="22"/>
  <c r="AM54" i="22" s="1"/>
  <c r="AL48" i="22"/>
  <c r="AL54" i="22" s="1"/>
  <c r="AK48" i="22"/>
  <c r="AK54" i="22" s="1"/>
  <c r="AJ48" i="22"/>
  <c r="AI48" i="22"/>
  <c r="AI54" i="22" s="1"/>
  <c r="AH48" i="22"/>
  <c r="AH54" i="22" s="1"/>
  <c r="AG48" i="22"/>
  <c r="AF48" i="22"/>
  <c r="AE48" i="22"/>
  <c r="AD48" i="22"/>
  <c r="AC48" i="22"/>
  <c r="AC54" i="22" s="1"/>
  <c r="AB48" i="22"/>
  <c r="AB54" i="22" s="1"/>
  <c r="AA48" i="22"/>
  <c r="AA54" i="22" s="1"/>
  <c r="Z48" i="22"/>
  <c r="Z54" i="22" s="1"/>
  <c r="Y48" i="22"/>
  <c r="Y54" i="22" s="1"/>
  <c r="X48" i="22"/>
  <c r="X54" i="22" s="1"/>
  <c r="W48" i="22"/>
  <c r="W54" i="22" s="1"/>
  <c r="V48" i="22"/>
  <c r="V54" i="22" s="1"/>
  <c r="U48" i="22"/>
  <c r="U54" i="22" s="1"/>
  <c r="T48" i="22"/>
  <c r="T54" i="22" s="1"/>
  <c r="S48" i="22"/>
  <c r="R48" i="22"/>
  <c r="Q48" i="22"/>
  <c r="Q54" i="22" s="1"/>
  <c r="P48" i="22"/>
  <c r="O48" i="22"/>
  <c r="O54" i="22" s="1"/>
  <c r="N48" i="22"/>
  <c r="N54" i="22" s="1"/>
  <c r="M48" i="22"/>
  <c r="M60" i="22" s="1"/>
  <c r="L48" i="22"/>
  <c r="K48" i="22"/>
  <c r="K54" i="22" s="1"/>
  <c r="J48" i="22"/>
  <c r="J54" i="22" s="1"/>
  <c r="I48" i="22"/>
  <c r="I60" i="22" s="1"/>
  <c r="H48" i="22"/>
  <c r="H60" i="22" s="1"/>
  <c r="G48" i="22"/>
  <c r="G54" i="22" s="1"/>
  <c r="F48" i="22"/>
  <c r="F54" i="22" s="1"/>
  <c r="E48" i="22"/>
  <c r="D48" i="22"/>
  <c r="D60" i="22" s="1"/>
  <c r="C48" i="22"/>
  <c r="B48" i="22"/>
  <c r="AQ4" i="22"/>
  <c r="AN4" i="22"/>
  <c r="AM4" i="22"/>
  <c r="AJ4" i="22"/>
  <c r="AI4" i="22"/>
  <c r="AF4" i="22"/>
  <c r="AE4" i="22"/>
  <c r="AC4" i="22"/>
  <c r="AB4" i="22"/>
  <c r="AP4" i="22" s="1"/>
  <c r="AA4" i="22"/>
  <c r="AO4" i="22" s="1"/>
  <c r="Z4" i="22"/>
  <c r="Y4" i="22"/>
  <c r="X4" i="22"/>
  <c r="AL4" i="22" s="1"/>
  <c r="W4" i="22"/>
  <c r="AK4" i="22" s="1"/>
  <c r="V4" i="22"/>
  <c r="U4" i="22"/>
  <c r="T4" i="22"/>
  <c r="AH4" i="22" s="1"/>
  <c r="S4" i="22"/>
  <c r="AG4" i="22" s="1"/>
  <c r="R4" i="22"/>
  <c r="Q4" i="22"/>
  <c r="P4" i="22"/>
  <c r="AD4" i="22" s="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O65" i="21" s="1"/>
  <c r="N53" i="21"/>
  <c r="N65" i="21" s="1"/>
  <c r="M53" i="21"/>
  <c r="M65" i="21" s="1"/>
  <c r="L53" i="21"/>
  <c r="K53" i="21"/>
  <c r="J53" i="21"/>
  <c r="J65" i="21" s="1"/>
  <c r="I53" i="21"/>
  <c r="I65" i="21" s="1"/>
  <c r="H53" i="21"/>
  <c r="G53" i="21"/>
  <c r="F53" i="21"/>
  <c r="E53" i="21"/>
  <c r="D53" i="21"/>
  <c r="C53" i="21"/>
  <c r="B53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O64" i="21" s="1"/>
  <c r="N52" i="21"/>
  <c r="N64" i="21" s="1"/>
  <c r="M52" i="21"/>
  <c r="M64" i="21" s="1"/>
  <c r="L52" i="21"/>
  <c r="K52" i="21"/>
  <c r="J52" i="21"/>
  <c r="J64" i="21" s="1"/>
  <c r="I52" i="21"/>
  <c r="I64" i="21" s="1"/>
  <c r="H52" i="21"/>
  <c r="G52" i="21"/>
  <c r="F52" i="21"/>
  <c r="F64" i="21" s="1"/>
  <c r="E52" i="21"/>
  <c r="D52" i="21"/>
  <c r="C52" i="21"/>
  <c r="B52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O63" i="21" s="1"/>
  <c r="N51" i="21"/>
  <c r="N63" i="21" s="1"/>
  <c r="M51" i="21"/>
  <c r="M63" i="21" s="1"/>
  <c r="L51" i="21"/>
  <c r="L63" i="21" s="1"/>
  <c r="K51" i="21"/>
  <c r="K63" i="21" s="1"/>
  <c r="J51" i="21"/>
  <c r="J63" i="21" s="1"/>
  <c r="I51" i="21"/>
  <c r="I63" i="21" s="1"/>
  <c r="H51" i="21"/>
  <c r="H63" i="21" s="1"/>
  <c r="G51" i="21"/>
  <c r="G63" i="21" s="1"/>
  <c r="F51" i="21"/>
  <c r="E51" i="21"/>
  <c r="D51" i="21"/>
  <c r="C51" i="21"/>
  <c r="C63" i="21" s="1"/>
  <c r="B51" i="21"/>
  <c r="AQ50" i="21"/>
  <c r="AQ55" i="21" s="1"/>
  <c r="AP50" i="21"/>
  <c r="AP55" i="21" s="1"/>
  <c r="AO50" i="21"/>
  <c r="AO55" i="21" s="1"/>
  <c r="AN50" i="21"/>
  <c r="AM50" i="21"/>
  <c r="AL50" i="21"/>
  <c r="AL55" i="21" s="1"/>
  <c r="AK50" i="21"/>
  <c r="AK55" i="21" s="1"/>
  <c r="AJ50" i="21"/>
  <c r="AJ55" i="21" s="1"/>
  <c r="AI50" i="21"/>
  <c r="AH50" i="21"/>
  <c r="AH55" i="21" s="1"/>
  <c r="AG50" i="21"/>
  <c r="AG55" i="21" s="1"/>
  <c r="AF50" i="21"/>
  <c r="AE50" i="21"/>
  <c r="AD50" i="21"/>
  <c r="AC50" i="21"/>
  <c r="AC55" i="21" s="1"/>
  <c r="AB50" i="21"/>
  <c r="AB55" i="21" s="1"/>
  <c r="AA50" i="21"/>
  <c r="AA55" i="21" s="1"/>
  <c r="Z50" i="21"/>
  <c r="Z55" i="21" s="1"/>
  <c r="Y50" i="21"/>
  <c r="Y55" i="21" s="1"/>
  <c r="X50" i="21"/>
  <c r="X55" i="21" s="1"/>
  <c r="W50" i="21"/>
  <c r="W55" i="21" s="1"/>
  <c r="V50" i="21"/>
  <c r="V55" i="21" s="1"/>
  <c r="U50" i="21"/>
  <c r="T50" i="21"/>
  <c r="S50" i="21"/>
  <c r="R50" i="21"/>
  <c r="Q50" i="21"/>
  <c r="P50" i="21"/>
  <c r="O50" i="21"/>
  <c r="O62" i="21" s="1"/>
  <c r="N50" i="21"/>
  <c r="N62" i="21" s="1"/>
  <c r="M50" i="21"/>
  <c r="M62" i="21" s="1"/>
  <c r="L50" i="21"/>
  <c r="K50" i="21"/>
  <c r="K62" i="21" s="1"/>
  <c r="J50" i="21"/>
  <c r="J62" i="21" s="1"/>
  <c r="I50" i="21"/>
  <c r="I62" i="21" s="1"/>
  <c r="H50" i="21"/>
  <c r="G50" i="21"/>
  <c r="F50" i="21"/>
  <c r="F62" i="21" s="1"/>
  <c r="E50" i="21"/>
  <c r="D50" i="21"/>
  <c r="C50" i="21"/>
  <c r="B50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O61" i="21" s="1"/>
  <c r="N49" i="21"/>
  <c r="N61" i="21" s="1"/>
  <c r="M49" i="21"/>
  <c r="M61" i="21" s="1"/>
  <c r="L49" i="21"/>
  <c r="L61" i="21" s="1"/>
  <c r="K49" i="21"/>
  <c r="K61" i="21" s="1"/>
  <c r="J49" i="21"/>
  <c r="J61" i="21" s="1"/>
  <c r="I49" i="21"/>
  <c r="I61" i="21" s="1"/>
  <c r="H49" i="21"/>
  <c r="H61" i="21" s="1"/>
  <c r="G49" i="21"/>
  <c r="F49" i="21"/>
  <c r="E49" i="21"/>
  <c r="D49" i="21"/>
  <c r="C49" i="21"/>
  <c r="B49" i="21"/>
  <c r="AQ48" i="21"/>
  <c r="AQ54" i="21" s="1"/>
  <c r="AP48" i="21"/>
  <c r="AP54" i="21" s="1"/>
  <c r="AO48" i="21"/>
  <c r="AO54" i="21" s="1"/>
  <c r="AN48" i="21"/>
  <c r="AN54" i="21" s="1"/>
  <c r="AM48" i="21"/>
  <c r="AL48" i="21"/>
  <c r="AL54" i="21" s="1"/>
  <c r="AK48" i="21"/>
  <c r="AK54" i="21" s="1"/>
  <c r="AJ48" i="21"/>
  <c r="AJ54" i="21" s="1"/>
  <c r="AI48" i="21"/>
  <c r="AI54" i="21" s="1"/>
  <c r="AH48" i="21"/>
  <c r="AH54" i="21" s="1"/>
  <c r="AG48" i="21"/>
  <c r="AF48" i="21"/>
  <c r="AE48" i="21"/>
  <c r="AD48" i="21"/>
  <c r="AC48" i="21"/>
  <c r="AC54" i="21" s="1"/>
  <c r="AB48" i="21"/>
  <c r="AB54" i="21" s="1"/>
  <c r="AA48" i="21"/>
  <c r="AA54" i="21" s="1"/>
  <c r="Z48" i="21"/>
  <c r="Z54" i="21" s="1"/>
  <c r="Y48" i="21"/>
  <c r="Y54" i="21" s="1"/>
  <c r="X48" i="21"/>
  <c r="X54" i="21" s="1"/>
  <c r="W48" i="21"/>
  <c r="W54" i="21" s="1"/>
  <c r="V48" i="21"/>
  <c r="V54" i="21" s="1"/>
  <c r="U48" i="21"/>
  <c r="T48" i="21"/>
  <c r="S48" i="21"/>
  <c r="R48" i="21"/>
  <c r="Q48" i="21"/>
  <c r="Q54" i="21" s="1"/>
  <c r="P48" i="21"/>
  <c r="O48" i="21"/>
  <c r="O54" i="21" s="1"/>
  <c r="N48" i="21"/>
  <c r="N54" i="21" s="1"/>
  <c r="M48" i="21"/>
  <c r="M60" i="21" s="1"/>
  <c r="L48" i="21"/>
  <c r="K48" i="21"/>
  <c r="K54" i="21" s="1"/>
  <c r="J48" i="21"/>
  <c r="J54" i="21" s="1"/>
  <c r="I48" i="21"/>
  <c r="I60" i="21" s="1"/>
  <c r="H48" i="21"/>
  <c r="G48" i="21"/>
  <c r="G54" i="21" s="1"/>
  <c r="F48" i="21"/>
  <c r="F54" i="21" s="1"/>
  <c r="E48" i="21"/>
  <c r="E60" i="21" s="1"/>
  <c r="D48" i="21"/>
  <c r="C48" i="21"/>
  <c r="C54" i="21" s="1"/>
  <c r="B48" i="21"/>
  <c r="AQ4" i="21"/>
  <c r="AN4" i="21"/>
  <c r="AM4" i="21"/>
  <c r="AJ4" i="21"/>
  <c r="AI4" i="21"/>
  <c r="AF4" i="21"/>
  <c r="AE4" i="21"/>
  <c r="AC4" i="21"/>
  <c r="AB4" i="21"/>
  <c r="AP4" i="21" s="1"/>
  <c r="AA4" i="21"/>
  <c r="AO4" i="21" s="1"/>
  <c r="Z4" i="21"/>
  <c r="Y4" i="21"/>
  <c r="X4" i="21"/>
  <c r="AL4" i="21" s="1"/>
  <c r="W4" i="21"/>
  <c r="AK4" i="21" s="1"/>
  <c r="V4" i="21"/>
  <c r="U4" i="21"/>
  <c r="T4" i="21"/>
  <c r="AH4" i="21" s="1"/>
  <c r="S4" i="21"/>
  <c r="AG4" i="21" s="1"/>
  <c r="R4" i="21"/>
  <c r="Q4" i="21"/>
  <c r="P4" i="21"/>
  <c r="AD4" i="21" s="1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N65" i="20" s="1"/>
  <c r="AA53" i="20"/>
  <c r="Z53" i="20"/>
  <c r="Y53" i="20"/>
  <c r="X53" i="20"/>
  <c r="J65" i="20" s="1"/>
  <c r="W53" i="20"/>
  <c r="V53" i="20"/>
  <c r="U53" i="20"/>
  <c r="T53" i="20"/>
  <c r="S53" i="20"/>
  <c r="R53" i="20"/>
  <c r="Q53" i="20"/>
  <c r="P53" i="20"/>
  <c r="O53" i="20"/>
  <c r="O65" i="20" s="1"/>
  <c r="N53" i="20"/>
  <c r="M53" i="20"/>
  <c r="M65" i="20" s="1"/>
  <c r="L53" i="20"/>
  <c r="K53" i="20"/>
  <c r="K65" i="20" s="1"/>
  <c r="J53" i="20"/>
  <c r="I53" i="20"/>
  <c r="I65" i="20" s="1"/>
  <c r="H53" i="20"/>
  <c r="G53" i="20"/>
  <c r="G65" i="20" s="1"/>
  <c r="F53" i="20"/>
  <c r="E53" i="20"/>
  <c r="D53" i="20"/>
  <c r="C53" i="20"/>
  <c r="C65" i="20" s="1"/>
  <c r="B53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O64" i="20" s="1"/>
  <c r="N52" i="20"/>
  <c r="N64" i="20" s="1"/>
  <c r="M52" i="20"/>
  <c r="M64" i="20" s="1"/>
  <c r="L52" i="20"/>
  <c r="K52" i="20"/>
  <c r="K64" i="20" s="1"/>
  <c r="J52" i="20"/>
  <c r="J64" i="20" s="1"/>
  <c r="I52" i="20"/>
  <c r="I64" i="20" s="1"/>
  <c r="H52" i="20"/>
  <c r="G52" i="20"/>
  <c r="F52" i="20"/>
  <c r="E52" i="20"/>
  <c r="E64" i="20" s="1"/>
  <c r="D52" i="20"/>
  <c r="C52" i="20"/>
  <c r="B52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O63" i="20" s="1"/>
  <c r="N51" i="20"/>
  <c r="N63" i="20" s="1"/>
  <c r="M51" i="20"/>
  <c r="M63" i="20" s="1"/>
  <c r="L51" i="20"/>
  <c r="L63" i="20" s="1"/>
  <c r="K51" i="20"/>
  <c r="K63" i="20" s="1"/>
  <c r="J51" i="20"/>
  <c r="J63" i="20" s="1"/>
  <c r="I51" i="20"/>
  <c r="I63" i="20" s="1"/>
  <c r="H51" i="20"/>
  <c r="H63" i="20" s="1"/>
  <c r="G51" i="20"/>
  <c r="G63" i="20" s="1"/>
  <c r="F51" i="20"/>
  <c r="F63" i="20" s="1"/>
  <c r="E51" i="20"/>
  <c r="E63" i="20" s="1"/>
  <c r="D51" i="20"/>
  <c r="C51" i="20"/>
  <c r="B51" i="20"/>
  <c r="AQ50" i="20"/>
  <c r="AQ55" i="20" s="1"/>
  <c r="AP50" i="20"/>
  <c r="AP55" i="20" s="1"/>
  <c r="AO50" i="20"/>
  <c r="AO55" i="20" s="1"/>
  <c r="AN50" i="20"/>
  <c r="AM50" i="20"/>
  <c r="AM55" i="20" s="1"/>
  <c r="AL50" i="20"/>
  <c r="AL55" i="20" s="1"/>
  <c r="AK50" i="20"/>
  <c r="AK55" i="20" s="1"/>
  <c r="AJ50" i="20"/>
  <c r="AI50" i="20"/>
  <c r="AH50" i="20"/>
  <c r="AG50" i="20"/>
  <c r="AG55" i="20" s="1"/>
  <c r="AF50" i="20"/>
  <c r="AE50" i="20"/>
  <c r="AD50" i="20"/>
  <c r="AC50" i="20"/>
  <c r="AC55" i="20" s="1"/>
  <c r="AB50" i="20"/>
  <c r="AA50" i="20"/>
  <c r="AA55" i="20" s="1"/>
  <c r="Z50" i="20"/>
  <c r="Z55" i="20" s="1"/>
  <c r="Y50" i="20"/>
  <c r="Y55" i="20" s="1"/>
  <c r="X50" i="20"/>
  <c r="W50" i="20"/>
  <c r="W55" i="20" s="1"/>
  <c r="V50" i="20"/>
  <c r="V55" i="20" s="1"/>
  <c r="U50" i="20"/>
  <c r="U55" i="20" s="1"/>
  <c r="T50" i="20"/>
  <c r="S50" i="20"/>
  <c r="R50" i="20"/>
  <c r="Q50" i="20"/>
  <c r="Q55" i="20" s="1"/>
  <c r="P50" i="20"/>
  <c r="O50" i="20"/>
  <c r="O62" i="20" s="1"/>
  <c r="N50" i="20"/>
  <c r="N62" i="20" s="1"/>
  <c r="M50" i="20"/>
  <c r="M62" i="20" s="1"/>
  <c r="L50" i="20"/>
  <c r="K50" i="20"/>
  <c r="K62" i="20" s="1"/>
  <c r="J50" i="20"/>
  <c r="J62" i="20" s="1"/>
  <c r="I50" i="20"/>
  <c r="I62" i="20" s="1"/>
  <c r="H50" i="20"/>
  <c r="G50" i="20"/>
  <c r="F50" i="20"/>
  <c r="F62" i="20" s="1"/>
  <c r="E50" i="20"/>
  <c r="E62" i="20" s="1"/>
  <c r="D50" i="20"/>
  <c r="D62" i="20" s="1"/>
  <c r="C50" i="20"/>
  <c r="B50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B55" i="20" s="1"/>
  <c r="AA49" i="20"/>
  <c r="Z49" i="20"/>
  <c r="Y49" i="20"/>
  <c r="X49" i="20"/>
  <c r="X55" i="20" s="1"/>
  <c r="W49" i="20"/>
  <c r="V49" i="20"/>
  <c r="U49" i="20"/>
  <c r="T49" i="20"/>
  <c r="T55" i="20" s="1"/>
  <c r="S49" i="20"/>
  <c r="R49" i="20"/>
  <c r="Q49" i="20"/>
  <c r="P49" i="20"/>
  <c r="O49" i="20"/>
  <c r="O61" i="20" s="1"/>
  <c r="N49" i="20"/>
  <c r="N61" i="20" s="1"/>
  <c r="M49" i="20"/>
  <c r="M61" i="20" s="1"/>
  <c r="L49" i="20"/>
  <c r="K49" i="20"/>
  <c r="K61" i="20" s="1"/>
  <c r="J49" i="20"/>
  <c r="J61" i="20" s="1"/>
  <c r="I49" i="20"/>
  <c r="I61" i="20" s="1"/>
  <c r="H49" i="20"/>
  <c r="G49" i="20"/>
  <c r="G61" i="20" s="1"/>
  <c r="F49" i="20"/>
  <c r="F61" i="20" s="1"/>
  <c r="E49" i="20"/>
  <c r="D49" i="20"/>
  <c r="C49" i="20"/>
  <c r="B49" i="20"/>
  <c r="AQ48" i="20"/>
  <c r="AQ54" i="20" s="1"/>
  <c r="AP48" i="20"/>
  <c r="AP54" i="20" s="1"/>
  <c r="AO48" i="20"/>
  <c r="AO54" i="20" s="1"/>
  <c r="AN48" i="20"/>
  <c r="AN54" i="20" s="1"/>
  <c r="AM48" i="20"/>
  <c r="AM54" i="20" s="1"/>
  <c r="AL48" i="20"/>
  <c r="AL54" i="20" s="1"/>
  <c r="AK48" i="20"/>
  <c r="AK54" i="20" s="1"/>
  <c r="AJ48" i="20"/>
  <c r="AI48" i="20"/>
  <c r="AI54" i="20" s="1"/>
  <c r="AH48" i="20"/>
  <c r="AG48" i="20"/>
  <c r="AG54" i="20" s="1"/>
  <c r="AF48" i="20"/>
  <c r="AF54" i="20" s="1"/>
  <c r="AE48" i="20"/>
  <c r="AD48" i="20"/>
  <c r="AC48" i="20"/>
  <c r="AC54" i="20" s="1"/>
  <c r="AB48" i="20"/>
  <c r="AB54" i="20" s="1"/>
  <c r="AA48" i="20"/>
  <c r="AA54" i="20" s="1"/>
  <c r="Z48" i="20"/>
  <c r="Z54" i="20" s="1"/>
  <c r="Y48" i="20"/>
  <c r="Y54" i="20" s="1"/>
  <c r="X48" i="20"/>
  <c r="X54" i="20" s="1"/>
  <c r="W48" i="20"/>
  <c r="W54" i="20" s="1"/>
  <c r="V48" i="20"/>
  <c r="V54" i="20" s="1"/>
  <c r="U48" i="20"/>
  <c r="U54" i="20" s="1"/>
  <c r="T48" i="20"/>
  <c r="T54" i="20" s="1"/>
  <c r="S48" i="20"/>
  <c r="R48" i="20"/>
  <c r="R54" i="20" s="1"/>
  <c r="Q48" i="20"/>
  <c r="Q54" i="20" s="1"/>
  <c r="P48" i="20"/>
  <c r="O48" i="20"/>
  <c r="O54" i="20" s="1"/>
  <c r="N48" i="20"/>
  <c r="N54" i="20" s="1"/>
  <c r="M48" i="20"/>
  <c r="M60" i="20" s="1"/>
  <c r="L48" i="20"/>
  <c r="K48" i="20"/>
  <c r="K54" i="20" s="1"/>
  <c r="J48" i="20"/>
  <c r="J54" i="20" s="1"/>
  <c r="I48" i="20"/>
  <c r="I60" i="20" s="1"/>
  <c r="H48" i="20"/>
  <c r="G48" i="20"/>
  <c r="G54" i="20" s="1"/>
  <c r="F48" i="20"/>
  <c r="F54" i="20" s="1"/>
  <c r="E48" i="20"/>
  <c r="E60" i="20" s="1"/>
  <c r="D48" i="20"/>
  <c r="D60" i="20" s="1"/>
  <c r="C48" i="20"/>
  <c r="B48" i="20"/>
  <c r="AQ4" i="20"/>
  <c r="AN4" i="20"/>
  <c r="AM4" i="20"/>
  <c r="AJ4" i="20"/>
  <c r="AI4" i="20"/>
  <c r="AF4" i="20"/>
  <c r="AE4" i="20"/>
  <c r="AC4" i="20"/>
  <c r="AB4" i="20"/>
  <c r="AP4" i="20" s="1"/>
  <c r="AA4" i="20"/>
  <c r="AO4" i="20" s="1"/>
  <c r="Z4" i="20"/>
  <c r="Y4" i="20"/>
  <c r="X4" i="20"/>
  <c r="AL4" i="20" s="1"/>
  <c r="W4" i="20"/>
  <c r="AK4" i="20" s="1"/>
  <c r="V4" i="20"/>
  <c r="U4" i="20"/>
  <c r="T4" i="20"/>
  <c r="AH4" i="20" s="1"/>
  <c r="S4" i="20"/>
  <c r="AG4" i="20" s="1"/>
  <c r="R4" i="20"/>
  <c r="Q4" i="20"/>
  <c r="P4" i="20"/>
  <c r="AD4" i="20" s="1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N65" i="19" s="1"/>
  <c r="AA53" i="19"/>
  <c r="Z53" i="19"/>
  <c r="Y53" i="19"/>
  <c r="X53" i="19"/>
  <c r="J65" i="19" s="1"/>
  <c r="W53" i="19"/>
  <c r="V53" i="19"/>
  <c r="U53" i="19"/>
  <c r="T53" i="19"/>
  <c r="F65" i="19" s="1"/>
  <c r="S53" i="19"/>
  <c r="R53" i="19"/>
  <c r="Q53" i="19"/>
  <c r="P53" i="19"/>
  <c r="B65" i="19" s="1"/>
  <c r="O53" i="19"/>
  <c r="O65" i="19" s="1"/>
  <c r="N53" i="19"/>
  <c r="M53" i="19"/>
  <c r="M65" i="19" s="1"/>
  <c r="L53" i="19"/>
  <c r="L65" i="19" s="1"/>
  <c r="K53" i="19"/>
  <c r="K65" i="19" s="1"/>
  <c r="J53" i="19"/>
  <c r="I53" i="19"/>
  <c r="I65" i="19" s="1"/>
  <c r="H53" i="19"/>
  <c r="H65" i="19" s="1"/>
  <c r="G53" i="19"/>
  <c r="G65" i="19" s="1"/>
  <c r="F53" i="19"/>
  <c r="E53" i="19"/>
  <c r="E65" i="19" s="1"/>
  <c r="D53" i="19"/>
  <c r="D65" i="19" s="1"/>
  <c r="C53" i="19"/>
  <c r="C65" i="19" s="1"/>
  <c r="B53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L64" i="19" s="1"/>
  <c r="Y52" i="19"/>
  <c r="X52" i="19"/>
  <c r="W52" i="19"/>
  <c r="V52" i="19"/>
  <c r="H64" i="19" s="1"/>
  <c r="U52" i="19"/>
  <c r="T52" i="19"/>
  <c r="S52" i="19"/>
  <c r="R52" i="19"/>
  <c r="D64" i="19" s="1"/>
  <c r="Q52" i="19"/>
  <c r="P52" i="19"/>
  <c r="O52" i="19"/>
  <c r="O64" i="19" s="1"/>
  <c r="N52" i="19"/>
  <c r="N64" i="19" s="1"/>
  <c r="M52" i="19"/>
  <c r="M64" i="19" s="1"/>
  <c r="L52" i="19"/>
  <c r="K52" i="19"/>
  <c r="K64" i="19" s="1"/>
  <c r="J52" i="19"/>
  <c r="J64" i="19" s="1"/>
  <c r="I52" i="19"/>
  <c r="I64" i="19" s="1"/>
  <c r="H52" i="19"/>
  <c r="G52" i="19"/>
  <c r="G64" i="19" s="1"/>
  <c r="F52" i="19"/>
  <c r="F64" i="19" s="1"/>
  <c r="E52" i="19"/>
  <c r="E64" i="19" s="1"/>
  <c r="D52" i="19"/>
  <c r="C52" i="19"/>
  <c r="C64" i="19" s="1"/>
  <c r="B52" i="19"/>
  <c r="B64" i="19" s="1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O63" i="19" s="1"/>
  <c r="N51" i="19"/>
  <c r="N63" i="19" s="1"/>
  <c r="M51" i="19"/>
  <c r="M63" i="19" s="1"/>
  <c r="L51" i="19"/>
  <c r="L63" i="19" s="1"/>
  <c r="K51" i="19"/>
  <c r="K63" i="19" s="1"/>
  <c r="J51" i="19"/>
  <c r="J63" i="19" s="1"/>
  <c r="I51" i="19"/>
  <c r="I63" i="19" s="1"/>
  <c r="H51" i="19"/>
  <c r="H63" i="19" s="1"/>
  <c r="G51" i="19"/>
  <c r="G63" i="19" s="1"/>
  <c r="F51" i="19"/>
  <c r="F63" i="19" s="1"/>
  <c r="E51" i="19"/>
  <c r="E63" i="19" s="1"/>
  <c r="D51" i="19"/>
  <c r="D63" i="19" s="1"/>
  <c r="C51" i="19"/>
  <c r="C63" i="19" s="1"/>
  <c r="B51" i="19"/>
  <c r="B63" i="19" s="1"/>
  <c r="AQ50" i="19"/>
  <c r="AQ55" i="19" s="1"/>
  <c r="AP50" i="19"/>
  <c r="AP55" i="19" s="1"/>
  <c r="AO50" i="19"/>
  <c r="AO55" i="19" s="1"/>
  <c r="AN50" i="19"/>
  <c r="AM50" i="19"/>
  <c r="AM55" i="19" s="1"/>
  <c r="AL50" i="19"/>
  <c r="AL55" i="19" s="1"/>
  <c r="AK50" i="19"/>
  <c r="AK55" i="19" s="1"/>
  <c r="AJ50" i="19"/>
  <c r="AI50" i="19"/>
  <c r="AI55" i="19" s="1"/>
  <c r="AH50" i="19"/>
  <c r="AH55" i="19" s="1"/>
  <c r="AG50" i="19"/>
  <c r="AG55" i="19" s="1"/>
  <c r="AF50" i="19"/>
  <c r="AE50" i="19"/>
  <c r="AE55" i="19" s="1"/>
  <c r="AD50" i="19"/>
  <c r="AD68" i="19" s="1"/>
  <c r="AC50" i="19"/>
  <c r="AC55" i="19" s="1"/>
  <c r="AB50" i="19"/>
  <c r="AA50" i="19"/>
  <c r="AA55" i="19" s="1"/>
  <c r="Z50" i="19"/>
  <c r="Z55" i="19" s="1"/>
  <c r="Y50" i="19"/>
  <c r="Y55" i="19" s="1"/>
  <c r="X50" i="19"/>
  <c r="W50" i="19"/>
  <c r="W55" i="19" s="1"/>
  <c r="V50" i="19"/>
  <c r="V55" i="19" s="1"/>
  <c r="U50" i="19"/>
  <c r="U55" i="19" s="1"/>
  <c r="T50" i="19"/>
  <c r="S50" i="19"/>
  <c r="S55" i="19" s="1"/>
  <c r="R50" i="19"/>
  <c r="R55" i="19" s="1"/>
  <c r="Q50" i="19"/>
  <c r="Q55" i="19" s="1"/>
  <c r="P50" i="19"/>
  <c r="P68" i="19" s="1"/>
  <c r="O50" i="19"/>
  <c r="O62" i="19" s="1"/>
  <c r="N50" i="19"/>
  <c r="N62" i="19" s="1"/>
  <c r="M50" i="19"/>
  <c r="M62" i="19" s="1"/>
  <c r="L50" i="19"/>
  <c r="L62" i="19" s="1"/>
  <c r="K50" i="19"/>
  <c r="K62" i="19" s="1"/>
  <c r="J50" i="19"/>
  <c r="J62" i="19" s="1"/>
  <c r="I50" i="19"/>
  <c r="I62" i="19" s="1"/>
  <c r="H50" i="19"/>
  <c r="H62" i="19" s="1"/>
  <c r="G50" i="19"/>
  <c r="G62" i="19" s="1"/>
  <c r="F50" i="19"/>
  <c r="F62" i="19" s="1"/>
  <c r="E50" i="19"/>
  <c r="E62" i="19" s="1"/>
  <c r="D50" i="19"/>
  <c r="D62" i="19" s="1"/>
  <c r="C50" i="19"/>
  <c r="C62" i="19" s="1"/>
  <c r="B50" i="19"/>
  <c r="B71" i="19" s="1"/>
  <c r="AQ49" i="19"/>
  <c r="AP49" i="19"/>
  <c r="AO49" i="19"/>
  <c r="AN49" i="19"/>
  <c r="AN55" i="19" s="1"/>
  <c r="AM49" i="19"/>
  <c r="AL49" i="19"/>
  <c r="AK49" i="19"/>
  <c r="AJ49" i="19"/>
  <c r="AJ55" i="19" s="1"/>
  <c r="AI49" i="19"/>
  <c r="AH49" i="19"/>
  <c r="AG49" i="19"/>
  <c r="AF49" i="19"/>
  <c r="AF55" i="19" s="1"/>
  <c r="AE49" i="19"/>
  <c r="AD49" i="19"/>
  <c r="AC49" i="19"/>
  <c r="AB49" i="19"/>
  <c r="AB55" i="19" s="1"/>
  <c r="AA49" i="19"/>
  <c r="Z49" i="19"/>
  <c r="Y49" i="19"/>
  <c r="X49" i="19"/>
  <c r="X55" i="19" s="1"/>
  <c r="W49" i="19"/>
  <c r="V49" i="19"/>
  <c r="U49" i="19"/>
  <c r="T49" i="19"/>
  <c r="T55" i="19" s="1"/>
  <c r="S49" i="19"/>
  <c r="R49" i="19"/>
  <c r="Q49" i="19"/>
  <c r="P49" i="19"/>
  <c r="P55" i="19" s="1"/>
  <c r="O49" i="19"/>
  <c r="O61" i="19" s="1"/>
  <c r="N49" i="19"/>
  <c r="N61" i="19" s="1"/>
  <c r="M49" i="19"/>
  <c r="M61" i="19" s="1"/>
  <c r="L49" i="19"/>
  <c r="L55" i="19" s="1"/>
  <c r="K49" i="19"/>
  <c r="K61" i="19" s="1"/>
  <c r="J49" i="19"/>
  <c r="J61" i="19" s="1"/>
  <c r="I49" i="19"/>
  <c r="I61" i="19" s="1"/>
  <c r="H49" i="19"/>
  <c r="H55" i="19" s="1"/>
  <c r="G49" i="19"/>
  <c r="G61" i="19" s="1"/>
  <c r="F49" i="19"/>
  <c r="F61" i="19" s="1"/>
  <c r="E49" i="19"/>
  <c r="E61" i="19" s="1"/>
  <c r="D49" i="19"/>
  <c r="D55" i="19" s="1"/>
  <c r="C49" i="19"/>
  <c r="C61" i="19" s="1"/>
  <c r="B49" i="19"/>
  <c r="B61" i="19" s="1"/>
  <c r="AQ48" i="19"/>
  <c r="AQ54" i="19" s="1"/>
  <c r="AP48" i="19"/>
  <c r="AP54" i="19" s="1"/>
  <c r="AO48" i="19"/>
  <c r="AO54" i="19" s="1"/>
  <c r="AN48" i="19"/>
  <c r="AN54" i="19" s="1"/>
  <c r="AM48" i="19"/>
  <c r="AM54" i="19" s="1"/>
  <c r="AL48" i="19"/>
  <c r="AL54" i="19" s="1"/>
  <c r="AK48" i="19"/>
  <c r="AK54" i="19" s="1"/>
  <c r="AJ48" i="19"/>
  <c r="AJ54" i="19" s="1"/>
  <c r="AI48" i="19"/>
  <c r="AI54" i="19" s="1"/>
  <c r="AH48" i="19"/>
  <c r="AH54" i="19" s="1"/>
  <c r="AG48" i="19"/>
  <c r="AG54" i="19" s="1"/>
  <c r="AF48" i="19"/>
  <c r="AF54" i="19" s="1"/>
  <c r="AE48" i="19"/>
  <c r="AE54" i="19" s="1"/>
  <c r="AD48" i="19"/>
  <c r="AD67" i="19" s="1"/>
  <c r="AC48" i="19"/>
  <c r="AC54" i="19" s="1"/>
  <c r="AB48" i="19"/>
  <c r="AB54" i="19" s="1"/>
  <c r="AA48" i="19"/>
  <c r="AA54" i="19" s="1"/>
  <c r="Z48" i="19"/>
  <c r="Z54" i="19" s="1"/>
  <c r="Y48" i="19"/>
  <c r="Y54" i="19" s="1"/>
  <c r="X48" i="19"/>
  <c r="X54" i="19" s="1"/>
  <c r="W48" i="19"/>
  <c r="W54" i="19" s="1"/>
  <c r="V48" i="19"/>
  <c r="V54" i="19" s="1"/>
  <c r="U48" i="19"/>
  <c r="U54" i="19" s="1"/>
  <c r="T48" i="19"/>
  <c r="T54" i="19" s="1"/>
  <c r="S48" i="19"/>
  <c r="S54" i="19" s="1"/>
  <c r="R48" i="19"/>
  <c r="R54" i="19" s="1"/>
  <c r="Q48" i="19"/>
  <c r="Q54" i="19" s="1"/>
  <c r="P48" i="19"/>
  <c r="P67" i="19" s="1"/>
  <c r="O48" i="19"/>
  <c r="O54" i="19" s="1"/>
  <c r="N48" i="19"/>
  <c r="N54" i="19" s="1"/>
  <c r="M48" i="19"/>
  <c r="M60" i="19" s="1"/>
  <c r="L48" i="19"/>
  <c r="L60" i="19" s="1"/>
  <c r="K48" i="19"/>
  <c r="K54" i="19" s="1"/>
  <c r="J48" i="19"/>
  <c r="J54" i="19" s="1"/>
  <c r="I48" i="19"/>
  <c r="I60" i="19" s="1"/>
  <c r="H48" i="19"/>
  <c r="H60" i="19" s="1"/>
  <c r="G48" i="19"/>
  <c r="G54" i="19" s="1"/>
  <c r="F48" i="19"/>
  <c r="F54" i="19" s="1"/>
  <c r="E48" i="19"/>
  <c r="E60" i="19" s="1"/>
  <c r="D48" i="19"/>
  <c r="D60" i="19" s="1"/>
  <c r="C48" i="19"/>
  <c r="C54" i="19" s="1"/>
  <c r="B48" i="19"/>
  <c r="B70" i="19" s="1"/>
  <c r="AQ4" i="19"/>
  <c r="AN4" i="19"/>
  <c r="AM4" i="19"/>
  <c r="AJ4" i="19"/>
  <c r="AI4" i="19"/>
  <c r="AF4" i="19"/>
  <c r="AE4" i="19"/>
  <c r="AC4" i="19"/>
  <c r="AB4" i="19"/>
  <c r="AP4" i="19" s="1"/>
  <c r="AA4" i="19"/>
  <c r="AO4" i="19" s="1"/>
  <c r="Z4" i="19"/>
  <c r="Y4" i="19"/>
  <c r="X4" i="19"/>
  <c r="AL4" i="19" s="1"/>
  <c r="W4" i="19"/>
  <c r="AK4" i="19" s="1"/>
  <c r="V4" i="19"/>
  <c r="U4" i="19"/>
  <c r="T4" i="19"/>
  <c r="AH4" i="19" s="1"/>
  <c r="S4" i="19"/>
  <c r="AG4" i="19" s="1"/>
  <c r="R4" i="19"/>
  <c r="Q4" i="19"/>
  <c r="P4" i="19"/>
  <c r="AD4" i="19" s="1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O65" i="18" s="1"/>
  <c r="N53" i="18"/>
  <c r="N65" i="18" s="1"/>
  <c r="M53" i="18"/>
  <c r="M65" i="18" s="1"/>
  <c r="L53" i="18"/>
  <c r="L65" i="18" s="1"/>
  <c r="K53" i="18"/>
  <c r="K65" i="18" s="1"/>
  <c r="J53" i="18"/>
  <c r="J65" i="18" s="1"/>
  <c r="I53" i="18"/>
  <c r="I65" i="18" s="1"/>
  <c r="H53" i="18"/>
  <c r="H65" i="18" s="1"/>
  <c r="G53" i="18"/>
  <c r="G65" i="18" s="1"/>
  <c r="F53" i="18"/>
  <c r="F65" i="18" s="1"/>
  <c r="E53" i="18"/>
  <c r="E65" i="18" s="1"/>
  <c r="D53" i="18"/>
  <c r="D65" i="18" s="1"/>
  <c r="C53" i="18"/>
  <c r="C65" i="18" s="1"/>
  <c r="B53" i="18"/>
  <c r="B65" i="18" s="1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O64" i="18" s="1"/>
  <c r="N52" i="18"/>
  <c r="N64" i="18" s="1"/>
  <c r="M52" i="18"/>
  <c r="M64" i="18" s="1"/>
  <c r="L52" i="18"/>
  <c r="L64" i="18" s="1"/>
  <c r="K52" i="18"/>
  <c r="K64" i="18" s="1"/>
  <c r="J52" i="18"/>
  <c r="J64" i="18" s="1"/>
  <c r="I52" i="18"/>
  <c r="I64" i="18" s="1"/>
  <c r="H52" i="18"/>
  <c r="H64" i="18" s="1"/>
  <c r="G52" i="18"/>
  <c r="G64" i="18" s="1"/>
  <c r="F52" i="18"/>
  <c r="F64" i="18" s="1"/>
  <c r="E52" i="18"/>
  <c r="E64" i="18" s="1"/>
  <c r="D52" i="18"/>
  <c r="D64" i="18" s="1"/>
  <c r="C52" i="18"/>
  <c r="C64" i="18" s="1"/>
  <c r="B52" i="18"/>
  <c r="B64" i="18" s="1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O63" i="18" s="1"/>
  <c r="N51" i="18"/>
  <c r="N63" i="18" s="1"/>
  <c r="M51" i="18"/>
  <c r="M63" i="18" s="1"/>
  <c r="L51" i="18"/>
  <c r="L63" i="18" s="1"/>
  <c r="K51" i="18"/>
  <c r="K63" i="18" s="1"/>
  <c r="J51" i="18"/>
  <c r="J63" i="18" s="1"/>
  <c r="I51" i="18"/>
  <c r="I63" i="18" s="1"/>
  <c r="H51" i="18"/>
  <c r="H63" i="18" s="1"/>
  <c r="G51" i="18"/>
  <c r="G63" i="18" s="1"/>
  <c r="F51" i="18"/>
  <c r="F63" i="18" s="1"/>
  <c r="E51" i="18"/>
  <c r="E63" i="18" s="1"/>
  <c r="D51" i="18"/>
  <c r="D63" i="18" s="1"/>
  <c r="C51" i="18"/>
  <c r="C63" i="18" s="1"/>
  <c r="B51" i="18"/>
  <c r="B63" i="18" s="1"/>
  <c r="AQ50" i="18"/>
  <c r="AQ55" i="18" s="1"/>
  <c r="AP50" i="18"/>
  <c r="AP55" i="18" s="1"/>
  <c r="AO50" i="18"/>
  <c r="AO55" i="18" s="1"/>
  <c r="AN50" i="18"/>
  <c r="AN55" i="18" s="1"/>
  <c r="AM50" i="18"/>
  <c r="AM55" i="18" s="1"/>
  <c r="AL50" i="18"/>
  <c r="AL55" i="18" s="1"/>
  <c r="AK50" i="18"/>
  <c r="AK55" i="18" s="1"/>
  <c r="AJ50" i="18"/>
  <c r="AJ55" i="18" s="1"/>
  <c r="AI50" i="18"/>
  <c r="AI55" i="18" s="1"/>
  <c r="AH50" i="18"/>
  <c r="AH55" i="18" s="1"/>
  <c r="AG50" i="18"/>
  <c r="AG55" i="18" s="1"/>
  <c r="AF50" i="18"/>
  <c r="AF55" i="18" s="1"/>
  <c r="AE50" i="18"/>
  <c r="AE55" i="18" s="1"/>
  <c r="AD50" i="18"/>
  <c r="AD68" i="18" s="1"/>
  <c r="AC50" i="18"/>
  <c r="AC55" i="18" s="1"/>
  <c r="AB50" i="18"/>
  <c r="AB55" i="18" s="1"/>
  <c r="AA50" i="18"/>
  <c r="AA55" i="18" s="1"/>
  <c r="Z50" i="18"/>
  <c r="Z55" i="18" s="1"/>
  <c r="Y50" i="18"/>
  <c r="Y55" i="18" s="1"/>
  <c r="X50" i="18"/>
  <c r="X55" i="18" s="1"/>
  <c r="W50" i="18"/>
  <c r="W55" i="18" s="1"/>
  <c r="V50" i="18"/>
  <c r="V55" i="18" s="1"/>
  <c r="U50" i="18"/>
  <c r="U55" i="18" s="1"/>
  <c r="T50" i="18"/>
  <c r="T55" i="18" s="1"/>
  <c r="S50" i="18"/>
  <c r="S55" i="18" s="1"/>
  <c r="R50" i="18"/>
  <c r="R55" i="18" s="1"/>
  <c r="Q50" i="18"/>
  <c r="Q55" i="18" s="1"/>
  <c r="P50" i="18"/>
  <c r="P55" i="18" s="1"/>
  <c r="O50" i="18"/>
  <c r="O62" i="18" s="1"/>
  <c r="N50" i="18"/>
  <c r="N62" i="18" s="1"/>
  <c r="M50" i="18"/>
  <c r="M62" i="18" s="1"/>
  <c r="L50" i="18"/>
  <c r="L62" i="18" s="1"/>
  <c r="K50" i="18"/>
  <c r="K62" i="18" s="1"/>
  <c r="J50" i="18"/>
  <c r="J62" i="18" s="1"/>
  <c r="I50" i="18"/>
  <c r="I62" i="18" s="1"/>
  <c r="H50" i="18"/>
  <c r="H62" i="18" s="1"/>
  <c r="G50" i="18"/>
  <c r="G62" i="18" s="1"/>
  <c r="F50" i="18"/>
  <c r="F62" i="18" s="1"/>
  <c r="E50" i="18"/>
  <c r="E62" i="18" s="1"/>
  <c r="D50" i="18"/>
  <c r="D62" i="18" s="1"/>
  <c r="C50" i="18"/>
  <c r="C62" i="18" s="1"/>
  <c r="B50" i="18"/>
  <c r="B71" i="18" s="1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O61" i="18" s="1"/>
  <c r="N49" i="18"/>
  <c r="N61" i="18" s="1"/>
  <c r="M49" i="18"/>
  <c r="M61" i="18" s="1"/>
  <c r="L49" i="18"/>
  <c r="L61" i="18" s="1"/>
  <c r="K49" i="18"/>
  <c r="K61" i="18" s="1"/>
  <c r="J49" i="18"/>
  <c r="J61" i="18" s="1"/>
  <c r="I49" i="18"/>
  <c r="I61" i="18" s="1"/>
  <c r="H49" i="18"/>
  <c r="H61" i="18" s="1"/>
  <c r="G49" i="18"/>
  <c r="G61" i="18" s="1"/>
  <c r="F49" i="18"/>
  <c r="F61" i="18" s="1"/>
  <c r="E49" i="18"/>
  <c r="E61" i="18" s="1"/>
  <c r="D49" i="18"/>
  <c r="D61" i="18" s="1"/>
  <c r="C49" i="18"/>
  <c r="C61" i="18" s="1"/>
  <c r="B49" i="18"/>
  <c r="B61" i="18" s="1"/>
  <c r="AQ48" i="18"/>
  <c r="AQ54" i="18" s="1"/>
  <c r="AP48" i="18"/>
  <c r="AP54" i="18" s="1"/>
  <c r="AO48" i="18"/>
  <c r="AO54" i="18" s="1"/>
  <c r="AN48" i="18"/>
  <c r="AN54" i="18" s="1"/>
  <c r="AM48" i="18"/>
  <c r="AM54" i="18" s="1"/>
  <c r="AL48" i="18"/>
  <c r="AL54" i="18" s="1"/>
  <c r="AK48" i="18"/>
  <c r="AK54" i="18" s="1"/>
  <c r="AJ48" i="18"/>
  <c r="AJ54" i="18" s="1"/>
  <c r="AI48" i="18"/>
  <c r="AI54" i="18" s="1"/>
  <c r="AH48" i="18"/>
  <c r="AH54" i="18" s="1"/>
  <c r="AG48" i="18"/>
  <c r="AG54" i="18" s="1"/>
  <c r="AF48" i="18"/>
  <c r="AF54" i="18" s="1"/>
  <c r="AE48" i="18"/>
  <c r="AE54" i="18" s="1"/>
  <c r="AD48" i="18"/>
  <c r="AD67" i="18" s="1"/>
  <c r="AC48" i="18"/>
  <c r="AC54" i="18" s="1"/>
  <c r="AB48" i="18"/>
  <c r="AB54" i="18" s="1"/>
  <c r="AA48" i="18"/>
  <c r="AA54" i="18" s="1"/>
  <c r="Z48" i="18"/>
  <c r="Z54" i="18" s="1"/>
  <c r="Y48" i="18"/>
  <c r="Y54" i="18" s="1"/>
  <c r="X48" i="18"/>
  <c r="X54" i="18" s="1"/>
  <c r="W48" i="18"/>
  <c r="W54" i="18" s="1"/>
  <c r="V48" i="18"/>
  <c r="V54" i="18" s="1"/>
  <c r="U48" i="18"/>
  <c r="U54" i="18" s="1"/>
  <c r="T48" i="18"/>
  <c r="T54" i="18" s="1"/>
  <c r="S48" i="18"/>
  <c r="S54" i="18" s="1"/>
  <c r="R48" i="18"/>
  <c r="R54" i="18" s="1"/>
  <c r="Q48" i="18"/>
  <c r="Q54" i="18" s="1"/>
  <c r="P48" i="18"/>
  <c r="P67" i="18" s="1"/>
  <c r="O48" i="18"/>
  <c r="O54" i="18" s="1"/>
  <c r="N48" i="18"/>
  <c r="N54" i="18" s="1"/>
  <c r="M48" i="18"/>
  <c r="M60" i="18" s="1"/>
  <c r="L48" i="18"/>
  <c r="L60" i="18" s="1"/>
  <c r="K48" i="18"/>
  <c r="K54" i="18" s="1"/>
  <c r="J48" i="18"/>
  <c r="J54" i="18" s="1"/>
  <c r="I48" i="18"/>
  <c r="I60" i="18" s="1"/>
  <c r="H48" i="18"/>
  <c r="H60" i="18" s="1"/>
  <c r="G48" i="18"/>
  <c r="G54" i="18" s="1"/>
  <c r="F48" i="18"/>
  <c r="F54" i="18" s="1"/>
  <c r="E48" i="18"/>
  <c r="E60" i="18" s="1"/>
  <c r="D48" i="18"/>
  <c r="D60" i="18" s="1"/>
  <c r="C48" i="18"/>
  <c r="C54" i="18" s="1"/>
  <c r="B48" i="18"/>
  <c r="B70" i="18" s="1"/>
  <c r="AQ4" i="18"/>
  <c r="AN4" i="18"/>
  <c r="AM4" i="18"/>
  <c r="AJ4" i="18"/>
  <c r="AI4" i="18"/>
  <c r="AF4" i="18"/>
  <c r="AE4" i="18"/>
  <c r="AC4" i="18"/>
  <c r="AB4" i="18"/>
  <c r="AP4" i="18" s="1"/>
  <c r="AA4" i="18"/>
  <c r="AO4" i="18" s="1"/>
  <c r="Z4" i="18"/>
  <c r="Y4" i="18"/>
  <c r="X4" i="18"/>
  <c r="AL4" i="18" s="1"/>
  <c r="W4" i="18"/>
  <c r="AK4" i="18" s="1"/>
  <c r="V4" i="18"/>
  <c r="U4" i="18"/>
  <c r="T4" i="18"/>
  <c r="AH4" i="18" s="1"/>
  <c r="S4" i="18"/>
  <c r="AG4" i="18" s="1"/>
  <c r="R4" i="18"/>
  <c r="Q4" i="18"/>
  <c r="P4" i="18"/>
  <c r="AD4" i="18" s="1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N65" i="17" s="1"/>
  <c r="AA53" i="17"/>
  <c r="Z53" i="17"/>
  <c r="Y53" i="17"/>
  <c r="X53" i="17"/>
  <c r="J65" i="17" s="1"/>
  <c r="W53" i="17"/>
  <c r="V53" i="17"/>
  <c r="U53" i="17"/>
  <c r="T53" i="17"/>
  <c r="F65" i="17" s="1"/>
  <c r="S53" i="17"/>
  <c r="R53" i="17"/>
  <c r="Q53" i="17"/>
  <c r="P53" i="17"/>
  <c r="B65" i="17" s="1"/>
  <c r="O53" i="17"/>
  <c r="O65" i="17" s="1"/>
  <c r="N53" i="17"/>
  <c r="M53" i="17"/>
  <c r="M65" i="17" s="1"/>
  <c r="L53" i="17"/>
  <c r="L65" i="17" s="1"/>
  <c r="K53" i="17"/>
  <c r="K65" i="17" s="1"/>
  <c r="J53" i="17"/>
  <c r="I53" i="17"/>
  <c r="I65" i="17" s="1"/>
  <c r="H53" i="17"/>
  <c r="H65" i="17" s="1"/>
  <c r="G53" i="17"/>
  <c r="G65" i="17" s="1"/>
  <c r="F53" i="17"/>
  <c r="E53" i="17"/>
  <c r="E65" i="17" s="1"/>
  <c r="D53" i="17"/>
  <c r="D65" i="17" s="1"/>
  <c r="C53" i="17"/>
  <c r="C65" i="17" s="1"/>
  <c r="B53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O64" i="17" s="1"/>
  <c r="N52" i="17"/>
  <c r="N64" i="17" s="1"/>
  <c r="M52" i="17"/>
  <c r="M64" i="17" s="1"/>
  <c r="L52" i="17"/>
  <c r="L64" i="17" s="1"/>
  <c r="K52" i="17"/>
  <c r="K64" i="17" s="1"/>
  <c r="J52" i="17"/>
  <c r="J64" i="17" s="1"/>
  <c r="I52" i="17"/>
  <c r="I64" i="17" s="1"/>
  <c r="H52" i="17"/>
  <c r="H64" i="17" s="1"/>
  <c r="G52" i="17"/>
  <c r="G64" i="17" s="1"/>
  <c r="F52" i="17"/>
  <c r="F64" i="17" s="1"/>
  <c r="E52" i="17"/>
  <c r="E64" i="17" s="1"/>
  <c r="D52" i="17"/>
  <c r="D64" i="17" s="1"/>
  <c r="C52" i="17"/>
  <c r="C64" i="17" s="1"/>
  <c r="B52" i="17"/>
  <c r="B64" i="17" s="1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O63" i="17" s="1"/>
  <c r="N51" i="17"/>
  <c r="N63" i="17" s="1"/>
  <c r="M51" i="17"/>
  <c r="M63" i="17" s="1"/>
  <c r="L51" i="17"/>
  <c r="L63" i="17" s="1"/>
  <c r="K51" i="17"/>
  <c r="K63" i="17" s="1"/>
  <c r="J51" i="17"/>
  <c r="J63" i="17" s="1"/>
  <c r="I51" i="17"/>
  <c r="I63" i="17" s="1"/>
  <c r="H51" i="17"/>
  <c r="H63" i="17" s="1"/>
  <c r="G51" i="17"/>
  <c r="G63" i="17" s="1"/>
  <c r="F51" i="17"/>
  <c r="F63" i="17" s="1"/>
  <c r="E51" i="17"/>
  <c r="E63" i="17" s="1"/>
  <c r="D51" i="17"/>
  <c r="D63" i="17" s="1"/>
  <c r="C51" i="17"/>
  <c r="C63" i="17" s="1"/>
  <c r="B51" i="17"/>
  <c r="B63" i="17" s="1"/>
  <c r="AQ50" i="17"/>
  <c r="AQ55" i="17" s="1"/>
  <c r="AP50" i="17"/>
  <c r="AP55" i="17" s="1"/>
  <c r="AO50" i="17"/>
  <c r="AO55" i="17" s="1"/>
  <c r="AN50" i="17"/>
  <c r="AN55" i="17" s="1"/>
  <c r="AM50" i="17"/>
  <c r="AM55" i="17" s="1"/>
  <c r="AL50" i="17"/>
  <c r="AL55" i="17" s="1"/>
  <c r="AK50" i="17"/>
  <c r="AK55" i="17" s="1"/>
  <c r="AJ50" i="17"/>
  <c r="AJ55" i="17" s="1"/>
  <c r="AI50" i="17"/>
  <c r="AI55" i="17" s="1"/>
  <c r="AH50" i="17"/>
  <c r="AH55" i="17" s="1"/>
  <c r="AG50" i="17"/>
  <c r="AG55" i="17" s="1"/>
  <c r="AF50" i="17"/>
  <c r="AF55" i="17" s="1"/>
  <c r="AE50" i="17"/>
  <c r="AE55" i="17" s="1"/>
  <c r="AD50" i="17"/>
  <c r="AD68" i="17" s="1"/>
  <c r="AC50" i="17"/>
  <c r="AC55" i="17" s="1"/>
  <c r="AB50" i="17"/>
  <c r="AB55" i="17" s="1"/>
  <c r="AA50" i="17"/>
  <c r="AA55" i="17" s="1"/>
  <c r="Z50" i="17"/>
  <c r="Z55" i="17" s="1"/>
  <c r="Y50" i="17"/>
  <c r="Y55" i="17" s="1"/>
  <c r="X50" i="17"/>
  <c r="X55" i="17" s="1"/>
  <c r="W50" i="17"/>
  <c r="W55" i="17" s="1"/>
  <c r="V50" i="17"/>
  <c r="V55" i="17" s="1"/>
  <c r="U50" i="17"/>
  <c r="U55" i="17" s="1"/>
  <c r="T50" i="17"/>
  <c r="T55" i="17" s="1"/>
  <c r="S50" i="17"/>
  <c r="S55" i="17" s="1"/>
  <c r="R50" i="17"/>
  <c r="R55" i="17" s="1"/>
  <c r="Q50" i="17"/>
  <c r="Q55" i="17" s="1"/>
  <c r="P50" i="17"/>
  <c r="P55" i="17" s="1"/>
  <c r="O50" i="17"/>
  <c r="O62" i="17" s="1"/>
  <c r="N50" i="17"/>
  <c r="N62" i="17" s="1"/>
  <c r="M50" i="17"/>
  <c r="M62" i="17" s="1"/>
  <c r="L50" i="17"/>
  <c r="L62" i="17" s="1"/>
  <c r="K50" i="17"/>
  <c r="K62" i="17" s="1"/>
  <c r="J50" i="17"/>
  <c r="J62" i="17" s="1"/>
  <c r="I50" i="17"/>
  <c r="I62" i="17" s="1"/>
  <c r="H50" i="17"/>
  <c r="H62" i="17" s="1"/>
  <c r="G50" i="17"/>
  <c r="G62" i="17" s="1"/>
  <c r="F50" i="17"/>
  <c r="F62" i="17" s="1"/>
  <c r="E50" i="17"/>
  <c r="E62" i="17" s="1"/>
  <c r="D50" i="17"/>
  <c r="D62" i="17" s="1"/>
  <c r="C50" i="17"/>
  <c r="C62" i="17" s="1"/>
  <c r="B50" i="17"/>
  <c r="B71" i="17" s="1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O61" i="17" s="1"/>
  <c r="N49" i="17"/>
  <c r="N61" i="17" s="1"/>
  <c r="M49" i="17"/>
  <c r="M61" i="17" s="1"/>
  <c r="L49" i="17"/>
  <c r="L61" i="17" s="1"/>
  <c r="K49" i="17"/>
  <c r="K61" i="17" s="1"/>
  <c r="J49" i="17"/>
  <c r="J61" i="17" s="1"/>
  <c r="I49" i="17"/>
  <c r="I61" i="17" s="1"/>
  <c r="H49" i="17"/>
  <c r="H61" i="17" s="1"/>
  <c r="G49" i="17"/>
  <c r="G61" i="17" s="1"/>
  <c r="F49" i="17"/>
  <c r="F61" i="17" s="1"/>
  <c r="E49" i="17"/>
  <c r="E61" i="17" s="1"/>
  <c r="D49" i="17"/>
  <c r="D61" i="17" s="1"/>
  <c r="C49" i="17"/>
  <c r="C61" i="17" s="1"/>
  <c r="B49" i="17"/>
  <c r="B61" i="17" s="1"/>
  <c r="AQ48" i="17"/>
  <c r="AQ54" i="17" s="1"/>
  <c r="AP48" i="17"/>
  <c r="AP54" i="17" s="1"/>
  <c r="AO48" i="17"/>
  <c r="AO54" i="17" s="1"/>
  <c r="AN48" i="17"/>
  <c r="AN54" i="17" s="1"/>
  <c r="AM48" i="17"/>
  <c r="AM54" i="17" s="1"/>
  <c r="AL48" i="17"/>
  <c r="AL54" i="17" s="1"/>
  <c r="AK48" i="17"/>
  <c r="AK54" i="17" s="1"/>
  <c r="AJ48" i="17"/>
  <c r="AJ54" i="17" s="1"/>
  <c r="AI48" i="17"/>
  <c r="AI54" i="17" s="1"/>
  <c r="AH48" i="17"/>
  <c r="AH54" i="17" s="1"/>
  <c r="AG48" i="17"/>
  <c r="AG54" i="17" s="1"/>
  <c r="AF48" i="17"/>
  <c r="AF54" i="17" s="1"/>
  <c r="AE48" i="17"/>
  <c r="AE54" i="17" s="1"/>
  <c r="AD48" i="17"/>
  <c r="AD67" i="17" s="1"/>
  <c r="AC48" i="17"/>
  <c r="AC54" i="17" s="1"/>
  <c r="AB48" i="17"/>
  <c r="AB54" i="17" s="1"/>
  <c r="AA48" i="17"/>
  <c r="AA54" i="17" s="1"/>
  <c r="Z48" i="17"/>
  <c r="Z54" i="17" s="1"/>
  <c r="Y48" i="17"/>
  <c r="Y54" i="17" s="1"/>
  <c r="X48" i="17"/>
  <c r="X54" i="17" s="1"/>
  <c r="W48" i="17"/>
  <c r="W54" i="17" s="1"/>
  <c r="V48" i="17"/>
  <c r="V54" i="17" s="1"/>
  <c r="U48" i="17"/>
  <c r="U54" i="17" s="1"/>
  <c r="T48" i="17"/>
  <c r="T54" i="17" s="1"/>
  <c r="S48" i="17"/>
  <c r="S54" i="17" s="1"/>
  <c r="R48" i="17"/>
  <c r="R54" i="17" s="1"/>
  <c r="Q48" i="17"/>
  <c r="Q54" i="17" s="1"/>
  <c r="P48" i="17"/>
  <c r="P67" i="17" s="1"/>
  <c r="O48" i="17"/>
  <c r="O54" i="17" s="1"/>
  <c r="N48" i="17"/>
  <c r="N54" i="17" s="1"/>
  <c r="M48" i="17"/>
  <c r="M60" i="17" s="1"/>
  <c r="L48" i="17"/>
  <c r="L60" i="17" s="1"/>
  <c r="K48" i="17"/>
  <c r="K54" i="17" s="1"/>
  <c r="J48" i="17"/>
  <c r="J54" i="17" s="1"/>
  <c r="I48" i="17"/>
  <c r="I60" i="17" s="1"/>
  <c r="H48" i="17"/>
  <c r="H60" i="17" s="1"/>
  <c r="G48" i="17"/>
  <c r="G54" i="17" s="1"/>
  <c r="F48" i="17"/>
  <c r="F54" i="17" s="1"/>
  <c r="E48" i="17"/>
  <c r="E60" i="17" s="1"/>
  <c r="D48" i="17"/>
  <c r="D60" i="17" s="1"/>
  <c r="C48" i="17"/>
  <c r="C54" i="17" s="1"/>
  <c r="B48" i="17"/>
  <c r="B70" i="17" s="1"/>
  <c r="AQ4" i="17"/>
  <c r="AN4" i="17"/>
  <c r="AM4" i="17"/>
  <c r="AJ4" i="17"/>
  <c r="AI4" i="17"/>
  <c r="AF4" i="17"/>
  <c r="AE4" i="17"/>
  <c r="AC4" i="17"/>
  <c r="AB4" i="17"/>
  <c r="AP4" i="17" s="1"/>
  <c r="AA4" i="17"/>
  <c r="AO4" i="17" s="1"/>
  <c r="Z4" i="17"/>
  <c r="Y4" i="17"/>
  <c r="X4" i="17"/>
  <c r="AL4" i="17" s="1"/>
  <c r="W4" i="17"/>
  <c r="AK4" i="17" s="1"/>
  <c r="V4" i="17"/>
  <c r="U4" i="17"/>
  <c r="T4" i="17"/>
  <c r="AH4" i="17" s="1"/>
  <c r="S4" i="17"/>
  <c r="AG4" i="17" s="1"/>
  <c r="R4" i="17"/>
  <c r="Q4" i="17"/>
  <c r="P4" i="17"/>
  <c r="AD4" i="17" s="1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O65" i="16" s="1"/>
  <c r="N53" i="16"/>
  <c r="N65" i="16" s="1"/>
  <c r="M53" i="16"/>
  <c r="M65" i="16" s="1"/>
  <c r="L53" i="16"/>
  <c r="L65" i="16" s="1"/>
  <c r="K53" i="16"/>
  <c r="K65" i="16" s="1"/>
  <c r="J53" i="16"/>
  <c r="J65" i="16" s="1"/>
  <c r="I53" i="16"/>
  <c r="I65" i="16" s="1"/>
  <c r="H53" i="16"/>
  <c r="H65" i="16" s="1"/>
  <c r="G53" i="16"/>
  <c r="G65" i="16" s="1"/>
  <c r="F53" i="16"/>
  <c r="F65" i="16" s="1"/>
  <c r="E53" i="16"/>
  <c r="E65" i="16" s="1"/>
  <c r="D53" i="16"/>
  <c r="D65" i="16" s="1"/>
  <c r="C53" i="16"/>
  <c r="C65" i="16" s="1"/>
  <c r="B53" i="16"/>
  <c r="B65" i="16" s="1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O64" i="16" s="1"/>
  <c r="N52" i="16"/>
  <c r="N64" i="16" s="1"/>
  <c r="M52" i="16"/>
  <c r="M64" i="16" s="1"/>
  <c r="L52" i="16"/>
  <c r="L64" i="16" s="1"/>
  <c r="K52" i="16"/>
  <c r="K64" i="16" s="1"/>
  <c r="J52" i="16"/>
  <c r="J64" i="16" s="1"/>
  <c r="I52" i="16"/>
  <c r="I64" i="16" s="1"/>
  <c r="H52" i="16"/>
  <c r="H64" i="16" s="1"/>
  <c r="G52" i="16"/>
  <c r="G64" i="16" s="1"/>
  <c r="F52" i="16"/>
  <c r="F64" i="16" s="1"/>
  <c r="E52" i="16"/>
  <c r="E64" i="16" s="1"/>
  <c r="D52" i="16"/>
  <c r="D64" i="16" s="1"/>
  <c r="C52" i="16"/>
  <c r="C64" i="16" s="1"/>
  <c r="B52" i="16"/>
  <c r="B64" i="16" s="1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O63" i="16" s="1"/>
  <c r="N51" i="16"/>
  <c r="N63" i="16" s="1"/>
  <c r="M51" i="16"/>
  <c r="M63" i="16" s="1"/>
  <c r="L51" i="16"/>
  <c r="L63" i="16" s="1"/>
  <c r="K51" i="16"/>
  <c r="K63" i="16" s="1"/>
  <c r="J51" i="16"/>
  <c r="J63" i="16" s="1"/>
  <c r="I51" i="16"/>
  <c r="I63" i="16" s="1"/>
  <c r="H51" i="16"/>
  <c r="H63" i="16" s="1"/>
  <c r="G51" i="16"/>
  <c r="G63" i="16" s="1"/>
  <c r="F51" i="16"/>
  <c r="F63" i="16" s="1"/>
  <c r="E51" i="16"/>
  <c r="E63" i="16" s="1"/>
  <c r="D51" i="16"/>
  <c r="D63" i="16" s="1"/>
  <c r="C51" i="16"/>
  <c r="C63" i="16" s="1"/>
  <c r="B51" i="16"/>
  <c r="B63" i="16" s="1"/>
  <c r="AQ50" i="16"/>
  <c r="AQ55" i="16" s="1"/>
  <c r="AP50" i="16"/>
  <c r="AP55" i="16" s="1"/>
  <c r="AO50" i="16"/>
  <c r="AO55" i="16" s="1"/>
  <c r="AN50" i="16"/>
  <c r="AN55" i="16" s="1"/>
  <c r="AM50" i="16"/>
  <c r="AM55" i="16" s="1"/>
  <c r="AL50" i="16"/>
  <c r="AL55" i="16" s="1"/>
  <c r="AK50" i="16"/>
  <c r="AK55" i="16" s="1"/>
  <c r="AJ50" i="16"/>
  <c r="AJ55" i="16" s="1"/>
  <c r="AI50" i="16"/>
  <c r="AI55" i="16" s="1"/>
  <c r="AH50" i="16"/>
  <c r="AH55" i="16" s="1"/>
  <c r="AG50" i="16"/>
  <c r="AG55" i="16" s="1"/>
  <c r="AF50" i="16"/>
  <c r="AF55" i="16" s="1"/>
  <c r="AE50" i="16"/>
  <c r="AE55" i="16" s="1"/>
  <c r="AD50" i="16"/>
  <c r="AD68" i="16" s="1"/>
  <c r="AC50" i="16"/>
  <c r="AC55" i="16" s="1"/>
  <c r="AB50" i="16"/>
  <c r="AB55" i="16" s="1"/>
  <c r="AA50" i="16"/>
  <c r="AA55" i="16" s="1"/>
  <c r="Z50" i="16"/>
  <c r="Z55" i="16" s="1"/>
  <c r="Y50" i="16"/>
  <c r="Y55" i="16" s="1"/>
  <c r="X50" i="16"/>
  <c r="X55" i="16" s="1"/>
  <c r="W50" i="16"/>
  <c r="W55" i="16" s="1"/>
  <c r="V50" i="16"/>
  <c r="V55" i="16" s="1"/>
  <c r="U50" i="16"/>
  <c r="U55" i="16" s="1"/>
  <c r="T50" i="16"/>
  <c r="T55" i="16" s="1"/>
  <c r="S50" i="16"/>
  <c r="S55" i="16" s="1"/>
  <c r="R50" i="16"/>
  <c r="R55" i="16" s="1"/>
  <c r="Q50" i="16"/>
  <c r="Q55" i="16" s="1"/>
  <c r="P50" i="16"/>
  <c r="P55" i="16" s="1"/>
  <c r="O50" i="16"/>
  <c r="O62" i="16" s="1"/>
  <c r="N50" i="16"/>
  <c r="N62" i="16" s="1"/>
  <c r="M50" i="16"/>
  <c r="M62" i="16" s="1"/>
  <c r="L50" i="16"/>
  <c r="L62" i="16" s="1"/>
  <c r="K50" i="16"/>
  <c r="K62" i="16" s="1"/>
  <c r="J50" i="16"/>
  <c r="J62" i="16" s="1"/>
  <c r="I50" i="16"/>
  <c r="I62" i="16" s="1"/>
  <c r="H50" i="16"/>
  <c r="H62" i="16" s="1"/>
  <c r="G50" i="16"/>
  <c r="G62" i="16" s="1"/>
  <c r="F50" i="16"/>
  <c r="F62" i="16" s="1"/>
  <c r="E50" i="16"/>
  <c r="E62" i="16" s="1"/>
  <c r="D50" i="16"/>
  <c r="D62" i="16" s="1"/>
  <c r="C50" i="16"/>
  <c r="C62" i="16" s="1"/>
  <c r="B50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O61" i="16" s="1"/>
  <c r="N49" i="16"/>
  <c r="N61" i="16" s="1"/>
  <c r="M49" i="16"/>
  <c r="M61" i="16" s="1"/>
  <c r="L49" i="16"/>
  <c r="L61" i="16" s="1"/>
  <c r="K49" i="16"/>
  <c r="K61" i="16" s="1"/>
  <c r="J49" i="16"/>
  <c r="J61" i="16" s="1"/>
  <c r="I49" i="16"/>
  <c r="I61" i="16" s="1"/>
  <c r="H49" i="16"/>
  <c r="H61" i="16" s="1"/>
  <c r="G49" i="16"/>
  <c r="G61" i="16" s="1"/>
  <c r="F49" i="16"/>
  <c r="F61" i="16" s="1"/>
  <c r="E49" i="16"/>
  <c r="E61" i="16" s="1"/>
  <c r="D49" i="16"/>
  <c r="D61" i="16" s="1"/>
  <c r="C49" i="16"/>
  <c r="C61" i="16" s="1"/>
  <c r="B49" i="16"/>
  <c r="B61" i="16" s="1"/>
  <c r="AQ48" i="16"/>
  <c r="AQ54" i="16" s="1"/>
  <c r="AP48" i="16"/>
  <c r="AP54" i="16" s="1"/>
  <c r="AO48" i="16"/>
  <c r="AO54" i="16" s="1"/>
  <c r="AN48" i="16"/>
  <c r="AN54" i="16" s="1"/>
  <c r="AM48" i="16"/>
  <c r="AM54" i="16" s="1"/>
  <c r="AL48" i="16"/>
  <c r="AL54" i="16" s="1"/>
  <c r="AK48" i="16"/>
  <c r="AK54" i="16" s="1"/>
  <c r="AJ48" i="16"/>
  <c r="AJ54" i="16" s="1"/>
  <c r="AI48" i="16"/>
  <c r="AI54" i="16" s="1"/>
  <c r="AH48" i="16"/>
  <c r="AH54" i="16" s="1"/>
  <c r="AG48" i="16"/>
  <c r="AG54" i="16" s="1"/>
  <c r="AF48" i="16"/>
  <c r="AF54" i="16" s="1"/>
  <c r="AE48" i="16"/>
  <c r="AE54" i="16" s="1"/>
  <c r="AD48" i="16"/>
  <c r="AD67" i="16" s="1"/>
  <c r="AC48" i="16"/>
  <c r="AC54" i="16" s="1"/>
  <c r="AB48" i="16"/>
  <c r="AB54" i="16" s="1"/>
  <c r="AA48" i="16"/>
  <c r="AA54" i="16" s="1"/>
  <c r="Z48" i="16"/>
  <c r="Z54" i="16" s="1"/>
  <c r="Y48" i="16"/>
  <c r="Y54" i="16" s="1"/>
  <c r="X48" i="16"/>
  <c r="X54" i="16" s="1"/>
  <c r="W48" i="16"/>
  <c r="W54" i="16" s="1"/>
  <c r="V48" i="16"/>
  <c r="V54" i="16" s="1"/>
  <c r="U48" i="16"/>
  <c r="U54" i="16" s="1"/>
  <c r="T48" i="16"/>
  <c r="T54" i="16" s="1"/>
  <c r="S48" i="16"/>
  <c r="S54" i="16" s="1"/>
  <c r="R48" i="16"/>
  <c r="R54" i="16" s="1"/>
  <c r="Q48" i="16"/>
  <c r="Q54" i="16" s="1"/>
  <c r="P48" i="16"/>
  <c r="P67" i="16" s="1"/>
  <c r="O48" i="16"/>
  <c r="O54" i="16" s="1"/>
  <c r="N48" i="16"/>
  <c r="N54" i="16" s="1"/>
  <c r="M48" i="16"/>
  <c r="M60" i="16" s="1"/>
  <c r="L48" i="16"/>
  <c r="L60" i="16" s="1"/>
  <c r="K48" i="16"/>
  <c r="K54" i="16" s="1"/>
  <c r="J48" i="16"/>
  <c r="J54" i="16" s="1"/>
  <c r="I48" i="16"/>
  <c r="I60" i="16" s="1"/>
  <c r="H48" i="16"/>
  <c r="H60" i="16" s="1"/>
  <c r="G48" i="16"/>
  <c r="G54" i="16" s="1"/>
  <c r="F48" i="16"/>
  <c r="F54" i="16" s="1"/>
  <c r="E48" i="16"/>
  <c r="E60" i="16" s="1"/>
  <c r="D48" i="16"/>
  <c r="D60" i="16" s="1"/>
  <c r="C48" i="16"/>
  <c r="C54" i="16" s="1"/>
  <c r="B48" i="16"/>
  <c r="AQ4" i="16"/>
  <c r="AN4" i="16"/>
  <c r="AM4" i="16"/>
  <c r="AJ4" i="16"/>
  <c r="AI4" i="16"/>
  <c r="AF4" i="16"/>
  <c r="AE4" i="16"/>
  <c r="AC4" i="16"/>
  <c r="AB4" i="16"/>
  <c r="AP4" i="16" s="1"/>
  <c r="AA4" i="16"/>
  <c r="AO4" i="16" s="1"/>
  <c r="Z4" i="16"/>
  <c r="Y4" i="16"/>
  <c r="X4" i="16"/>
  <c r="AL4" i="16" s="1"/>
  <c r="W4" i="16"/>
  <c r="AK4" i="16" s="1"/>
  <c r="V4" i="16"/>
  <c r="U4" i="16"/>
  <c r="T4" i="16"/>
  <c r="AH4" i="16" s="1"/>
  <c r="S4" i="16"/>
  <c r="AG4" i="16" s="1"/>
  <c r="R4" i="16"/>
  <c r="Q4" i="16"/>
  <c r="P4" i="16"/>
  <c r="AD4" i="16" s="1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N65" i="15" s="1"/>
  <c r="AA53" i="15"/>
  <c r="Z53" i="15"/>
  <c r="Y53" i="15"/>
  <c r="X53" i="15"/>
  <c r="J65" i="15" s="1"/>
  <c r="W53" i="15"/>
  <c r="V53" i="15"/>
  <c r="U53" i="15"/>
  <c r="T53" i="15"/>
  <c r="S53" i="15"/>
  <c r="R53" i="15"/>
  <c r="Q53" i="15"/>
  <c r="P53" i="15"/>
  <c r="O53" i="15"/>
  <c r="O65" i="15" s="1"/>
  <c r="N53" i="15"/>
  <c r="M53" i="15"/>
  <c r="M65" i="15" s="1"/>
  <c r="L53" i="15"/>
  <c r="K53" i="15"/>
  <c r="K65" i="15" s="1"/>
  <c r="J53" i="15"/>
  <c r="I53" i="15"/>
  <c r="I65" i="15" s="1"/>
  <c r="H53" i="15"/>
  <c r="G53" i="15"/>
  <c r="G65" i="15" s="1"/>
  <c r="F53" i="15"/>
  <c r="E53" i="15"/>
  <c r="D53" i="15"/>
  <c r="D65" i="15" s="1"/>
  <c r="C53" i="15"/>
  <c r="B53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O64" i="15" s="1"/>
  <c r="N52" i="15"/>
  <c r="N64" i="15" s="1"/>
  <c r="M52" i="15"/>
  <c r="M64" i="15" s="1"/>
  <c r="L52" i="15"/>
  <c r="K52" i="15"/>
  <c r="K64" i="15" s="1"/>
  <c r="J52" i="15"/>
  <c r="J64" i="15" s="1"/>
  <c r="I52" i="15"/>
  <c r="I64" i="15" s="1"/>
  <c r="H52" i="15"/>
  <c r="G52" i="15"/>
  <c r="G64" i="15" s="1"/>
  <c r="F52" i="15"/>
  <c r="F64" i="15" s="1"/>
  <c r="E52" i="15"/>
  <c r="D52" i="15"/>
  <c r="C52" i="15"/>
  <c r="B52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O63" i="15" s="1"/>
  <c r="N51" i="15"/>
  <c r="N63" i="15" s="1"/>
  <c r="M51" i="15"/>
  <c r="M63" i="15" s="1"/>
  <c r="L51" i="15"/>
  <c r="L63" i="15" s="1"/>
  <c r="K51" i="15"/>
  <c r="K63" i="15" s="1"/>
  <c r="J51" i="15"/>
  <c r="J63" i="15" s="1"/>
  <c r="I51" i="15"/>
  <c r="I63" i="15" s="1"/>
  <c r="H51" i="15"/>
  <c r="H63" i="15" s="1"/>
  <c r="G51" i="15"/>
  <c r="G63" i="15" s="1"/>
  <c r="F51" i="15"/>
  <c r="F63" i="15" s="1"/>
  <c r="E51" i="15"/>
  <c r="E63" i="15" s="1"/>
  <c r="D51" i="15"/>
  <c r="C51" i="15"/>
  <c r="C63" i="15" s="1"/>
  <c r="B51" i="15"/>
  <c r="B63" i="15" s="1"/>
  <c r="AQ50" i="15"/>
  <c r="AQ55" i="15" s="1"/>
  <c r="AP50" i="15"/>
  <c r="AP55" i="15" s="1"/>
  <c r="AO50" i="15"/>
  <c r="AO55" i="15" s="1"/>
  <c r="AN50" i="15"/>
  <c r="AM50" i="15"/>
  <c r="AM55" i="15" s="1"/>
  <c r="AL50" i="15"/>
  <c r="AL55" i="15" s="1"/>
  <c r="AK50" i="15"/>
  <c r="AK55" i="15" s="1"/>
  <c r="AJ50" i="15"/>
  <c r="AI50" i="15"/>
  <c r="AI55" i="15" s="1"/>
  <c r="AH50" i="15"/>
  <c r="AH55" i="15" s="1"/>
  <c r="AG50" i="15"/>
  <c r="AG55" i="15" s="1"/>
  <c r="AF50" i="15"/>
  <c r="AE50" i="15"/>
  <c r="AD50" i="15"/>
  <c r="AC50" i="15"/>
  <c r="AC55" i="15" s="1"/>
  <c r="AB50" i="15"/>
  <c r="AA50" i="15"/>
  <c r="AA55" i="15" s="1"/>
  <c r="Z50" i="15"/>
  <c r="Y50" i="15"/>
  <c r="Y55" i="15" s="1"/>
  <c r="X50" i="15"/>
  <c r="W50" i="15"/>
  <c r="W55" i="15" s="1"/>
  <c r="V50" i="15"/>
  <c r="U50" i="15"/>
  <c r="U55" i="15" s="1"/>
  <c r="T50" i="15"/>
  <c r="S50" i="15"/>
  <c r="S55" i="15" s="1"/>
  <c r="R50" i="15"/>
  <c r="Q50" i="15"/>
  <c r="P50" i="15"/>
  <c r="O50" i="15"/>
  <c r="O62" i="15" s="1"/>
  <c r="N50" i="15"/>
  <c r="N62" i="15" s="1"/>
  <c r="M50" i="15"/>
  <c r="M62" i="15" s="1"/>
  <c r="L50" i="15"/>
  <c r="K50" i="15"/>
  <c r="K62" i="15" s="1"/>
  <c r="J50" i="15"/>
  <c r="J62" i="15" s="1"/>
  <c r="I50" i="15"/>
  <c r="I62" i="15" s="1"/>
  <c r="H50" i="15"/>
  <c r="H62" i="15" s="1"/>
  <c r="G50" i="15"/>
  <c r="G62" i="15" s="1"/>
  <c r="F50" i="15"/>
  <c r="F62" i="15" s="1"/>
  <c r="E50" i="15"/>
  <c r="D50" i="15"/>
  <c r="D62" i="15" s="1"/>
  <c r="C50" i="15"/>
  <c r="B50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B55" i="15" s="1"/>
  <c r="AA49" i="15"/>
  <c r="Z49" i="15"/>
  <c r="Y49" i="15"/>
  <c r="X49" i="15"/>
  <c r="X55" i="15" s="1"/>
  <c r="W49" i="15"/>
  <c r="V49" i="15"/>
  <c r="U49" i="15"/>
  <c r="T49" i="15"/>
  <c r="T55" i="15" s="1"/>
  <c r="S49" i="15"/>
  <c r="R49" i="15"/>
  <c r="Q49" i="15"/>
  <c r="P49" i="15"/>
  <c r="O49" i="15"/>
  <c r="O61" i="15" s="1"/>
  <c r="N49" i="15"/>
  <c r="N61" i="15" s="1"/>
  <c r="M49" i="15"/>
  <c r="M61" i="15" s="1"/>
  <c r="L49" i="15"/>
  <c r="K49" i="15"/>
  <c r="K61" i="15" s="1"/>
  <c r="J49" i="15"/>
  <c r="J61" i="15" s="1"/>
  <c r="I49" i="15"/>
  <c r="I61" i="15" s="1"/>
  <c r="H49" i="15"/>
  <c r="G49" i="15"/>
  <c r="G61" i="15" s="1"/>
  <c r="F49" i="15"/>
  <c r="F61" i="15" s="1"/>
  <c r="E49" i="15"/>
  <c r="E61" i="15" s="1"/>
  <c r="D49" i="15"/>
  <c r="C49" i="15"/>
  <c r="B49" i="15"/>
  <c r="AQ48" i="15"/>
  <c r="AQ54" i="15" s="1"/>
  <c r="AP48" i="15"/>
  <c r="AP54" i="15" s="1"/>
  <c r="AO48" i="15"/>
  <c r="AO54" i="15" s="1"/>
  <c r="AN48" i="15"/>
  <c r="AN54" i="15" s="1"/>
  <c r="AM48" i="15"/>
  <c r="AM54" i="15" s="1"/>
  <c r="AL48" i="15"/>
  <c r="AL54" i="15" s="1"/>
  <c r="AK48" i="15"/>
  <c r="AK54" i="15" s="1"/>
  <c r="AJ48" i="15"/>
  <c r="AJ54" i="15" s="1"/>
  <c r="AI48" i="15"/>
  <c r="AI54" i="15" s="1"/>
  <c r="AH48" i="15"/>
  <c r="AH54" i="15" s="1"/>
  <c r="AG48" i="15"/>
  <c r="AG54" i="15" s="1"/>
  <c r="AF48" i="15"/>
  <c r="AF54" i="15" s="1"/>
  <c r="AE48" i="15"/>
  <c r="AD48" i="15"/>
  <c r="AC48" i="15"/>
  <c r="AC54" i="15" s="1"/>
  <c r="AB48" i="15"/>
  <c r="AB54" i="15" s="1"/>
  <c r="AA48" i="15"/>
  <c r="AA54" i="15" s="1"/>
  <c r="Z48" i="15"/>
  <c r="Y48" i="15"/>
  <c r="Y54" i="15" s="1"/>
  <c r="X48" i="15"/>
  <c r="X54" i="15" s="1"/>
  <c r="W48" i="15"/>
  <c r="W54" i="15" s="1"/>
  <c r="V48" i="15"/>
  <c r="U48" i="15"/>
  <c r="U54" i="15" s="1"/>
  <c r="T48" i="15"/>
  <c r="T54" i="15" s="1"/>
  <c r="S48" i="15"/>
  <c r="R48" i="15"/>
  <c r="Q48" i="15"/>
  <c r="Q54" i="15" s="1"/>
  <c r="P48" i="15"/>
  <c r="O48" i="15"/>
  <c r="O54" i="15" s="1"/>
  <c r="N48" i="15"/>
  <c r="N54" i="15" s="1"/>
  <c r="M48" i="15"/>
  <c r="M60" i="15" s="1"/>
  <c r="L48" i="15"/>
  <c r="L60" i="15" s="1"/>
  <c r="K48" i="15"/>
  <c r="K54" i="15" s="1"/>
  <c r="J48" i="15"/>
  <c r="J54" i="15" s="1"/>
  <c r="I48" i="15"/>
  <c r="I60" i="15" s="1"/>
  <c r="H48" i="15"/>
  <c r="G48" i="15"/>
  <c r="G54" i="15" s="1"/>
  <c r="F48" i="15"/>
  <c r="E48" i="15"/>
  <c r="D48" i="15"/>
  <c r="C48" i="15"/>
  <c r="B48" i="15"/>
  <c r="AQ4" i="15"/>
  <c r="AN4" i="15"/>
  <c r="AM4" i="15"/>
  <c r="AJ4" i="15"/>
  <c r="AI4" i="15"/>
  <c r="AF4" i="15"/>
  <c r="AE4" i="15"/>
  <c r="AC4" i="15"/>
  <c r="AB4" i="15"/>
  <c r="AP4" i="15" s="1"/>
  <c r="AA4" i="15"/>
  <c r="AO4" i="15" s="1"/>
  <c r="Z4" i="15"/>
  <c r="Y4" i="15"/>
  <c r="X4" i="15"/>
  <c r="AL4" i="15" s="1"/>
  <c r="W4" i="15"/>
  <c r="AK4" i="15" s="1"/>
  <c r="V4" i="15"/>
  <c r="U4" i="15"/>
  <c r="T4" i="15"/>
  <c r="AH4" i="15" s="1"/>
  <c r="S4" i="15"/>
  <c r="AG4" i="15" s="1"/>
  <c r="R4" i="15"/>
  <c r="Q4" i="15"/>
  <c r="P4" i="15"/>
  <c r="AD4" i="15" s="1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N65" i="14" s="1"/>
  <c r="AA53" i="14"/>
  <c r="Z53" i="14"/>
  <c r="Y53" i="14"/>
  <c r="X53" i="14"/>
  <c r="J65" i="14" s="1"/>
  <c r="W53" i="14"/>
  <c r="V53" i="14"/>
  <c r="U53" i="14"/>
  <c r="T53" i="14"/>
  <c r="F65" i="14" s="1"/>
  <c r="S53" i="14"/>
  <c r="R53" i="14"/>
  <c r="Q53" i="14"/>
  <c r="P53" i="14"/>
  <c r="O53" i="14"/>
  <c r="O65" i="14" s="1"/>
  <c r="N53" i="14"/>
  <c r="M53" i="14"/>
  <c r="M65" i="14" s="1"/>
  <c r="L53" i="14"/>
  <c r="K53" i="14"/>
  <c r="K65" i="14" s="1"/>
  <c r="J53" i="14"/>
  <c r="I53" i="14"/>
  <c r="I65" i="14" s="1"/>
  <c r="H53" i="14"/>
  <c r="G53" i="14"/>
  <c r="G65" i="14" s="1"/>
  <c r="F53" i="14"/>
  <c r="E53" i="14"/>
  <c r="D53" i="14"/>
  <c r="C53" i="14"/>
  <c r="B53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O64" i="14" s="1"/>
  <c r="N52" i="14"/>
  <c r="N64" i="14" s="1"/>
  <c r="M52" i="14"/>
  <c r="M64" i="14" s="1"/>
  <c r="L52" i="14"/>
  <c r="K52" i="14"/>
  <c r="K64" i="14" s="1"/>
  <c r="J52" i="14"/>
  <c r="J64" i="14" s="1"/>
  <c r="I52" i="14"/>
  <c r="I64" i="14" s="1"/>
  <c r="H52" i="14"/>
  <c r="G52" i="14"/>
  <c r="G64" i="14" s="1"/>
  <c r="F52" i="14"/>
  <c r="F64" i="14" s="1"/>
  <c r="E52" i="14"/>
  <c r="D52" i="14"/>
  <c r="C52" i="14"/>
  <c r="B52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N63" i="14" s="1"/>
  <c r="AA51" i="14"/>
  <c r="Z51" i="14"/>
  <c r="Y51" i="14"/>
  <c r="X51" i="14"/>
  <c r="J63" i="14" s="1"/>
  <c r="W51" i="14"/>
  <c r="V51" i="14"/>
  <c r="U51" i="14"/>
  <c r="T51" i="14"/>
  <c r="F63" i="14" s="1"/>
  <c r="S51" i="14"/>
  <c r="R51" i="14"/>
  <c r="Q51" i="14"/>
  <c r="P51" i="14"/>
  <c r="O51" i="14"/>
  <c r="O63" i="14" s="1"/>
  <c r="N51" i="14"/>
  <c r="M51" i="14"/>
  <c r="M63" i="14" s="1"/>
  <c r="L51" i="14"/>
  <c r="L63" i="14" s="1"/>
  <c r="K51" i="14"/>
  <c r="K63" i="14" s="1"/>
  <c r="J51" i="14"/>
  <c r="I51" i="14"/>
  <c r="I63" i="14" s="1"/>
  <c r="H51" i="14"/>
  <c r="H63" i="14" s="1"/>
  <c r="G51" i="14"/>
  <c r="G63" i="14" s="1"/>
  <c r="F51" i="14"/>
  <c r="E51" i="14"/>
  <c r="E63" i="14" s="1"/>
  <c r="D51" i="14"/>
  <c r="D63" i="14" s="1"/>
  <c r="C51" i="14"/>
  <c r="C63" i="14" s="1"/>
  <c r="B51" i="14"/>
  <c r="AQ50" i="14"/>
  <c r="AQ55" i="14" s="1"/>
  <c r="AP50" i="14"/>
  <c r="AP55" i="14" s="1"/>
  <c r="AO50" i="14"/>
  <c r="AO55" i="14" s="1"/>
  <c r="AN50" i="14"/>
  <c r="AM50" i="14"/>
  <c r="AM55" i="14" s="1"/>
  <c r="AL50" i="14"/>
  <c r="AL55" i="14" s="1"/>
  <c r="AK50" i="14"/>
  <c r="AK55" i="14" s="1"/>
  <c r="AJ50" i="14"/>
  <c r="AI50" i="14"/>
  <c r="AI55" i="14" s="1"/>
  <c r="AH50" i="14"/>
  <c r="AH55" i="14" s="1"/>
  <c r="AG50" i="14"/>
  <c r="AG55" i="14" s="1"/>
  <c r="AF50" i="14"/>
  <c r="AE50" i="14"/>
  <c r="AE55" i="14" s="1"/>
  <c r="AD50" i="14"/>
  <c r="AC50" i="14"/>
  <c r="AC55" i="14" s="1"/>
  <c r="AB50" i="14"/>
  <c r="AA50" i="14"/>
  <c r="AA55" i="14" s="1"/>
  <c r="Z50" i="14"/>
  <c r="Y50" i="14"/>
  <c r="Y55" i="14" s="1"/>
  <c r="X50" i="14"/>
  <c r="W50" i="14"/>
  <c r="W55" i="14" s="1"/>
  <c r="V50" i="14"/>
  <c r="U50" i="14"/>
  <c r="U55" i="14" s="1"/>
  <c r="T50" i="14"/>
  <c r="S50" i="14"/>
  <c r="S55" i="14" s="1"/>
  <c r="R50" i="14"/>
  <c r="Q50" i="14"/>
  <c r="P50" i="14"/>
  <c r="O50" i="14"/>
  <c r="O62" i="14" s="1"/>
  <c r="N50" i="14"/>
  <c r="N62" i="14" s="1"/>
  <c r="M50" i="14"/>
  <c r="M62" i="14" s="1"/>
  <c r="L50" i="14"/>
  <c r="K50" i="14"/>
  <c r="K62" i="14" s="1"/>
  <c r="J50" i="14"/>
  <c r="J62" i="14" s="1"/>
  <c r="I50" i="14"/>
  <c r="I62" i="14" s="1"/>
  <c r="H50" i="14"/>
  <c r="G50" i="14"/>
  <c r="G62" i="14" s="1"/>
  <c r="F50" i="14"/>
  <c r="F62" i="14" s="1"/>
  <c r="E50" i="14"/>
  <c r="D50" i="14"/>
  <c r="C50" i="14"/>
  <c r="B50" i="14"/>
  <c r="AQ49" i="14"/>
  <c r="AP49" i="14"/>
  <c r="AO49" i="14"/>
  <c r="AN49" i="14"/>
  <c r="AN55" i="14" s="1"/>
  <c r="AM49" i="14"/>
  <c r="AL49" i="14"/>
  <c r="AK49" i="14"/>
  <c r="AJ49" i="14"/>
  <c r="AJ55" i="14" s="1"/>
  <c r="AI49" i="14"/>
  <c r="AH49" i="14"/>
  <c r="AG49" i="14"/>
  <c r="AF49" i="14"/>
  <c r="AE49" i="14"/>
  <c r="AD49" i="14"/>
  <c r="AC49" i="14"/>
  <c r="AB49" i="14"/>
  <c r="N61" i="14" s="1"/>
  <c r="AA49" i="14"/>
  <c r="Z49" i="14"/>
  <c r="Y49" i="14"/>
  <c r="X49" i="14"/>
  <c r="J61" i="14" s="1"/>
  <c r="W49" i="14"/>
  <c r="V49" i="14"/>
  <c r="U49" i="14"/>
  <c r="T49" i="14"/>
  <c r="F61" i="14" s="1"/>
  <c r="S49" i="14"/>
  <c r="R49" i="14"/>
  <c r="Q49" i="14"/>
  <c r="P49" i="14"/>
  <c r="O49" i="14"/>
  <c r="O61" i="14" s="1"/>
  <c r="N49" i="14"/>
  <c r="M49" i="14"/>
  <c r="M61" i="14" s="1"/>
  <c r="L49" i="14"/>
  <c r="L55" i="14" s="1"/>
  <c r="K49" i="14"/>
  <c r="K61" i="14" s="1"/>
  <c r="J49" i="14"/>
  <c r="I49" i="14"/>
  <c r="I61" i="14" s="1"/>
  <c r="H49" i="14"/>
  <c r="H55" i="14" s="1"/>
  <c r="G49" i="14"/>
  <c r="G61" i="14" s="1"/>
  <c r="F49" i="14"/>
  <c r="E49" i="14"/>
  <c r="E61" i="14" s="1"/>
  <c r="D49" i="14"/>
  <c r="D55" i="14" s="1"/>
  <c r="C49" i="14"/>
  <c r="B49" i="14"/>
  <c r="AQ48" i="14"/>
  <c r="AQ54" i="14" s="1"/>
  <c r="AP48" i="14"/>
  <c r="AP54" i="14" s="1"/>
  <c r="AO48" i="14"/>
  <c r="AO54" i="14" s="1"/>
  <c r="AN48" i="14"/>
  <c r="AM48" i="14"/>
  <c r="AM54" i="14" s="1"/>
  <c r="AL48" i="14"/>
  <c r="AL54" i="14" s="1"/>
  <c r="AK48" i="14"/>
  <c r="AK54" i="14" s="1"/>
  <c r="AJ48" i="14"/>
  <c r="AI48" i="14"/>
  <c r="AI54" i="14" s="1"/>
  <c r="AH48" i="14"/>
  <c r="AH54" i="14" s="1"/>
  <c r="AG48" i="14"/>
  <c r="AF48" i="14"/>
  <c r="AE48" i="14"/>
  <c r="AE54" i="14" s="1"/>
  <c r="AD48" i="14"/>
  <c r="AC48" i="14"/>
  <c r="AC54" i="14" s="1"/>
  <c r="AB48" i="14"/>
  <c r="AB54" i="14" s="1"/>
  <c r="AA48" i="14"/>
  <c r="AA54" i="14" s="1"/>
  <c r="Z48" i="14"/>
  <c r="Y48" i="14"/>
  <c r="Y54" i="14" s="1"/>
  <c r="X48" i="14"/>
  <c r="X54" i="14" s="1"/>
  <c r="W48" i="14"/>
  <c r="W54" i="14" s="1"/>
  <c r="V48" i="14"/>
  <c r="U48" i="14"/>
  <c r="U54" i="14" s="1"/>
  <c r="T48" i="14"/>
  <c r="T54" i="14" s="1"/>
  <c r="S48" i="14"/>
  <c r="R48" i="14"/>
  <c r="Q48" i="14"/>
  <c r="P48" i="14"/>
  <c r="O48" i="14"/>
  <c r="O54" i="14" s="1"/>
  <c r="N48" i="14"/>
  <c r="N54" i="14" s="1"/>
  <c r="M48" i="14"/>
  <c r="M60" i="14" s="1"/>
  <c r="L48" i="14"/>
  <c r="L54" i="14" s="1"/>
  <c r="K48" i="14"/>
  <c r="K54" i="14" s="1"/>
  <c r="J48" i="14"/>
  <c r="J54" i="14" s="1"/>
  <c r="I48" i="14"/>
  <c r="I60" i="14" s="1"/>
  <c r="H48" i="14"/>
  <c r="H54" i="14" s="1"/>
  <c r="G48" i="14"/>
  <c r="G54" i="14" s="1"/>
  <c r="F48" i="14"/>
  <c r="F54" i="14" s="1"/>
  <c r="E48" i="14"/>
  <c r="E60" i="14" s="1"/>
  <c r="D48" i="14"/>
  <c r="D54" i="14" s="1"/>
  <c r="C48" i="14"/>
  <c r="B48" i="14"/>
  <c r="AQ4" i="14"/>
  <c r="AN4" i="14"/>
  <c r="AM4" i="14"/>
  <c r="AJ4" i="14"/>
  <c r="AI4" i="14"/>
  <c r="AF4" i="14"/>
  <c r="AE4" i="14"/>
  <c r="AC4" i="14"/>
  <c r="AB4" i="14"/>
  <c r="AP4" i="14" s="1"/>
  <c r="AA4" i="14"/>
  <c r="AO4" i="14" s="1"/>
  <c r="Z4" i="14"/>
  <c r="Y4" i="14"/>
  <c r="X4" i="14"/>
  <c r="AL4" i="14" s="1"/>
  <c r="W4" i="14"/>
  <c r="AK4" i="14" s="1"/>
  <c r="V4" i="14"/>
  <c r="U4" i="14"/>
  <c r="T4" i="14"/>
  <c r="AH4" i="14" s="1"/>
  <c r="S4" i="14"/>
  <c r="AG4" i="14" s="1"/>
  <c r="R4" i="14"/>
  <c r="Q4" i="14"/>
  <c r="P4" i="14"/>
  <c r="AD4" i="14" s="1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O65" i="13" s="1"/>
  <c r="N53" i="13"/>
  <c r="N65" i="13" s="1"/>
  <c r="M53" i="13"/>
  <c r="M65" i="13" s="1"/>
  <c r="L53" i="13"/>
  <c r="K53" i="13"/>
  <c r="K65" i="13" s="1"/>
  <c r="J53" i="13"/>
  <c r="J65" i="13" s="1"/>
  <c r="I53" i="13"/>
  <c r="I65" i="13" s="1"/>
  <c r="H53" i="13"/>
  <c r="H65" i="13" s="1"/>
  <c r="G53" i="13"/>
  <c r="G65" i="13" s="1"/>
  <c r="F53" i="13"/>
  <c r="F65" i="13" s="1"/>
  <c r="E53" i="13"/>
  <c r="E65" i="13" s="1"/>
  <c r="D53" i="13"/>
  <c r="C53" i="13"/>
  <c r="B53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O64" i="13" s="1"/>
  <c r="N52" i="13"/>
  <c r="N64" i="13" s="1"/>
  <c r="M52" i="13"/>
  <c r="M64" i="13" s="1"/>
  <c r="L52" i="13"/>
  <c r="K52" i="13"/>
  <c r="K64" i="13" s="1"/>
  <c r="J52" i="13"/>
  <c r="J64" i="13" s="1"/>
  <c r="I52" i="13"/>
  <c r="I64" i="13" s="1"/>
  <c r="H52" i="13"/>
  <c r="G52" i="13"/>
  <c r="G64" i="13" s="1"/>
  <c r="F52" i="13"/>
  <c r="F64" i="13" s="1"/>
  <c r="E52" i="13"/>
  <c r="D52" i="13"/>
  <c r="D64" i="13" s="1"/>
  <c r="C52" i="13"/>
  <c r="B52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O63" i="13" s="1"/>
  <c r="N51" i="13"/>
  <c r="N63" i="13" s="1"/>
  <c r="M51" i="13"/>
  <c r="M63" i="13" s="1"/>
  <c r="L51" i="13"/>
  <c r="L63" i="13" s="1"/>
  <c r="K51" i="13"/>
  <c r="K63" i="13" s="1"/>
  <c r="J51" i="13"/>
  <c r="J63" i="13" s="1"/>
  <c r="I51" i="13"/>
  <c r="I63" i="13" s="1"/>
  <c r="H51" i="13"/>
  <c r="H63" i="13" s="1"/>
  <c r="G51" i="13"/>
  <c r="G63" i="13" s="1"/>
  <c r="F51" i="13"/>
  <c r="F63" i="13" s="1"/>
  <c r="E51" i="13"/>
  <c r="E63" i="13" s="1"/>
  <c r="D51" i="13"/>
  <c r="D63" i="13" s="1"/>
  <c r="C51" i="13"/>
  <c r="B51" i="13"/>
  <c r="B63" i="13" s="1"/>
  <c r="AQ50" i="13"/>
  <c r="AQ55" i="13" s="1"/>
  <c r="AP50" i="13"/>
  <c r="AP55" i="13" s="1"/>
  <c r="AO50" i="13"/>
  <c r="AO55" i="13" s="1"/>
  <c r="AN50" i="13"/>
  <c r="AM50" i="13"/>
  <c r="AM55" i="13" s="1"/>
  <c r="AL50" i="13"/>
  <c r="AL55" i="13" s="1"/>
  <c r="AK50" i="13"/>
  <c r="AK55" i="13" s="1"/>
  <c r="AJ50" i="13"/>
  <c r="AI50" i="13"/>
  <c r="AI55" i="13" s="1"/>
  <c r="AH50" i="13"/>
  <c r="AH55" i="13" s="1"/>
  <c r="AG50" i="13"/>
  <c r="AF50" i="13"/>
  <c r="AE50" i="13"/>
  <c r="AD50" i="13"/>
  <c r="AC50" i="13"/>
  <c r="AC55" i="13" s="1"/>
  <c r="AB50" i="13"/>
  <c r="AB55" i="13" s="1"/>
  <c r="AA50" i="13"/>
  <c r="AA55" i="13" s="1"/>
  <c r="Z50" i="13"/>
  <c r="Z55" i="13" s="1"/>
  <c r="Y50" i="13"/>
  <c r="Y55" i="13" s="1"/>
  <c r="X50" i="13"/>
  <c r="X55" i="13" s="1"/>
  <c r="W50" i="13"/>
  <c r="W55" i="13" s="1"/>
  <c r="V50" i="13"/>
  <c r="V55" i="13" s="1"/>
  <c r="U50" i="13"/>
  <c r="U55" i="13" s="1"/>
  <c r="T50" i="13"/>
  <c r="T55" i="13" s="1"/>
  <c r="S50" i="13"/>
  <c r="R50" i="13"/>
  <c r="R55" i="13" s="1"/>
  <c r="Q50" i="13"/>
  <c r="P50" i="13"/>
  <c r="O50" i="13"/>
  <c r="O62" i="13" s="1"/>
  <c r="N50" i="13"/>
  <c r="N62" i="13" s="1"/>
  <c r="M50" i="13"/>
  <c r="M62" i="13" s="1"/>
  <c r="L50" i="13"/>
  <c r="K50" i="13"/>
  <c r="K62" i="13" s="1"/>
  <c r="J50" i="13"/>
  <c r="J62" i="13" s="1"/>
  <c r="I50" i="13"/>
  <c r="I62" i="13" s="1"/>
  <c r="H50" i="13"/>
  <c r="G50" i="13"/>
  <c r="G62" i="13" s="1"/>
  <c r="F50" i="13"/>
  <c r="F62" i="13" s="1"/>
  <c r="E50" i="13"/>
  <c r="D50" i="13"/>
  <c r="C50" i="13"/>
  <c r="B50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O61" i="13" s="1"/>
  <c r="N49" i="13"/>
  <c r="N61" i="13" s="1"/>
  <c r="M49" i="13"/>
  <c r="M61" i="13" s="1"/>
  <c r="L49" i="13"/>
  <c r="K49" i="13"/>
  <c r="K61" i="13" s="1"/>
  <c r="J49" i="13"/>
  <c r="J61" i="13" s="1"/>
  <c r="I49" i="13"/>
  <c r="I61" i="13" s="1"/>
  <c r="H49" i="13"/>
  <c r="G49" i="13"/>
  <c r="G61" i="13" s="1"/>
  <c r="F49" i="13"/>
  <c r="F61" i="13" s="1"/>
  <c r="E49" i="13"/>
  <c r="D49" i="13"/>
  <c r="C49" i="13"/>
  <c r="B49" i="13"/>
  <c r="AQ48" i="13"/>
  <c r="AQ54" i="13" s="1"/>
  <c r="AP48" i="13"/>
  <c r="AP54" i="13" s="1"/>
  <c r="AO48" i="13"/>
  <c r="AO54" i="13" s="1"/>
  <c r="AN48" i="13"/>
  <c r="AM48" i="13"/>
  <c r="AM54" i="13" s="1"/>
  <c r="AL48" i="13"/>
  <c r="AL54" i="13" s="1"/>
  <c r="AK48" i="13"/>
  <c r="AK54" i="13" s="1"/>
  <c r="AJ48" i="13"/>
  <c r="AJ54" i="13" s="1"/>
  <c r="AI48" i="13"/>
  <c r="AI54" i="13" s="1"/>
  <c r="AH48" i="13"/>
  <c r="AH54" i="13" s="1"/>
  <c r="AG48" i="13"/>
  <c r="AG54" i="13" s="1"/>
  <c r="AF48" i="13"/>
  <c r="AE48" i="13"/>
  <c r="AD48" i="13"/>
  <c r="AC48" i="13"/>
  <c r="AC54" i="13" s="1"/>
  <c r="AB48" i="13"/>
  <c r="AB54" i="13" s="1"/>
  <c r="AA48" i="13"/>
  <c r="AA54" i="13" s="1"/>
  <c r="Z48" i="13"/>
  <c r="Z54" i="13" s="1"/>
  <c r="Y48" i="13"/>
  <c r="Y54" i="13" s="1"/>
  <c r="X48" i="13"/>
  <c r="X54" i="13" s="1"/>
  <c r="W48" i="13"/>
  <c r="W54" i="13" s="1"/>
  <c r="V48" i="13"/>
  <c r="V54" i="13" s="1"/>
  <c r="U48" i="13"/>
  <c r="U54" i="13" s="1"/>
  <c r="T48" i="13"/>
  <c r="T54" i="13" s="1"/>
  <c r="S48" i="13"/>
  <c r="S54" i="13" s="1"/>
  <c r="R48" i="13"/>
  <c r="R54" i="13" s="1"/>
  <c r="Q48" i="13"/>
  <c r="P48" i="13"/>
  <c r="O48" i="13"/>
  <c r="O54" i="13" s="1"/>
  <c r="N48" i="13"/>
  <c r="N54" i="13" s="1"/>
  <c r="M48" i="13"/>
  <c r="M60" i="13" s="1"/>
  <c r="L48" i="13"/>
  <c r="K48" i="13"/>
  <c r="K54" i="13" s="1"/>
  <c r="J48" i="13"/>
  <c r="J54" i="13" s="1"/>
  <c r="I48" i="13"/>
  <c r="I60" i="13" s="1"/>
  <c r="H48" i="13"/>
  <c r="G48" i="13"/>
  <c r="G54" i="13" s="1"/>
  <c r="F48" i="13"/>
  <c r="F54" i="13" s="1"/>
  <c r="E48" i="13"/>
  <c r="E60" i="13" s="1"/>
  <c r="D48" i="13"/>
  <c r="C48" i="13"/>
  <c r="B48" i="13"/>
  <c r="AC4" i="13"/>
  <c r="AQ4" i="13" s="1"/>
  <c r="AB4" i="13"/>
  <c r="AP4" i="13" s="1"/>
  <c r="AA4" i="13"/>
  <c r="AO4" i="13" s="1"/>
  <c r="Z4" i="13"/>
  <c r="AN4" i="13" s="1"/>
  <c r="Y4" i="13"/>
  <c r="AM4" i="13" s="1"/>
  <c r="X4" i="13"/>
  <c r="AL4" i="13" s="1"/>
  <c r="W4" i="13"/>
  <c r="AK4" i="13" s="1"/>
  <c r="V4" i="13"/>
  <c r="AJ4" i="13" s="1"/>
  <c r="U4" i="13"/>
  <c r="AI4" i="13" s="1"/>
  <c r="T4" i="13"/>
  <c r="AH4" i="13" s="1"/>
  <c r="S4" i="13"/>
  <c r="AG4" i="13" s="1"/>
  <c r="R4" i="13"/>
  <c r="AF4" i="13" s="1"/>
  <c r="Q4" i="13"/>
  <c r="AE4" i="13" s="1"/>
  <c r="P4" i="13"/>
  <c r="AD4" i="13" s="1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O65" i="12" s="1"/>
  <c r="N53" i="12"/>
  <c r="N65" i="12" s="1"/>
  <c r="M53" i="12"/>
  <c r="M65" i="12" s="1"/>
  <c r="L53" i="12"/>
  <c r="K53" i="12"/>
  <c r="K65" i="12" s="1"/>
  <c r="J53" i="12"/>
  <c r="J65" i="12" s="1"/>
  <c r="I53" i="12"/>
  <c r="I65" i="12" s="1"/>
  <c r="H53" i="12"/>
  <c r="H65" i="12" s="1"/>
  <c r="G53" i="12"/>
  <c r="F53" i="12"/>
  <c r="F65" i="12" s="1"/>
  <c r="E53" i="12"/>
  <c r="E65" i="12" s="1"/>
  <c r="D53" i="12"/>
  <c r="D65" i="12" s="1"/>
  <c r="C53" i="12"/>
  <c r="B53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O64" i="12" s="1"/>
  <c r="N52" i="12"/>
  <c r="N64" i="12" s="1"/>
  <c r="M52" i="12"/>
  <c r="M64" i="12" s="1"/>
  <c r="L52" i="12"/>
  <c r="K52" i="12"/>
  <c r="K64" i="12" s="1"/>
  <c r="J52" i="12"/>
  <c r="J64" i="12" s="1"/>
  <c r="I52" i="12"/>
  <c r="I64" i="12" s="1"/>
  <c r="H52" i="12"/>
  <c r="G52" i="12"/>
  <c r="G64" i="12" s="1"/>
  <c r="F52" i="12"/>
  <c r="F64" i="12" s="1"/>
  <c r="E52" i="12"/>
  <c r="D52" i="12"/>
  <c r="D64" i="12" s="1"/>
  <c r="C52" i="12"/>
  <c r="B52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O63" i="12" s="1"/>
  <c r="N51" i="12"/>
  <c r="N63" i="12" s="1"/>
  <c r="M51" i="12"/>
  <c r="M63" i="12" s="1"/>
  <c r="L51" i="12"/>
  <c r="L63" i="12" s="1"/>
  <c r="K51" i="12"/>
  <c r="K63" i="12" s="1"/>
  <c r="J51" i="12"/>
  <c r="J63" i="12" s="1"/>
  <c r="I51" i="12"/>
  <c r="I63" i="12" s="1"/>
  <c r="H51" i="12"/>
  <c r="H63" i="12" s="1"/>
  <c r="G51" i="12"/>
  <c r="G63" i="12" s="1"/>
  <c r="F51" i="12"/>
  <c r="F63" i="12" s="1"/>
  <c r="E51" i="12"/>
  <c r="E63" i="12" s="1"/>
  <c r="D51" i="12"/>
  <c r="D63" i="12" s="1"/>
  <c r="C51" i="12"/>
  <c r="B63" i="12"/>
  <c r="L13" i="2" s="1"/>
  <c r="L518" i="2" s="1"/>
  <c r="AQ50" i="12"/>
  <c r="AQ55" i="12" s="1"/>
  <c r="AP50" i="12"/>
  <c r="AP55" i="12" s="1"/>
  <c r="AO50" i="12"/>
  <c r="AO55" i="12" s="1"/>
  <c r="AN50" i="12"/>
  <c r="AN55" i="12" s="1"/>
  <c r="AM50" i="12"/>
  <c r="AM55" i="12" s="1"/>
  <c r="AL50" i="12"/>
  <c r="AL55" i="12" s="1"/>
  <c r="AK50" i="12"/>
  <c r="AK55" i="12" s="1"/>
  <c r="AJ50" i="12"/>
  <c r="AJ55" i="12" s="1"/>
  <c r="AI50" i="12"/>
  <c r="AH50" i="12"/>
  <c r="AH55" i="12" s="1"/>
  <c r="AG50" i="12"/>
  <c r="AF50" i="12"/>
  <c r="AE50" i="12"/>
  <c r="AD50" i="12"/>
  <c r="AC50" i="12"/>
  <c r="AC55" i="12" s="1"/>
  <c r="AB50" i="12"/>
  <c r="AB55" i="12" s="1"/>
  <c r="AA50" i="12"/>
  <c r="AA55" i="12" s="1"/>
  <c r="Z50" i="12"/>
  <c r="Y50" i="12"/>
  <c r="Y55" i="12" s="1"/>
  <c r="X50" i="12"/>
  <c r="X55" i="12" s="1"/>
  <c r="W50" i="12"/>
  <c r="W55" i="12" s="1"/>
  <c r="V50" i="12"/>
  <c r="V55" i="12" s="1"/>
  <c r="U50" i="12"/>
  <c r="U55" i="12" s="1"/>
  <c r="T50" i="12"/>
  <c r="T55" i="12" s="1"/>
  <c r="S50" i="12"/>
  <c r="R50" i="12"/>
  <c r="R55" i="12" s="1"/>
  <c r="Q50" i="12"/>
  <c r="Q55" i="12" s="1"/>
  <c r="P50" i="12"/>
  <c r="P55" i="12" s="1"/>
  <c r="O50" i="12"/>
  <c r="O62" i="12" s="1"/>
  <c r="N50" i="12"/>
  <c r="N62" i="12" s="1"/>
  <c r="M50" i="12"/>
  <c r="M62" i="12" s="1"/>
  <c r="L50" i="12"/>
  <c r="K50" i="12"/>
  <c r="K62" i="12" s="1"/>
  <c r="J50" i="12"/>
  <c r="J62" i="12" s="1"/>
  <c r="I50" i="12"/>
  <c r="I62" i="12" s="1"/>
  <c r="H50" i="12"/>
  <c r="H62" i="12" s="1"/>
  <c r="G50" i="12"/>
  <c r="G62" i="12" s="1"/>
  <c r="F50" i="12"/>
  <c r="F62" i="12" s="1"/>
  <c r="E50" i="12"/>
  <c r="D50" i="12"/>
  <c r="C50" i="12"/>
  <c r="B50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O61" i="12" s="1"/>
  <c r="N49" i="12"/>
  <c r="N61" i="12" s="1"/>
  <c r="M49" i="12"/>
  <c r="M61" i="12" s="1"/>
  <c r="L49" i="12"/>
  <c r="K49" i="12"/>
  <c r="K61" i="12" s="1"/>
  <c r="J49" i="12"/>
  <c r="J61" i="12" s="1"/>
  <c r="I49" i="12"/>
  <c r="I61" i="12" s="1"/>
  <c r="H49" i="12"/>
  <c r="H61" i="12" s="1"/>
  <c r="G49" i="12"/>
  <c r="F49" i="12"/>
  <c r="F61" i="12" s="1"/>
  <c r="E49" i="12"/>
  <c r="D49" i="12"/>
  <c r="C49" i="12"/>
  <c r="B49" i="12"/>
  <c r="B61" i="12" s="1"/>
  <c r="AQ48" i="12"/>
  <c r="AQ54" i="12" s="1"/>
  <c r="AP48" i="12"/>
  <c r="AP54" i="12" s="1"/>
  <c r="AO48" i="12"/>
  <c r="AO54" i="12" s="1"/>
  <c r="AN48" i="12"/>
  <c r="AN54" i="12" s="1"/>
  <c r="AM48" i="12"/>
  <c r="AM54" i="12" s="1"/>
  <c r="AL48" i="12"/>
  <c r="AL54" i="12" s="1"/>
  <c r="AK48" i="12"/>
  <c r="AK54" i="12" s="1"/>
  <c r="AJ48" i="12"/>
  <c r="AI48" i="12"/>
  <c r="AH48" i="12"/>
  <c r="AH54" i="12" s="1"/>
  <c r="AG48" i="12"/>
  <c r="AF48" i="12"/>
  <c r="AF54" i="12" s="1"/>
  <c r="AE48" i="12"/>
  <c r="AD48" i="12"/>
  <c r="AC48" i="12"/>
  <c r="AC54" i="12" s="1"/>
  <c r="AB48" i="12"/>
  <c r="AB54" i="12" s="1"/>
  <c r="AA48" i="12"/>
  <c r="AA54" i="12" s="1"/>
  <c r="Z48" i="12"/>
  <c r="Z54" i="12" s="1"/>
  <c r="Y48" i="12"/>
  <c r="Y54" i="12" s="1"/>
  <c r="X48" i="12"/>
  <c r="X54" i="12" s="1"/>
  <c r="W48" i="12"/>
  <c r="W54" i="12" s="1"/>
  <c r="V48" i="12"/>
  <c r="V54" i="12" s="1"/>
  <c r="U48" i="12"/>
  <c r="U54" i="12" s="1"/>
  <c r="T48" i="12"/>
  <c r="T54" i="12" s="1"/>
  <c r="S48" i="12"/>
  <c r="S54" i="12" s="1"/>
  <c r="R48" i="12"/>
  <c r="R54" i="12" s="1"/>
  <c r="Q48" i="12"/>
  <c r="Q54" i="12" s="1"/>
  <c r="P48" i="12"/>
  <c r="O48" i="12"/>
  <c r="O54" i="12" s="1"/>
  <c r="N48" i="12"/>
  <c r="N54" i="12" s="1"/>
  <c r="M48" i="12"/>
  <c r="M60" i="12" s="1"/>
  <c r="L48" i="12"/>
  <c r="K48" i="12"/>
  <c r="K54" i="12" s="1"/>
  <c r="J48" i="12"/>
  <c r="J54" i="12" s="1"/>
  <c r="I48" i="12"/>
  <c r="I60" i="12" s="1"/>
  <c r="H48" i="12"/>
  <c r="G48" i="12"/>
  <c r="G54" i="12" s="1"/>
  <c r="F48" i="12"/>
  <c r="F54" i="12" s="1"/>
  <c r="E48" i="12"/>
  <c r="D48" i="12"/>
  <c r="C48" i="12"/>
  <c r="B48" i="12"/>
  <c r="AQ4" i="12"/>
  <c r="AN4" i="12"/>
  <c r="AM4" i="12"/>
  <c r="AJ4" i="12"/>
  <c r="AI4" i="12"/>
  <c r="AF4" i="12"/>
  <c r="AE4" i="12"/>
  <c r="AC4" i="12"/>
  <c r="AB4" i="12"/>
  <c r="AP4" i="12" s="1"/>
  <c r="AA4" i="12"/>
  <c r="AO4" i="12" s="1"/>
  <c r="Z4" i="12"/>
  <c r="Y4" i="12"/>
  <c r="X4" i="12"/>
  <c r="AL4" i="12" s="1"/>
  <c r="W4" i="12"/>
  <c r="AK4" i="12" s="1"/>
  <c r="V4" i="12"/>
  <c r="U4" i="12"/>
  <c r="T4" i="12"/>
  <c r="AH4" i="12" s="1"/>
  <c r="S4" i="12"/>
  <c r="AG4" i="12" s="1"/>
  <c r="R4" i="12"/>
  <c r="Q4" i="12"/>
  <c r="P4" i="12"/>
  <c r="AD4" i="12" s="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N65" i="11" s="1"/>
  <c r="AA53" i="11"/>
  <c r="Z53" i="11"/>
  <c r="Y53" i="11"/>
  <c r="X53" i="11"/>
  <c r="J65" i="11" s="1"/>
  <c r="W53" i="11"/>
  <c r="V53" i="11"/>
  <c r="U53" i="11"/>
  <c r="T53" i="11"/>
  <c r="F65" i="11" s="1"/>
  <c r="S53" i="11"/>
  <c r="R53" i="11"/>
  <c r="Q53" i="11"/>
  <c r="P53" i="11"/>
  <c r="B65" i="11" s="1"/>
  <c r="O53" i="11"/>
  <c r="O65" i="11" s="1"/>
  <c r="N53" i="11"/>
  <c r="M53" i="11"/>
  <c r="M65" i="11" s="1"/>
  <c r="L53" i="11"/>
  <c r="L65" i="11" s="1"/>
  <c r="K53" i="11"/>
  <c r="K65" i="11" s="1"/>
  <c r="J53" i="11"/>
  <c r="I53" i="11"/>
  <c r="I65" i="11" s="1"/>
  <c r="H53" i="11"/>
  <c r="H65" i="11" s="1"/>
  <c r="G53" i="11"/>
  <c r="G65" i="11" s="1"/>
  <c r="F53" i="11"/>
  <c r="E53" i="11"/>
  <c r="E65" i="11" s="1"/>
  <c r="D53" i="11"/>
  <c r="D65" i="11" s="1"/>
  <c r="C53" i="11"/>
  <c r="C65" i="11" s="1"/>
  <c r="B53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L64" i="11" s="1"/>
  <c r="Y52" i="11"/>
  <c r="X52" i="11"/>
  <c r="W52" i="11"/>
  <c r="V52" i="11"/>
  <c r="H64" i="11" s="1"/>
  <c r="U52" i="11"/>
  <c r="T52" i="11"/>
  <c r="S52" i="11"/>
  <c r="R52" i="11"/>
  <c r="D64" i="11" s="1"/>
  <c r="Q52" i="11"/>
  <c r="P52" i="11"/>
  <c r="O52" i="11"/>
  <c r="O64" i="11" s="1"/>
  <c r="N52" i="11"/>
  <c r="N64" i="11" s="1"/>
  <c r="M52" i="11"/>
  <c r="M64" i="11" s="1"/>
  <c r="L52" i="11"/>
  <c r="K52" i="11"/>
  <c r="K64" i="11" s="1"/>
  <c r="J52" i="11"/>
  <c r="J64" i="11" s="1"/>
  <c r="I52" i="11"/>
  <c r="I64" i="11" s="1"/>
  <c r="H52" i="11"/>
  <c r="G52" i="11"/>
  <c r="G64" i="11" s="1"/>
  <c r="F52" i="11"/>
  <c r="F64" i="11" s="1"/>
  <c r="E52" i="11"/>
  <c r="E64" i="11" s="1"/>
  <c r="D52" i="11"/>
  <c r="C52" i="11"/>
  <c r="C64" i="11" s="1"/>
  <c r="B52" i="11"/>
  <c r="B64" i="11" s="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O63" i="11" s="1"/>
  <c r="N51" i="11"/>
  <c r="N63" i="11" s="1"/>
  <c r="M51" i="11"/>
  <c r="M63" i="11" s="1"/>
  <c r="L51" i="11"/>
  <c r="L63" i="11" s="1"/>
  <c r="K51" i="11"/>
  <c r="K63" i="11" s="1"/>
  <c r="J51" i="11"/>
  <c r="J63" i="11" s="1"/>
  <c r="I51" i="11"/>
  <c r="I63" i="11" s="1"/>
  <c r="H51" i="11"/>
  <c r="H63" i="11" s="1"/>
  <c r="G51" i="11"/>
  <c r="G63" i="11" s="1"/>
  <c r="F51" i="11"/>
  <c r="F63" i="11" s="1"/>
  <c r="E51" i="11"/>
  <c r="E63" i="11" s="1"/>
  <c r="D51" i="11"/>
  <c r="D63" i="11" s="1"/>
  <c r="C51" i="11"/>
  <c r="C63" i="11" s="1"/>
  <c r="B63" i="11"/>
  <c r="AQ50" i="11"/>
  <c r="AQ55" i="11" s="1"/>
  <c r="AP50" i="11"/>
  <c r="AP55" i="11" s="1"/>
  <c r="AO50" i="11"/>
  <c r="AO55" i="11" s="1"/>
  <c r="AN50" i="11"/>
  <c r="AM50" i="11"/>
  <c r="AM55" i="11" s="1"/>
  <c r="AL50" i="11"/>
  <c r="AL55" i="11" s="1"/>
  <c r="AK50" i="11"/>
  <c r="AK55" i="11" s="1"/>
  <c r="AJ50" i="11"/>
  <c r="AI50" i="11"/>
  <c r="AI55" i="11" s="1"/>
  <c r="AH50" i="11"/>
  <c r="AH55" i="11" s="1"/>
  <c r="AG50" i="11"/>
  <c r="AG55" i="11" s="1"/>
  <c r="AF50" i="11"/>
  <c r="AE50" i="11"/>
  <c r="AE55" i="11" s="1"/>
  <c r="AD50" i="11"/>
  <c r="AD68" i="11" s="1"/>
  <c r="AC50" i="11"/>
  <c r="AC55" i="11" s="1"/>
  <c r="AB50" i="11"/>
  <c r="AA50" i="11"/>
  <c r="AA55" i="11" s="1"/>
  <c r="Z50" i="11"/>
  <c r="Z55" i="11" s="1"/>
  <c r="Y50" i="11"/>
  <c r="Y55" i="11" s="1"/>
  <c r="X50" i="11"/>
  <c r="W50" i="11"/>
  <c r="W55" i="11" s="1"/>
  <c r="V50" i="11"/>
  <c r="V55" i="11" s="1"/>
  <c r="U50" i="11"/>
  <c r="U55" i="11" s="1"/>
  <c r="T50" i="11"/>
  <c r="S50" i="11"/>
  <c r="S55" i="11" s="1"/>
  <c r="R50" i="11"/>
  <c r="R55" i="11" s="1"/>
  <c r="Q50" i="11"/>
  <c r="Q55" i="11" s="1"/>
  <c r="P50" i="11"/>
  <c r="P68" i="11" s="1"/>
  <c r="O50" i="11"/>
  <c r="O62" i="11" s="1"/>
  <c r="N50" i="11"/>
  <c r="N62" i="11" s="1"/>
  <c r="M50" i="11"/>
  <c r="M62" i="11" s="1"/>
  <c r="L50" i="11"/>
  <c r="L62" i="11" s="1"/>
  <c r="K50" i="11"/>
  <c r="K62" i="11" s="1"/>
  <c r="J50" i="11"/>
  <c r="J62" i="11" s="1"/>
  <c r="I50" i="11"/>
  <c r="I62" i="11" s="1"/>
  <c r="H50" i="11"/>
  <c r="H62" i="11" s="1"/>
  <c r="G50" i="11"/>
  <c r="G62" i="11" s="1"/>
  <c r="F50" i="11"/>
  <c r="F62" i="11" s="1"/>
  <c r="E50" i="11"/>
  <c r="E62" i="11" s="1"/>
  <c r="D50" i="11"/>
  <c r="D62" i="11" s="1"/>
  <c r="C50" i="11"/>
  <c r="C62" i="11" s="1"/>
  <c r="B50" i="11"/>
  <c r="B71" i="11" s="1"/>
  <c r="AQ49" i="11"/>
  <c r="AP49" i="11"/>
  <c r="AO49" i="11"/>
  <c r="AN49" i="11"/>
  <c r="AN55" i="11" s="1"/>
  <c r="AM49" i="11"/>
  <c r="AL49" i="11"/>
  <c r="AK49" i="11"/>
  <c r="AJ49" i="11"/>
  <c r="AJ55" i="11" s="1"/>
  <c r="AI49" i="11"/>
  <c r="AH49" i="11"/>
  <c r="AG49" i="11"/>
  <c r="AF49" i="11"/>
  <c r="AF55" i="11" s="1"/>
  <c r="AE49" i="11"/>
  <c r="AD49" i="11"/>
  <c r="AC49" i="11"/>
  <c r="AB49" i="11"/>
  <c r="AB55" i="11" s="1"/>
  <c r="AA49" i="11"/>
  <c r="Z49" i="11"/>
  <c r="Y49" i="11"/>
  <c r="X49" i="11"/>
  <c r="X55" i="11" s="1"/>
  <c r="W49" i="11"/>
  <c r="V49" i="11"/>
  <c r="U49" i="11"/>
  <c r="T49" i="11"/>
  <c r="T55" i="11" s="1"/>
  <c r="S49" i="11"/>
  <c r="R49" i="11"/>
  <c r="Q49" i="11"/>
  <c r="P49" i="11"/>
  <c r="P55" i="11" s="1"/>
  <c r="O49" i="11"/>
  <c r="O61" i="11" s="1"/>
  <c r="N49" i="11"/>
  <c r="N61" i="11" s="1"/>
  <c r="M49" i="11"/>
  <c r="M61" i="11" s="1"/>
  <c r="L49" i="11"/>
  <c r="L55" i="11" s="1"/>
  <c r="K49" i="11"/>
  <c r="K61" i="11" s="1"/>
  <c r="J49" i="11"/>
  <c r="J61" i="11" s="1"/>
  <c r="I49" i="11"/>
  <c r="I61" i="11" s="1"/>
  <c r="H49" i="11"/>
  <c r="H55" i="11" s="1"/>
  <c r="G49" i="11"/>
  <c r="G61" i="11" s="1"/>
  <c r="F49" i="11"/>
  <c r="F61" i="11" s="1"/>
  <c r="E49" i="11"/>
  <c r="E61" i="11" s="1"/>
  <c r="D49" i="11"/>
  <c r="D55" i="11" s="1"/>
  <c r="C49" i="11"/>
  <c r="C61" i="11" s="1"/>
  <c r="B49" i="11"/>
  <c r="B61" i="11" s="1"/>
  <c r="AQ48" i="11"/>
  <c r="AQ54" i="11" s="1"/>
  <c r="AP48" i="11"/>
  <c r="AP54" i="11" s="1"/>
  <c r="AO48" i="11"/>
  <c r="AO54" i="11" s="1"/>
  <c r="AN48" i="11"/>
  <c r="AN54" i="11" s="1"/>
  <c r="AM48" i="11"/>
  <c r="AM54" i="11" s="1"/>
  <c r="AL48" i="11"/>
  <c r="AL54" i="11" s="1"/>
  <c r="AK48" i="11"/>
  <c r="AK54" i="11" s="1"/>
  <c r="AJ48" i="11"/>
  <c r="AJ54" i="11" s="1"/>
  <c r="AI48" i="11"/>
  <c r="AI54" i="11" s="1"/>
  <c r="AH48" i="11"/>
  <c r="AH54" i="11" s="1"/>
  <c r="AG48" i="11"/>
  <c r="AG54" i="11" s="1"/>
  <c r="AF48" i="11"/>
  <c r="AF54" i="11" s="1"/>
  <c r="AE48" i="11"/>
  <c r="AE54" i="11" s="1"/>
  <c r="AD48" i="11"/>
  <c r="AD67" i="11" s="1"/>
  <c r="AC48" i="11"/>
  <c r="AC54" i="11" s="1"/>
  <c r="AB48" i="11"/>
  <c r="AB54" i="11" s="1"/>
  <c r="AA48" i="11"/>
  <c r="AA54" i="11" s="1"/>
  <c r="Z48" i="11"/>
  <c r="Z54" i="11" s="1"/>
  <c r="Y48" i="11"/>
  <c r="Y54" i="11" s="1"/>
  <c r="X48" i="11"/>
  <c r="X54" i="11" s="1"/>
  <c r="W48" i="11"/>
  <c r="W54" i="11" s="1"/>
  <c r="V48" i="11"/>
  <c r="V54" i="11" s="1"/>
  <c r="U48" i="11"/>
  <c r="U54" i="11" s="1"/>
  <c r="T48" i="11"/>
  <c r="T54" i="11" s="1"/>
  <c r="S48" i="11"/>
  <c r="S54" i="11" s="1"/>
  <c r="R48" i="11"/>
  <c r="R54" i="11" s="1"/>
  <c r="Q48" i="11"/>
  <c r="Q54" i="11" s="1"/>
  <c r="P48" i="11"/>
  <c r="P67" i="11" s="1"/>
  <c r="O48" i="11"/>
  <c r="O54" i="11" s="1"/>
  <c r="N48" i="11"/>
  <c r="N54" i="11" s="1"/>
  <c r="M48" i="11"/>
  <c r="M60" i="11" s="1"/>
  <c r="L48" i="11"/>
  <c r="L60" i="11" s="1"/>
  <c r="K48" i="11"/>
  <c r="K54" i="11" s="1"/>
  <c r="J48" i="11"/>
  <c r="J54" i="11" s="1"/>
  <c r="I48" i="11"/>
  <c r="I60" i="11" s="1"/>
  <c r="H48" i="11"/>
  <c r="H60" i="11" s="1"/>
  <c r="G48" i="11"/>
  <c r="G54" i="11" s="1"/>
  <c r="F48" i="11"/>
  <c r="F54" i="11" s="1"/>
  <c r="E48" i="11"/>
  <c r="E60" i="11" s="1"/>
  <c r="D48" i="11"/>
  <c r="D60" i="11" s="1"/>
  <c r="C48" i="11"/>
  <c r="C54" i="11" s="1"/>
  <c r="B48" i="11"/>
  <c r="B70" i="11" s="1"/>
  <c r="AQ4" i="11"/>
  <c r="AN4" i="11"/>
  <c r="AM4" i="11"/>
  <c r="AJ4" i="11"/>
  <c r="AI4" i="11"/>
  <c r="AF4" i="11"/>
  <c r="AE4" i="11"/>
  <c r="AC4" i="11"/>
  <c r="AB4" i="11"/>
  <c r="AP4" i="11" s="1"/>
  <c r="AA4" i="11"/>
  <c r="AO4" i="11" s="1"/>
  <c r="Z4" i="11"/>
  <c r="Y4" i="11"/>
  <c r="X4" i="11"/>
  <c r="AL4" i="11" s="1"/>
  <c r="W4" i="11"/>
  <c r="AK4" i="11" s="1"/>
  <c r="V4" i="11"/>
  <c r="U4" i="11"/>
  <c r="T4" i="11"/>
  <c r="AH4" i="11" s="1"/>
  <c r="S4" i="11"/>
  <c r="AG4" i="11" s="1"/>
  <c r="R4" i="11"/>
  <c r="Q4" i="11"/>
  <c r="P4" i="11"/>
  <c r="AD4" i="11" s="1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O65" i="10" s="1"/>
  <c r="N53" i="10"/>
  <c r="N65" i="10" s="1"/>
  <c r="M53" i="10"/>
  <c r="M65" i="10" s="1"/>
  <c r="L53" i="10"/>
  <c r="L65" i="10" s="1"/>
  <c r="K53" i="10"/>
  <c r="K65" i="10" s="1"/>
  <c r="J53" i="10"/>
  <c r="J65" i="10" s="1"/>
  <c r="I53" i="10"/>
  <c r="I65" i="10" s="1"/>
  <c r="H53" i="10"/>
  <c r="H65" i="10" s="1"/>
  <c r="G53" i="10"/>
  <c r="G65" i="10" s="1"/>
  <c r="F53" i="10"/>
  <c r="F65" i="10" s="1"/>
  <c r="E53" i="10"/>
  <c r="E65" i="10" s="1"/>
  <c r="D53" i="10"/>
  <c r="D65" i="10" s="1"/>
  <c r="C53" i="10"/>
  <c r="C65" i="10" s="1"/>
  <c r="B53" i="10"/>
  <c r="B65" i="10" s="1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O64" i="10" s="1"/>
  <c r="N52" i="10"/>
  <c r="N64" i="10" s="1"/>
  <c r="M52" i="10"/>
  <c r="M64" i="10" s="1"/>
  <c r="L52" i="10"/>
  <c r="L64" i="10" s="1"/>
  <c r="K52" i="10"/>
  <c r="K64" i="10" s="1"/>
  <c r="J52" i="10"/>
  <c r="J64" i="10" s="1"/>
  <c r="I52" i="10"/>
  <c r="I64" i="10" s="1"/>
  <c r="H52" i="10"/>
  <c r="H64" i="10" s="1"/>
  <c r="G52" i="10"/>
  <c r="G64" i="10" s="1"/>
  <c r="F52" i="10"/>
  <c r="F64" i="10" s="1"/>
  <c r="E52" i="10"/>
  <c r="E64" i="10" s="1"/>
  <c r="D52" i="10"/>
  <c r="D64" i="10" s="1"/>
  <c r="C52" i="10"/>
  <c r="C64" i="10" s="1"/>
  <c r="B52" i="10"/>
  <c r="B64" i="10" s="1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O63" i="10" s="1"/>
  <c r="N51" i="10"/>
  <c r="N63" i="10" s="1"/>
  <c r="M51" i="10"/>
  <c r="M63" i="10" s="1"/>
  <c r="L51" i="10"/>
  <c r="L63" i="10" s="1"/>
  <c r="K51" i="10"/>
  <c r="K63" i="10" s="1"/>
  <c r="J51" i="10"/>
  <c r="J63" i="10" s="1"/>
  <c r="I51" i="10"/>
  <c r="I63" i="10" s="1"/>
  <c r="H51" i="10"/>
  <c r="H63" i="10" s="1"/>
  <c r="G51" i="10"/>
  <c r="G63" i="10" s="1"/>
  <c r="F51" i="10"/>
  <c r="F63" i="10" s="1"/>
  <c r="E51" i="10"/>
  <c r="E63" i="10" s="1"/>
  <c r="D51" i="10"/>
  <c r="D63" i="10" s="1"/>
  <c r="C51" i="10"/>
  <c r="C63" i="10" s="1"/>
  <c r="B51" i="10"/>
  <c r="B63" i="10" s="1"/>
  <c r="AQ50" i="10"/>
  <c r="AQ55" i="10" s="1"/>
  <c r="AP50" i="10"/>
  <c r="AP55" i="10" s="1"/>
  <c r="AO50" i="10"/>
  <c r="AO55" i="10" s="1"/>
  <c r="AN50" i="10"/>
  <c r="AN55" i="10" s="1"/>
  <c r="AM50" i="10"/>
  <c r="AM55" i="10" s="1"/>
  <c r="AL50" i="10"/>
  <c r="AL55" i="10" s="1"/>
  <c r="AK50" i="10"/>
  <c r="AK55" i="10" s="1"/>
  <c r="AJ50" i="10"/>
  <c r="AJ55" i="10" s="1"/>
  <c r="AI50" i="10"/>
  <c r="AI55" i="10" s="1"/>
  <c r="AH50" i="10"/>
  <c r="AH55" i="10" s="1"/>
  <c r="AG50" i="10"/>
  <c r="AG55" i="10" s="1"/>
  <c r="AF50" i="10"/>
  <c r="AF55" i="10" s="1"/>
  <c r="AE50" i="10"/>
  <c r="AE55" i="10" s="1"/>
  <c r="AD50" i="10"/>
  <c r="AD68" i="10" s="1"/>
  <c r="AC50" i="10"/>
  <c r="AC55" i="10" s="1"/>
  <c r="AB50" i="10"/>
  <c r="AB55" i="10" s="1"/>
  <c r="AA50" i="10"/>
  <c r="AA55" i="10" s="1"/>
  <c r="Z50" i="10"/>
  <c r="Z55" i="10" s="1"/>
  <c r="Y50" i="10"/>
  <c r="Y55" i="10" s="1"/>
  <c r="X50" i="10"/>
  <c r="X55" i="10" s="1"/>
  <c r="W50" i="10"/>
  <c r="W55" i="10" s="1"/>
  <c r="V50" i="10"/>
  <c r="V55" i="10" s="1"/>
  <c r="U50" i="10"/>
  <c r="U55" i="10" s="1"/>
  <c r="T50" i="10"/>
  <c r="T55" i="10" s="1"/>
  <c r="S50" i="10"/>
  <c r="S55" i="10" s="1"/>
  <c r="R50" i="10"/>
  <c r="R55" i="10" s="1"/>
  <c r="Q50" i="10"/>
  <c r="Q55" i="10" s="1"/>
  <c r="P50" i="10"/>
  <c r="P55" i="10" s="1"/>
  <c r="O50" i="10"/>
  <c r="O62" i="10" s="1"/>
  <c r="N50" i="10"/>
  <c r="N62" i="10" s="1"/>
  <c r="M50" i="10"/>
  <c r="M62" i="10" s="1"/>
  <c r="L50" i="10"/>
  <c r="L62" i="10" s="1"/>
  <c r="K50" i="10"/>
  <c r="K62" i="10" s="1"/>
  <c r="J50" i="10"/>
  <c r="J62" i="10" s="1"/>
  <c r="I50" i="10"/>
  <c r="I62" i="10" s="1"/>
  <c r="H50" i="10"/>
  <c r="H62" i="10" s="1"/>
  <c r="G50" i="10"/>
  <c r="G62" i="10" s="1"/>
  <c r="F50" i="10"/>
  <c r="F62" i="10" s="1"/>
  <c r="E50" i="10"/>
  <c r="E62" i="10" s="1"/>
  <c r="D50" i="10"/>
  <c r="D62" i="10" s="1"/>
  <c r="C50" i="10"/>
  <c r="C62" i="10" s="1"/>
  <c r="B50" i="10"/>
  <c r="B71" i="10" s="1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O61" i="10" s="1"/>
  <c r="N49" i="10"/>
  <c r="N61" i="10" s="1"/>
  <c r="M49" i="10"/>
  <c r="M61" i="10" s="1"/>
  <c r="L49" i="10"/>
  <c r="L61" i="10" s="1"/>
  <c r="K49" i="10"/>
  <c r="K61" i="10" s="1"/>
  <c r="J49" i="10"/>
  <c r="J61" i="10" s="1"/>
  <c r="I49" i="10"/>
  <c r="I61" i="10" s="1"/>
  <c r="H49" i="10"/>
  <c r="H61" i="10" s="1"/>
  <c r="G49" i="10"/>
  <c r="G61" i="10" s="1"/>
  <c r="F49" i="10"/>
  <c r="F61" i="10" s="1"/>
  <c r="E49" i="10"/>
  <c r="E61" i="10" s="1"/>
  <c r="D49" i="10"/>
  <c r="D61" i="10" s="1"/>
  <c r="C49" i="10"/>
  <c r="C61" i="10" s="1"/>
  <c r="B49" i="10"/>
  <c r="B61" i="10" s="1"/>
  <c r="AQ48" i="10"/>
  <c r="AQ54" i="10" s="1"/>
  <c r="AP48" i="10"/>
  <c r="AP54" i="10" s="1"/>
  <c r="AO48" i="10"/>
  <c r="AO54" i="10" s="1"/>
  <c r="AN48" i="10"/>
  <c r="AN54" i="10" s="1"/>
  <c r="AM48" i="10"/>
  <c r="AM54" i="10" s="1"/>
  <c r="AL48" i="10"/>
  <c r="AL54" i="10" s="1"/>
  <c r="AK48" i="10"/>
  <c r="AK54" i="10" s="1"/>
  <c r="AJ48" i="10"/>
  <c r="AJ54" i="10" s="1"/>
  <c r="AI48" i="10"/>
  <c r="AI54" i="10" s="1"/>
  <c r="AH48" i="10"/>
  <c r="AH54" i="10" s="1"/>
  <c r="AG48" i="10"/>
  <c r="AG54" i="10" s="1"/>
  <c r="AF48" i="10"/>
  <c r="AF54" i="10" s="1"/>
  <c r="AE48" i="10"/>
  <c r="AE54" i="10" s="1"/>
  <c r="AD48" i="10"/>
  <c r="AD67" i="10" s="1"/>
  <c r="AC48" i="10"/>
  <c r="AC54" i="10" s="1"/>
  <c r="AB48" i="10"/>
  <c r="AB54" i="10" s="1"/>
  <c r="AA48" i="10"/>
  <c r="AA54" i="10" s="1"/>
  <c r="Z48" i="10"/>
  <c r="Z54" i="10" s="1"/>
  <c r="Y48" i="10"/>
  <c r="Y54" i="10" s="1"/>
  <c r="X48" i="10"/>
  <c r="X54" i="10" s="1"/>
  <c r="W48" i="10"/>
  <c r="W54" i="10" s="1"/>
  <c r="V48" i="10"/>
  <c r="V54" i="10" s="1"/>
  <c r="U48" i="10"/>
  <c r="U54" i="10" s="1"/>
  <c r="T48" i="10"/>
  <c r="T54" i="10" s="1"/>
  <c r="S48" i="10"/>
  <c r="S54" i="10" s="1"/>
  <c r="R48" i="10"/>
  <c r="R54" i="10" s="1"/>
  <c r="Q48" i="10"/>
  <c r="Q54" i="10" s="1"/>
  <c r="P48" i="10"/>
  <c r="P67" i="10" s="1"/>
  <c r="O48" i="10"/>
  <c r="O54" i="10" s="1"/>
  <c r="N48" i="10"/>
  <c r="N54" i="10" s="1"/>
  <c r="M48" i="10"/>
  <c r="M60" i="10" s="1"/>
  <c r="L48" i="10"/>
  <c r="L60" i="10" s="1"/>
  <c r="K48" i="10"/>
  <c r="K54" i="10" s="1"/>
  <c r="J48" i="10"/>
  <c r="J54" i="10" s="1"/>
  <c r="I48" i="10"/>
  <c r="I60" i="10" s="1"/>
  <c r="H48" i="10"/>
  <c r="H60" i="10" s="1"/>
  <c r="G48" i="10"/>
  <c r="G54" i="10" s="1"/>
  <c r="F48" i="10"/>
  <c r="F54" i="10" s="1"/>
  <c r="E48" i="10"/>
  <c r="E60" i="10" s="1"/>
  <c r="D48" i="10"/>
  <c r="D60" i="10" s="1"/>
  <c r="C48" i="10"/>
  <c r="C54" i="10" s="1"/>
  <c r="B48" i="10"/>
  <c r="B70" i="10" s="1"/>
  <c r="AQ4" i="10"/>
  <c r="AN4" i="10"/>
  <c r="AM4" i="10"/>
  <c r="AJ4" i="10"/>
  <c r="AI4" i="10"/>
  <c r="AF4" i="10"/>
  <c r="AE4" i="10"/>
  <c r="AC4" i="10"/>
  <c r="AB4" i="10"/>
  <c r="AP4" i="10" s="1"/>
  <c r="AA4" i="10"/>
  <c r="AO4" i="10" s="1"/>
  <c r="Z4" i="10"/>
  <c r="Y4" i="10"/>
  <c r="X4" i="10"/>
  <c r="AL4" i="10" s="1"/>
  <c r="W4" i="10"/>
  <c r="AK4" i="10" s="1"/>
  <c r="V4" i="10"/>
  <c r="U4" i="10"/>
  <c r="T4" i="10"/>
  <c r="AH4" i="10" s="1"/>
  <c r="S4" i="10"/>
  <c r="AG4" i="10" s="1"/>
  <c r="R4" i="10"/>
  <c r="Q4" i="10"/>
  <c r="P4" i="10"/>
  <c r="AD4" i="10" s="1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N65" i="9" s="1"/>
  <c r="AA53" i="9"/>
  <c r="Z53" i="9"/>
  <c r="Y53" i="9"/>
  <c r="X53" i="9"/>
  <c r="J65" i="9" s="1"/>
  <c r="W53" i="9"/>
  <c r="V53" i="9"/>
  <c r="U53" i="9"/>
  <c r="T53" i="9"/>
  <c r="F65" i="9" s="1"/>
  <c r="S53" i="9"/>
  <c r="R53" i="9"/>
  <c r="Q53" i="9"/>
  <c r="P53" i="9"/>
  <c r="O53" i="9"/>
  <c r="O65" i="9" s="1"/>
  <c r="N53" i="9"/>
  <c r="M53" i="9"/>
  <c r="M65" i="9" s="1"/>
  <c r="L53" i="9"/>
  <c r="L65" i="9" s="1"/>
  <c r="K53" i="9"/>
  <c r="K65" i="9" s="1"/>
  <c r="J53" i="9"/>
  <c r="I53" i="9"/>
  <c r="I65" i="9" s="1"/>
  <c r="H53" i="9"/>
  <c r="G53" i="9"/>
  <c r="F53" i="9"/>
  <c r="E53" i="9"/>
  <c r="D53" i="9"/>
  <c r="C53" i="9"/>
  <c r="B53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O64" i="9" s="1"/>
  <c r="N52" i="9"/>
  <c r="N64" i="9" s="1"/>
  <c r="M52" i="9"/>
  <c r="M64" i="9" s="1"/>
  <c r="L52" i="9"/>
  <c r="K52" i="9"/>
  <c r="K64" i="9" s="1"/>
  <c r="J52" i="9"/>
  <c r="J64" i="9" s="1"/>
  <c r="I52" i="9"/>
  <c r="I64" i="9" s="1"/>
  <c r="H52" i="9"/>
  <c r="G52" i="9"/>
  <c r="F52" i="9"/>
  <c r="F64" i="9" s="1"/>
  <c r="E52" i="9"/>
  <c r="D52" i="9"/>
  <c r="C52" i="9"/>
  <c r="B52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O63" i="9" s="1"/>
  <c r="N51" i="9"/>
  <c r="N63" i="9" s="1"/>
  <c r="M51" i="9"/>
  <c r="M63" i="9" s="1"/>
  <c r="L51" i="9"/>
  <c r="L63" i="9" s="1"/>
  <c r="K51" i="9"/>
  <c r="K63" i="9" s="1"/>
  <c r="J51" i="9"/>
  <c r="J63" i="9" s="1"/>
  <c r="I51" i="9"/>
  <c r="I63" i="9" s="1"/>
  <c r="H51" i="9"/>
  <c r="H63" i="9" s="1"/>
  <c r="G51" i="9"/>
  <c r="G63" i="9" s="1"/>
  <c r="F51" i="9"/>
  <c r="F63" i="9" s="1"/>
  <c r="E51" i="9"/>
  <c r="E63" i="9" s="1"/>
  <c r="D51" i="9"/>
  <c r="D63" i="9" s="1"/>
  <c r="C51" i="9"/>
  <c r="C63" i="9" s="1"/>
  <c r="B51" i="9"/>
  <c r="B63" i="9" s="1"/>
  <c r="AQ50" i="9"/>
  <c r="AQ55" i="9" s="1"/>
  <c r="AP50" i="9"/>
  <c r="AP55" i="9" s="1"/>
  <c r="AO50" i="9"/>
  <c r="AO55" i="9" s="1"/>
  <c r="AN50" i="9"/>
  <c r="AM50" i="9"/>
  <c r="AM55" i="9" s="1"/>
  <c r="AL50" i="9"/>
  <c r="AL55" i="9" s="1"/>
  <c r="AK50" i="9"/>
  <c r="AK55" i="9" s="1"/>
  <c r="AJ50" i="9"/>
  <c r="AI50" i="9"/>
  <c r="AI55" i="9" s="1"/>
  <c r="AH50" i="9"/>
  <c r="AH55" i="9" s="1"/>
  <c r="AG50" i="9"/>
  <c r="AF50" i="9"/>
  <c r="AE50" i="9"/>
  <c r="AD50" i="9"/>
  <c r="AC50" i="9"/>
  <c r="AC55" i="9" s="1"/>
  <c r="AB50" i="9"/>
  <c r="AB55" i="9" s="1"/>
  <c r="AA50" i="9"/>
  <c r="AA55" i="9" s="1"/>
  <c r="Z50" i="9"/>
  <c r="Z55" i="9" s="1"/>
  <c r="Y50" i="9"/>
  <c r="Y55" i="9" s="1"/>
  <c r="X50" i="9"/>
  <c r="X55" i="9" s="1"/>
  <c r="W50" i="9"/>
  <c r="W55" i="9" s="1"/>
  <c r="V50" i="9"/>
  <c r="U50" i="9"/>
  <c r="U55" i="9" s="1"/>
  <c r="T50" i="9"/>
  <c r="T55" i="9" s="1"/>
  <c r="S50" i="9"/>
  <c r="R50" i="9"/>
  <c r="Q50" i="9"/>
  <c r="P50" i="9"/>
  <c r="P55" i="9" s="1"/>
  <c r="O50" i="9"/>
  <c r="O62" i="9" s="1"/>
  <c r="N50" i="9"/>
  <c r="N62" i="9" s="1"/>
  <c r="M50" i="9"/>
  <c r="M62" i="9" s="1"/>
  <c r="L50" i="9"/>
  <c r="L62" i="9" s="1"/>
  <c r="K50" i="9"/>
  <c r="K62" i="9" s="1"/>
  <c r="J50" i="9"/>
  <c r="J62" i="9" s="1"/>
  <c r="I50" i="9"/>
  <c r="I62" i="9" s="1"/>
  <c r="H50" i="9"/>
  <c r="G50" i="9"/>
  <c r="F50" i="9"/>
  <c r="F62" i="9" s="1"/>
  <c r="E50" i="9"/>
  <c r="E62" i="9" s="1"/>
  <c r="D50" i="9"/>
  <c r="C50" i="9"/>
  <c r="B50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O61" i="9" s="1"/>
  <c r="N49" i="9"/>
  <c r="N61" i="9" s="1"/>
  <c r="M49" i="9"/>
  <c r="M61" i="9" s="1"/>
  <c r="L49" i="9"/>
  <c r="K49" i="9"/>
  <c r="K61" i="9" s="1"/>
  <c r="J49" i="9"/>
  <c r="J61" i="9" s="1"/>
  <c r="I49" i="9"/>
  <c r="I61" i="9" s="1"/>
  <c r="H49" i="9"/>
  <c r="G49" i="9"/>
  <c r="G61" i="9" s="1"/>
  <c r="F49" i="9"/>
  <c r="F61" i="9" s="1"/>
  <c r="E49" i="9"/>
  <c r="D49" i="9"/>
  <c r="D61" i="9" s="1"/>
  <c r="C49" i="9"/>
  <c r="B49" i="9"/>
  <c r="B61" i="9" s="1"/>
  <c r="AQ48" i="9"/>
  <c r="AQ54" i="9" s="1"/>
  <c r="AP48" i="9"/>
  <c r="AP54" i="9" s="1"/>
  <c r="AO48" i="9"/>
  <c r="AO54" i="9" s="1"/>
  <c r="AN48" i="9"/>
  <c r="AN54" i="9" s="1"/>
  <c r="AM48" i="9"/>
  <c r="AM54" i="9" s="1"/>
  <c r="AL48" i="9"/>
  <c r="AL54" i="9" s="1"/>
  <c r="AK48" i="9"/>
  <c r="AK54" i="9" s="1"/>
  <c r="AJ48" i="9"/>
  <c r="AI48" i="9"/>
  <c r="AI54" i="9" s="1"/>
  <c r="AH48" i="9"/>
  <c r="AH54" i="9" s="1"/>
  <c r="AG48" i="9"/>
  <c r="AF48" i="9"/>
  <c r="AE48" i="9"/>
  <c r="AE54" i="9" s="1"/>
  <c r="AD48" i="9"/>
  <c r="AC48" i="9"/>
  <c r="AC54" i="9" s="1"/>
  <c r="AB48" i="9"/>
  <c r="AB54" i="9" s="1"/>
  <c r="AA48" i="9"/>
  <c r="AA54" i="9" s="1"/>
  <c r="Z48" i="9"/>
  <c r="Z54" i="9" s="1"/>
  <c r="Y48" i="9"/>
  <c r="Y54" i="9" s="1"/>
  <c r="X48" i="9"/>
  <c r="X54" i="9" s="1"/>
  <c r="W48" i="9"/>
  <c r="W54" i="9" s="1"/>
  <c r="V48" i="9"/>
  <c r="U48" i="9"/>
  <c r="U54" i="9" s="1"/>
  <c r="T48" i="9"/>
  <c r="T54" i="9" s="1"/>
  <c r="S48" i="9"/>
  <c r="R48" i="9"/>
  <c r="Q48" i="9"/>
  <c r="P48" i="9"/>
  <c r="O48" i="9"/>
  <c r="O54" i="9" s="1"/>
  <c r="N48" i="9"/>
  <c r="N54" i="9" s="1"/>
  <c r="M48" i="9"/>
  <c r="M60" i="9" s="1"/>
  <c r="L48" i="9"/>
  <c r="K48" i="9"/>
  <c r="K54" i="9" s="1"/>
  <c r="J48" i="9"/>
  <c r="J54" i="9" s="1"/>
  <c r="I48" i="9"/>
  <c r="I60" i="9" s="1"/>
  <c r="H48" i="9"/>
  <c r="H60" i="9" s="1"/>
  <c r="G48" i="9"/>
  <c r="G54" i="9" s="1"/>
  <c r="F48" i="9"/>
  <c r="F54" i="9" s="1"/>
  <c r="E48" i="9"/>
  <c r="E60" i="9" s="1"/>
  <c r="D48" i="9"/>
  <c r="C48" i="9"/>
  <c r="C54" i="9" s="1"/>
  <c r="B48" i="9"/>
  <c r="AQ4" i="9"/>
  <c r="AN4" i="9"/>
  <c r="AM4" i="9"/>
  <c r="AJ4" i="9"/>
  <c r="AI4" i="9"/>
  <c r="AF4" i="9"/>
  <c r="AE4" i="9"/>
  <c r="AC4" i="9"/>
  <c r="AB4" i="9"/>
  <c r="AP4" i="9" s="1"/>
  <c r="AA4" i="9"/>
  <c r="AO4" i="9" s="1"/>
  <c r="Z4" i="9"/>
  <c r="Y4" i="9"/>
  <c r="X4" i="9"/>
  <c r="AL4" i="9" s="1"/>
  <c r="W4" i="9"/>
  <c r="AK4" i="9" s="1"/>
  <c r="V4" i="9"/>
  <c r="U4" i="9"/>
  <c r="T4" i="9"/>
  <c r="AH4" i="9" s="1"/>
  <c r="S4" i="9"/>
  <c r="AG4" i="9" s="1"/>
  <c r="R4" i="9"/>
  <c r="Q4" i="9"/>
  <c r="P4" i="9"/>
  <c r="AD4" i="9" s="1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N65" i="8" s="1"/>
  <c r="AA53" i="8"/>
  <c r="Z53" i="8"/>
  <c r="Y53" i="8"/>
  <c r="X53" i="8"/>
  <c r="J65" i="8" s="1"/>
  <c r="W53" i="8"/>
  <c r="V53" i="8"/>
  <c r="U53" i="8"/>
  <c r="T53" i="8"/>
  <c r="F65" i="8" s="1"/>
  <c r="S53" i="8"/>
  <c r="R53" i="8"/>
  <c r="Q53" i="8"/>
  <c r="P53" i="8"/>
  <c r="O53" i="8"/>
  <c r="O65" i="8" s="1"/>
  <c r="N53" i="8"/>
  <c r="M53" i="8"/>
  <c r="M65" i="8" s="1"/>
  <c r="L53" i="8"/>
  <c r="K53" i="8"/>
  <c r="K65" i="8" s="1"/>
  <c r="J53" i="8"/>
  <c r="I53" i="8"/>
  <c r="I65" i="8" s="1"/>
  <c r="H53" i="8"/>
  <c r="G53" i="8"/>
  <c r="F53" i="8"/>
  <c r="E53" i="8"/>
  <c r="D53" i="8"/>
  <c r="C53" i="8"/>
  <c r="B53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O64" i="8" s="1"/>
  <c r="N52" i="8"/>
  <c r="N64" i="8" s="1"/>
  <c r="M52" i="8"/>
  <c r="M64" i="8" s="1"/>
  <c r="L52" i="8"/>
  <c r="K52" i="8"/>
  <c r="K64" i="8" s="1"/>
  <c r="J52" i="8"/>
  <c r="J64" i="8" s="1"/>
  <c r="I52" i="8"/>
  <c r="I64" i="8" s="1"/>
  <c r="H52" i="8"/>
  <c r="H64" i="8" s="1"/>
  <c r="G52" i="8"/>
  <c r="F52" i="8"/>
  <c r="F64" i="8" s="1"/>
  <c r="E52" i="8"/>
  <c r="D52" i="8"/>
  <c r="C52" i="8"/>
  <c r="B52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O63" i="8" s="1"/>
  <c r="N51" i="8"/>
  <c r="N63" i="8" s="1"/>
  <c r="M51" i="8"/>
  <c r="M63" i="8" s="1"/>
  <c r="L51" i="8"/>
  <c r="L63" i="8" s="1"/>
  <c r="K51" i="8"/>
  <c r="K63" i="8" s="1"/>
  <c r="J51" i="8"/>
  <c r="J63" i="8" s="1"/>
  <c r="I51" i="8"/>
  <c r="I63" i="8" s="1"/>
  <c r="H51" i="8"/>
  <c r="H63" i="8" s="1"/>
  <c r="G51" i="8"/>
  <c r="G63" i="8" s="1"/>
  <c r="F51" i="8"/>
  <c r="F63" i="8" s="1"/>
  <c r="E51" i="8"/>
  <c r="E63" i="8" s="1"/>
  <c r="D51" i="8"/>
  <c r="D63" i="8" s="1"/>
  <c r="C51" i="8"/>
  <c r="C63" i="8" s="1"/>
  <c r="B51" i="8"/>
  <c r="B63" i="8" s="1"/>
  <c r="AQ50" i="8"/>
  <c r="AQ55" i="8" s="1"/>
  <c r="AP50" i="8"/>
  <c r="AP55" i="8" s="1"/>
  <c r="AO50" i="8"/>
  <c r="AO55" i="8" s="1"/>
  <c r="AN50" i="8"/>
  <c r="AM50" i="8"/>
  <c r="AM55" i="8" s="1"/>
  <c r="AL50" i="8"/>
  <c r="AL55" i="8" s="1"/>
  <c r="AK50" i="8"/>
  <c r="AK55" i="8" s="1"/>
  <c r="AJ50" i="8"/>
  <c r="AI50" i="8"/>
  <c r="AI55" i="8" s="1"/>
  <c r="AH50" i="8"/>
  <c r="AH55" i="8" s="1"/>
  <c r="AG50" i="8"/>
  <c r="AF50" i="8"/>
  <c r="AE50" i="8"/>
  <c r="AD50" i="8"/>
  <c r="AC50" i="8"/>
  <c r="AC55" i="8" s="1"/>
  <c r="AB50" i="8"/>
  <c r="AB55" i="8" s="1"/>
  <c r="AA50" i="8"/>
  <c r="AA55" i="8" s="1"/>
  <c r="Z50" i="8"/>
  <c r="Y50" i="8"/>
  <c r="Y55" i="8" s="1"/>
  <c r="X50" i="8"/>
  <c r="X55" i="8" s="1"/>
  <c r="W50" i="8"/>
  <c r="W55" i="8" s="1"/>
  <c r="V50" i="8"/>
  <c r="U50" i="8"/>
  <c r="T50" i="8"/>
  <c r="T55" i="8" s="1"/>
  <c r="S50" i="8"/>
  <c r="R50" i="8"/>
  <c r="Q50" i="8"/>
  <c r="Q55" i="8" s="1"/>
  <c r="P50" i="8"/>
  <c r="P55" i="8" s="1"/>
  <c r="O50" i="8"/>
  <c r="O62" i="8" s="1"/>
  <c r="N50" i="8"/>
  <c r="N62" i="8" s="1"/>
  <c r="M50" i="8"/>
  <c r="M62" i="8" s="1"/>
  <c r="L50" i="8"/>
  <c r="K50" i="8"/>
  <c r="K62" i="8" s="1"/>
  <c r="J50" i="8"/>
  <c r="J62" i="8" s="1"/>
  <c r="I50" i="8"/>
  <c r="I62" i="8" s="1"/>
  <c r="H50" i="8"/>
  <c r="G50" i="8"/>
  <c r="G62" i="8" s="1"/>
  <c r="F50" i="8"/>
  <c r="F62" i="8" s="1"/>
  <c r="E50" i="8"/>
  <c r="D50" i="8"/>
  <c r="C50" i="8"/>
  <c r="B50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O61" i="8" s="1"/>
  <c r="N49" i="8"/>
  <c r="N61" i="8" s="1"/>
  <c r="M49" i="8"/>
  <c r="M61" i="8" s="1"/>
  <c r="L49" i="8"/>
  <c r="L61" i="8" s="1"/>
  <c r="K49" i="8"/>
  <c r="K61" i="8" s="1"/>
  <c r="J49" i="8"/>
  <c r="J61" i="8" s="1"/>
  <c r="I49" i="8"/>
  <c r="I61" i="8" s="1"/>
  <c r="H49" i="8"/>
  <c r="G49" i="8"/>
  <c r="G61" i="8" s="1"/>
  <c r="F49" i="8"/>
  <c r="F61" i="8" s="1"/>
  <c r="E49" i="8"/>
  <c r="D49" i="8"/>
  <c r="D61" i="8" s="1"/>
  <c r="C49" i="8"/>
  <c r="B49" i="8"/>
  <c r="B61" i="8" s="1"/>
  <c r="AQ48" i="8"/>
  <c r="AQ54" i="8" s="1"/>
  <c r="AP48" i="8"/>
  <c r="AP54" i="8" s="1"/>
  <c r="AO48" i="8"/>
  <c r="AO54" i="8" s="1"/>
  <c r="AN48" i="8"/>
  <c r="AM48" i="8"/>
  <c r="AM54" i="8" s="1"/>
  <c r="AL48" i="8"/>
  <c r="AL54" i="8" s="1"/>
  <c r="AK48" i="8"/>
  <c r="AK54" i="8" s="1"/>
  <c r="AJ48" i="8"/>
  <c r="AI48" i="8"/>
  <c r="AI54" i="8" s="1"/>
  <c r="AH48" i="8"/>
  <c r="AH54" i="8" s="1"/>
  <c r="AG48" i="8"/>
  <c r="AG54" i="8" s="1"/>
  <c r="AF48" i="8"/>
  <c r="AF54" i="8" s="1"/>
  <c r="AE48" i="8"/>
  <c r="AD48" i="8"/>
  <c r="AC48" i="8"/>
  <c r="AC54" i="8" s="1"/>
  <c r="AB48" i="8"/>
  <c r="AB54" i="8" s="1"/>
  <c r="AA48" i="8"/>
  <c r="AA54" i="8" s="1"/>
  <c r="Z48" i="8"/>
  <c r="Z54" i="8" s="1"/>
  <c r="Y48" i="8"/>
  <c r="Y54" i="8" s="1"/>
  <c r="X48" i="8"/>
  <c r="X54" i="8" s="1"/>
  <c r="W48" i="8"/>
  <c r="W54" i="8" s="1"/>
  <c r="V48" i="8"/>
  <c r="U48" i="8"/>
  <c r="T48" i="8"/>
  <c r="T54" i="8" s="1"/>
  <c r="S48" i="8"/>
  <c r="R48" i="8"/>
  <c r="R54" i="8" s="1"/>
  <c r="Q48" i="8"/>
  <c r="Q54" i="8" s="1"/>
  <c r="P48" i="8"/>
  <c r="O48" i="8"/>
  <c r="O54" i="8" s="1"/>
  <c r="N48" i="8"/>
  <c r="N54" i="8" s="1"/>
  <c r="M48" i="8"/>
  <c r="M60" i="8" s="1"/>
  <c r="L48" i="8"/>
  <c r="L60" i="8" s="1"/>
  <c r="K48" i="8"/>
  <c r="K54" i="8" s="1"/>
  <c r="J48" i="8"/>
  <c r="J54" i="8" s="1"/>
  <c r="I48" i="8"/>
  <c r="I60" i="8" s="1"/>
  <c r="H48" i="8"/>
  <c r="H60" i="8" s="1"/>
  <c r="G48" i="8"/>
  <c r="G54" i="8" s="1"/>
  <c r="F48" i="8"/>
  <c r="F54" i="8" s="1"/>
  <c r="E48" i="8"/>
  <c r="D48" i="8"/>
  <c r="D60" i="8" s="1"/>
  <c r="C48" i="8"/>
  <c r="C54" i="8" s="1"/>
  <c r="B48" i="8"/>
  <c r="AQ4" i="8"/>
  <c r="AN4" i="8"/>
  <c r="AM4" i="8"/>
  <c r="AJ4" i="8"/>
  <c r="AI4" i="8"/>
  <c r="AF4" i="8"/>
  <c r="AE4" i="8"/>
  <c r="AC4" i="8"/>
  <c r="AB4" i="8"/>
  <c r="AP4" i="8" s="1"/>
  <c r="AA4" i="8"/>
  <c r="AO4" i="8" s="1"/>
  <c r="Z4" i="8"/>
  <c r="Y4" i="8"/>
  <c r="X4" i="8"/>
  <c r="AL4" i="8" s="1"/>
  <c r="W4" i="8"/>
  <c r="AK4" i="8" s="1"/>
  <c r="V4" i="8"/>
  <c r="U4" i="8"/>
  <c r="T4" i="8"/>
  <c r="AH4" i="8" s="1"/>
  <c r="S4" i="8"/>
  <c r="AG4" i="8" s="1"/>
  <c r="R4" i="8"/>
  <c r="Q4" i="8"/>
  <c r="P4" i="8"/>
  <c r="AD4" i="8" s="1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O65" i="7" s="1"/>
  <c r="N53" i="7"/>
  <c r="N65" i="7" s="1"/>
  <c r="M53" i="7"/>
  <c r="M65" i="7" s="1"/>
  <c r="L53" i="7"/>
  <c r="K53" i="7"/>
  <c r="K65" i="7" s="1"/>
  <c r="J53" i="7"/>
  <c r="J65" i="7" s="1"/>
  <c r="I53" i="7"/>
  <c r="I65" i="7" s="1"/>
  <c r="H53" i="7"/>
  <c r="G53" i="7"/>
  <c r="G65" i="7" s="1"/>
  <c r="F53" i="7"/>
  <c r="F65" i="7" s="1"/>
  <c r="E53" i="7"/>
  <c r="D53" i="7"/>
  <c r="C53" i="7"/>
  <c r="C65" i="7" s="1"/>
  <c r="B53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O64" i="7" s="1"/>
  <c r="N52" i="7"/>
  <c r="N64" i="7" s="1"/>
  <c r="M52" i="7"/>
  <c r="M64" i="7" s="1"/>
  <c r="L52" i="7"/>
  <c r="K52" i="7"/>
  <c r="K64" i="7" s="1"/>
  <c r="J52" i="7"/>
  <c r="I52" i="7"/>
  <c r="I64" i="7" s="1"/>
  <c r="H52" i="7"/>
  <c r="G52" i="7"/>
  <c r="G64" i="7" s="1"/>
  <c r="F52" i="7"/>
  <c r="F64" i="7" s="1"/>
  <c r="E52" i="7"/>
  <c r="D52" i="7"/>
  <c r="C52" i="7"/>
  <c r="B52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O63" i="7" s="1"/>
  <c r="N51" i="7"/>
  <c r="N63" i="7" s="1"/>
  <c r="M51" i="7"/>
  <c r="M63" i="7" s="1"/>
  <c r="L51" i="7"/>
  <c r="L63" i="7" s="1"/>
  <c r="K51" i="7"/>
  <c r="K63" i="7" s="1"/>
  <c r="J51" i="7"/>
  <c r="J63" i="7" s="1"/>
  <c r="I51" i="7"/>
  <c r="I63" i="7" s="1"/>
  <c r="H51" i="7"/>
  <c r="H63" i="7" s="1"/>
  <c r="G51" i="7"/>
  <c r="G63" i="7" s="1"/>
  <c r="F51" i="7"/>
  <c r="F63" i="7" s="1"/>
  <c r="E51" i="7"/>
  <c r="E63" i="7" s="1"/>
  <c r="D51" i="7"/>
  <c r="D63" i="7" s="1"/>
  <c r="C51" i="7"/>
  <c r="C63" i="7" s="1"/>
  <c r="B51" i="7"/>
  <c r="B63" i="7" s="1"/>
  <c r="AQ50" i="7"/>
  <c r="AQ55" i="7" s="1"/>
  <c r="AP50" i="7"/>
  <c r="AP55" i="7" s="1"/>
  <c r="AO50" i="7"/>
  <c r="AO55" i="7" s="1"/>
  <c r="AN50" i="7"/>
  <c r="AN55" i="7" s="1"/>
  <c r="AM50" i="7"/>
  <c r="AM55" i="7" s="1"/>
  <c r="AL50" i="7"/>
  <c r="AK50" i="7"/>
  <c r="AK55" i="7" s="1"/>
  <c r="AJ50" i="7"/>
  <c r="AI50" i="7"/>
  <c r="AI55" i="7" s="1"/>
  <c r="AH50" i="7"/>
  <c r="AH55" i="7" s="1"/>
  <c r="AG50" i="7"/>
  <c r="AF50" i="7"/>
  <c r="AE50" i="7"/>
  <c r="AD50" i="7"/>
  <c r="AC50" i="7"/>
  <c r="AC55" i="7" s="1"/>
  <c r="AB50" i="7"/>
  <c r="AB55" i="7" s="1"/>
  <c r="AA50" i="7"/>
  <c r="AA55" i="7" s="1"/>
  <c r="Z50" i="7"/>
  <c r="Y50" i="7"/>
  <c r="Y55" i="7" s="1"/>
  <c r="X50" i="7"/>
  <c r="X55" i="7" s="1"/>
  <c r="W50" i="7"/>
  <c r="W55" i="7" s="1"/>
  <c r="V50" i="7"/>
  <c r="U50" i="7"/>
  <c r="U55" i="7" s="1"/>
  <c r="T50" i="7"/>
  <c r="T55" i="7" s="1"/>
  <c r="S50" i="7"/>
  <c r="R50" i="7"/>
  <c r="Q50" i="7"/>
  <c r="P50" i="7"/>
  <c r="O50" i="7"/>
  <c r="O62" i="7" s="1"/>
  <c r="N50" i="7"/>
  <c r="N62" i="7" s="1"/>
  <c r="M50" i="7"/>
  <c r="M62" i="7" s="1"/>
  <c r="L50" i="7"/>
  <c r="K50" i="7"/>
  <c r="K62" i="7" s="1"/>
  <c r="J50" i="7"/>
  <c r="I50" i="7"/>
  <c r="I62" i="7" s="1"/>
  <c r="H50" i="7"/>
  <c r="G50" i="7"/>
  <c r="G62" i="7" s="1"/>
  <c r="F50" i="7"/>
  <c r="F62" i="7" s="1"/>
  <c r="E50" i="7"/>
  <c r="D50" i="7"/>
  <c r="C50" i="7"/>
  <c r="C62" i="7" s="1"/>
  <c r="B50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O61" i="7" s="1"/>
  <c r="N49" i="7"/>
  <c r="N61" i="7" s="1"/>
  <c r="M49" i="7"/>
  <c r="M61" i="7" s="1"/>
  <c r="L49" i="7"/>
  <c r="K49" i="7"/>
  <c r="K61" i="7" s="1"/>
  <c r="J49" i="7"/>
  <c r="J61" i="7" s="1"/>
  <c r="I49" i="7"/>
  <c r="I61" i="7" s="1"/>
  <c r="H49" i="7"/>
  <c r="G49" i="7"/>
  <c r="G61" i="7" s="1"/>
  <c r="F49" i="7"/>
  <c r="F61" i="7" s="1"/>
  <c r="E49" i="7"/>
  <c r="D49" i="7"/>
  <c r="C49" i="7"/>
  <c r="C61" i="7" s="1"/>
  <c r="B49" i="7"/>
  <c r="AQ48" i="7"/>
  <c r="AQ54" i="7" s="1"/>
  <c r="AP48" i="7"/>
  <c r="AP54" i="7" s="1"/>
  <c r="AO48" i="7"/>
  <c r="AO54" i="7" s="1"/>
  <c r="AN48" i="7"/>
  <c r="AM48" i="7"/>
  <c r="AM54" i="7" s="1"/>
  <c r="AL48" i="7"/>
  <c r="AK48" i="7"/>
  <c r="AK54" i="7" s="1"/>
  <c r="AJ48" i="7"/>
  <c r="AJ54" i="7" s="1"/>
  <c r="AI48" i="7"/>
  <c r="AI54" i="7" s="1"/>
  <c r="AH48" i="7"/>
  <c r="AH54" i="7" s="1"/>
  <c r="AG48" i="7"/>
  <c r="AF48" i="7"/>
  <c r="AF54" i="7" s="1"/>
  <c r="AE48" i="7"/>
  <c r="AE54" i="7" s="1"/>
  <c r="AD48" i="7"/>
  <c r="AC48" i="7"/>
  <c r="AC54" i="7" s="1"/>
  <c r="AB48" i="7"/>
  <c r="AB54" i="7" s="1"/>
  <c r="AA48" i="7"/>
  <c r="AA54" i="7" s="1"/>
  <c r="Z48" i="7"/>
  <c r="Z54" i="7" s="1"/>
  <c r="Y48" i="7"/>
  <c r="Y54" i="7" s="1"/>
  <c r="X48" i="7"/>
  <c r="X54" i="7" s="1"/>
  <c r="W48" i="7"/>
  <c r="W54" i="7" s="1"/>
  <c r="V48" i="7"/>
  <c r="V54" i="7" s="1"/>
  <c r="U48" i="7"/>
  <c r="U54" i="7" s="1"/>
  <c r="T48" i="7"/>
  <c r="T54" i="7" s="1"/>
  <c r="S48" i="7"/>
  <c r="S54" i="7" s="1"/>
  <c r="R48" i="7"/>
  <c r="Q48" i="7"/>
  <c r="Q54" i="7" s="1"/>
  <c r="P48" i="7"/>
  <c r="O48" i="7"/>
  <c r="O54" i="7" s="1"/>
  <c r="N48" i="7"/>
  <c r="N54" i="7" s="1"/>
  <c r="M48" i="7"/>
  <c r="M60" i="7" s="1"/>
  <c r="L48" i="7"/>
  <c r="K48" i="7"/>
  <c r="K54" i="7" s="1"/>
  <c r="J48" i="7"/>
  <c r="J54" i="7" s="1"/>
  <c r="I48" i="7"/>
  <c r="I60" i="7" s="1"/>
  <c r="H48" i="7"/>
  <c r="G48" i="7"/>
  <c r="G54" i="7" s="1"/>
  <c r="F48" i="7"/>
  <c r="F54" i="7" s="1"/>
  <c r="E48" i="7"/>
  <c r="D48" i="7"/>
  <c r="C48" i="7"/>
  <c r="B48" i="7"/>
  <c r="AQ4" i="7"/>
  <c r="AN4" i="7"/>
  <c r="AM4" i="7"/>
  <c r="AJ4" i="7"/>
  <c r="AI4" i="7"/>
  <c r="AF4" i="7"/>
  <c r="AE4" i="7"/>
  <c r="AC4" i="7"/>
  <c r="AB4" i="7"/>
  <c r="AP4" i="7" s="1"/>
  <c r="AA4" i="7"/>
  <c r="AO4" i="7" s="1"/>
  <c r="Z4" i="7"/>
  <c r="Y4" i="7"/>
  <c r="X4" i="7"/>
  <c r="AL4" i="7" s="1"/>
  <c r="W4" i="7"/>
  <c r="AK4" i="7" s="1"/>
  <c r="V4" i="7"/>
  <c r="U4" i="7"/>
  <c r="T4" i="7"/>
  <c r="AH4" i="7" s="1"/>
  <c r="S4" i="7"/>
  <c r="AG4" i="7" s="1"/>
  <c r="R4" i="7"/>
  <c r="Q4" i="7"/>
  <c r="P4" i="7"/>
  <c r="AD4" i="7" s="1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O65" i="6" s="1"/>
  <c r="N53" i="6"/>
  <c r="N65" i="6" s="1"/>
  <c r="M53" i="6"/>
  <c r="M65" i="6" s="1"/>
  <c r="L53" i="6"/>
  <c r="L65" i="6" s="1"/>
  <c r="K53" i="6"/>
  <c r="K65" i="6" s="1"/>
  <c r="J53" i="6"/>
  <c r="J65" i="6" s="1"/>
  <c r="I53" i="6"/>
  <c r="I65" i="6" s="1"/>
  <c r="H53" i="6"/>
  <c r="G53" i="6"/>
  <c r="G65" i="6" s="1"/>
  <c r="F53" i="6"/>
  <c r="E53" i="6"/>
  <c r="D53" i="6"/>
  <c r="C53" i="6"/>
  <c r="B53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O64" i="6" s="1"/>
  <c r="N52" i="6"/>
  <c r="N64" i="6" s="1"/>
  <c r="M52" i="6"/>
  <c r="M64" i="6" s="1"/>
  <c r="L52" i="6"/>
  <c r="K52" i="6"/>
  <c r="K64" i="6" s="1"/>
  <c r="J52" i="6"/>
  <c r="J64" i="6" s="1"/>
  <c r="I52" i="6"/>
  <c r="I64" i="6" s="1"/>
  <c r="H52" i="6"/>
  <c r="H64" i="6" s="1"/>
  <c r="G52" i="6"/>
  <c r="G64" i="6" s="1"/>
  <c r="F52" i="6"/>
  <c r="E52" i="6"/>
  <c r="D52" i="6"/>
  <c r="C52" i="6"/>
  <c r="B52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O63" i="6" s="1"/>
  <c r="N51" i="6"/>
  <c r="N63" i="6" s="1"/>
  <c r="M51" i="6"/>
  <c r="M63" i="6" s="1"/>
  <c r="L51" i="6"/>
  <c r="L63" i="6" s="1"/>
  <c r="K51" i="6"/>
  <c r="K63" i="6" s="1"/>
  <c r="J51" i="6"/>
  <c r="J63" i="6" s="1"/>
  <c r="I51" i="6"/>
  <c r="I63" i="6" s="1"/>
  <c r="H51" i="6"/>
  <c r="H63" i="6" s="1"/>
  <c r="G51" i="6"/>
  <c r="G63" i="6" s="1"/>
  <c r="F51" i="6"/>
  <c r="F63" i="6" s="1"/>
  <c r="E51" i="6"/>
  <c r="E63" i="6" s="1"/>
  <c r="D51" i="6"/>
  <c r="D63" i="6" s="1"/>
  <c r="C51" i="6"/>
  <c r="C63" i="6" s="1"/>
  <c r="B51" i="6"/>
  <c r="AQ50" i="6"/>
  <c r="AQ55" i="6" s="1"/>
  <c r="AP50" i="6"/>
  <c r="AP55" i="6" s="1"/>
  <c r="AO50" i="6"/>
  <c r="AO55" i="6" s="1"/>
  <c r="AN50" i="6"/>
  <c r="AN55" i="6" s="1"/>
  <c r="AM50" i="6"/>
  <c r="AL50" i="6"/>
  <c r="AL55" i="6" s="1"/>
  <c r="AK50" i="6"/>
  <c r="AK55" i="6" s="1"/>
  <c r="AJ50" i="6"/>
  <c r="AJ55" i="6" s="1"/>
  <c r="AI50" i="6"/>
  <c r="AI55" i="6" s="1"/>
  <c r="AH50" i="6"/>
  <c r="AH55" i="6" s="1"/>
  <c r="AG50" i="6"/>
  <c r="AF50" i="6"/>
  <c r="AF55" i="6" s="1"/>
  <c r="AE50" i="6"/>
  <c r="AD50" i="6"/>
  <c r="AC50" i="6"/>
  <c r="AC55" i="6" s="1"/>
  <c r="AB50" i="6"/>
  <c r="AB55" i="6" s="1"/>
  <c r="AA50" i="6"/>
  <c r="AA55" i="6" s="1"/>
  <c r="Z50" i="6"/>
  <c r="Z55" i="6" s="1"/>
  <c r="Y50" i="6"/>
  <c r="Y55" i="6" s="1"/>
  <c r="X50" i="6"/>
  <c r="X55" i="6" s="1"/>
  <c r="W50" i="6"/>
  <c r="W55" i="6" s="1"/>
  <c r="V50" i="6"/>
  <c r="U50" i="6"/>
  <c r="U55" i="6" s="1"/>
  <c r="T50" i="6"/>
  <c r="T55" i="6" s="1"/>
  <c r="S50" i="6"/>
  <c r="R50" i="6"/>
  <c r="Q50" i="6"/>
  <c r="P50" i="6"/>
  <c r="P55" i="6" s="1"/>
  <c r="O50" i="6"/>
  <c r="O62" i="6" s="1"/>
  <c r="N50" i="6"/>
  <c r="N62" i="6" s="1"/>
  <c r="M50" i="6"/>
  <c r="M62" i="6" s="1"/>
  <c r="L50" i="6"/>
  <c r="K50" i="6"/>
  <c r="K62" i="6" s="1"/>
  <c r="J50" i="6"/>
  <c r="J62" i="6" s="1"/>
  <c r="I50" i="6"/>
  <c r="I62" i="6" s="1"/>
  <c r="H50" i="6"/>
  <c r="G50" i="6"/>
  <c r="G62" i="6" s="1"/>
  <c r="F50" i="6"/>
  <c r="E50" i="6"/>
  <c r="D50" i="6"/>
  <c r="C50" i="6"/>
  <c r="C62" i="6" s="1"/>
  <c r="B50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O61" i="6" s="1"/>
  <c r="N49" i="6"/>
  <c r="N61" i="6" s="1"/>
  <c r="M49" i="6"/>
  <c r="M61" i="6" s="1"/>
  <c r="L49" i="6"/>
  <c r="L61" i="6" s="1"/>
  <c r="K49" i="6"/>
  <c r="K61" i="6" s="1"/>
  <c r="J49" i="6"/>
  <c r="J61" i="6" s="1"/>
  <c r="I49" i="6"/>
  <c r="I61" i="6" s="1"/>
  <c r="H49" i="6"/>
  <c r="G49" i="6"/>
  <c r="G61" i="6" s="1"/>
  <c r="F49" i="6"/>
  <c r="F61" i="6" s="1"/>
  <c r="E49" i="6"/>
  <c r="D49" i="6"/>
  <c r="C49" i="6"/>
  <c r="B49" i="6"/>
  <c r="AQ48" i="6"/>
  <c r="AQ54" i="6" s="1"/>
  <c r="AP48" i="6"/>
  <c r="AP54" i="6" s="1"/>
  <c r="AO48" i="6"/>
  <c r="AO54" i="6" s="1"/>
  <c r="AN48" i="6"/>
  <c r="AN54" i="6" s="1"/>
  <c r="AM48" i="6"/>
  <c r="AM54" i="6" s="1"/>
  <c r="AL48" i="6"/>
  <c r="AL54" i="6" s="1"/>
  <c r="AK48" i="6"/>
  <c r="AK54" i="6" s="1"/>
  <c r="AJ48" i="6"/>
  <c r="AJ54" i="6" s="1"/>
  <c r="AI48" i="6"/>
  <c r="AI54" i="6" s="1"/>
  <c r="AH48" i="6"/>
  <c r="AH54" i="6" s="1"/>
  <c r="AG48" i="6"/>
  <c r="AF48" i="6"/>
  <c r="AF54" i="6" s="1"/>
  <c r="AE48" i="6"/>
  <c r="AD48" i="6"/>
  <c r="AC48" i="6"/>
  <c r="AC54" i="6" s="1"/>
  <c r="AB48" i="6"/>
  <c r="AB54" i="6" s="1"/>
  <c r="AA48" i="6"/>
  <c r="AA54" i="6" s="1"/>
  <c r="Z48" i="6"/>
  <c r="Z54" i="6" s="1"/>
  <c r="Y48" i="6"/>
  <c r="Y54" i="6" s="1"/>
  <c r="X48" i="6"/>
  <c r="X54" i="6" s="1"/>
  <c r="W48" i="6"/>
  <c r="W54" i="6" s="1"/>
  <c r="V48" i="6"/>
  <c r="U48" i="6"/>
  <c r="U54" i="6" s="1"/>
  <c r="T48" i="6"/>
  <c r="S48" i="6"/>
  <c r="R48" i="6"/>
  <c r="Q48" i="6"/>
  <c r="Q54" i="6" s="1"/>
  <c r="P48" i="6"/>
  <c r="O48" i="6"/>
  <c r="O54" i="6" s="1"/>
  <c r="N48" i="6"/>
  <c r="N54" i="6" s="1"/>
  <c r="M48" i="6"/>
  <c r="M60" i="6" s="1"/>
  <c r="L48" i="6"/>
  <c r="L60" i="6" s="1"/>
  <c r="K48" i="6"/>
  <c r="K54" i="6" s="1"/>
  <c r="J48" i="6"/>
  <c r="J54" i="6" s="1"/>
  <c r="I48" i="6"/>
  <c r="I60" i="6" s="1"/>
  <c r="H48" i="6"/>
  <c r="G48" i="6"/>
  <c r="G54" i="6" s="1"/>
  <c r="F48" i="6"/>
  <c r="F54" i="6" s="1"/>
  <c r="E48" i="6"/>
  <c r="D48" i="6"/>
  <c r="C48" i="6"/>
  <c r="B48" i="6"/>
  <c r="AN4" i="6"/>
  <c r="AJ4" i="6"/>
  <c r="AF4" i="6"/>
  <c r="AC4" i="6"/>
  <c r="AQ4" i="6" s="1"/>
  <c r="AB4" i="6"/>
  <c r="AP4" i="6" s="1"/>
  <c r="AA4" i="6"/>
  <c r="AO4" i="6" s="1"/>
  <c r="Z4" i="6"/>
  <c r="Y4" i="6"/>
  <c r="AM4" i="6" s="1"/>
  <c r="X4" i="6"/>
  <c r="AL4" i="6" s="1"/>
  <c r="W4" i="6"/>
  <c r="AK4" i="6" s="1"/>
  <c r="V4" i="6"/>
  <c r="U4" i="6"/>
  <c r="AI4" i="6" s="1"/>
  <c r="T4" i="6"/>
  <c r="AH4" i="6" s="1"/>
  <c r="S4" i="6"/>
  <c r="AG4" i="6" s="1"/>
  <c r="R4" i="6"/>
  <c r="Q4" i="6"/>
  <c r="AE4" i="6" s="1"/>
  <c r="P4" i="6"/>
  <c r="AD4" i="6" s="1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M65" i="5" s="1"/>
  <c r="Z53" i="5"/>
  <c r="Y53" i="5"/>
  <c r="X53" i="5"/>
  <c r="W53" i="5"/>
  <c r="I65" i="5" s="1"/>
  <c r="V53" i="5"/>
  <c r="U53" i="5"/>
  <c r="T53" i="5"/>
  <c r="S53" i="5"/>
  <c r="R53" i="5"/>
  <c r="Q53" i="5"/>
  <c r="P53" i="5"/>
  <c r="O53" i="5"/>
  <c r="O65" i="5" s="1"/>
  <c r="N53" i="5"/>
  <c r="N65" i="5" s="1"/>
  <c r="M53" i="5"/>
  <c r="L53" i="5"/>
  <c r="K53" i="5"/>
  <c r="K65" i="5" s="1"/>
  <c r="J53" i="5"/>
  <c r="J65" i="5" s="1"/>
  <c r="I53" i="5"/>
  <c r="H53" i="5"/>
  <c r="H65" i="5" s="1"/>
  <c r="G53" i="5"/>
  <c r="G65" i="5" s="1"/>
  <c r="F53" i="5"/>
  <c r="F65" i="5" s="1"/>
  <c r="E53" i="5"/>
  <c r="D53" i="5"/>
  <c r="C53" i="5"/>
  <c r="B53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O64" i="5" s="1"/>
  <c r="AB52" i="5"/>
  <c r="AA52" i="5"/>
  <c r="Z52" i="5"/>
  <c r="Y52" i="5"/>
  <c r="K64" i="5" s="1"/>
  <c r="X52" i="5"/>
  <c r="W52" i="5"/>
  <c r="V52" i="5"/>
  <c r="U52" i="5"/>
  <c r="T52" i="5"/>
  <c r="S52" i="5"/>
  <c r="R52" i="5"/>
  <c r="Q52" i="5"/>
  <c r="P52" i="5"/>
  <c r="O52" i="5"/>
  <c r="N52" i="5"/>
  <c r="N64" i="5" s="1"/>
  <c r="M52" i="5"/>
  <c r="M64" i="5" s="1"/>
  <c r="L52" i="5"/>
  <c r="K52" i="5"/>
  <c r="J52" i="5"/>
  <c r="J64" i="5" s="1"/>
  <c r="I52" i="5"/>
  <c r="I64" i="5" s="1"/>
  <c r="H52" i="5"/>
  <c r="H64" i="5" s="1"/>
  <c r="G52" i="5"/>
  <c r="F52" i="5"/>
  <c r="E52" i="5"/>
  <c r="D52" i="5"/>
  <c r="C52" i="5"/>
  <c r="B52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M63" i="5" s="1"/>
  <c r="Z51" i="5"/>
  <c r="Y51" i="5"/>
  <c r="X51" i="5"/>
  <c r="W51" i="5"/>
  <c r="I63" i="5" s="1"/>
  <c r="V51" i="5"/>
  <c r="U51" i="5"/>
  <c r="T51" i="5"/>
  <c r="S51" i="5"/>
  <c r="R51" i="5"/>
  <c r="Q51" i="5"/>
  <c r="P51" i="5"/>
  <c r="O51" i="5"/>
  <c r="O63" i="5" s="1"/>
  <c r="N51" i="5"/>
  <c r="N63" i="5" s="1"/>
  <c r="M51" i="5"/>
  <c r="L51" i="5"/>
  <c r="L63" i="5" s="1"/>
  <c r="K51" i="5"/>
  <c r="K63" i="5" s="1"/>
  <c r="J51" i="5"/>
  <c r="J63" i="5" s="1"/>
  <c r="I51" i="5"/>
  <c r="H51" i="5"/>
  <c r="H63" i="5" s="1"/>
  <c r="G51" i="5"/>
  <c r="G63" i="5" s="1"/>
  <c r="F51" i="5"/>
  <c r="F63" i="5" s="1"/>
  <c r="E51" i="5"/>
  <c r="D51" i="5"/>
  <c r="D63" i="5" s="1"/>
  <c r="C51" i="5"/>
  <c r="B51" i="5"/>
  <c r="B63" i="5" s="1"/>
  <c r="AQ50" i="5"/>
  <c r="AP50" i="5"/>
  <c r="AP55" i="5" s="1"/>
  <c r="AO50" i="5"/>
  <c r="AO55" i="5" s="1"/>
  <c r="AN50" i="5"/>
  <c r="AN55" i="5" s="1"/>
  <c r="AM50" i="5"/>
  <c r="AL50" i="5"/>
  <c r="AL55" i="5" s="1"/>
  <c r="AK50" i="5"/>
  <c r="AK55" i="5" s="1"/>
  <c r="AJ50" i="5"/>
  <c r="AI50" i="5"/>
  <c r="AH50" i="5"/>
  <c r="AH55" i="5" s="1"/>
  <c r="AG50" i="5"/>
  <c r="AF50" i="5"/>
  <c r="AE50" i="5"/>
  <c r="AD50" i="5"/>
  <c r="AC50" i="5"/>
  <c r="AC55" i="5" s="1"/>
  <c r="AB50" i="5"/>
  <c r="AB55" i="5" s="1"/>
  <c r="AA50" i="5"/>
  <c r="Z50" i="5"/>
  <c r="Y50" i="5"/>
  <c r="Y55" i="5" s="1"/>
  <c r="X50" i="5"/>
  <c r="X55" i="5" s="1"/>
  <c r="W50" i="5"/>
  <c r="V50" i="5"/>
  <c r="V55" i="5" s="1"/>
  <c r="U50" i="5"/>
  <c r="U55" i="5" s="1"/>
  <c r="T50" i="5"/>
  <c r="S50" i="5"/>
  <c r="R50" i="5"/>
  <c r="Q50" i="5"/>
  <c r="P50" i="5"/>
  <c r="O50" i="5"/>
  <c r="N50" i="5"/>
  <c r="N62" i="5" s="1"/>
  <c r="M50" i="5"/>
  <c r="M62" i="5" s="1"/>
  <c r="L50" i="5"/>
  <c r="K50" i="5"/>
  <c r="J50" i="5"/>
  <c r="J62" i="5" s="1"/>
  <c r="I50" i="5"/>
  <c r="I62" i="5" s="1"/>
  <c r="H50" i="5"/>
  <c r="G50" i="5"/>
  <c r="F50" i="5"/>
  <c r="F62" i="5" s="1"/>
  <c r="E50" i="5"/>
  <c r="D50" i="5"/>
  <c r="C50" i="5"/>
  <c r="B50" i="5"/>
  <c r="AQ49" i="5"/>
  <c r="AQ55" i="5" s="1"/>
  <c r="AP49" i="5"/>
  <c r="AO49" i="5"/>
  <c r="AN49" i="5"/>
  <c r="AM49" i="5"/>
  <c r="AM55" i="5" s="1"/>
  <c r="AL49" i="5"/>
  <c r="AK49" i="5"/>
  <c r="AJ49" i="5"/>
  <c r="AI49" i="5"/>
  <c r="AI55" i="5" s="1"/>
  <c r="AH49" i="5"/>
  <c r="AG49" i="5"/>
  <c r="AF49" i="5"/>
  <c r="AE49" i="5"/>
  <c r="AD49" i="5"/>
  <c r="AC49" i="5"/>
  <c r="AB49" i="5"/>
  <c r="AA49" i="5"/>
  <c r="M61" i="5" s="1"/>
  <c r="Z49" i="5"/>
  <c r="Y49" i="5"/>
  <c r="X49" i="5"/>
  <c r="W49" i="5"/>
  <c r="I61" i="5" s="1"/>
  <c r="V49" i="5"/>
  <c r="U49" i="5"/>
  <c r="T49" i="5"/>
  <c r="S49" i="5"/>
  <c r="R49" i="5"/>
  <c r="Q49" i="5"/>
  <c r="P49" i="5"/>
  <c r="O49" i="5"/>
  <c r="O61" i="5" s="1"/>
  <c r="N49" i="5"/>
  <c r="N61" i="5" s="1"/>
  <c r="M49" i="5"/>
  <c r="L49" i="5"/>
  <c r="K49" i="5"/>
  <c r="K61" i="5" s="1"/>
  <c r="J49" i="5"/>
  <c r="J61" i="5" s="1"/>
  <c r="I49" i="5"/>
  <c r="H49" i="5"/>
  <c r="G49" i="5"/>
  <c r="G61" i="5" s="1"/>
  <c r="F49" i="5"/>
  <c r="E49" i="5"/>
  <c r="D49" i="5"/>
  <c r="C49" i="5"/>
  <c r="B49" i="5"/>
  <c r="AQ48" i="5"/>
  <c r="AQ54" i="5" s="1"/>
  <c r="AP48" i="5"/>
  <c r="AP54" i="5" s="1"/>
  <c r="AO48" i="5"/>
  <c r="AO54" i="5" s="1"/>
  <c r="AN48" i="5"/>
  <c r="AN54" i="5" s="1"/>
  <c r="AM48" i="5"/>
  <c r="AM54" i="5" s="1"/>
  <c r="AL48" i="5"/>
  <c r="AL54" i="5" s="1"/>
  <c r="AK48" i="5"/>
  <c r="AK54" i="5" s="1"/>
  <c r="AJ48" i="5"/>
  <c r="AJ54" i="5" s="1"/>
  <c r="AI48" i="5"/>
  <c r="AI54" i="5" s="1"/>
  <c r="AH48" i="5"/>
  <c r="AH54" i="5" s="1"/>
  <c r="AG48" i="5"/>
  <c r="AF48" i="5"/>
  <c r="AE48" i="5"/>
  <c r="AE54" i="5" s="1"/>
  <c r="AD48" i="5"/>
  <c r="AC48" i="5"/>
  <c r="AC54" i="5" s="1"/>
  <c r="AB48" i="5"/>
  <c r="AB54" i="5" s="1"/>
  <c r="AA48" i="5"/>
  <c r="AA54" i="5" s="1"/>
  <c r="Z48" i="5"/>
  <c r="Y48" i="5"/>
  <c r="Y54" i="5" s="1"/>
  <c r="X48" i="5"/>
  <c r="X54" i="5" s="1"/>
  <c r="W48" i="5"/>
  <c r="W54" i="5" s="1"/>
  <c r="V48" i="5"/>
  <c r="V54" i="5" s="1"/>
  <c r="U48" i="5"/>
  <c r="U54" i="5" s="1"/>
  <c r="T48" i="5"/>
  <c r="T54" i="5" s="1"/>
  <c r="S48" i="5"/>
  <c r="S54" i="5" s="1"/>
  <c r="R48" i="5"/>
  <c r="R54" i="5" s="1"/>
  <c r="Q48" i="5"/>
  <c r="P48" i="5"/>
  <c r="O48" i="5"/>
  <c r="O54" i="5" s="1"/>
  <c r="N48" i="5"/>
  <c r="N54" i="5" s="1"/>
  <c r="M48" i="5"/>
  <c r="M60" i="5" s="1"/>
  <c r="L48" i="5"/>
  <c r="K48" i="5"/>
  <c r="K54" i="5" s="1"/>
  <c r="J48" i="5"/>
  <c r="J54" i="5" s="1"/>
  <c r="I48" i="5"/>
  <c r="I60" i="5" s="1"/>
  <c r="H48" i="5"/>
  <c r="G48" i="5"/>
  <c r="G54" i="5" s="1"/>
  <c r="F48" i="5"/>
  <c r="F54" i="5" s="1"/>
  <c r="E48" i="5"/>
  <c r="D48" i="5"/>
  <c r="C48" i="5"/>
  <c r="C54" i="5" s="1"/>
  <c r="B48" i="5"/>
  <c r="AQ4" i="5"/>
  <c r="AN4" i="5"/>
  <c r="AM4" i="5"/>
  <c r="AJ4" i="5"/>
  <c r="AI4" i="5"/>
  <c r="AF4" i="5"/>
  <c r="AE4" i="5"/>
  <c r="AC4" i="5"/>
  <c r="AB4" i="5"/>
  <c r="AP4" i="5" s="1"/>
  <c r="AA4" i="5"/>
  <c r="AO4" i="5" s="1"/>
  <c r="Z4" i="5"/>
  <c r="Y4" i="5"/>
  <c r="X4" i="5"/>
  <c r="AL4" i="5" s="1"/>
  <c r="W4" i="5"/>
  <c r="AK4" i="5" s="1"/>
  <c r="V4" i="5"/>
  <c r="U4" i="5"/>
  <c r="T4" i="5"/>
  <c r="AH4" i="5" s="1"/>
  <c r="S4" i="5"/>
  <c r="AG4" i="5" s="1"/>
  <c r="R4" i="5"/>
  <c r="Q4" i="5"/>
  <c r="P4" i="5"/>
  <c r="AD4" i="5" s="1"/>
  <c r="N509" i="2"/>
  <c r="M509" i="2"/>
  <c r="L510" i="2"/>
  <c r="L509" i="2"/>
  <c r="E509" i="2"/>
  <c r="D509" i="2"/>
  <c r="C509" i="2"/>
  <c r="B509" i="2"/>
  <c r="P496" i="2"/>
  <c r="P495" i="2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O65" i="4" s="1"/>
  <c r="N53" i="4"/>
  <c r="N65" i="4" s="1"/>
  <c r="M53" i="4"/>
  <c r="M65" i="4" s="1"/>
  <c r="L53" i="4"/>
  <c r="L65" i="4" s="1"/>
  <c r="K53" i="4"/>
  <c r="K65" i="4" s="1"/>
  <c r="J53" i="4"/>
  <c r="J65" i="4" s="1"/>
  <c r="I53" i="4"/>
  <c r="I65" i="4" s="1"/>
  <c r="H53" i="4"/>
  <c r="H65" i="4" s="1"/>
  <c r="G53" i="4"/>
  <c r="G65" i="4" s="1"/>
  <c r="F53" i="4"/>
  <c r="F65" i="4" s="1"/>
  <c r="E53" i="4"/>
  <c r="E65" i="4" s="1"/>
  <c r="D53" i="4"/>
  <c r="D65" i="4" s="1"/>
  <c r="C53" i="4"/>
  <c r="C65" i="4" s="1"/>
  <c r="B53" i="4"/>
  <c r="B65" i="4" s="1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O64" i="4" s="1"/>
  <c r="N52" i="4"/>
  <c r="N64" i="4" s="1"/>
  <c r="M52" i="4"/>
  <c r="M64" i="4" s="1"/>
  <c r="L52" i="4"/>
  <c r="L64" i="4" s="1"/>
  <c r="K52" i="4"/>
  <c r="K64" i="4" s="1"/>
  <c r="J52" i="4"/>
  <c r="J64" i="4" s="1"/>
  <c r="I52" i="4"/>
  <c r="I64" i="4" s="1"/>
  <c r="H52" i="4"/>
  <c r="H64" i="4" s="1"/>
  <c r="G52" i="4"/>
  <c r="F52" i="4"/>
  <c r="F64" i="4" s="1"/>
  <c r="E52" i="4"/>
  <c r="E64" i="4" s="1"/>
  <c r="D52" i="4"/>
  <c r="D64" i="4" s="1"/>
  <c r="C52" i="4"/>
  <c r="C64" i="4" s="1"/>
  <c r="B52" i="4"/>
  <c r="B64" i="4" s="1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O63" i="4" s="1"/>
  <c r="N51" i="4"/>
  <c r="N63" i="4" s="1"/>
  <c r="M51" i="4"/>
  <c r="M63" i="4" s="1"/>
  <c r="L51" i="4"/>
  <c r="L63" i="4" s="1"/>
  <c r="K51" i="4"/>
  <c r="K63" i="4" s="1"/>
  <c r="J51" i="4"/>
  <c r="J63" i="4" s="1"/>
  <c r="I51" i="4"/>
  <c r="I63" i="4" s="1"/>
  <c r="H51" i="4"/>
  <c r="H63" i="4" s="1"/>
  <c r="G51" i="4"/>
  <c r="G63" i="4" s="1"/>
  <c r="F51" i="4"/>
  <c r="F63" i="4" s="1"/>
  <c r="E51" i="4"/>
  <c r="E63" i="4" s="1"/>
  <c r="D51" i="4"/>
  <c r="D63" i="4" s="1"/>
  <c r="C51" i="4"/>
  <c r="C63" i="4" s="1"/>
  <c r="B51" i="4"/>
  <c r="B63" i="4" s="1"/>
  <c r="AQ50" i="4"/>
  <c r="AQ55" i="4" s="1"/>
  <c r="AP50" i="4"/>
  <c r="AP55" i="4" s="1"/>
  <c r="AO50" i="4"/>
  <c r="AO55" i="4" s="1"/>
  <c r="AN50" i="4"/>
  <c r="AN55" i="4" s="1"/>
  <c r="AM50" i="4"/>
  <c r="AM55" i="4" s="1"/>
  <c r="AL50" i="4"/>
  <c r="AL55" i="4" s="1"/>
  <c r="AK50" i="4"/>
  <c r="AK55" i="4" s="1"/>
  <c r="AJ50" i="4"/>
  <c r="AJ55" i="4" s="1"/>
  <c r="AI50" i="4"/>
  <c r="AH50" i="4"/>
  <c r="AH55" i="4" s="1"/>
  <c r="AG50" i="4"/>
  <c r="AG55" i="4" s="1"/>
  <c r="AF50" i="4"/>
  <c r="AF55" i="4" s="1"/>
  <c r="AE50" i="4"/>
  <c r="AE55" i="4" s="1"/>
  <c r="AD50" i="4"/>
  <c r="AC50" i="4"/>
  <c r="AC55" i="4" s="1"/>
  <c r="AB50" i="4"/>
  <c r="AB55" i="4" s="1"/>
  <c r="AA50" i="4"/>
  <c r="AA55" i="4" s="1"/>
  <c r="Z50" i="4"/>
  <c r="Z55" i="4" s="1"/>
  <c r="Y50" i="4"/>
  <c r="Y55" i="4" s="1"/>
  <c r="X50" i="4"/>
  <c r="X55" i="4" s="1"/>
  <c r="W50" i="4"/>
  <c r="W55" i="4" s="1"/>
  <c r="V50" i="4"/>
  <c r="V55" i="4" s="1"/>
  <c r="U50" i="4"/>
  <c r="U55" i="4" s="1"/>
  <c r="T50" i="4"/>
  <c r="T55" i="4" s="1"/>
  <c r="S50" i="4"/>
  <c r="S55" i="4" s="1"/>
  <c r="R50" i="4"/>
  <c r="R55" i="4" s="1"/>
  <c r="Q50" i="4"/>
  <c r="Q55" i="4" s="1"/>
  <c r="P50" i="4"/>
  <c r="P55" i="4" s="1"/>
  <c r="O50" i="4"/>
  <c r="O62" i="4" s="1"/>
  <c r="N50" i="4"/>
  <c r="N62" i="4" s="1"/>
  <c r="M50" i="4"/>
  <c r="M62" i="4" s="1"/>
  <c r="L50" i="4"/>
  <c r="L62" i="4" s="1"/>
  <c r="K50" i="4"/>
  <c r="K62" i="4" s="1"/>
  <c r="J50" i="4"/>
  <c r="J62" i="4" s="1"/>
  <c r="I50" i="4"/>
  <c r="I62" i="4" s="1"/>
  <c r="H50" i="4"/>
  <c r="H62" i="4" s="1"/>
  <c r="G50" i="4"/>
  <c r="G62" i="4" s="1"/>
  <c r="F50" i="4"/>
  <c r="F62" i="4" s="1"/>
  <c r="E50" i="4"/>
  <c r="E62" i="4" s="1"/>
  <c r="D50" i="4"/>
  <c r="D62" i="4" s="1"/>
  <c r="C50" i="4"/>
  <c r="C62" i="4" s="1"/>
  <c r="B50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O61" i="4" s="1"/>
  <c r="N49" i="4"/>
  <c r="N61" i="4" s="1"/>
  <c r="M49" i="4"/>
  <c r="M61" i="4" s="1"/>
  <c r="L49" i="4"/>
  <c r="L61" i="4" s="1"/>
  <c r="K49" i="4"/>
  <c r="K61" i="4" s="1"/>
  <c r="J49" i="4"/>
  <c r="J61" i="4" s="1"/>
  <c r="I49" i="4"/>
  <c r="I61" i="4" s="1"/>
  <c r="H49" i="4"/>
  <c r="H61" i="4" s="1"/>
  <c r="G49" i="4"/>
  <c r="G61" i="4" s="1"/>
  <c r="F49" i="4"/>
  <c r="F61" i="4" s="1"/>
  <c r="E49" i="4"/>
  <c r="E61" i="4" s="1"/>
  <c r="D49" i="4"/>
  <c r="D61" i="4" s="1"/>
  <c r="C49" i="4"/>
  <c r="C61" i="4" s="1"/>
  <c r="B49" i="4"/>
  <c r="B61" i="4" s="1"/>
  <c r="AQ48" i="4"/>
  <c r="AQ54" i="4" s="1"/>
  <c r="AP48" i="4"/>
  <c r="AP54" i="4" s="1"/>
  <c r="AO48" i="4"/>
  <c r="AO54" i="4" s="1"/>
  <c r="AN48" i="4"/>
  <c r="AN54" i="4" s="1"/>
  <c r="AM48" i="4"/>
  <c r="AM54" i="4" s="1"/>
  <c r="AL48" i="4"/>
  <c r="AL54" i="4" s="1"/>
  <c r="AK48" i="4"/>
  <c r="AK54" i="4" s="1"/>
  <c r="AJ48" i="4"/>
  <c r="AJ54" i="4" s="1"/>
  <c r="AI48" i="4"/>
  <c r="AH48" i="4"/>
  <c r="AH54" i="4" s="1"/>
  <c r="AG48" i="4"/>
  <c r="AG54" i="4" s="1"/>
  <c r="AF48" i="4"/>
  <c r="AF54" i="4" s="1"/>
  <c r="AE48" i="4"/>
  <c r="AE54" i="4" s="1"/>
  <c r="AD48" i="4"/>
  <c r="AC48" i="4"/>
  <c r="AC54" i="4" s="1"/>
  <c r="AB48" i="4"/>
  <c r="AB54" i="4" s="1"/>
  <c r="AA48" i="4"/>
  <c r="AA54" i="4" s="1"/>
  <c r="Z48" i="4"/>
  <c r="Z54" i="4" s="1"/>
  <c r="Y48" i="4"/>
  <c r="Y54" i="4" s="1"/>
  <c r="X48" i="4"/>
  <c r="X54" i="4" s="1"/>
  <c r="W48" i="4"/>
  <c r="W54" i="4" s="1"/>
  <c r="V48" i="4"/>
  <c r="V54" i="4" s="1"/>
  <c r="U48" i="4"/>
  <c r="U54" i="4" s="1"/>
  <c r="T48" i="4"/>
  <c r="T54" i="4" s="1"/>
  <c r="S48" i="4"/>
  <c r="S54" i="4" s="1"/>
  <c r="R48" i="4"/>
  <c r="R54" i="4" s="1"/>
  <c r="Q48" i="4"/>
  <c r="Q54" i="4" s="1"/>
  <c r="P48" i="4"/>
  <c r="P67" i="4" s="1"/>
  <c r="O48" i="4"/>
  <c r="O54" i="4" s="1"/>
  <c r="N48" i="4"/>
  <c r="N54" i="4" s="1"/>
  <c r="M48" i="4"/>
  <c r="M60" i="4" s="1"/>
  <c r="L48" i="4"/>
  <c r="L60" i="4" s="1"/>
  <c r="K48" i="4"/>
  <c r="K54" i="4" s="1"/>
  <c r="J48" i="4"/>
  <c r="J54" i="4" s="1"/>
  <c r="I48" i="4"/>
  <c r="I60" i="4" s="1"/>
  <c r="H48" i="4"/>
  <c r="H60" i="4" s="1"/>
  <c r="G48" i="4"/>
  <c r="G54" i="4" s="1"/>
  <c r="F48" i="4"/>
  <c r="F54" i="4" s="1"/>
  <c r="E48" i="4"/>
  <c r="E60" i="4" s="1"/>
  <c r="D48" i="4"/>
  <c r="D60" i="4" s="1"/>
  <c r="C48" i="4"/>
  <c r="C54" i="4" s="1"/>
  <c r="B48" i="4"/>
  <c r="AQ4" i="4"/>
  <c r="AN4" i="4"/>
  <c r="AM4" i="4"/>
  <c r="AJ4" i="4"/>
  <c r="AI4" i="4"/>
  <c r="AF4" i="4"/>
  <c r="AE4" i="4"/>
  <c r="AC4" i="4"/>
  <c r="AB4" i="4"/>
  <c r="AP4" i="4" s="1"/>
  <c r="AA4" i="4"/>
  <c r="AO4" i="4" s="1"/>
  <c r="Z4" i="4"/>
  <c r="Y4" i="4"/>
  <c r="X4" i="4"/>
  <c r="AL4" i="4" s="1"/>
  <c r="W4" i="4"/>
  <c r="AK4" i="4" s="1"/>
  <c r="V4" i="4"/>
  <c r="U4" i="4"/>
  <c r="T4" i="4"/>
  <c r="AH4" i="4" s="1"/>
  <c r="S4" i="4"/>
  <c r="AG4" i="4" s="1"/>
  <c r="R4" i="4"/>
  <c r="Q4" i="4"/>
  <c r="P4" i="4"/>
  <c r="AD4" i="4" s="1"/>
  <c r="N60" i="1"/>
  <c r="N61" i="1"/>
  <c r="N62" i="1"/>
  <c r="N63" i="1"/>
  <c r="N64" i="1"/>
  <c r="N65" i="1"/>
  <c r="N59" i="1"/>
  <c r="AN54" i="1"/>
  <c r="AN55" i="1"/>
  <c r="AP48" i="1"/>
  <c r="AP49" i="1"/>
  <c r="AP50" i="1"/>
  <c r="AP55" i="1" s="1"/>
  <c r="AP51" i="1"/>
  <c r="AP52" i="1"/>
  <c r="AP53" i="1"/>
  <c r="AP54" i="1"/>
  <c r="Z54" i="1"/>
  <c r="Z55" i="1"/>
  <c r="AB49" i="1"/>
  <c r="AB50" i="1"/>
  <c r="AB51" i="1"/>
  <c r="AB54" i="1" s="1"/>
  <c r="AB52" i="1"/>
  <c r="AB53" i="1"/>
  <c r="AB55" i="1"/>
  <c r="AB48" i="1"/>
  <c r="L55" i="1"/>
  <c r="L54" i="1"/>
  <c r="N55" i="1"/>
  <c r="N54" i="1"/>
  <c r="N52" i="1"/>
  <c r="N53" i="1"/>
  <c r="N49" i="1"/>
  <c r="N50" i="1"/>
  <c r="N51" i="1"/>
  <c r="N48" i="1"/>
  <c r="AP4" i="1"/>
  <c r="AB4" i="1"/>
  <c r="H62" i="30" l="1"/>
  <c r="H61" i="30"/>
  <c r="V55" i="30"/>
  <c r="G64" i="30"/>
  <c r="G61" i="30"/>
  <c r="U55" i="30"/>
  <c r="S54" i="30"/>
  <c r="E65" i="30"/>
  <c r="E64" i="30"/>
  <c r="E62" i="30"/>
  <c r="E60" i="30"/>
  <c r="R54" i="30"/>
  <c r="D65" i="30"/>
  <c r="D60" i="30"/>
  <c r="D64" i="30"/>
  <c r="D61" i="30"/>
  <c r="R55" i="30"/>
  <c r="P67" i="30"/>
  <c r="Q54" i="30"/>
  <c r="C65" i="30"/>
  <c r="C61" i="30"/>
  <c r="Q55" i="30"/>
  <c r="B71" i="30"/>
  <c r="B70" i="30"/>
  <c r="B65" i="30"/>
  <c r="L64" i="29"/>
  <c r="L62" i="29"/>
  <c r="L60" i="29"/>
  <c r="U55" i="29"/>
  <c r="H65" i="29"/>
  <c r="AJ54" i="29"/>
  <c r="H61" i="29"/>
  <c r="AJ55" i="29"/>
  <c r="AI54" i="29"/>
  <c r="G61" i="29"/>
  <c r="AI55" i="29"/>
  <c r="AG54" i="29"/>
  <c r="E65" i="29"/>
  <c r="E61" i="29"/>
  <c r="E62" i="29"/>
  <c r="E60" i="29"/>
  <c r="AG55" i="29"/>
  <c r="AD68" i="29"/>
  <c r="AF55" i="29"/>
  <c r="AD67" i="29"/>
  <c r="B64" i="29"/>
  <c r="H64" i="29"/>
  <c r="H62" i="29"/>
  <c r="H60" i="29"/>
  <c r="U54" i="29"/>
  <c r="G65" i="29"/>
  <c r="G64" i="29"/>
  <c r="D64" i="29"/>
  <c r="D62" i="29"/>
  <c r="R55" i="29"/>
  <c r="D60" i="29"/>
  <c r="C63" i="29"/>
  <c r="C62" i="29"/>
  <c r="Q54" i="29"/>
  <c r="C65" i="29"/>
  <c r="C64" i="29"/>
  <c r="C61" i="29"/>
  <c r="Q55" i="29"/>
  <c r="B61" i="29"/>
  <c r="P55" i="29"/>
  <c r="P67" i="29"/>
  <c r="B65" i="29"/>
  <c r="B70" i="29"/>
  <c r="B71" i="29"/>
  <c r="AL54" i="7"/>
  <c r="AL55" i="7"/>
  <c r="J64" i="7"/>
  <c r="J54" i="27"/>
  <c r="J65" i="27"/>
  <c r="I65" i="28"/>
  <c r="I61" i="28"/>
  <c r="W55" i="28"/>
  <c r="I60" i="28"/>
  <c r="AK54" i="28"/>
  <c r="T54" i="6"/>
  <c r="F65" i="6"/>
  <c r="F64" i="6"/>
  <c r="F62" i="6"/>
  <c r="F64" i="23"/>
  <c r="F62" i="23"/>
  <c r="AH54" i="23"/>
  <c r="F65" i="23"/>
  <c r="F61" i="23"/>
  <c r="AH55" i="23"/>
  <c r="F54" i="27"/>
  <c r="F65" i="27"/>
  <c r="L62" i="28"/>
  <c r="L60" i="28"/>
  <c r="AN54" i="28"/>
  <c r="AJ54" i="28"/>
  <c r="AJ55" i="28"/>
  <c r="AG55" i="28"/>
  <c r="AE54" i="28"/>
  <c r="D65" i="28"/>
  <c r="AF54" i="28"/>
  <c r="AF55" i="28"/>
  <c r="AE55" i="28"/>
  <c r="AD67" i="28"/>
  <c r="B65" i="28"/>
  <c r="AD68" i="28"/>
  <c r="V54" i="28"/>
  <c r="H65" i="28"/>
  <c r="H64" i="28"/>
  <c r="H62" i="28"/>
  <c r="H61" i="28"/>
  <c r="V55" i="28"/>
  <c r="H60" i="28"/>
  <c r="S54" i="28"/>
  <c r="E63" i="28"/>
  <c r="E60" i="28"/>
  <c r="E65" i="28"/>
  <c r="E64" i="28"/>
  <c r="E62" i="28"/>
  <c r="E61" i="28"/>
  <c r="S55" i="28"/>
  <c r="D62" i="28"/>
  <c r="D61" i="28"/>
  <c r="R55" i="28"/>
  <c r="D60" i="28"/>
  <c r="D64" i="28"/>
  <c r="C65" i="28"/>
  <c r="C64" i="28"/>
  <c r="C62" i="28"/>
  <c r="C61" i="28"/>
  <c r="Q55" i="28"/>
  <c r="P67" i="28"/>
  <c r="B64" i="28"/>
  <c r="G54" i="28"/>
  <c r="C54" i="28"/>
  <c r="B70" i="28"/>
  <c r="B71" i="28"/>
  <c r="L62" i="27"/>
  <c r="AN55" i="27"/>
  <c r="Z54" i="27"/>
  <c r="L65" i="27"/>
  <c r="Z55" i="27"/>
  <c r="L64" i="27"/>
  <c r="L55" i="27"/>
  <c r="AJ55" i="27"/>
  <c r="AI54" i="27"/>
  <c r="AI55" i="27"/>
  <c r="AG54" i="27"/>
  <c r="AG55" i="27"/>
  <c r="AF55" i="27"/>
  <c r="AE54" i="27"/>
  <c r="AE55" i="27"/>
  <c r="AD68" i="27"/>
  <c r="AD67" i="27"/>
  <c r="G61" i="27"/>
  <c r="U55" i="27"/>
  <c r="H62" i="27"/>
  <c r="H65" i="27"/>
  <c r="V55" i="27"/>
  <c r="H60" i="27"/>
  <c r="U54" i="27"/>
  <c r="G65" i="27"/>
  <c r="G64" i="27"/>
  <c r="E65" i="27"/>
  <c r="E64" i="27"/>
  <c r="D60" i="27"/>
  <c r="R54" i="27"/>
  <c r="D65" i="27"/>
  <c r="D62" i="27"/>
  <c r="C65" i="27"/>
  <c r="C64" i="27"/>
  <c r="C62" i="27"/>
  <c r="P67" i="27"/>
  <c r="B64" i="27"/>
  <c r="B63" i="27"/>
  <c r="B61" i="27"/>
  <c r="P55" i="27"/>
  <c r="P68" i="27"/>
  <c r="H64" i="27"/>
  <c r="H55" i="27"/>
  <c r="G54" i="27"/>
  <c r="D64" i="27"/>
  <c r="D55" i="27"/>
  <c r="C54" i="27"/>
  <c r="B70" i="27"/>
  <c r="B71" i="27"/>
  <c r="B65" i="27"/>
  <c r="L65" i="26"/>
  <c r="L62" i="26"/>
  <c r="Z55" i="26"/>
  <c r="H62" i="26"/>
  <c r="L64" i="26"/>
  <c r="AN55" i="26"/>
  <c r="L55" i="26"/>
  <c r="AJ54" i="26"/>
  <c r="H64" i="26"/>
  <c r="AJ55" i="26"/>
  <c r="AI54" i="26"/>
  <c r="AG55" i="26"/>
  <c r="D63" i="26"/>
  <c r="AF54" i="26"/>
  <c r="AF55" i="26"/>
  <c r="AD67" i="26"/>
  <c r="D60" i="26"/>
  <c r="AE54" i="26"/>
  <c r="AE55" i="26"/>
  <c r="AD68" i="26"/>
  <c r="V54" i="26"/>
  <c r="H65" i="26"/>
  <c r="H60" i="26"/>
  <c r="U54" i="26"/>
  <c r="G65" i="26"/>
  <c r="G61" i="26"/>
  <c r="U55" i="26"/>
  <c r="E61" i="26"/>
  <c r="S55" i="26"/>
  <c r="E64" i="26"/>
  <c r="E62" i="26"/>
  <c r="E60" i="26"/>
  <c r="R55" i="26"/>
  <c r="Q54" i="26"/>
  <c r="C65" i="26"/>
  <c r="C61" i="26"/>
  <c r="Q55" i="26"/>
  <c r="P67" i="26"/>
  <c r="B64" i="26"/>
  <c r="B61" i="26"/>
  <c r="P68" i="26"/>
  <c r="D64" i="26"/>
  <c r="C54" i="26"/>
  <c r="B70" i="26"/>
  <c r="B65" i="26"/>
  <c r="B71" i="26"/>
  <c r="L64" i="23"/>
  <c r="AN55" i="23"/>
  <c r="L60" i="23"/>
  <c r="Z54" i="23"/>
  <c r="L65" i="23"/>
  <c r="Z55" i="23"/>
  <c r="L55" i="23"/>
  <c r="AJ55" i="23"/>
  <c r="AF55" i="23"/>
  <c r="AE54" i="23"/>
  <c r="AE55" i="23"/>
  <c r="AD68" i="23"/>
  <c r="AD67" i="23"/>
  <c r="H60" i="23"/>
  <c r="H65" i="23"/>
  <c r="H62" i="23"/>
  <c r="V55" i="23"/>
  <c r="E61" i="23"/>
  <c r="S55" i="23"/>
  <c r="E64" i="23"/>
  <c r="S54" i="23"/>
  <c r="E65" i="23"/>
  <c r="E62" i="23"/>
  <c r="E60" i="23"/>
  <c r="D62" i="23"/>
  <c r="R55" i="23"/>
  <c r="R54" i="23"/>
  <c r="D65" i="23"/>
  <c r="D64" i="23"/>
  <c r="D60" i="23"/>
  <c r="C64" i="23"/>
  <c r="C65" i="23"/>
  <c r="C62" i="23"/>
  <c r="C61" i="23"/>
  <c r="Q55" i="23"/>
  <c r="B61" i="23"/>
  <c r="P67" i="23"/>
  <c r="B64" i="23"/>
  <c r="P55" i="23"/>
  <c r="P68" i="23"/>
  <c r="H55" i="23"/>
  <c r="D55" i="23"/>
  <c r="C54" i="23"/>
  <c r="B70" i="23"/>
  <c r="B71" i="23"/>
  <c r="H62" i="22"/>
  <c r="AM54" i="21"/>
  <c r="K65" i="21"/>
  <c r="K64" i="21"/>
  <c r="AM55" i="21"/>
  <c r="AN54" i="22"/>
  <c r="L64" i="22"/>
  <c r="AN55" i="22"/>
  <c r="L62" i="22"/>
  <c r="L60" i="22"/>
  <c r="L55" i="22"/>
  <c r="AJ54" i="22"/>
  <c r="AG54" i="22"/>
  <c r="AG55" i="22"/>
  <c r="AF54" i="22"/>
  <c r="AE54" i="22"/>
  <c r="AD68" i="22"/>
  <c r="AE55" i="22"/>
  <c r="AD67" i="22"/>
  <c r="H65" i="22"/>
  <c r="H64" i="22"/>
  <c r="V55" i="22"/>
  <c r="G65" i="22"/>
  <c r="G62" i="22"/>
  <c r="G64" i="22"/>
  <c r="S54" i="22"/>
  <c r="E65" i="22"/>
  <c r="E61" i="22"/>
  <c r="S55" i="22"/>
  <c r="E60" i="22"/>
  <c r="D65" i="22"/>
  <c r="R54" i="22"/>
  <c r="D63" i="22"/>
  <c r="R55" i="22"/>
  <c r="P67" i="22"/>
  <c r="C64" i="22"/>
  <c r="C62" i="22"/>
  <c r="B64" i="22"/>
  <c r="P55" i="22"/>
  <c r="P68" i="22"/>
  <c r="H55" i="22"/>
  <c r="D55" i="22"/>
  <c r="C54" i="22"/>
  <c r="B70" i="22"/>
  <c r="B65" i="22"/>
  <c r="B71" i="22"/>
  <c r="AI55" i="21"/>
  <c r="AN55" i="21"/>
  <c r="L64" i="21"/>
  <c r="L65" i="21"/>
  <c r="L62" i="21"/>
  <c r="L60" i="21"/>
  <c r="AG54" i="21"/>
  <c r="AF54" i="21"/>
  <c r="AF55" i="21"/>
  <c r="AE54" i="21"/>
  <c r="AE55" i="21"/>
  <c r="AD67" i="21"/>
  <c r="AD68" i="21"/>
  <c r="H65" i="21"/>
  <c r="G61" i="21"/>
  <c r="U54" i="21"/>
  <c r="G65" i="21"/>
  <c r="E64" i="21"/>
  <c r="D63" i="21"/>
  <c r="B64" i="21"/>
  <c r="G62" i="21"/>
  <c r="E63" i="21"/>
  <c r="G64" i="21"/>
  <c r="D60" i="21"/>
  <c r="T54" i="21"/>
  <c r="B61" i="21"/>
  <c r="F61" i="21"/>
  <c r="H62" i="21"/>
  <c r="T55" i="21"/>
  <c r="B63" i="21"/>
  <c r="F63" i="21"/>
  <c r="D64" i="21"/>
  <c r="F65" i="21"/>
  <c r="H64" i="21"/>
  <c r="H60" i="21"/>
  <c r="U55" i="21"/>
  <c r="S54" i="21"/>
  <c r="E65" i="21"/>
  <c r="E62" i="21"/>
  <c r="E61" i="21"/>
  <c r="S55" i="21"/>
  <c r="R54" i="21"/>
  <c r="D65" i="21"/>
  <c r="D61" i="21"/>
  <c r="C62" i="21"/>
  <c r="C65" i="21"/>
  <c r="C64" i="21"/>
  <c r="C61" i="21"/>
  <c r="Q55" i="21"/>
  <c r="D62" i="21"/>
  <c r="R55" i="21"/>
  <c r="P67" i="21"/>
  <c r="B65" i="21"/>
  <c r="P55" i="21"/>
  <c r="B70" i="21"/>
  <c r="B71" i="21"/>
  <c r="C63" i="20"/>
  <c r="D63" i="20"/>
  <c r="AN55" i="20"/>
  <c r="L60" i="20"/>
  <c r="L62" i="20"/>
  <c r="L65" i="20"/>
  <c r="L64" i="20"/>
  <c r="L55" i="20"/>
  <c r="AH55" i="20"/>
  <c r="F64" i="20"/>
  <c r="AH54" i="20"/>
  <c r="F65" i="20"/>
  <c r="AJ54" i="20"/>
  <c r="AJ55" i="20"/>
  <c r="AI55" i="20"/>
  <c r="AF55" i="20"/>
  <c r="AE54" i="20"/>
  <c r="C61" i="20"/>
  <c r="AE55" i="20"/>
  <c r="AD67" i="20"/>
  <c r="AD68" i="20"/>
  <c r="B61" i="20"/>
  <c r="H65" i="20"/>
  <c r="H62" i="20"/>
  <c r="H60" i="20"/>
  <c r="G64" i="20"/>
  <c r="G62" i="20"/>
  <c r="S54" i="20"/>
  <c r="E65" i="20"/>
  <c r="E61" i="20"/>
  <c r="S55" i="20"/>
  <c r="D65" i="20"/>
  <c r="R55" i="20"/>
  <c r="C64" i="20"/>
  <c r="C62" i="20"/>
  <c r="P67" i="20"/>
  <c r="P55" i="20"/>
  <c r="B63" i="20"/>
  <c r="B64" i="20"/>
  <c r="P68" i="20"/>
  <c r="H55" i="20"/>
  <c r="H64" i="20"/>
  <c r="D64" i="20"/>
  <c r="D55" i="20"/>
  <c r="C54" i="20"/>
  <c r="B71" i="20"/>
  <c r="B70" i="20"/>
  <c r="B65" i="20"/>
  <c r="L55" i="15"/>
  <c r="L62" i="15"/>
  <c r="AN55" i="15"/>
  <c r="Z54" i="15"/>
  <c r="L65" i="15"/>
  <c r="Z55" i="15"/>
  <c r="L64" i="15"/>
  <c r="B71" i="16"/>
  <c r="B70" i="16"/>
  <c r="AJ55" i="15"/>
  <c r="H60" i="15"/>
  <c r="AF55" i="15"/>
  <c r="D60" i="15"/>
  <c r="C65" i="15"/>
  <c r="AE54" i="15"/>
  <c r="AE55" i="15"/>
  <c r="AD67" i="15"/>
  <c r="B61" i="15"/>
  <c r="AD68" i="15"/>
  <c r="V54" i="15"/>
  <c r="H65" i="15"/>
  <c r="V55" i="15"/>
  <c r="S54" i="15"/>
  <c r="E62" i="15"/>
  <c r="E65" i="15"/>
  <c r="E64" i="15"/>
  <c r="P67" i="15"/>
  <c r="E60" i="15"/>
  <c r="R54" i="15"/>
  <c r="D63" i="15"/>
  <c r="R55" i="15"/>
  <c r="C64" i="15"/>
  <c r="C62" i="15"/>
  <c r="P68" i="15"/>
  <c r="C61" i="15"/>
  <c r="Q55" i="15"/>
  <c r="B64" i="15"/>
  <c r="P55" i="15"/>
  <c r="H64" i="15"/>
  <c r="H55" i="15"/>
  <c r="C54" i="15"/>
  <c r="F54" i="15"/>
  <c r="D55" i="15"/>
  <c r="F65" i="15"/>
  <c r="D64" i="15"/>
  <c r="B70" i="15"/>
  <c r="B65" i="15"/>
  <c r="B71" i="15"/>
  <c r="AN54" i="14"/>
  <c r="L65" i="14"/>
  <c r="AJ54" i="14"/>
  <c r="H60" i="14"/>
  <c r="AG54" i="14"/>
  <c r="AF54" i="14"/>
  <c r="AF55" i="14"/>
  <c r="D62" i="14"/>
  <c r="B65" i="14"/>
  <c r="AD67" i="14"/>
  <c r="B63" i="14"/>
  <c r="B61" i="14"/>
  <c r="AD68" i="14"/>
  <c r="L64" i="14"/>
  <c r="L62" i="14"/>
  <c r="L60" i="14"/>
  <c r="H65" i="14"/>
  <c r="S54" i="14"/>
  <c r="E65" i="14"/>
  <c r="E64" i="14"/>
  <c r="E62" i="14"/>
  <c r="D65" i="14"/>
  <c r="Q54" i="14"/>
  <c r="C61" i="14"/>
  <c r="Q55" i="14"/>
  <c r="C65" i="14"/>
  <c r="C64" i="14"/>
  <c r="C62" i="14"/>
  <c r="P67" i="14"/>
  <c r="B64" i="14"/>
  <c r="P68" i="14"/>
  <c r="B70" i="14"/>
  <c r="H64" i="14"/>
  <c r="H62" i="14"/>
  <c r="B71" i="14"/>
  <c r="D60" i="14"/>
  <c r="D64" i="14"/>
  <c r="C54" i="14"/>
  <c r="B65" i="13"/>
  <c r="B64" i="13"/>
  <c r="B64" i="12"/>
  <c r="B65" i="12"/>
  <c r="B64" i="9"/>
  <c r="B65" i="9"/>
  <c r="B65" i="8"/>
  <c r="B64" i="8"/>
  <c r="L65" i="13"/>
  <c r="AN54" i="13"/>
  <c r="L61" i="13"/>
  <c r="AN55" i="13"/>
  <c r="H61" i="13"/>
  <c r="AJ55" i="13"/>
  <c r="AG55" i="13"/>
  <c r="D65" i="13"/>
  <c r="AF54" i="13"/>
  <c r="D61" i="13"/>
  <c r="AF55" i="13"/>
  <c r="AE54" i="13"/>
  <c r="C65" i="13"/>
  <c r="AD67" i="13"/>
  <c r="AD68" i="13"/>
  <c r="AE55" i="13"/>
  <c r="L64" i="13"/>
  <c r="L62" i="13"/>
  <c r="L60" i="13"/>
  <c r="H64" i="13"/>
  <c r="H62" i="13"/>
  <c r="H60" i="13"/>
  <c r="E64" i="13"/>
  <c r="E62" i="13"/>
  <c r="E61" i="13"/>
  <c r="S55" i="13"/>
  <c r="D62" i="13"/>
  <c r="D60" i="13"/>
  <c r="Q54" i="13"/>
  <c r="C63" i="13"/>
  <c r="C62" i="13"/>
  <c r="C64" i="13"/>
  <c r="P67" i="13"/>
  <c r="C61" i="13"/>
  <c r="Q55" i="13"/>
  <c r="B61" i="13"/>
  <c r="P55" i="13"/>
  <c r="B70" i="13"/>
  <c r="C54" i="13"/>
  <c r="B71" i="13"/>
  <c r="L62" i="12"/>
  <c r="L61" i="12"/>
  <c r="Z55" i="12"/>
  <c r="L64" i="12"/>
  <c r="L65" i="12"/>
  <c r="L60" i="12"/>
  <c r="AJ54" i="12"/>
  <c r="G65" i="12"/>
  <c r="AI54" i="12"/>
  <c r="AI55" i="12"/>
  <c r="G61" i="12"/>
  <c r="AG55" i="12"/>
  <c r="AG54" i="12"/>
  <c r="E62" i="12"/>
  <c r="D61" i="12"/>
  <c r="AF55" i="12"/>
  <c r="AE54" i="12"/>
  <c r="C65" i="12"/>
  <c r="AD67" i="12"/>
  <c r="AD68" i="12"/>
  <c r="C61" i="12"/>
  <c r="AE55" i="12"/>
  <c r="H64" i="12"/>
  <c r="H60" i="12"/>
  <c r="E64" i="12"/>
  <c r="E61" i="12"/>
  <c r="S55" i="12"/>
  <c r="E60" i="12"/>
  <c r="D62" i="12"/>
  <c r="D60" i="12"/>
  <c r="C63" i="12"/>
  <c r="C64" i="12"/>
  <c r="C62" i="12"/>
  <c r="P67" i="12"/>
  <c r="C54" i="12"/>
  <c r="B70" i="12"/>
  <c r="B71" i="12"/>
  <c r="L64" i="9"/>
  <c r="L61" i="9"/>
  <c r="AN55" i="9"/>
  <c r="L60" i="9"/>
  <c r="AJ54" i="9"/>
  <c r="AJ55" i="9"/>
  <c r="AG55" i="9"/>
  <c r="AG54" i="9"/>
  <c r="AF55" i="9"/>
  <c r="D60" i="9"/>
  <c r="AF54" i="9"/>
  <c r="AD68" i="9"/>
  <c r="AE55" i="9"/>
  <c r="AD67" i="9"/>
  <c r="V54" i="9"/>
  <c r="H65" i="9"/>
  <c r="H61" i="9"/>
  <c r="V55" i="9"/>
  <c r="H64" i="9"/>
  <c r="H62" i="9"/>
  <c r="G65" i="9"/>
  <c r="G64" i="9"/>
  <c r="G62" i="9"/>
  <c r="S54" i="9"/>
  <c r="E65" i="9"/>
  <c r="E64" i="9"/>
  <c r="E61" i="9"/>
  <c r="S55" i="9"/>
  <c r="R54" i="9"/>
  <c r="D65" i="9"/>
  <c r="D64" i="9"/>
  <c r="R55" i="9"/>
  <c r="D62" i="9"/>
  <c r="Q54" i="9"/>
  <c r="C65" i="9"/>
  <c r="C64" i="9"/>
  <c r="P67" i="9"/>
  <c r="C62" i="9"/>
  <c r="C61" i="9"/>
  <c r="Q55" i="9"/>
  <c r="B71" i="9"/>
  <c r="B70" i="9"/>
  <c r="H62" i="8"/>
  <c r="V55" i="8"/>
  <c r="AN54" i="8"/>
  <c r="AN55" i="8"/>
  <c r="L65" i="8"/>
  <c r="L64" i="8"/>
  <c r="L62" i="8"/>
  <c r="Z55" i="8"/>
  <c r="AJ54" i="8"/>
  <c r="H61" i="8"/>
  <c r="AJ55" i="8"/>
  <c r="AG55" i="8"/>
  <c r="AF55" i="8"/>
  <c r="C61" i="8"/>
  <c r="C65" i="8"/>
  <c r="AE54" i="8"/>
  <c r="AD68" i="8"/>
  <c r="AE55" i="8"/>
  <c r="AD67" i="8"/>
  <c r="V54" i="8"/>
  <c r="H65" i="8"/>
  <c r="U54" i="8"/>
  <c r="G65" i="8"/>
  <c r="G64" i="8"/>
  <c r="U55" i="8"/>
  <c r="S55" i="8"/>
  <c r="S54" i="8"/>
  <c r="E65" i="8"/>
  <c r="E64" i="8"/>
  <c r="E62" i="8"/>
  <c r="E61" i="8"/>
  <c r="E60" i="8"/>
  <c r="D65" i="8"/>
  <c r="D64" i="8"/>
  <c r="D62" i="8"/>
  <c r="R55" i="8"/>
  <c r="C64" i="8"/>
  <c r="C62" i="8"/>
  <c r="P67" i="8"/>
  <c r="B71" i="8"/>
  <c r="B70" i="8"/>
  <c r="L65" i="7"/>
  <c r="AN54" i="7"/>
  <c r="L64" i="7"/>
  <c r="L62" i="7"/>
  <c r="L61" i="7"/>
  <c r="Z55" i="7"/>
  <c r="L60" i="7"/>
  <c r="J62" i="7"/>
  <c r="AJ55" i="7"/>
  <c r="AG55" i="7"/>
  <c r="AG54" i="7"/>
  <c r="D64" i="7"/>
  <c r="AF55" i="7"/>
  <c r="AD68" i="7"/>
  <c r="AE55" i="7"/>
  <c r="AD67" i="7"/>
  <c r="H61" i="7"/>
  <c r="V55" i="7"/>
  <c r="H60" i="7"/>
  <c r="H65" i="7"/>
  <c r="H64" i="7"/>
  <c r="H62" i="7"/>
  <c r="E65" i="7"/>
  <c r="E64" i="7"/>
  <c r="E62" i="7"/>
  <c r="E61" i="7"/>
  <c r="S55" i="7"/>
  <c r="E60" i="7"/>
  <c r="R54" i="7"/>
  <c r="D65" i="7"/>
  <c r="D62" i="7"/>
  <c r="D61" i="7"/>
  <c r="R55" i="7"/>
  <c r="D60" i="7"/>
  <c r="C64" i="7"/>
  <c r="Q55" i="7"/>
  <c r="P67" i="7"/>
  <c r="B65" i="7"/>
  <c r="B64" i="7"/>
  <c r="B61" i="7"/>
  <c r="P55" i="7"/>
  <c r="C54" i="7"/>
  <c r="B71" i="7"/>
  <c r="B70" i="7"/>
  <c r="V54" i="6"/>
  <c r="H65" i="6"/>
  <c r="H61" i="6"/>
  <c r="V55" i="6"/>
  <c r="B63" i="6"/>
  <c r="L64" i="6"/>
  <c r="L62" i="6"/>
  <c r="AM55" i="6"/>
  <c r="H62" i="6"/>
  <c r="H60" i="6"/>
  <c r="AG54" i="6"/>
  <c r="AG55" i="6"/>
  <c r="D60" i="6"/>
  <c r="D62" i="6"/>
  <c r="AE55" i="6"/>
  <c r="AE54" i="6"/>
  <c r="B65" i="6"/>
  <c r="AD67" i="6"/>
  <c r="B61" i="6"/>
  <c r="AD68" i="6"/>
  <c r="E60" i="6"/>
  <c r="S54" i="6"/>
  <c r="E65" i="6"/>
  <c r="E64" i="6"/>
  <c r="E62" i="6"/>
  <c r="E61" i="6"/>
  <c r="S55" i="6"/>
  <c r="R54" i="6"/>
  <c r="D65" i="6"/>
  <c r="P67" i="6"/>
  <c r="D64" i="6"/>
  <c r="D61" i="6"/>
  <c r="R55" i="6"/>
  <c r="C65" i="6"/>
  <c r="C64" i="6"/>
  <c r="C61" i="6"/>
  <c r="Q55" i="6"/>
  <c r="B64" i="6"/>
  <c r="C54" i="6"/>
  <c r="B70" i="6"/>
  <c r="B71" i="6"/>
  <c r="AD67" i="4"/>
  <c r="B70" i="4"/>
  <c r="AI54" i="4"/>
  <c r="G64" i="4"/>
  <c r="B71" i="4"/>
  <c r="AD68" i="4"/>
  <c r="AI55" i="4"/>
  <c r="Z54" i="5"/>
  <c r="L65" i="5"/>
  <c r="L64" i="5"/>
  <c r="L62" i="5"/>
  <c r="L61" i="5"/>
  <c r="Z55" i="5"/>
  <c r="L60" i="5"/>
  <c r="F64" i="5"/>
  <c r="F61" i="5"/>
  <c r="T55" i="5"/>
  <c r="AG54" i="5"/>
  <c r="E60" i="5"/>
  <c r="E62" i="5"/>
  <c r="E64" i="5"/>
  <c r="E63" i="5"/>
  <c r="E65" i="5"/>
  <c r="AG55" i="5"/>
  <c r="E61" i="5"/>
  <c r="AE55" i="5"/>
  <c r="B64" i="5"/>
  <c r="D65" i="5"/>
  <c r="AD67" i="5"/>
  <c r="AF54" i="5"/>
  <c r="AF55" i="5"/>
  <c r="H61" i="5"/>
  <c r="AD68" i="5"/>
  <c r="AJ55" i="5"/>
  <c r="H60" i="5"/>
  <c r="H62" i="5"/>
  <c r="D64" i="5"/>
  <c r="D61" i="5"/>
  <c r="R55" i="5"/>
  <c r="D62" i="5"/>
  <c r="D60" i="5"/>
  <c r="C65" i="5"/>
  <c r="Q54" i="5"/>
  <c r="C63" i="5"/>
  <c r="C61" i="5"/>
  <c r="Q55" i="5"/>
  <c r="P67" i="5"/>
  <c r="B65" i="5"/>
  <c r="B61" i="5"/>
  <c r="P55" i="5"/>
  <c r="G64" i="5"/>
  <c r="C64" i="5"/>
  <c r="B71" i="5"/>
  <c r="B70" i="5"/>
  <c r="D54" i="33"/>
  <c r="H54" i="33"/>
  <c r="L54" i="33"/>
  <c r="P54" i="33"/>
  <c r="B55" i="33"/>
  <c r="F55" i="33"/>
  <c r="J55" i="33"/>
  <c r="N55" i="33"/>
  <c r="AD55" i="33"/>
  <c r="B60" i="33"/>
  <c r="F60" i="33"/>
  <c r="J60" i="33"/>
  <c r="N60" i="33"/>
  <c r="B62" i="33"/>
  <c r="B67" i="33"/>
  <c r="P68" i="33"/>
  <c r="E54" i="33"/>
  <c r="I54" i="33"/>
  <c r="M54" i="33"/>
  <c r="C55" i="33"/>
  <c r="G55" i="33"/>
  <c r="K55" i="33"/>
  <c r="O55" i="33"/>
  <c r="C60" i="33"/>
  <c r="G60" i="33"/>
  <c r="K60" i="33"/>
  <c r="O60" i="33"/>
  <c r="B54" i="33"/>
  <c r="AD54" i="33"/>
  <c r="D55" i="33"/>
  <c r="H55" i="33"/>
  <c r="L55" i="33"/>
  <c r="E55" i="33"/>
  <c r="I55" i="33"/>
  <c r="M55" i="33"/>
  <c r="B68" i="33"/>
  <c r="D54" i="32"/>
  <c r="H54" i="32"/>
  <c r="L54" i="32"/>
  <c r="P54" i="32"/>
  <c r="B55" i="32"/>
  <c r="F55" i="32"/>
  <c r="J55" i="32"/>
  <c r="N55" i="32"/>
  <c r="AD55" i="32"/>
  <c r="B60" i="32"/>
  <c r="F60" i="32"/>
  <c r="J60" i="32"/>
  <c r="N60" i="32"/>
  <c r="D61" i="32"/>
  <c r="H61" i="32"/>
  <c r="L61" i="32"/>
  <c r="B62" i="32"/>
  <c r="B67" i="32"/>
  <c r="E54" i="32"/>
  <c r="I54" i="32"/>
  <c r="M54" i="32"/>
  <c r="C55" i="32"/>
  <c r="G55" i="32"/>
  <c r="K55" i="32"/>
  <c r="O55" i="32"/>
  <c r="C60" i="32"/>
  <c r="G60" i="32"/>
  <c r="K60" i="32"/>
  <c r="O60" i="32"/>
  <c r="B54" i="32"/>
  <c r="AD54" i="32"/>
  <c r="E55" i="32"/>
  <c r="I55" i="32"/>
  <c r="M55" i="32"/>
  <c r="B68" i="32"/>
  <c r="D54" i="31"/>
  <c r="H54" i="31"/>
  <c r="L54" i="31"/>
  <c r="P54" i="31"/>
  <c r="B55" i="31"/>
  <c r="F55" i="31"/>
  <c r="J55" i="31"/>
  <c r="N55" i="31"/>
  <c r="AD55" i="31"/>
  <c r="B60" i="31"/>
  <c r="F60" i="31"/>
  <c r="J60" i="31"/>
  <c r="N60" i="31"/>
  <c r="D61" i="31"/>
  <c r="H61" i="31"/>
  <c r="L61" i="31"/>
  <c r="B62" i="31"/>
  <c r="B67" i="31"/>
  <c r="E54" i="31"/>
  <c r="I54" i="31"/>
  <c r="M54" i="31"/>
  <c r="C55" i="31"/>
  <c r="G55" i="31"/>
  <c r="K55" i="31"/>
  <c r="O55" i="31"/>
  <c r="C60" i="31"/>
  <c r="G60" i="31"/>
  <c r="K60" i="31"/>
  <c r="O60" i="31"/>
  <c r="B54" i="31"/>
  <c r="AD54" i="31"/>
  <c r="E55" i="31"/>
  <c r="I55" i="31"/>
  <c r="M55" i="31"/>
  <c r="B68" i="31"/>
  <c r="D54" i="30"/>
  <c r="H54" i="30"/>
  <c r="L54" i="30"/>
  <c r="P54" i="30"/>
  <c r="B55" i="30"/>
  <c r="F55" i="30"/>
  <c r="J55" i="30"/>
  <c r="N55" i="30"/>
  <c r="AD55" i="30"/>
  <c r="B60" i="30"/>
  <c r="F60" i="30"/>
  <c r="J60" i="30"/>
  <c r="N60" i="30"/>
  <c r="B62" i="30"/>
  <c r="B67" i="30"/>
  <c r="P68" i="30"/>
  <c r="E54" i="30"/>
  <c r="I54" i="30"/>
  <c r="M54" i="30"/>
  <c r="C55" i="30"/>
  <c r="G55" i="30"/>
  <c r="K55" i="30"/>
  <c r="O55" i="30"/>
  <c r="C60" i="30"/>
  <c r="G60" i="30"/>
  <c r="K60" i="30"/>
  <c r="O60" i="30"/>
  <c r="B54" i="30"/>
  <c r="AD54" i="30"/>
  <c r="D55" i="30"/>
  <c r="H55" i="30"/>
  <c r="L55" i="30"/>
  <c r="E55" i="30"/>
  <c r="I55" i="30"/>
  <c r="M55" i="30"/>
  <c r="B68" i="30"/>
  <c r="D54" i="29"/>
  <c r="H54" i="29"/>
  <c r="L54" i="29"/>
  <c r="P54" i="29"/>
  <c r="B55" i="29"/>
  <c r="F55" i="29"/>
  <c r="J55" i="29"/>
  <c r="N55" i="29"/>
  <c r="AD55" i="29"/>
  <c r="B60" i="29"/>
  <c r="F60" i="29"/>
  <c r="J60" i="29"/>
  <c r="N60" i="29"/>
  <c r="B62" i="29"/>
  <c r="B67" i="29"/>
  <c r="P68" i="29"/>
  <c r="E54" i="29"/>
  <c r="I54" i="29"/>
  <c r="M54" i="29"/>
  <c r="C55" i="29"/>
  <c r="G55" i="29"/>
  <c r="K55" i="29"/>
  <c r="O55" i="29"/>
  <c r="C60" i="29"/>
  <c r="G60" i="29"/>
  <c r="K60" i="29"/>
  <c r="O60" i="29"/>
  <c r="B54" i="29"/>
  <c r="AD54" i="29"/>
  <c r="D55" i="29"/>
  <c r="H55" i="29"/>
  <c r="L55" i="29"/>
  <c r="E55" i="29"/>
  <c r="I55" i="29"/>
  <c r="M55" i="29"/>
  <c r="B68" i="29"/>
  <c r="D54" i="28"/>
  <c r="H54" i="28"/>
  <c r="L54" i="28"/>
  <c r="P54" i="28"/>
  <c r="B55" i="28"/>
  <c r="F55" i="28"/>
  <c r="J55" i="28"/>
  <c r="N55" i="28"/>
  <c r="AD55" i="28"/>
  <c r="B60" i="28"/>
  <c r="F60" i="28"/>
  <c r="J60" i="28"/>
  <c r="N60" i="28"/>
  <c r="B62" i="28"/>
  <c r="B67" i="28"/>
  <c r="P68" i="28"/>
  <c r="E54" i="28"/>
  <c r="I54" i="28"/>
  <c r="M54" i="28"/>
  <c r="C55" i="28"/>
  <c r="G55" i="28"/>
  <c r="K55" i="28"/>
  <c r="O55" i="28"/>
  <c r="C60" i="28"/>
  <c r="G60" i="28"/>
  <c r="K60" i="28"/>
  <c r="O60" i="28"/>
  <c r="B54" i="28"/>
  <c r="AD54" i="28"/>
  <c r="D55" i="28"/>
  <c r="H55" i="28"/>
  <c r="L55" i="28"/>
  <c r="E55" i="28"/>
  <c r="I55" i="28"/>
  <c r="M55" i="28"/>
  <c r="B68" i="28"/>
  <c r="D54" i="27"/>
  <c r="H54" i="27"/>
  <c r="L54" i="27"/>
  <c r="P54" i="27"/>
  <c r="B55" i="27"/>
  <c r="F55" i="27"/>
  <c r="J55" i="27"/>
  <c r="N55" i="27"/>
  <c r="AD55" i="27"/>
  <c r="B60" i="27"/>
  <c r="F60" i="27"/>
  <c r="J60" i="27"/>
  <c r="N60" i="27"/>
  <c r="D61" i="27"/>
  <c r="H61" i="27"/>
  <c r="L61" i="27"/>
  <c r="B62" i="27"/>
  <c r="B67" i="27"/>
  <c r="E54" i="27"/>
  <c r="I54" i="27"/>
  <c r="M54" i="27"/>
  <c r="C55" i="27"/>
  <c r="G55" i="27"/>
  <c r="K55" i="27"/>
  <c r="O55" i="27"/>
  <c r="C60" i="27"/>
  <c r="G60" i="27"/>
  <c r="K60" i="27"/>
  <c r="O60" i="27"/>
  <c r="B54" i="27"/>
  <c r="AD54" i="27"/>
  <c r="E55" i="27"/>
  <c r="I55" i="27"/>
  <c r="M55" i="27"/>
  <c r="B68" i="27"/>
  <c r="D54" i="26"/>
  <c r="H54" i="26"/>
  <c r="L54" i="26"/>
  <c r="P54" i="26"/>
  <c r="B55" i="26"/>
  <c r="F55" i="26"/>
  <c r="J55" i="26"/>
  <c r="N55" i="26"/>
  <c r="AD55" i="26"/>
  <c r="B60" i="26"/>
  <c r="F60" i="26"/>
  <c r="J60" i="26"/>
  <c r="N60" i="26"/>
  <c r="D61" i="26"/>
  <c r="H61" i="26"/>
  <c r="L61" i="26"/>
  <c r="B62" i="26"/>
  <c r="B67" i="26"/>
  <c r="E54" i="26"/>
  <c r="I54" i="26"/>
  <c r="M54" i="26"/>
  <c r="C55" i="26"/>
  <c r="G55" i="26"/>
  <c r="K55" i="26"/>
  <c r="O55" i="26"/>
  <c r="C60" i="26"/>
  <c r="G60" i="26"/>
  <c r="K60" i="26"/>
  <c r="O60" i="26"/>
  <c r="B54" i="26"/>
  <c r="AD54" i="26"/>
  <c r="E55" i="26"/>
  <c r="I55" i="26"/>
  <c r="M55" i="26"/>
  <c r="B68" i="26"/>
  <c r="D54" i="25"/>
  <c r="H54" i="25"/>
  <c r="L54" i="25"/>
  <c r="P54" i="25"/>
  <c r="B55" i="25"/>
  <c r="F55" i="25"/>
  <c r="J55" i="25"/>
  <c r="N55" i="25"/>
  <c r="AD55" i="25"/>
  <c r="B60" i="25"/>
  <c r="F60" i="25"/>
  <c r="J60" i="25"/>
  <c r="N60" i="25"/>
  <c r="D61" i="25"/>
  <c r="H61" i="25"/>
  <c r="L61" i="25"/>
  <c r="B62" i="25"/>
  <c r="B67" i="25"/>
  <c r="E54" i="25"/>
  <c r="I54" i="25"/>
  <c r="M54" i="25"/>
  <c r="C55" i="25"/>
  <c r="G55" i="25"/>
  <c r="K55" i="25"/>
  <c r="O55" i="25"/>
  <c r="C60" i="25"/>
  <c r="G60" i="25"/>
  <c r="K60" i="25"/>
  <c r="O60" i="25"/>
  <c r="B54" i="25"/>
  <c r="AD54" i="25"/>
  <c r="E55" i="25"/>
  <c r="I55" i="25"/>
  <c r="M55" i="25"/>
  <c r="B68" i="25"/>
  <c r="D54" i="24"/>
  <c r="H54" i="24"/>
  <c r="L54" i="24"/>
  <c r="P54" i="24"/>
  <c r="B55" i="24"/>
  <c r="F55" i="24"/>
  <c r="J55" i="24"/>
  <c r="N55" i="24"/>
  <c r="AD55" i="24"/>
  <c r="B60" i="24"/>
  <c r="F60" i="24"/>
  <c r="J60" i="24"/>
  <c r="N60" i="24"/>
  <c r="D61" i="24"/>
  <c r="H61" i="24"/>
  <c r="L61" i="24"/>
  <c r="B62" i="24"/>
  <c r="B67" i="24"/>
  <c r="E54" i="24"/>
  <c r="I54" i="24"/>
  <c r="M54" i="24"/>
  <c r="C55" i="24"/>
  <c r="G55" i="24"/>
  <c r="K55" i="24"/>
  <c r="O55" i="24"/>
  <c r="C60" i="24"/>
  <c r="G60" i="24"/>
  <c r="K60" i="24"/>
  <c r="O60" i="24"/>
  <c r="B54" i="24"/>
  <c r="AD54" i="24"/>
  <c r="E55" i="24"/>
  <c r="I55" i="24"/>
  <c r="M55" i="24"/>
  <c r="B68" i="24"/>
  <c r="D54" i="23"/>
  <c r="H54" i="23"/>
  <c r="L54" i="23"/>
  <c r="P54" i="23"/>
  <c r="B55" i="23"/>
  <c r="F55" i="23"/>
  <c r="J55" i="23"/>
  <c r="N55" i="23"/>
  <c r="AD55" i="23"/>
  <c r="B60" i="23"/>
  <c r="F60" i="23"/>
  <c r="J60" i="23"/>
  <c r="N60" i="23"/>
  <c r="D61" i="23"/>
  <c r="H61" i="23"/>
  <c r="L61" i="23"/>
  <c r="B62" i="23"/>
  <c r="B67" i="23"/>
  <c r="E54" i="23"/>
  <c r="I54" i="23"/>
  <c r="M54" i="23"/>
  <c r="C55" i="23"/>
  <c r="G55" i="23"/>
  <c r="K55" i="23"/>
  <c r="O55" i="23"/>
  <c r="C60" i="23"/>
  <c r="G60" i="23"/>
  <c r="K60" i="23"/>
  <c r="O60" i="23"/>
  <c r="B54" i="23"/>
  <c r="AD54" i="23"/>
  <c r="E55" i="23"/>
  <c r="I55" i="23"/>
  <c r="M55" i="23"/>
  <c r="B68" i="23"/>
  <c r="D54" i="22"/>
  <c r="H54" i="22"/>
  <c r="L54" i="22"/>
  <c r="P54" i="22"/>
  <c r="B55" i="22"/>
  <c r="F55" i="22"/>
  <c r="J55" i="22"/>
  <c r="N55" i="22"/>
  <c r="AD55" i="22"/>
  <c r="B60" i="22"/>
  <c r="F60" i="22"/>
  <c r="J60" i="22"/>
  <c r="N60" i="22"/>
  <c r="D61" i="22"/>
  <c r="H61" i="22"/>
  <c r="L61" i="22"/>
  <c r="B62" i="22"/>
  <c r="B67" i="22"/>
  <c r="E54" i="22"/>
  <c r="I54" i="22"/>
  <c r="M54" i="22"/>
  <c r="C55" i="22"/>
  <c r="G55" i="22"/>
  <c r="K55" i="22"/>
  <c r="O55" i="22"/>
  <c r="C60" i="22"/>
  <c r="G60" i="22"/>
  <c r="K60" i="22"/>
  <c r="O60" i="22"/>
  <c r="B54" i="22"/>
  <c r="AD54" i="22"/>
  <c r="E55" i="22"/>
  <c r="I55" i="22"/>
  <c r="M55" i="22"/>
  <c r="B68" i="22"/>
  <c r="D54" i="21"/>
  <c r="H54" i="21"/>
  <c r="L54" i="21"/>
  <c r="P54" i="21"/>
  <c r="B55" i="21"/>
  <c r="F55" i="21"/>
  <c r="J55" i="21"/>
  <c r="N55" i="21"/>
  <c r="AD55" i="21"/>
  <c r="B60" i="21"/>
  <c r="F60" i="21"/>
  <c r="J60" i="21"/>
  <c r="N60" i="21"/>
  <c r="B62" i="21"/>
  <c r="B67" i="21"/>
  <c r="P68" i="21"/>
  <c r="E54" i="21"/>
  <c r="I54" i="21"/>
  <c r="M54" i="21"/>
  <c r="C55" i="21"/>
  <c r="G55" i="21"/>
  <c r="K55" i="21"/>
  <c r="O55" i="21"/>
  <c r="C60" i="21"/>
  <c r="G60" i="21"/>
  <c r="K60" i="21"/>
  <c r="O60" i="21"/>
  <c r="B54" i="21"/>
  <c r="AD54" i="21"/>
  <c r="D55" i="21"/>
  <c r="H55" i="21"/>
  <c r="L55" i="21"/>
  <c r="E55" i="21"/>
  <c r="I55" i="21"/>
  <c r="M55" i="21"/>
  <c r="B68" i="21"/>
  <c r="D54" i="20"/>
  <c r="H54" i="20"/>
  <c r="L54" i="20"/>
  <c r="P54" i="20"/>
  <c r="B55" i="20"/>
  <c r="F55" i="20"/>
  <c r="J55" i="20"/>
  <c r="N55" i="20"/>
  <c r="AD55" i="20"/>
  <c r="B60" i="20"/>
  <c r="F60" i="20"/>
  <c r="J60" i="20"/>
  <c r="N60" i="20"/>
  <c r="D61" i="20"/>
  <c r="H61" i="20"/>
  <c r="L61" i="20"/>
  <c r="B62" i="20"/>
  <c r="B67" i="20"/>
  <c r="E54" i="20"/>
  <c r="I54" i="20"/>
  <c r="M54" i="20"/>
  <c r="C55" i="20"/>
  <c r="G55" i="20"/>
  <c r="K55" i="20"/>
  <c r="O55" i="20"/>
  <c r="C60" i="20"/>
  <c r="G60" i="20"/>
  <c r="K60" i="20"/>
  <c r="O60" i="20"/>
  <c r="B54" i="20"/>
  <c r="AD54" i="20"/>
  <c r="E55" i="20"/>
  <c r="I55" i="20"/>
  <c r="M55" i="20"/>
  <c r="B68" i="20"/>
  <c r="D54" i="19"/>
  <c r="H54" i="19"/>
  <c r="L54" i="19"/>
  <c r="P54" i="19"/>
  <c r="B55" i="19"/>
  <c r="F55" i="19"/>
  <c r="J55" i="19"/>
  <c r="N55" i="19"/>
  <c r="AD55" i="19"/>
  <c r="B60" i="19"/>
  <c r="F60" i="19"/>
  <c r="J60" i="19"/>
  <c r="N60" i="19"/>
  <c r="D61" i="19"/>
  <c r="H61" i="19"/>
  <c r="L61" i="19"/>
  <c r="B62" i="19"/>
  <c r="B67" i="19"/>
  <c r="E54" i="19"/>
  <c r="I54" i="19"/>
  <c r="M54" i="19"/>
  <c r="C55" i="19"/>
  <c r="G55" i="19"/>
  <c r="K55" i="19"/>
  <c r="O55" i="19"/>
  <c r="C60" i="19"/>
  <c r="G60" i="19"/>
  <c r="K60" i="19"/>
  <c r="O60" i="19"/>
  <c r="B54" i="19"/>
  <c r="AD54" i="19"/>
  <c r="E55" i="19"/>
  <c r="I55" i="19"/>
  <c r="M55" i="19"/>
  <c r="B68" i="19"/>
  <c r="D54" i="18"/>
  <c r="H54" i="18"/>
  <c r="L54" i="18"/>
  <c r="P54" i="18"/>
  <c r="B55" i="18"/>
  <c r="F55" i="18"/>
  <c r="J55" i="18"/>
  <c r="N55" i="18"/>
  <c r="AD55" i="18"/>
  <c r="B60" i="18"/>
  <c r="F60" i="18"/>
  <c r="J60" i="18"/>
  <c r="N60" i="18"/>
  <c r="B62" i="18"/>
  <c r="B67" i="18"/>
  <c r="P68" i="18"/>
  <c r="E54" i="18"/>
  <c r="I54" i="18"/>
  <c r="M54" i="18"/>
  <c r="C55" i="18"/>
  <c r="G55" i="18"/>
  <c r="K55" i="18"/>
  <c r="O55" i="18"/>
  <c r="C60" i="18"/>
  <c r="G60" i="18"/>
  <c r="K60" i="18"/>
  <c r="O60" i="18"/>
  <c r="B54" i="18"/>
  <c r="AD54" i="18"/>
  <c r="D55" i="18"/>
  <c r="H55" i="18"/>
  <c r="L55" i="18"/>
  <c r="E55" i="18"/>
  <c r="I55" i="18"/>
  <c r="M55" i="18"/>
  <c r="B68" i="18"/>
  <c r="D54" i="17"/>
  <c r="H54" i="17"/>
  <c r="L54" i="17"/>
  <c r="P54" i="17"/>
  <c r="B55" i="17"/>
  <c r="F55" i="17"/>
  <c r="J55" i="17"/>
  <c r="N55" i="17"/>
  <c r="AD55" i="17"/>
  <c r="B60" i="17"/>
  <c r="F60" i="17"/>
  <c r="J60" i="17"/>
  <c r="N60" i="17"/>
  <c r="B62" i="17"/>
  <c r="B67" i="17"/>
  <c r="P68" i="17"/>
  <c r="E54" i="17"/>
  <c r="I54" i="17"/>
  <c r="M54" i="17"/>
  <c r="C55" i="17"/>
  <c r="G55" i="17"/>
  <c r="K55" i="17"/>
  <c r="O55" i="17"/>
  <c r="C60" i="17"/>
  <c r="G60" i="17"/>
  <c r="K60" i="17"/>
  <c r="O60" i="17"/>
  <c r="B54" i="17"/>
  <c r="AD54" i="17"/>
  <c r="D55" i="17"/>
  <c r="H55" i="17"/>
  <c r="L55" i="17"/>
  <c r="E55" i="17"/>
  <c r="I55" i="17"/>
  <c r="M55" i="17"/>
  <c r="B68" i="17"/>
  <c r="D54" i="16"/>
  <c r="H54" i="16"/>
  <c r="L54" i="16"/>
  <c r="P54" i="16"/>
  <c r="B55" i="16"/>
  <c r="F55" i="16"/>
  <c r="J55" i="16"/>
  <c r="N55" i="16"/>
  <c r="AD55" i="16"/>
  <c r="B60" i="16"/>
  <c r="F60" i="16"/>
  <c r="J60" i="16"/>
  <c r="N60" i="16"/>
  <c r="B62" i="16"/>
  <c r="B67" i="16"/>
  <c r="P68" i="16"/>
  <c r="E54" i="16"/>
  <c r="I54" i="16"/>
  <c r="M54" i="16"/>
  <c r="C55" i="16"/>
  <c r="G55" i="16"/>
  <c r="K55" i="16"/>
  <c r="O55" i="16"/>
  <c r="C60" i="16"/>
  <c r="G60" i="16"/>
  <c r="K60" i="16"/>
  <c r="O60" i="16"/>
  <c r="B54" i="16"/>
  <c r="AD54" i="16"/>
  <c r="D55" i="16"/>
  <c r="H55" i="16"/>
  <c r="L55" i="16"/>
  <c r="E55" i="16"/>
  <c r="I55" i="16"/>
  <c r="M55" i="16"/>
  <c r="B68" i="16"/>
  <c r="D54" i="15"/>
  <c r="H54" i="15"/>
  <c r="L54" i="15"/>
  <c r="P54" i="15"/>
  <c r="B55" i="15"/>
  <c r="F55" i="15"/>
  <c r="J55" i="15"/>
  <c r="N55" i="15"/>
  <c r="AD55" i="15"/>
  <c r="B60" i="15"/>
  <c r="F60" i="15"/>
  <c r="J60" i="15"/>
  <c r="N60" i="15"/>
  <c r="D61" i="15"/>
  <c r="H61" i="15"/>
  <c r="L61" i="15"/>
  <c r="B62" i="15"/>
  <c r="B67" i="15"/>
  <c r="E54" i="15"/>
  <c r="I54" i="15"/>
  <c r="M54" i="15"/>
  <c r="C55" i="15"/>
  <c r="G55" i="15"/>
  <c r="K55" i="15"/>
  <c r="O55" i="15"/>
  <c r="C60" i="15"/>
  <c r="G60" i="15"/>
  <c r="K60" i="15"/>
  <c r="O60" i="15"/>
  <c r="B54" i="15"/>
  <c r="AD54" i="15"/>
  <c r="E55" i="15"/>
  <c r="I55" i="15"/>
  <c r="M55" i="15"/>
  <c r="B68" i="15"/>
  <c r="P54" i="14"/>
  <c r="B55" i="14"/>
  <c r="F55" i="14"/>
  <c r="J55" i="14"/>
  <c r="N55" i="14"/>
  <c r="R55" i="14"/>
  <c r="V55" i="14"/>
  <c r="Z55" i="14"/>
  <c r="AD55" i="14"/>
  <c r="B60" i="14"/>
  <c r="F60" i="14"/>
  <c r="J60" i="14"/>
  <c r="N60" i="14"/>
  <c r="D61" i="14"/>
  <c r="H61" i="14"/>
  <c r="L61" i="14"/>
  <c r="B62" i="14"/>
  <c r="B67" i="14"/>
  <c r="E54" i="14"/>
  <c r="I54" i="14"/>
  <c r="M54" i="14"/>
  <c r="C55" i="14"/>
  <c r="G55" i="14"/>
  <c r="K55" i="14"/>
  <c r="O55" i="14"/>
  <c r="C60" i="14"/>
  <c r="G60" i="14"/>
  <c r="K60" i="14"/>
  <c r="O60" i="14"/>
  <c r="B54" i="14"/>
  <c r="R54" i="14"/>
  <c r="V54" i="14"/>
  <c r="Z54" i="14"/>
  <c r="AD54" i="14"/>
  <c r="P55" i="14"/>
  <c r="T55" i="14"/>
  <c r="X55" i="14"/>
  <c r="AB55" i="14"/>
  <c r="E55" i="14"/>
  <c r="I55" i="14"/>
  <c r="M55" i="14"/>
  <c r="B68" i="14"/>
  <c r="D54" i="13"/>
  <c r="H54" i="13"/>
  <c r="L54" i="13"/>
  <c r="P54" i="13"/>
  <c r="B55" i="13"/>
  <c r="F55" i="13"/>
  <c r="J55" i="13"/>
  <c r="N55" i="13"/>
  <c r="AD55" i="13"/>
  <c r="B60" i="13"/>
  <c r="F60" i="13"/>
  <c r="J60" i="13"/>
  <c r="N60" i="13"/>
  <c r="B62" i="13"/>
  <c r="B67" i="13"/>
  <c r="P68" i="13"/>
  <c r="E54" i="13"/>
  <c r="I54" i="13"/>
  <c r="M54" i="13"/>
  <c r="C55" i="13"/>
  <c r="G55" i="13"/>
  <c r="K55" i="13"/>
  <c r="O55" i="13"/>
  <c r="C60" i="13"/>
  <c r="G60" i="13"/>
  <c r="K60" i="13"/>
  <c r="O60" i="13"/>
  <c r="B54" i="13"/>
  <c r="AD54" i="13"/>
  <c r="D55" i="13"/>
  <c r="H55" i="13"/>
  <c r="L55" i="13"/>
  <c r="E55" i="13"/>
  <c r="I55" i="13"/>
  <c r="M55" i="13"/>
  <c r="B68" i="13"/>
  <c r="D54" i="12"/>
  <c r="H54" i="12"/>
  <c r="L54" i="12"/>
  <c r="P54" i="12"/>
  <c r="B55" i="12"/>
  <c r="F55" i="12"/>
  <c r="J55" i="12"/>
  <c r="N55" i="12"/>
  <c r="AD55" i="12"/>
  <c r="B60" i="12"/>
  <c r="F60" i="12"/>
  <c r="J60" i="12"/>
  <c r="N60" i="12"/>
  <c r="B62" i="12"/>
  <c r="P68" i="12"/>
  <c r="E54" i="12"/>
  <c r="I54" i="12"/>
  <c r="M54" i="12"/>
  <c r="C55" i="12"/>
  <c r="G55" i="12"/>
  <c r="K55" i="12"/>
  <c r="O55" i="12"/>
  <c r="C60" i="12"/>
  <c r="G60" i="12"/>
  <c r="K60" i="12"/>
  <c r="O60" i="12"/>
  <c r="B54" i="12"/>
  <c r="AD54" i="12"/>
  <c r="D55" i="12"/>
  <c r="H55" i="12"/>
  <c r="L55" i="12"/>
  <c r="E55" i="12"/>
  <c r="I55" i="12"/>
  <c r="M55" i="12"/>
  <c r="B68" i="12"/>
  <c r="D54" i="11"/>
  <c r="H54" i="11"/>
  <c r="L54" i="11"/>
  <c r="P54" i="11"/>
  <c r="B55" i="11"/>
  <c r="F55" i="11"/>
  <c r="J55" i="11"/>
  <c r="N55" i="11"/>
  <c r="AD55" i="11"/>
  <c r="B60" i="11"/>
  <c r="F60" i="11"/>
  <c r="J60" i="11"/>
  <c r="N60" i="11"/>
  <c r="D61" i="11"/>
  <c r="H61" i="11"/>
  <c r="L61" i="11"/>
  <c r="B62" i="11"/>
  <c r="B67" i="11"/>
  <c r="E54" i="11"/>
  <c r="I54" i="11"/>
  <c r="M54" i="11"/>
  <c r="C55" i="11"/>
  <c r="G55" i="11"/>
  <c r="K55" i="11"/>
  <c r="O55" i="11"/>
  <c r="C60" i="11"/>
  <c r="G60" i="11"/>
  <c r="K60" i="11"/>
  <c r="O60" i="11"/>
  <c r="B54" i="11"/>
  <c r="AD54" i="11"/>
  <c r="E55" i="11"/>
  <c r="I55" i="11"/>
  <c r="M55" i="11"/>
  <c r="B68" i="11"/>
  <c r="D54" i="10"/>
  <c r="H54" i="10"/>
  <c r="L54" i="10"/>
  <c r="P54" i="10"/>
  <c r="B55" i="10"/>
  <c r="F55" i="10"/>
  <c r="J55" i="10"/>
  <c r="N55" i="10"/>
  <c r="AD55" i="10"/>
  <c r="B60" i="10"/>
  <c r="F60" i="10"/>
  <c r="J60" i="10"/>
  <c r="N60" i="10"/>
  <c r="B62" i="10"/>
  <c r="B67" i="10"/>
  <c r="P68" i="10"/>
  <c r="E54" i="10"/>
  <c r="I54" i="10"/>
  <c r="M54" i="10"/>
  <c r="C55" i="10"/>
  <c r="G55" i="10"/>
  <c r="K55" i="10"/>
  <c r="O55" i="10"/>
  <c r="C60" i="10"/>
  <c r="G60" i="10"/>
  <c r="K60" i="10"/>
  <c r="O60" i="10"/>
  <c r="B54" i="10"/>
  <c r="AD54" i="10"/>
  <c r="D55" i="10"/>
  <c r="H55" i="10"/>
  <c r="L55" i="10"/>
  <c r="E55" i="10"/>
  <c r="I55" i="10"/>
  <c r="M55" i="10"/>
  <c r="B68" i="10"/>
  <c r="D54" i="9"/>
  <c r="H54" i="9"/>
  <c r="L54" i="9"/>
  <c r="P54" i="9"/>
  <c r="B55" i="9"/>
  <c r="F55" i="9"/>
  <c r="J55" i="9"/>
  <c r="N55" i="9"/>
  <c r="AD55" i="9"/>
  <c r="B60" i="9"/>
  <c r="F60" i="9"/>
  <c r="J60" i="9"/>
  <c r="N60" i="9"/>
  <c r="B62" i="9"/>
  <c r="B67" i="9"/>
  <c r="P68" i="9"/>
  <c r="E54" i="9"/>
  <c r="I54" i="9"/>
  <c r="M54" i="9"/>
  <c r="C55" i="9"/>
  <c r="G55" i="9"/>
  <c r="K55" i="9"/>
  <c r="O55" i="9"/>
  <c r="C60" i="9"/>
  <c r="G60" i="9"/>
  <c r="K60" i="9"/>
  <c r="O60" i="9"/>
  <c r="B54" i="9"/>
  <c r="AD54" i="9"/>
  <c r="D55" i="9"/>
  <c r="H55" i="9"/>
  <c r="L55" i="9"/>
  <c r="E55" i="9"/>
  <c r="I55" i="9"/>
  <c r="M55" i="9"/>
  <c r="B68" i="9"/>
  <c r="D54" i="8"/>
  <c r="H54" i="8"/>
  <c r="L54" i="8"/>
  <c r="P54" i="8"/>
  <c r="B55" i="8"/>
  <c r="F55" i="8"/>
  <c r="J55" i="8"/>
  <c r="N55" i="8"/>
  <c r="AD55" i="8"/>
  <c r="B60" i="8"/>
  <c r="F60" i="8"/>
  <c r="J60" i="8"/>
  <c r="N60" i="8"/>
  <c r="B62" i="8"/>
  <c r="B67" i="8"/>
  <c r="P68" i="8"/>
  <c r="E54" i="8"/>
  <c r="I54" i="8"/>
  <c r="M54" i="8"/>
  <c r="C55" i="8"/>
  <c r="G55" i="8"/>
  <c r="K55" i="8"/>
  <c r="O55" i="8"/>
  <c r="C60" i="8"/>
  <c r="G60" i="8"/>
  <c r="K60" i="8"/>
  <c r="O60" i="8"/>
  <c r="B54" i="8"/>
  <c r="AD54" i="8"/>
  <c r="D55" i="8"/>
  <c r="H55" i="8"/>
  <c r="L55" i="8"/>
  <c r="E55" i="8"/>
  <c r="I55" i="8"/>
  <c r="M55" i="8"/>
  <c r="B68" i="8"/>
  <c r="D54" i="7"/>
  <c r="H54" i="7"/>
  <c r="L54" i="7"/>
  <c r="P54" i="7"/>
  <c r="B55" i="7"/>
  <c r="F55" i="7"/>
  <c r="J55" i="7"/>
  <c r="N55" i="7"/>
  <c r="AD55" i="7"/>
  <c r="B60" i="7"/>
  <c r="F60" i="7"/>
  <c r="J60" i="7"/>
  <c r="N60" i="7"/>
  <c r="B62" i="7"/>
  <c r="B67" i="7"/>
  <c r="P68" i="7"/>
  <c r="E54" i="7"/>
  <c r="I54" i="7"/>
  <c r="M54" i="7"/>
  <c r="C55" i="7"/>
  <c r="G55" i="7"/>
  <c r="K55" i="7"/>
  <c r="O55" i="7"/>
  <c r="C60" i="7"/>
  <c r="G60" i="7"/>
  <c r="K60" i="7"/>
  <c r="O60" i="7"/>
  <c r="B54" i="7"/>
  <c r="AD54" i="7"/>
  <c r="D55" i="7"/>
  <c r="H55" i="7"/>
  <c r="L55" i="7"/>
  <c r="E55" i="7"/>
  <c r="I55" i="7"/>
  <c r="M55" i="7"/>
  <c r="B68" i="7"/>
  <c r="D54" i="6"/>
  <c r="H54" i="6"/>
  <c r="L54" i="6"/>
  <c r="P54" i="6"/>
  <c r="B55" i="6"/>
  <c r="F55" i="6"/>
  <c r="J55" i="6"/>
  <c r="N55" i="6"/>
  <c r="AD55" i="6"/>
  <c r="B60" i="6"/>
  <c r="F60" i="6"/>
  <c r="J60" i="6"/>
  <c r="N60" i="6"/>
  <c r="B62" i="6"/>
  <c r="B67" i="6"/>
  <c r="P68" i="6"/>
  <c r="E54" i="6"/>
  <c r="I54" i="6"/>
  <c r="M54" i="6"/>
  <c r="C55" i="6"/>
  <c r="G55" i="6"/>
  <c r="K55" i="6"/>
  <c r="O55" i="6"/>
  <c r="C60" i="6"/>
  <c r="G60" i="6"/>
  <c r="K60" i="6"/>
  <c r="O60" i="6"/>
  <c r="B54" i="6"/>
  <c r="AD54" i="6"/>
  <c r="D55" i="6"/>
  <c r="H55" i="6"/>
  <c r="L55" i="6"/>
  <c r="E55" i="6"/>
  <c r="I55" i="6"/>
  <c r="M55" i="6"/>
  <c r="B68" i="6"/>
  <c r="D54" i="5"/>
  <c r="H54" i="5"/>
  <c r="L54" i="5"/>
  <c r="P54" i="5"/>
  <c r="B55" i="5"/>
  <c r="F55" i="5"/>
  <c r="J55" i="5"/>
  <c r="N55" i="5"/>
  <c r="AD55" i="5"/>
  <c r="B60" i="5"/>
  <c r="F60" i="5"/>
  <c r="J60" i="5"/>
  <c r="N60" i="5"/>
  <c r="B62" i="5"/>
  <c r="B67" i="5"/>
  <c r="P68" i="5"/>
  <c r="E54" i="5"/>
  <c r="I54" i="5"/>
  <c r="M54" i="5"/>
  <c r="C55" i="5"/>
  <c r="G55" i="5"/>
  <c r="K55" i="5"/>
  <c r="O55" i="5"/>
  <c r="S55" i="5"/>
  <c r="W55" i="5"/>
  <c r="AA55" i="5"/>
  <c r="C60" i="5"/>
  <c r="G60" i="5"/>
  <c r="K60" i="5"/>
  <c r="O60" i="5"/>
  <c r="C62" i="5"/>
  <c r="G62" i="5"/>
  <c r="K62" i="5"/>
  <c r="O62" i="5"/>
  <c r="B54" i="5"/>
  <c r="AD54" i="5"/>
  <c r="D55" i="5"/>
  <c r="H55" i="5"/>
  <c r="L55" i="5"/>
  <c r="E55" i="5"/>
  <c r="I55" i="5"/>
  <c r="M55" i="5"/>
  <c r="B68" i="5"/>
  <c r="D54" i="4"/>
  <c r="H54" i="4"/>
  <c r="L54" i="4"/>
  <c r="P54" i="4"/>
  <c r="B55" i="4"/>
  <c r="F55" i="4"/>
  <c r="J55" i="4"/>
  <c r="N55" i="4"/>
  <c r="AD55" i="4"/>
  <c r="B60" i="4"/>
  <c r="F60" i="4"/>
  <c r="J60" i="4"/>
  <c r="N60" i="4"/>
  <c r="B62" i="4"/>
  <c r="B67" i="4"/>
  <c r="P68" i="4"/>
  <c r="E54" i="4"/>
  <c r="I54" i="4"/>
  <c r="M54" i="4"/>
  <c r="C55" i="4"/>
  <c r="G55" i="4"/>
  <c r="K55" i="4"/>
  <c r="O55" i="4"/>
  <c r="C60" i="4"/>
  <c r="G60" i="4"/>
  <c r="K60" i="4"/>
  <c r="O60" i="4"/>
  <c r="B54" i="4"/>
  <c r="AD54" i="4"/>
  <c r="D55" i="4"/>
  <c r="H55" i="4"/>
  <c r="L55" i="4"/>
  <c r="E55" i="4"/>
  <c r="I55" i="4"/>
  <c r="M55" i="4"/>
  <c r="B68" i="4"/>
  <c r="A317" i="2"/>
  <c r="A282" i="2"/>
  <c r="A247" i="2"/>
  <c r="A212" i="2"/>
  <c r="A177" i="2"/>
  <c r="A142" i="2"/>
  <c r="A107" i="2"/>
  <c r="A72" i="2"/>
  <c r="A37" i="2"/>
  <c r="A2" i="2"/>
  <c r="A352" i="2"/>
  <c r="A387" i="2"/>
  <c r="K459" i="2" l="1"/>
  <c r="J459" i="2"/>
  <c r="Q504" i="2" s="1"/>
  <c r="G459" i="2"/>
  <c r="A457" i="2"/>
  <c r="Q493" i="2" s="1"/>
  <c r="Q501" i="2" s="1"/>
  <c r="N489" i="2"/>
  <c r="M489" i="2"/>
  <c r="L489" i="2"/>
  <c r="E489" i="2"/>
  <c r="D489" i="2"/>
  <c r="C489" i="2"/>
  <c r="I489" i="2" s="1"/>
  <c r="B489" i="2"/>
  <c r="N488" i="2"/>
  <c r="M488" i="2"/>
  <c r="L488" i="2"/>
  <c r="E488" i="2"/>
  <c r="D488" i="2"/>
  <c r="C488" i="2"/>
  <c r="I488" i="2" s="1"/>
  <c r="B488" i="2"/>
  <c r="N487" i="2"/>
  <c r="M487" i="2"/>
  <c r="L487" i="2"/>
  <c r="E487" i="2"/>
  <c r="D487" i="2"/>
  <c r="C487" i="2"/>
  <c r="B487" i="2"/>
  <c r="N486" i="2"/>
  <c r="M486" i="2"/>
  <c r="L486" i="2"/>
  <c r="E486" i="2"/>
  <c r="F486" i="2" s="1"/>
  <c r="D486" i="2"/>
  <c r="C486" i="2"/>
  <c r="I486" i="2" s="1"/>
  <c r="B486" i="2"/>
  <c r="N485" i="2"/>
  <c r="M485" i="2"/>
  <c r="L485" i="2"/>
  <c r="E485" i="2"/>
  <c r="F485" i="2" s="1"/>
  <c r="D485" i="2"/>
  <c r="C485" i="2"/>
  <c r="I485" i="2" s="1"/>
  <c r="B485" i="2"/>
  <c r="N484" i="2"/>
  <c r="M484" i="2"/>
  <c r="L484" i="2"/>
  <c r="E484" i="2"/>
  <c r="D484" i="2"/>
  <c r="C484" i="2"/>
  <c r="B484" i="2"/>
  <c r="N483" i="2"/>
  <c r="M483" i="2"/>
  <c r="L483" i="2"/>
  <c r="E483" i="2"/>
  <c r="F483" i="2" s="1"/>
  <c r="D483" i="2"/>
  <c r="I483" i="2" s="1"/>
  <c r="C483" i="2"/>
  <c r="B483" i="2"/>
  <c r="N482" i="2"/>
  <c r="M482" i="2"/>
  <c r="L482" i="2"/>
  <c r="E482" i="2"/>
  <c r="F482" i="2" s="1"/>
  <c r="D482" i="2"/>
  <c r="C482" i="2"/>
  <c r="B482" i="2"/>
  <c r="N481" i="2"/>
  <c r="M481" i="2"/>
  <c r="L481" i="2"/>
  <c r="E481" i="2"/>
  <c r="F481" i="2" s="1"/>
  <c r="D481" i="2"/>
  <c r="C481" i="2"/>
  <c r="I481" i="2" s="1"/>
  <c r="B481" i="2"/>
  <c r="N480" i="2"/>
  <c r="M480" i="2"/>
  <c r="L480" i="2"/>
  <c r="E480" i="2"/>
  <c r="D480" i="2"/>
  <c r="C480" i="2"/>
  <c r="I480" i="2" s="1"/>
  <c r="B480" i="2"/>
  <c r="N479" i="2"/>
  <c r="M479" i="2"/>
  <c r="L479" i="2"/>
  <c r="E479" i="2"/>
  <c r="D479" i="2"/>
  <c r="C479" i="2"/>
  <c r="I479" i="2" s="1"/>
  <c r="B479" i="2"/>
  <c r="N478" i="2"/>
  <c r="M478" i="2"/>
  <c r="L478" i="2"/>
  <c r="E478" i="2"/>
  <c r="F478" i="2" s="1"/>
  <c r="D478" i="2"/>
  <c r="C478" i="2"/>
  <c r="I478" i="2" s="1"/>
  <c r="B478" i="2"/>
  <c r="N477" i="2"/>
  <c r="M477" i="2"/>
  <c r="L477" i="2"/>
  <c r="E477" i="2"/>
  <c r="F477" i="2" s="1"/>
  <c r="D477" i="2"/>
  <c r="I477" i="2" s="1"/>
  <c r="C477" i="2"/>
  <c r="B477" i="2"/>
  <c r="N476" i="2"/>
  <c r="M476" i="2"/>
  <c r="L476" i="2"/>
  <c r="E476" i="2"/>
  <c r="F476" i="2" s="1"/>
  <c r="D476" i="2"/>
  <c r="C476" i="2"/>
  <c r="B476" i="2"/>
  <c r="N475" i="2"/>
  <c r="M475" i="2"/>
  <c r="L475" i="2"/>
  <c r="E475" i="2"/>
  <c r="D475" i="2"/>
  <c r="C475" i="2"/>
  <c r="B475" i="2"/>
  <c r="N474" i="2"/>
  <c r="M474" i="2"/>
  <c r="L474" i="2"/>
  <c r="E474" i="2"/>
  <c r="F474" i="2" s="1"/>
  <c r="D474" i="2"/>
  <c r="C474" i="2"/>
  <c r="B474" i="2"/>
  <c r="N473" i="2"/>
  <c r="M473" i="2"/>
  <c r="L473" i="2"/>
  <c r="E473" i="2"/>
  <c r="F473" i="2" s="1"/>
  <c r="D473" i="2"/>
  <c r="C473" i="2"/>
  <c r="B473" i="2"/>
  <c r="N472" i="2"/>
  <c r="M472" i="2"/>
  <c r="L472" i="2"/>
  <c r="E472" i="2"/>
  <c r="D472" i="2"/>
  <c r="C472" i="2"/>
  <c r="I472" i="2" s="1"/>
  <c r="B472" i="2"/>
  <c r="N471" i="2"/>
  <c r="M471" i="2"/>
  <c r="L471" i="2"/>
  <c r="E471" i="2"/>
  <c r="D471" i="2"/>
  <c r="C471" i="2"/>
  <c r="I471" i="2" s="1"/>
  <c r="B471" i="2"/>
  <c r="N470" i="2"/>
  <c r="M470" i="2"/>
  <c r="L470" i="2"/>
  <c r="E470" i="2"/>
  <c r="D470" i="2"/>
  <c r="C470" i="2"/>
  <c r="I470" i="2" s="1"/>
  <c r="B470" i="2"/>
  <c r="N469" i="2"/>
  <c r="M469" i="2"/>
  <c r="L469" i="2"/>
  <c r="E469" i="2"/>
  <c r="F469" i="2" s="1"/>
  <c r="D469" i="2"/>
  <c r="C469" i="2"/>
  <c r="I469" i="2" s="1"/>
  <c r="B469" i="2"/>
  <c r="N468" i="2"/>
  <c r="M468" i="2"/>
  <c r="L468" i="2"/>
  <c r="E468" i="2"/>
  <c r="F468" i="2" s="1"/>
  <c r="D468" i="2"/>
  <c r="C468" i="2"/>
  <c r="B468" i="2"/>
  <c r="N467" i="2"/>
  <c r="M467" i="2"/>
  <c r="L467" i="2"/>
  <c r="E467" i="2"/>
  <c r="F467" i="2" s="1"/>
  <c r="D467" i="2"/>
  <c r="I467" i="2" s="1"/>
  <c r="C467" i="2"/>
  <c r="B467" i="2"/>
  <c r="N466" i="2"/>
  <c r="M466" i="2"/>
  <c r="L466" i="2"/>
  <c r="E466" i="2"/>
  <c r="F466" i="2" s="1"/>
  <c r="D466" i="2"/>
  <c r="C466" i="2"/>
  <c r="B466" i="2"/>
  <c r="N465" i="2"/>
  <c r="M465" i="2"/>
  <c r="L465" i="2"/>
  <c r="E465" i="2"/>
  <c r="F465" i="2" s="1"/>
  <c r="D465" i="2"/>
  <c r="C465" i="2"/>
  <c r="I465" i="2" s="1"/>
  <c r="B465" i="2"/>
  <c r="N464" i="2"/>
  <c r="M464" i="2"/>
  <c r="L464" i="2"/>
  <c r="E464" i="2"/>
  <c r="D464" i="2"/>
  <c r="C464" i="2"/>
  <c r="B464" i="2"/>
  <c r="N463" i="2"/>
  <c r="M463" i="2"/>
  <c r="L463" i="2"/>
  <c r="E463" i="2"/>
  <c r="D463" i="2"/>
  <c r="C463" i="2"/>
  <c r="I463" i="2" s="1"/>
  <c r="B463" i="2"/>
  <c r="N462" i="2"/>
  <c r="M462" i="2"/>
  <c r="L462" i="2"/>
  <c r="E462" i="2"/>
  <c r="D462" i="2"/>
  <c r="C462" i="2"/>
  <c r="I462" i="2" s="1"/>
  <c r="B462" i="2"/>
  <c r="N461" i="2"/>
  <c r="M461" i="2"/>
  <c r="L461" i="2"/>
  <c r="I461" i="2"/>
  <c r="E461" i="2"/>
  <c r="D461" i="2"/>
  <c r="C461" i="2"/>
  <c r="B461" i="2"/>
  <c r="N460" i="2"/>
  <c r="M460" i="2"/>
  <c r="L460" i="2"/>
  <c r="E460" i="2"/>
  <c r="F460" i="2" s="1"/>
  <c r="D460" i="2"/>
  <c r="C460" i="2"/>
  <c r="B460" i="2"/>
  <c r="A459" i="2"/>
  <c r="A509" i="2"/>
  <c r="G509" i="2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9" i="2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J509" i="2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K509" i="2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A422" i="2"/>
  <c r="P493" i="2" s="1"/>
  <c r="P501" i="2" s="1"/>
  <c r="J460" i="2" l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G460" i="2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P498" i="2"/>
  <c r="F489" i="2"/>
  <c r="I487" i="2"/>
  <c r="F484" i="2"/>
  <c r="I482" i="2"/>
  <c r="F475" i="2"/>
  <c r="I475" i="2"/>
  <c r="I473" i="2"/>
  <c r="I464" i="2"/>
  <c r="F463" i="2"/>
  <c r="F464" i="2"/>
  <c r="I468" i="2"/>
  <c r="F471" i="2"/>
  <c r="F472" i="2"/>
  <c r="I476" i="2"/>
  <c r="F479" i="2"/>
  <c r="F480" i="2"/>
  <c r="I484" i="2"/>
  <c r="F487" i="2"/>
  <c r="F488" i="2"/>
  <c r="I460" i="2"/>
  <c r="F461" i="2"/>
  <c r="F462" i="2"/>
  <c r="I466" i="2"/>
  <c r="F470" i="2"/>
  <c r="I474" i="2"/>
  <c r="J424" i="2"/>
  <c r="P504" i="2" s="1"/>
  <c r="G424" i="2"/>
  <c r="Q498" i="2" s="1"/>
  <c r="J389" i="2"/>
  <c r="G389" i="2"/>
  <c r="J354" i="2"/>
  <c r="N504" i="2" s="1"/>
  <c r="G354" i="2"/>
  <c r="J319" i="2"/>
  <c r="M504" i="2" s="1"/>
  <c r="G319" i="2"/>
  <c r="M498" i="2" s="1"/>
  <c r="J284" i="2"/>
  <c r="L504" i="2" s="1"/>
  <c r="G284" i="2"/>
  <c r="L498" i="2" s="1"/>
  <c r="J249" i="2"/>
  <c r="K504" i="2" s="1"/>
  <c r="G249" i="2"/>
  <c r="K498" i="2" s="1"/>
  <c r="J214" i="2"/>
  <c r="J504" i="2" s="1"/>
  <c r="G214" i="2"/>
  <c r="J498" i="2" s="1"/>
  <c r="J179" i="2"/>
  <c r="I504" i="2" s="1"/>
  <c r="G179" i="2"/>
  <c r="I498" i="2" s="1"/>
  <c r="J144" i="2"/>
  <c r="H504" i="2" s="1"/>
  <c r="G144" i="2"/>
  <c r="H498" i="2" s="1"/>
  <c r="J109" i="2"/>
  <c r="G504" i="2" s="1"/>
  <c r="G109" i="2"/>
  <c r="G498" i="2" s="1"/>
  <c r="J74" i="2"/>
  <c r="F504" i="2" s="1"/>
  <c r="G74" i="2"/>
  <c r="F498" i="2" s="1"/>
  <c r="J39" i="2"/>
  <c r="E504" i="2" s="1"/>
  <c r="G39" i="2"/>
  <c r="E498" i="2" s="1"/>
  <c r="J4" i="2"/>
  <c r="D504" i="2" s="1"/>
  <c r="G4" i="2"/>
  <c r="D498" i="2" s="1"/>
  <c r="O498" i="2" l="1"/>
  <c r="O504" i="2"/>
  <c r="J425" i="2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390" i="2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285" i="2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250" i="2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G425" i="2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390" i="2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355" i="2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N498" i="2" s="1"/>
  <c r="G320" i="2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285" i="2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250" i="2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15" i="2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180" i="2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J145" i="2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G145" i="2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110" i="2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75" i="2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J525" i="2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355" i="2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20" i="2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215" i="2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180" i="2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75" i="2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40" i="2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J30" i="35" l="1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AM74" i="35"/>
  <c r="AL74" i="35"/>
  <c r="AK74" i="35"/>
  <c r="AJ74" i="35"/>
  <c r="AI74" i="35"/>
  <c r="AH74" i="35"/>
  <c r="AG74" i="35"/>
  <c r="AF74" i="35"/>
  <c r="AE74" i="35"/>
  <c r="AD74" i="35"/>
  <c r="AC74" i="35"/>
  <c r="AB74" i="35"/>
  <c r="AA74" i="35"/>
  <c r="Z74" i="35"/>
  <c r="Y74" i="35"/>
  <c r="X74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7" i="35"/>
  <c r="I106" i="35"/>
  <c r="I105" i="35"/>
  <c r="E5" i="35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N493" i="2"/>
  <c r="N501" i="2" s="1"/>
  <c r="A354" i="2"/>
  <c r="C355" i="2"/>
  <c r="L355" i="2"/>
  <c r="N355" i="2"/>
  <c r="C356" i="2"/>
  <c r="E356" i="2"/>
  <c r="N356" i="2"/>
  <c r="D358" i="2"/>
  <c r="B359" i="2"/>
  <c r="N362" i="2"/>
  <c r="C363" i="2"/>
  <c r="N363" i="2"/>
  <c r="C364" i="2"/>
  <c r="L367" i="2"/>
  <c r="C370" i="2"/>
  <c r="N370" i="2"/>
  <c r="B376" i="2"/>
  <c r="C376" i="2"/>
  <c r="L376" i="2"/>
  <c r="N376" i="2"/>
  <c r="M378" i="2"/>
  <c r="B381" i="2"/>
  <c r="D381" i="2"/>
  <c r="B382" i="2"/>
  <c r="M382" i="2"/>
  <c r="N382" i="2"/>
  <c r="L383" i="2"/>
  <c r="B384" i="2"/>
  <c r="D384" i="2"/>
  <c r="L48" i="1"/>
  <c r="M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Q48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Q49" i="1"/>
  <c r="L50" i="1"/>
  <c r="M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Q50" i="1"/>
  <c r="L51" i="1"/>
  <c r="M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Q51" i="1"/>
  <c r="L52" i="1"/>
  <c r="M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Q52" i="1"/>
  <c r="L53" i="1"/>
  <c r="M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B355" i="2"/>
  <c r="D355" i="2"/>
  <c r="M355" i="2"/>
  <c r="B356" i="2"/>
  <c r="D356" i="2"/>
  <c r="M356" i="2"/>
  <c r="B357" i="2"/>
  <c r="D357" i="2"/>
  <c r="M357" i="2"/>
  <c r="B361" i="2"/>
  <c r="D362" i="2"/>
  <c r="D370" i="2"/>
  <c r="B371" i="2"/>
  <c r="M371" i="2"/>
  <c r="B373" i="2"/>
  <c r="B377" i="2"/>
  <c r="D377" i="2"/>
  <c r="M377" i="2"/>
  <c r="B378" i="2"/>
  <c r="D383" i="2"/>
  <c r="M384" i="2"/>
  <c r="L60" i="1"/>
  <c r="B354" i="2" s="1"/>
  <c r="L64" i="1"/>
  <c r="M354" i="2" s="1"/>
  <c r="L59" i="1"/>
  <c r="Z4" i="1"/>
  <c r="I356" i="2" l="1"/>
  <c r="J73" i="35" s="1"/>
  <c r="L65" i="1"/>
  <c r="N354" i="2" s="1"/>
  <c r="L62" i="1"/>
  <c r="D354" i="2" s="1"/>
  <c r="L61" i="1"/>
  <c r="C354" i="2" s="1"/>
  <c r="I354" i="2" s="1"/>
  <c r="E29" i="35" s="1"/>
  <c r="L63" i="1"/>
  <c r="N384" i="2"/>
  <c r="C384" i="2"/>
  <c r="I384" i="2" s="1"/>
  <c r="L384" i="2"/>
  <c r="L382" i="2"/>
  <c r="L381" i="2"/>
  <c r="L380" i="2"/>
  <c r="B380" i="2"/>
  <c r="L379" i="2"/>
  <c r="N379" i="2"/>
  <c r="C379" i="2"/>
  <c r="L378" i="2"/>
  <c r="N377" i="2"/>
  <c r="C377" i="2"/>
  <c r="I377" i="2" s="1"/>
  <c r="AB29" i="35" s="1"/>
  <c r="L375" i="2"/>
  <c r="D375" i="2"/>
  <c r="N374" i="2"/>
  <c r="L374" i="2"/>
  <c r="L373" i="2"/>
  <c r="N372" i="2"/>
  <c r="C372" i="2"/>
  <c r="L372" i="2"/>
  <c r="I370" i="2"/>
  <c r="U29" i="35" s="1"/>
  <c r="L370" i="2"/>
  <c r="L369" i="2"/>
  <c r="D368" i="2"/>
  <c r="C368" i="2"/>
  <c r="L368" i="2"/>
  <c r="C366" i="2"/>
  <c r="L366" i="2"/>
  <c r="L365" i="2"/>
  <c r="L364" i="2"/>
  <c r="L363" i="2"/>
  <c r="C362" i="2"/>
  <c r="I362" i="2" s="1"/>
  <c r="M29" i="35" s="1"/>
  <c r="L362" i="2"/>
  <c r="L361" i="2"/>
  <c r="C360" i="2"/>
  <c r="L359" i="2"/>
  <c r="L357" i="2"/>
  <c r="C357" i="2"/>
  <c r="I357" i="2" s="1"/>
  <c r="K73" i="35" s="1"/>
  <c r="D382" i="2"/>
  <c r="N380" i="2"/>
  <c r="C380" i="2"/>
  <c r="N378" i="2"/>
  <c r="D378" i="2"/>
  <c r="C378" i="2"/>
  <c r="B374" i="2"/>
  <c r="D374" i="2"/>
  <c r="N371" i="2"/>
  <c r="C371" i="2"/>
  <c r="M367" i="2"/>
  <c r="C367" i="2"/>
  <c r="B367" i="2"/>
  <c r="N366" i="2"/>
  <c r="B365" i="2"/>
  <c r="N364" i="2"/>
  <c r="D364" i="2"/>
  <c r="I364" i="2" s="1"/>
  <c r="M361" i="2"/>
  <c r="N360" i="2"/>
  <c r="D360" i="2"/>
  <c r="C359" i="2"/>
  <c r="N358" i="2"/>
  <c r="C358" i="2"/>
  <c r="I358" i="2" s="1"/>
  <c r="H80" i="35" s="1"/>
  <c r="N357" i="2"/>
  <c r="F356" i="2"/>
  <c r="H28" i="34" s="1"/>
  <c r="I355" i="2"/>
  <c r="H77" i="35" s="1"/>
  <c r="M383" i="2"/>
  <c r="B383" i="2"/>
  <c r="D380" i="2"/>
  <c r="D379" i="2"/>
  <c r="B379" i="2"/>
  <c r="D376" i="2"/>
  <c r="I376" i="2" s="1"/>
  <c r="H98" i="35" s="1"/>
  <c r="D372" i="2"/>
  <c r="D366" i="2"/>
  <c r="E355" i="2"/>
  <c r="F355" i="2" s="1"/>
  <c r="G28" i="34" s="1"/>
  <c r="L356" i="2"/>
  <c r="L358" i="2"/>
  <c r="L360" i="2"/>
  <c r="E370" i="2"/>
  <c r="L371" i="2"/>
  <c r="L377" i="2"/>
  <c r="E378" i="2"/>
  <c r="F378" i="2" s="1"/>
  <c r="AD28" i="34" s="1"/>
  <c r="B372" i="2"/>
  <c r="D371" i="2"/>
  <c r="M370" i="2"/>
  <c r="B370" i="2"/>
  <c r="B368" i="2"/>
  <c r="M366" i="2"/>
  <c r="B366" i="2"/>
  <c r="M364" i="2"/>
  <c r="B364" i="2"/>
  <c r="E363" i="2"/>
  <c r="D363" i="2"/>
  <c r="I363" i="2" s="1"/>
  <c r="B363" i="2"/>
  <c r="M360" i="2"/>
  <c r="B360" i="2"/>
  <c r="M358" i="2"/>
  <c r="B358" i="2"/>
  <c r="C383" i="2"/>
  <c r="I383" i="2" s="1"/>
  <c r="H105" i="35" s="1"/>
  <c r="D369" i="2"/>
  <c r="N359" i="2"/>
  <c r="M359" i="2"/>
  <c r="D359" i="2"/>
  <c r="N361" i="2"/>
  <c r="D361" i="2"/>
  <c r="C361" i="2"/>
  <c r="B362" i="2"/>
  <c r="M363" i="2"/>
  <c r="D365" i="2"/>
  <c r="N365" i="2"/>
  <c r="M365" i="2"/>
  <c r="C365" i="2"/>
  <c r="N367" i="2"/>
  <c r="D367" i="2"/>
  <c r="N368" i="2"/>
  <c r="B369" i="2"/>
  <c r="N369" i="2"/>
  <c r="M369" i="2"/>
  <c r="C369" i="2"/>
  <c r="D373" i="2"/>
  <c r="N373" i="2"/>
  <c r="M373" i="2"/>
  <c r="C373" i="2"/>
  <c r="M374" i="2"/>
  <c r="C374" i="2"/>
  <c r="B375" i="2"/>
  <c r="N375" i="2"/>
  <c r="M375" i="2"/>
  <c r="C375" i="2"/>
  <c r="E376" i="2"/>
  <c r="F376" i="2" s="1"/>
  <c r="AB28" i="34" s="1"/>
  <c r="M376" i="2"/>
  <c r="M379" i="2"/>
  <c r="M380" i="2"/>
  <c r="N381" i="2"/>
  <c r="M381" i="2"/>
  <c r="C381" i="2"/>
  <c r="I381" i="2" s="1"/>
  <c r="AI73" i="35" s="1"/>
  <c r="E382" i="2"/>
  <c r="F382" i="2" s="1"/>
  <c r="AH28" i="34" s="1"/>
  <c r="C382" i="2"/>
  <c r="N383" i="2"/>
  <c r="H78" i="35"/>
  <c r="G29" i="35"/>
  <c r="C29" i="35"/>
  <c r="C30" i="35" s="1"/>
  <c r="C28" i="34"/>
  <c r="C29" i="34" s="1"/>
  <c r="P67" i="1"/>
  <c r="AN4" i="1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J26" i="35"/>
  <c r="AI26" i="35"/>
  <c r="AH26" i="35"/>
  <c r="AG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AK25" i="34"/>
  <c r="AJ25" i="34"/>
  <c r="AI25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AK23" i="34"/>
  <c r="AJ23" i="34"/>
  <c r="AI23" i="34"/>
  <c r="AH23" i="34"/>
  <c r="AG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AK21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AK13" i="34"/>
  <c r="AJ13" i="34"/>
  <c r="AI13" i="34"/>
  <c r="AH13" i="34"/>
  <c r="AG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L493" i="2"/>
  <c r="L501" i="2" s="1"/>
  <c r="J493" i="2"/>
  <c r="J501" i="2" s="1"/>
  <c r="H493" i="2"/>
  <c r="H501" i="2" s="1"/>
  <c r="F493" i="2"/>
  <c r="F501" i="2" s="1"/>
  <c r="A284" i="2"/>
  <c r="A249" i="2"/>
  <c r="A214" i="2"/>
  <c r="A179" i="2"/>
  <c r="A144" i="2"/>
  <c r="A109" i="2"/>
  <c r="A74" i="2"/>
  <c r="I59" i="1"/>
  <c r="J59" i="1"/>
  <c r="K59" i="1"/>
  <c r="M59" i="1"/>
  <c r="Q4" i="1"/>
  <c r="AE4" i="1" s="1"/>
  <c r="R4" i="1"/>
  <c r="S4" i="1"/>
  <c r="AG4" i="1" s="1"/>
  <c r="T4" i="1"/>
  <c r="U4" i="1"/>
  <c r="AI4" i="1" s="1"/>
  <c r="V4" i="1"/>
  <c r="W4" i="1"/>
  <c r="AK4" i="1" s="1"/>
  <c r="X4" i="1"/>
  <c r="Y4" i="1"/>
  <c r="AM4" i="1" s="1"/>
  <c r="AA4" i="1"/>
  <c r="AC4" i="1"/>
  <c r="AQ4" i="1" s="1"/>
  <c r="AK54" i="1"/>
  <c r="AI54" i="1"/>
  <c r="AG54" i="1"/>
  <c r="N180" i="2"/>
  <c r="N510" i="2" s="1"/>
  <c r="N145" i="2"/>
  <c r="N110" i="2"/>
  <c r="N75" i="2"/>
  <c r="M180" i="2"/>
  <c r="M510" i="2" s="1"/>
  <c r="M145" i="2"/>
  <c r="M110" i="2"/>
  <c r="M75" i="2"/>
  <c r="D180" i="2"/>
  <c r="D510" i="2" s="1"/>
  <c r="D145" i="2"/>
  <c r="D110" i="2"/>
  <c r="D75" i="2"/>
  <c r="C180" i="2"/>
  <c r="C145" i="2"/>
  <c r="I145" i="2" s="1"/>
  <c r="F17" i="35" s="1"/>
  <c r="C110" i="2"/>
  <c r="I110" i="2" s="1"/>
  <c r="F15" i="35" s="1"/>
  <c r="C75" i="2"/>
  <c r="I75" i="2" s="1"/>
  <c r="F13" i="35" s="1"/>
  <c r="B180" i="2"/>
  <c r="B510" i="2" s="1"/>
  <c r="B145" i="2"/>
  <c r="B110" i="2"/>
  <c r="B75" i="2"/>
  <c r="N181" i="2"/>
  <c r="N146" i="2"/>
  <c r="N111" i="2"/>
  <c r="N76" i="2"/>
  <c r="M181" i="2"/>
  <c r="M146" i="2"/>
  <c r="M111" i="2"/>
  <c r="M76" i="2"/>
  <c r="D181" i="2"/>
  <c r="D146" i="2"/>
  <c r="D111" i="2"/>
  <c r="D76" i="2"/>
  <c r="C181" i="2"/>
  <c r="C146" i="2"/>
  <c r="C111" i="2"/>
  <c r="I111" i="2" s="1"/>
  <c r="G15" i="35" s="1"/>
  <c r="C76" i="2"/>
  <c r="B181" i="2"/>
  <c r="B146" i="2"/>
  <c r="B111" i="2"/>
  <c r="B76" i="2"/>
  <c r="N182" i="2"/>
  <c r="N147" i="2"/>
  <c r="N112" i="2"/>
  <c r="N77" i="2"/>
  <c r="M182" i="2"/>
  <c r="M147" i="2"/>
  <c r="M112" i="2"/>
  <c r="M77" i="2"/>
  <c r="D182" i="2"/>
  <c r="D147" i="2"/>
  <c r="D112" i="2"/>
  <c r="D77" i="2"/>
  <c r="C182" i="2"/>
  <c r="C147" i="2"/>
  <c r="I147" i="2" s="1"/>
  <c r="H17" i="35" s="1"/>
  <c r="C112" i="2"/>
  <c r="C77" i="2"/>
  <c r="B182" i="2"/>
  <c r="B147" i="2"/>
  <c r="B112" i="2"/>
  <c r="B77" i="2"/>
  <c r="N183" i="2"/>
  <c r="N148" i="2"/>
  <c r="N113" i="2"/>
  <c r="N78" i="2"/>
  <c r="M183" i="2"/>
  <c r="M148" i="2"/>
  <c r="M113" i="2"/>
  <c r="M78" i="2"/>
  <c r="D183" i="2"/>
  <c r="D148" i="2"/>
  <c r="D113" i="2"/>
  <c r="D78" i="2"/>
  <c r="C183" i="2"/>
  <c r="C148" i="2"/>
  <c r="I148" i="2" s="1"/>
  <c r="I17" i="35" s="1"/>
  <c r="C113" i="2"/>
  <c r="C78" i="2"/>
  <c r="I78" i="2" s="1"/>
  <c r="I13" i="35" s="1"/>
  <c r="B148" i="2"/>
  <c r="B113" i="2"/>
  <c r="B78" i="2"/>
  <c r="N184" i="2"/>
  <c r="N149" i="2"/>
  <c r="N114" i="2"/>
  <c r="N79" i="2"/>
  <c r="M184" i="2"/>
  <c r="M149" i="2"/>
  <c r="M114" i="2"/>
  <c r="M79" i="2"/>
  <c r="D149" i="2"/>
  <c r="D114" i="2"/>
  <c r="D79" i="2"/>
  <c r="C184" i="2"/>
  <c r="C149" i="2"/>
  <c r="I149" i="2" s="1"/>
  <c r="J17" i="35" s="1"/>
  <c r="C114" i="2"/>
  <c r="C79" i="2"/>
  <c r="B149" i="2"/>
  <c r="B114" i="2"/>
  <c r="N185" i="2"/>
  <c r="N150" i="2"/>
  <c r="N115" i="2"/>
  <c r="N80" i="2"/>
  <c r="M185" i="2"/>
  <c r="M150" i="2"/>
  <c r="M115" i="2"/>
  <c r="M80" i="2"/>
  <c r="D185" i="2"/>
  <c r="D150" i="2"/>
  <c r="D115" i="2"/>
  <c r="D80" i="2"/>
  <c r="C185" i="2"/>
  <c r="C150" i="2"/>
  <c r="I150" i="2" s="1"/>
  <c r="K17" i="35" s="1"/>
  <c r="C115" i="2"/>
  <c r="C80" i="2"/>
  <c r="B185" i="2"/>
  <c r="B150" i="2"/>
  <c r="B115" i="2"/>
  <c r="B80" i="2"/>
  <c r="N186" i="2"/>
  <c r="N151" i="2"/>
  <c r="N116" i="2"/>
  <c r="N81" i="2"/>
  <c r="M186" i="2"/>
  <c r="M151" i="2"/>
  <c r="M116" i="2"/>
  <c r="M81" i="2"/>
  <c r="D186" i="2"/>
  <c r="D151" i="2"/>
  <c r="D116" i="2"/>
  <c r="D81" i="2"/>
  <c r="C186" i="2"/>
  <c r="C151" i="2"/>
  <c r="I151" i="2" s="1"/>
  <c r="L17" i="35" s="1"/>
  <c r="C116" i="2"/>
  <c r="C81" i="2"/>
  <c r="B186" i="2"/>
  <c r="B151" i="2"/>
  <c r="B116" i="2"/>
  <c r="B81" i="2"/>
  <c r="N187" i="2"/>
  <c r="N152" i="2"/>
  <c r="N117" i="2"/>
  <c r="N82" i="2"/>
  <c r="M187" i="2"/>
  <c r="M152" i="2"/>
  <c r="M117" i="2"/>
  <c r="M82" i="2"/>
  <c r="D187" i="2"/>
  <c r="D152" i="2"/>
  <c r="D117" i="2"/>
  <c r="D82" i="2"/>
  <c r="C187" i="2"/>
  <c r="C152" i="2"/>
  <c r="I152" i="2" s="1"/>
  <c r="M17" i="35" s="1"/>
  <c r="C117" i="2"/>
  <c r="M15" i="35" s="1"/>
  <c r="C82" i="2"/>
  <c r="B187" i="2"/>
  <c r="B152" i="2"/>
  <c r="B117" i="2"/>
  <c r="B82" i="2"/>
  <c r="N188" i="2"/>
  <c r="N153" i="2"/>
  <c r="N118" i="2"/>
  <c r="N83" i="2"/>
  <c r="M188" i="2"/>
  <c r="M153" i="2"/>
  <c r="M118" i="2"/>
  <c r="M83" i="2"/>
  <c r="D188" i="2"/>
  <c r="D153" i="2"/>
  <c r="D118" i="2"/>
  <c r="D83" i="2"/>
  <c r="C188" i="2"/>
  <c r="C153" i="2"/>
  <c r="I153" i="2" s="1"/>
  <c r="N17" i="35" s="1"/>
  <c r="C118" i="2"/>
  <c r="C83" i="2"/>
  <c r="B188" i="2"/>
  <c r="B153" i="2"/>
  <c r="B118" i="2"/>
  <c r="B83" i="2"/>
  <c r="N189" i="2"/>
  <c r="N154" i="2"/>
  <c r="N119" i="2"/>
  <c r="N84" i="2"/>
  <c r="M189" i="2"/>
  <c r="M154" i="2"/>
  <c r="M119" i="2"/>
  <c r="M84" i="2"/>
  <c r="D189" i="2"/>
  <c r="D154" i="2"/>
  <c r="D119" i="2"/>
  <c r="D84" i="2"/>
  <c r="C189" i="2"/>
  <c r="C154" i="2"/>
  <c r="I154" i="2" s="1"/>
  <c r="O17" i="35" s="1"/>
  <c r="C119" i="2"/>
  <c r="C84" i="2"/>
  <c r="B189" i="2"/>
  <c r="B154" i="2"/>
  <c r="B119" i="2"/>
  <c r="B84" i="2"/>
  <c r="N190" i="2"/>
  <c r="N155" i="2"/>
  <c r="N120" i="2"/>
  <c r="N85" i="2"/>
  <c r="M190" i="2"/>
  <c r="M155" i="2"/>
  <c r="M120" i="2"/>
  <c r="M85" i="2"/>
  <c r="D190" i="2"/>
  <c r="D155" i="2"/>
  <c r="D120" i="2"/>
  <c r="D85" i="2"/>
  <c r="C190" i="2"/>
  <c r="C155" i="2"/>
  <c r="I155" i="2" s="1"/>
  <c r="P17" i="35" s="1"/>
  <c r="C120" i="2"/>
  <c r="C85" i="2"/>
  <c r="B190" i="2"/>
  <c r="B155" i="2"/>
  <c r="B120" i="2"/>
  <c r="B85" i="2"/>
  <c r="N191" i="2"/>
  <c r="N156" i="2"/>
  <c r="N121" i="2"/>
  <c r="N86" i="2"/>
  <c r="M191" i="2"/>
  <c r="M156" i="2"/>
  <c r="M121" i="2"/>
  <c r="M86" i="2"/>
  <c r="D191" i="2"/>
  <c r="D156" i="2"/>
  <c r="D121" i="2"/>
  <c r="D86" i="2"/>
  <c r="C191" i="2"/>
  <c r="C156" i="2"/>
  <c r="C121" i="2"/>
  <c r="C86" i="2"/>
  <c r="B191" i="2"/>
  <c r="B156" i="2"/>
  <c r="B121" i="2"/>
  <c r="B86" i="2"/>
  <c r="N192" i="2"/>
  <c r="N157" i="2"/>
  <c r="N122" i="2"/>
  <c r="N87" i="2"/>
  <c r="M192" i="2"/>
  <c r="M157" i="2"/>
  <c r="M122" i="2"/>
  <c r="M87" i="2"/>
  <c r="D192" i="2"/>
  <c r="D157" i="2"/>
  <c r="D122" i="2"/>
  <c r="D87" i="2"/>
  <c r="C192" i="2"/>
  <c r="C157" i="2"/>
  <c r="I157" i="2" s="1"/>
  <c r="R17" i="35" s="1"/>
  <c r="C122" i="2"/>
  <c r="C87" i="2"/>
  <c r="B192" i="2"/>
  <c r="B157" i="2"/>
  <c r="B122" i="2"/>
  <c r="B87" i="2"/>
  <c r="N193" i="2"/>
  <c r="N158" i="2"/>
  <c r="N123" i="2"/>
  <c r="N88" i="2"/>
  <c r="M193" i="2"/>
  <c r="M158" i="2"/>
  <c r="M123" i="2"/>
  <c r="M88" i="2"/>
  <c r="D193" i="2"/>
  <c r="D158" i="2"/>
  <c r="D123" i="2"/>
  <c r="D88" i="2"/>
  <c r="C193" i="2"/>
  <c r="C158" i="2"/>
  <c r="I158" i="2" s="1"/>
  <c r="S17" i="35" s="1"/>
  <c r="C123" i="2"/>
  <c r="C88" i="2"/>
  <c r="B193" i="2"/>
  <c r="B158" i="2"/>
  <c r="B123" i="2"/>
  <c r="B88" i="2"/>
  <c r="N194" i="2"/>
  <c r="N159" i="2"/>
  <c r="N124" i="2"/>
  <c r="N89" i="2"/>
  <c r="M194" i="2"/>
  <c r="M159" i="2"/>
  <c r="M124" i="2"/>
  <c r="M89" i="2"/>
  <c r="D194" i="2"/>
  <c r="D159" i="2"/>
  <c r="D124" i="2"/>
  <c r="D89" i="2"/>
  <c r="C194" i="2"/>
  <c r="C159" i="2"/>
  <c r="C124" i="2"/>
  <c r="T15" i="35" s="1"/>
  <c r="C89" i="2"/>
  <c r="B194" i="2"/>
  <c r="B159" i="2"/>
  <c r="B124" i="2"/>
  <c r="B89" i="2"/>
  <c r="N195" i="2"/>
  <c r="N160" i="2"/>
  <c r="N125" i="2"/>
  <c r="N90" i="2"/>
  <c r="M195" i="2"/>
  <c r="M160" i="2"/>
  <c r="M125" i="2"/>
  <c r="M90" i="2"/>
  <c r="D195" i="2"/>
  <c r="D160" i="2"/>
  <c r="D125" i="2"/>
  <c r="D90" i="2"/>
  <c r="C195" i="2"/>
  <c r="C160" i="2"/>
  <c r="I160" i="2" s="1"/>
  <c r="U17" i="35" s="1"/>
  <c r="C125" i="2"/>
  <c r="U15" i="35" s="1"/>
  <c r="C90" i="2"/>
  <c r="I90" i="2" s="1"/>
  <c r="U13" i="35" s="1"/>
  <c r="B195" i="2"/>
  <c r="B160" i="2"/>
  <c r="B125" i="2"/>
  <c r="B90" i="2"/>
  <c r="N196" i="2"/>
  <c r="N161" i="2"/>
  <c r="N126" i="2"/>
  <c r="N91" i="2"/>
  <c r="M196" i="2"/>
  <c r="M161" i="2"/>
  <c r="M126" i="2"/>
  <c r="M91" i="2"/>
  <c r="D196" i="2"/>
  <c r="D161" i="2"/>
  <c r="D126" i="2"/>
  <c r="D91" i="2"/>
  <c r="C196" i="2"/>
  <c r="C161" i="2"/>
  <c r="C126" i="2"/>
  <c r="C91" i="2"/>
  <c r="B161" i="2"/>
  <c r="B126" i="2"/>
  <c r="B91" i="2"/>
  <c r="N197" i="2"/>
  <c r="N162" i="2"/>
  <c r="N127" i="2"/>
  <c r="N92" i="2"/>
  <c r="M197" i="2"/>
  <c r="M162" i="2"/>
  <c r="M127" i="2"/>
  <c r="M92" i="2"/>
  <c r="D197" i="2"/>
  <c r="D162" i="2"/>
  <c r="D127" i="2"/>
  <c r="D92" i="2"/>
  <c r="C197" i="2"/>
  <c r="C162" i="2"/>
  <c r="I162" i="2" s="1"/>
  <c r="W17" i="35" s="1"/>
  <c r="C127" i="2"/>
  <c r="C92" i="2"/>
  <c r="B197" i="2"/>
  <c r="B162" i="2"/>
  <c r="B127" i="2"/>
  <c r="B92" i="2"/>
  <c r="N198" i="2"/>
  <c r="N163" i="2"/>
  <c r="N128" i="2"/>
  <c r="N93" i="2"/>
  <c r="M198" i="2"/>
  <c r="M163" i="2"/>
  <c r="M128" i="2"/>
  <c r="M93" i="2"/>
  <c r="D198" i="2"/>
  <c r="D163" i="2"/>
  <c r="D128" i="2"/>
  <c r="D93" i="2"/>
  <c r="C198" i="2"/>
  <c r="C163" i="2"/>
  <c r="C128" i="2"/>
  <c r="C93" i="2"/>
  <c r="B163" i="2"/>
  <c r="B128" i="2"/>
  <c r="B93" i="2"/>
  <c r="N199" i="2"/>
  <c r="N164" i="2"/>
  <c r="N129" i="2"/>
  <c r="N94" i="2"/>
  <c r="M199" i="2"/>
  <c r="M164" i="2"/>
  <c r="M129" i="2"/>
  <c r="M94" i="2"/>
  <c r="D199" i="2"/>
  <c r="D164" i="2"/>
  <c r="D129" i="2"/>
  <c r="D94" i="2"/>
  <c r="C199" i="2"/>
  <c r="C164" i="2"/>
  <c r="I164" i="2" s="1"/>
  <c r="Y17" i="35" s="1"/>
  <c r="C129" i="2"/>
  <c r="I129" i="2" s="1"/>
  <c r="C94" i="2"/>
  <c r="B199" i="2"/>
  <c r="B164" i="2"/>
  <c r="B129" i="2"/>
  <c r="B94" i="2"/>
  <c r="N200" i="2"/>
  <c r="N165" i="2"/>
  <c r="N130" i="2"/>
  <c r="N95" i="2"/>
  <c r="M200" i="2"/>
  <c r="M165" i="2"/>
  <c r="M130" i="2"/>
  <c r="M95" i="2"/>
  <c r="D200" i="2"/>
  <c r="D165" i="2"/>
  <c r="D130" i="2"/>
  <c r="D95" i="2"/>
  <c r="C200" i="2"/>
  <c r="C165" i="2"/>
  <c r="I165" i="2" s="1"/>
  <c r="Z17" i="35" s="1"/>
  <c r="C130" i="2"/>
  <c r="C95" i="2"/>
  <c r="B200" i="2"/>
  <c r="B165" i="2"/>
  <c r="B130" i="2"/>
  <c r="B95" i="2"/>
  <c r="N201" i="2"/>
  <c r="N166" i="2"/>
  <c r="N131" i="2"/>
  <c r="N96" i="2"/>
  <c r="M201" i="2"/>
  <c r="M166" i="2"/>
  <c r="M131" i="2"/>
  <c r="M96" i="2"/>
  <c r="D201" i="2"/>
  <c r="D166" i="2"/>
  <c r="D131" i="2"/>
  <c r="D96" i="2"/>
  <c r="C201" i="2"/>
  <c r="C166" i="2"/>
  <c r="I166" i="2" s="1"/>
  <c r="AA17" i="35" s="1"/>
  <c r="C131" i="2"/>
  <c r="AA15" i="35" s="1"/>
  <c r="C96" i="2"/>
  <c r="B201" i="2"/>
  <c r="B166" i="2"/>
  <c r="B131" i="2"/>
  <c r="B96" i="2"/>
  <c r="N202" i="2"/>
  <c r="N167" i="2"/>
  <c r="N132" i="2"/>
  <c r="N97" i="2"/>
  <c r="M202" i="2"/>
  <c r="M167" i="2"/>
  <c r="M132" i="2"/>
  <c r="M97" i="2"/>
  <c r="D202" i="2"/>
  <c r="D167" i="2"/>
  <c r="D132" i="2"/>
  <c r="D97" i="2"/>
  <c r="C202" i="2"/>
  <c r="C167" i="2"/>
  <c r="I167" i="2" s="1"/>
  <c r="AB17" i="35" s="1"/>
  <c r="C132" i="2"/>
  <c r="I132" i="2" s="1"/>
  <c r="C97" i="2"/>
  <c r="B202" i="2"/>
  <c r="B167" i="2"/>
  <c r="B132" i="2"/>
  <c r="B97" i="2"/>
  <c r="N203" i="2"/>
  <c r="N168" i="2"/>
  <c r="N133" i="2"/>
  <c r="N98" i="2"/>
  <c r="M203" i="2"/>
  <c r="M168" i="2"/>
  <c r="M133" i="2"/>
  <c r="M98" i="2"/>
  <c r="D203" i="2"/>
  <c r="D168" i="2"/>
  <c r="D133" i="2"/>
  <c r="D98" i="2"/>
  <c r="C203" i="2"/>
  <c r="C168" i="2"/>
  <c r="I168" i="2" s="1"/>
  <c r="AC17" i="35" s="1"/>
  <c r="C133" i="2"/>
  <c r="I133" i="2" s="1"/>
  <c r="C98" i="2"/>
  <c r="B203" i="2"/>
  <c r="B168" i="2"/>
  <c r="B133" i="2"/>
  <c r="B98" i="2"/>
  <c r="N204" i="2"/>
  <c r="N169" i="2"/>
  <c r="N134" i="2"/>
  <c r="N99" i="2"/>
  <c r="M204" i="2"/>
  <c r="M169" i="2"/>
  <c r="M134" i="2"/>
  <c r="M99" i="2"/>
  <c r="D204" i="2"/>
  <c r="D169" i="2"/>
  <c r="D134" i="2"/>
  <c r="D99" i="2"/>
  <c r="C204" i="2"/>
  <c r="C169" i="2"/>
  <c r="C134" i="2"/>
  <c r="I134" i="2" s="1"/>
  <c r="C99" i="2"/>
  <c r="B204" i="2"/>
  <c r="B169" i="2"/>
  <c r="B134" i="2"/>
  <c r="B99" i="2"/>
  <c r="N205" i="2"/>
  <c r="N170" i="2"/>
  <c r="N135" i="2"/>
  <c r="N100" i="2"/>
  <c r="M205" i="2"/>
  <c r="M170" i="2"/>
  <c r="M135" i="2"/>
  <c r="M100" i="2"/>
  <c r="D205" i="2"/>
  <c r="D170" i="2"/>
  <c r="D135" i="2"/>
  <c r="D100" i="2"/>
  <c r="C205" i="2"/>
  <c r="C170" i="2"/>
  <c r="C135" i="2"/>
  <c r="I135" i="2" s="1"/>
  <c r="C100" i="2"/>
  <c r="B205" i="2"/>
  <c r="B170" i="2"/>
  <c r="B135" i="2"/>
  <c r="B100" i="2"/>
  <c r="N206" i="2"/>
  <c r="N171" i="2"/>
  <c r="N136" i="2"/>
  <c r="N101" i="2"/>
  <c r="M206" i="2"/>
  <c r="M171" i="2"/>
  <c r="M136" i="2"/>
  <c r="M101" i="2"/>
  <c r="D206" i="2"/>
  <c r="D171" i="2"/>
  <c r="D136" i="2"/>
  <c r="D101" i="2"/>
  <c r="C206" i="2"/>
  <c r="C171" i="2"/>
  <c r="I171" i="2" s="1"/>
  <c r="AF17" i="35" s="1"/>
  <c r="C136" i="2"/>
  <c r="C101" i="2"/>
  <c r="B206" i="2"/>
  <c r="B171" i="2"/>
  <c r="B136" i="2"/>
  <c r="B101" i="2"/>
  <c r="N207" i="2"/>
  <c r="N172" i="2"/>
  <c r="N137" i="2"/>
  <c r="N102" i="2"/>
  <c r="M207" i="2"/>
  <c r="M172" i="2"/>
  <c r="M137" i="2"/>
  <c r="M102" i="2"/>
  <c r="D207" i="2"/>
  <c r="D172" i="2"/>
  <c r="D137" i="2"/>
  <c r="D102" i="2"/>
  <c r="C207" i="2"/>
  <c r="C172" i="2"/>
  <c r="C137" i="2"/>
  <c r="AG15" i="35" s="1"/>
  <c r="C102" i="2"/>
  <c r="B207" i="2"/>
  <c r="B172" i="2"/>
  <c r="B137" i="2"/>
  <c r="B102" i="2"/>
  <c r="N208" i="2"/>
  <c r="N173" i="2"/>
  <c r="N138" i="2"/>
  <c r="N103" i="2"/>
  <c r="M208" i="2"/>
  <c r="M173" i="2"/>
  <c r="M138" i="2"/>
  <c r="M103" i="2"/>
  <c r="D208" i="2"/>
  <c r="D173" i="2"/>
  <c r="D138" i="2"/>
  <c r="D103" i="2"/>
  <c r="C208" i="2"/>
  <c r="C173" i="2"/>
  <c r="I173" i="2" s="1"/>
  <c r="AH17" i="35" s="1"/>
  <c r="C138" i="2"/>
  <c r="C103" i="2"/>
  <c r="B208" i="2"/>
  <c r="B173" i="2"/>
  <c r="B138" i="2"/>
  <c r="B103" i="2"/>
  <c r="N209" i="2"/>
  <c r="N174" i="2"/>
  <c r="N139" i="2"/>
  <c r="N104" i="2"/>
  <c r="M209" i="2"/>
  <c r="M174" i="2"/>
  <c r="M139" i="2"/>
  <c r="M104" i="2"/>
  <c r="D209" i="2"/>
  <c r="D174" i="2"/>
  <c r="D139" i="2"/>
  <c r="D104" i="2"/>
  <c r="C209" i="2"/>
  <c r="C174" i="2"/>
  <c r="I174" i="2" s="1"/>
  <c r="AI17" i="35" s="1"/>
  <c r="C139" i="2"/>
  <c r="C104" i="2"/>
  <c r="I104" i="2" s="1"/>
  <c r="AI13" i="35" s="1"/>
  <c r="B174" i="2"/>
  <c r="B139" i="2"/>
  <c r="B104" i="2"/>
  <c r="G59" i="1"/>
  <c r="F59" i="1"/>
  <c r="E59" i="1"/>
  <c r="D59" i="1"/>
  <c r="G53" i="1"/>
  <c r="G65" i="1" s="1"/>
  <c r="N179" i="2" s="1"/>
  <c r="F53" i="1"/>
  <c r="F65" i="1" s="1"/>
  <c r="N144" i="2" s="1"/>
  <c r="E53" i="1"/>
  <c r="E65" i="1" s="1"/>
  <c r="N109" i="2" s="1"/>
  <c r="D53" i="1"/>
  <c r="D65" i="1" s="1"/>
  <c r="N74" i="2" s="1"/>
  <c r="G52" i="1"/>
  <c r="G64" i="1" s="1"/>
  <c r="M179" i="2" s="1"/>
  <c r="F52" i="1"/>
  <c r="F64" i="1" s="1"/>
  <c r="M144" i="2" s="1"/>
  <c r="E52" i="1"/>
  <c r="E64" i="1" s="1"/>
  <c r="M109" i="2" s="1"/>
  <c r="D52" i="1"/>
  <c r="D64" i="1" s="1"/>
  <c r="M74" i="2" s="1"/>
  <c r="G51" i="1"/>
  <c r="G63" i="1" s="1"/>
  <c r="F51" i="1"/>
  <c r="F63" i="1" s="1"/>
  <c r="E51" i="1"/>
  <c r="E63" i="1" s="1"/>
  <c r="D51" i="1"/>
  <c r="D63" i="1" s="1"/>
  <c r="G50" i="1"/>
  <c r="G62" i="1" s="1"/>
  <c r="D179" i="2" s="1"/>
  <c r="F50" i="1"/>
  <c r="F62" i="1" s="1"/>
  <c r="D144" i="2" s="1"/>
  <c r="E50" i="1"/>
  <c r="E62" i="1" s="1"/>
  <c r="D109" i="2" s="1"/>
  <c r="D50" i="1"/>
  <c r="D62" i="1" s="1"/>
  <c r="D74" i="2" s="1"/>
  <c r="G49" i="1"/>
  <c r="G61" i="1" s="1"/>
  <c r="C179" i="2" s="1"/>
  <c r="F49" i="1"/>
  <c r="F61" i="1" s="1"/>
  <c r="C144" i="2" s="1"/>
  <c r="I144" i="2" s="1"/>
  <c r="E17" i="35" s="1"/>
  <c r="E49" i="1"/>
  <c r="E61" i="1" s="1"/>
  <c r="C109" i="2" s="1"/>
  <c r="I109" i="2" s="1"/>
  <c r="E15" i="35" s="1"/>
  <c r="D49" i="1"/>
  <c r="D61" i="1" s="1"/>
  <c r="C74" i="2" s="1"/>
  <c r="I74" i="2" s="1"/>
  <c r="E13" i="35" s="1"/>
  <c r="G48" i="1"/>
  <c r="F48" i="1"/>
  <c r="F60" i="1" s="1"/>
  <c r="B144" i="2" s="1"/>
  <c r="E48" i="1"/>
  <c r="E60" i="1" s="1"/>
  <c r="B109" i="2" s="1"/>
  <c r="D48" i="1"/>
  <c r="D60" i="1" s="1"/>
  <c r="B74" i="2" s="1"/>
  <c r="N285" i="2"/>
  <c r="N250" i="2"/>
  <c r="N215" i="2"/>
  <c r="M285" i="2"/>
  <c r="M250" i="2"/>
  <c r="M215" i="2"/>
  <c r="D285" i="2"/>
  <c r="D250" i="2"/>
  <c r="D215" i="2"/>
  <c r="C285" i="2"/>
  <c r="C250" i="2"/>
  <c r="C215" i="2"/>
  <c r="B250" i="2"/>
  <c r="N286" i="2"/>
  <c r="N251" i="2"/>
  <c r="N216" i="2"/>
  <c r="M286" i="2"/>
  <c r="M251" i="2"/>
  <c r="M216" i="2"/>
  <c r="D286" i="2"/>
  <c r="D251" i="2"/>
  <c r="D216" i="2"/>
  <c r="C286" i="2"/>
  <c r="C251" i="2"/>
  <c r="C216" i="2"/>
  <c r="B286" i="2"/>
  <c r="B251" i="2"/>
  <c r="B216" i="2"/>
  <c r="N287" i="2"/>
  <c r="N252" i="2"/>
  <c r="N217" i="2"/>
  <c r="M287" i="2"/>
  <c r="M252" i="2"/>
  <c r="M217" i="2"/>
  <c r="D287" i="2"/>
  <c r="D252" i="2"/>
  <c r="D217" i="2"/>
  <c r="C287" i="2"/>
  <c r="C252" i="2"/>
  <c r="C217" i="2"/>
  <c r="B287" i="2"/>
  <c r="B252" i="2"/>
  <c r="N288" i="2"/>
  <c r="N253" i="2"/>
  <c r="N218" i="2"/>
  <c r="M288" i="2"/>
  <c r="M253" i="2"/>
  <c r="M218" i="2"/>
  <c r="D288" i="2"/>
  <c r="D253" i="2"/>
  <c r="D218" i="2"/>
  <c r="C288" i="2"/>
  <c r="C253" i="2"/>
  <c r="C218" i="2"/>
  <c r="B288" i="2"/>
  <c r="B253" i="2"/>
  <c r="B218" i="2"/>
  <c r="N289" i="2"/>
  <c r="N254" i="2"/>
  <c r="N219" i="2"/>
  <c r="M289" i="2"/>
  <c r="M254" i="2"/>
  <c r="M219" i="2"/>
  <c r="D289" i="2"/>
  <c r="D254" i="2"/>
  <c r="D219" i="2"/>
  <c r="C289" i="2"/>
  <c r="C254" i="2"/>
  <c r="C219" i="2"/>
  <c r="B289" i="2"/>
  <c r="B254" i="2"/>
  <c r="N290" i="2"/>
  <c r="N255" i="2"/>
  <c r="N220" i="2"/>
  <c r="M290" i="2"/>
  <c r="M255" i="2"/>
  <c r="M220" i="2"/>
  <c r="D290" i="2"/>
  <c r="D255" i="2"/>
  <c r="D220" i="2"/>
  <c r="C290" i="2"/>
  <c r="C255" i="2"/>
  <c r="C220" i="2"/>
  <c r="B290" i="2"/>
  <c r="B255" i="2"/>
  <c r="B220" i="2"/>
  <c r="N291" i="2"/>
  <c r="N256" i="2"/>
  <c r="N221" i="2"/>
  <c r="M291" i="2"/>
  <c r="M256" i="2"/>
  <c r="M221" i="2"/>
  <c r="D291" i="2"/>
  <c r="D256" i="2"/>
  <c r="D221" i="2"/>
  <c r="C291" i="2"/>
  <c r="C256" i="2"/>
  <c r="C221" i="2"/>
  <c r="B291" i="2"/>
  <c r="B256" i="2"/>
  <c r="N292" i="2"/>
  <c r="N257" i="2"/>
  <c r="N222" i="2"/>
  <c r="M292" i="2"/>
  <c r="M257" i="2"/>
  <c r="M222" i="2"/>
  <c r="D292" i="2"/>
  <c r="D257" i="2"/>
  <c r="D222" i="2"/>
  <c r="C292" i="2"/>
  <c r="C257" i="2"/>
  <c r="C222" i="2"/>
  <c r="B292" i="2"/>
  <c r="B257" i="2"/>
  <c r="B222" i="2"/>
  <c r="N293" i="2"/>
  <c r="N258" i="2"/>
  <c r="N223" i="2"/>
  <c r="M293" i="2"/>
  <c r="M258" i="2"/>
  <c r="M223" i="2"/>
  <c r="D293" i="2"/>
  <c r="D258" i="2"/>
  <c r="D223" i="2"/>
  <c r="C293" i="2"/>
  <c r="C258" i="2"/>
  <c r="C223" i="2"/>
  <c r="B293" i="2"/>
  <c r="B258" i="2"/>
  <c r="N294" i="2"/>
  <c r="N259" i="2"/>
  <c r="N224" i="2"/>
  <c r="M294" i="2"/>
  <c r="M259" i="2"/>
  <c r="M224" i="2"/>
  <c r="D294" i="2"/>
  <c r="D259" i="2"/>
  <c r="D224" i="2"/>
  <c r="C294" i="2"/>
  <c r="C259" i="2"/>
  <c r="C224" i="2"/>
  <c r="B294" i="2"/>
  <c r="B259" i="2"/>
  <c r="B224" i="2"/>
  <c r="N295" i="2"/>
  <c r="N260" i="2"/>
  <c r="N225" i="2"/>
  <c r="M295" i="2"/>
  <c r="M260" i="2"/>
  <c r="M225" i="2"/>
  <c r="D295" i="2"/>
  <c r="D260" i="2"/>
  <c r="D225" i="2"/>
  <c r="C295" i="2"/>
  <c r="C260" i="2"/>
  <c r="C225" i="2"/>
  <c r="B295" i="2"/>
  <c r="B260" i="2"/>
  <c r="N296" i="2"/>
  <c r="N261" i="2"/>
  <c r="N226" i="2"/>
  <c r="M296" i="2"/>
  <c r="M261" i="2"/>
  <c r="M226" i="2"/>
  <c r="D296" i="2"/>
  <c r="D261" i="2"/>
  <c r="D226" i="2"/>
  <c r="C296" i="2"/>
  <c r="C261" i="2"/>
  <c r="C226" i="2"/>
  <c r="B296" i="2"/>
  <c r="B261" i="2"/>
  <c r="B226" i="2"/>
  <c r="N297" i="2"/>
  <c r="N262" i="2"/>
  <c r="N227" i="2"/>
  <c r="M297" i="2"/>
  <c r="M262" i="2"/>
  <c r="M227" i="2"/>
  <c r="D297" i="2"/>
  <c r="D262" i="2"/>
  <c r="D227" i="2"/>
  <c r="C297" i="2"/>
  <c r="C262" i="2"/>
  <c r="C227" i="2"/>
  <c r="B297" i="2"/>
  <c r="B262" i="2"/>
  <c r="N298" i="2"/>
  <c r="N263" i="2"/>
  <c r="N228" i="2"/>
  <c r="M298" i="2"/>
  <c r="M263" i="2"/>
  <c r="M228" i="2"/>
  <c r="D298" i="2"/>
  <c r="D263" i="2"/>
  <c r="D228" i="2"/>
  <c r="C298" i="2"/>
  <c r="C263" i="2"/>
  <c r="C228" i="2"/>
  <c r="B298" i="2"/>
  <c r="B263" i="2"/>
  <c r="B228" i="2"/>
  <c r="N299" i="2"/>
  <c r="N264" i="2"/>
  <c r="N229" i="2"/>
  <c r="M299" i="2"/>
  <c r="M264" i="2"/>
  <c r="M229" i="2"/>
  <c r="D299" i="2"/>
  <c r="D264" i="2"/>
  <c r="D229" i="2"/>
  <c r="C299" i="2"/>
  <c r="C264" i="2"/>
  <c r="C229" i="2"/>
  <c r="B299" i="2"/>
  <c r="B264" i="2"/>
  <c r="N300" i="2"/>
  <c r="N265" i="2"/>
  <c r="N230" i="2"/>
  <c r="M300" i="2"/>
  <c r="M265" i="2"/>
  <c r="M230" i="2"/>
  <c r="D300" i="2"/>
  <c r="D265" i="2"/>
  <c r="D230" i="2"/>
  <c r="C300" i="2"/>
  <c r="C265" i="2"/>
  <c r="C230" i="2"/>
  <c r="B300" i="2"/>
  <c r="B265" i="2"/>
  <c r="B230" i="2"/>
  <c r="N301" i="2"/>
  <c r="N266" i="2"/>
  <c r="N231" i="2"/>
  <c r="M301" i="2"/>
  <c r="M266" i="2"/>
  <c r="M231" i="2"/>
  <c r="D301" i="2"/>
  <c r="D266" i="2"/>
  <c r="D231" i="2"/>
  <c r="C301" i="2"/>
  <c r="C266" i="2"/>
  <c r="C231" i="2"/>
  <c r="B301" i="2"/>
  <c r="B266" i="2"/>
  <c r="N302" i="2"/>
  <c r="N267" i="2"/>
  <c r="N232" i="2"/>
  <c r="M302" i="2"/>
  <c r="M267" i="2"/>
  <c r="M232" i="2"/>
  <c r="D302" i="2"/>
  <c r="D267" i="2"/>
  <c r="D232" i="2"/>
  <c r="C302" i="2"/>
  <c r="C267" i="2"/>
  <c r="C232" i="2"/>
  <c r="B302" i="2"/>
  <c r="B267" i="2"/>
  <c r="B232" i="2"/>
  <c r="N303" i="2"/>
  <c r="N268" i="2"/>
  <c r="N233" i="2"/>
  <c r="M303" i="2"/>
  <c r="M268" i="2"/>
  <c r="M233" i="2"/>
  <c r="D303" i="2"/>
  <c r="D268" i="2"/>
  <c r="D233" i="2"/>
  <c r="C303" i="2"/>
  <c r="C268" i="2"/>
  <c r="C233" i="2"/>
  <c r="B303" i="2"/>
  <c r="B268" i="2"/>
  <c r="B233" i="2"/>
  <c r="N304" i="2"/>
  <c r="N269" i="2"/>
  <c r="N234" i="2"/>
  <c r="M304" i="2"/>
  <c r="M269" i="2"/>
  <c r="M234" i="2"/>
  <c r="D304" i="2"/>
  <c r="D269" i="2"/>
  <c r="D234" i="2"/>
  <c r="C304" i="2"/>
  <c r="C269" i="2"/>
  <c r="C234" i="2"/>
  <c r="B304" i="2"/>
  <c r="B269" i="2"/>
  <c r="B234" i="2"/>
  <c r="N305" i="2"/>
  <c r="N270" i="2"/>
  <c r="N235" i="2"/>
  <c r="M305" i="2"/>
  <c r="M270" i="2"/>
  <c r="M235" i="2"/>
  <c r="D305" i="2"/>
  <c r="D270" i="2"/>
  <c r="D235" i="2"/>
  <c r="C305" i="2"/>
  <c r="C270" i="2"/>
  <c r="C235" i="2"/>
  <c r="B305" i="2"/>
  <c r="B270" i="2"/>
  <c r="B235" i="2"/>
  <c r="N306" i="2"/>
  <c r="N271" i="2"/>
  <c r="N236" i="2"/>
  <c r="M306" i="2"/>
  <c r="M271" i="2"/>
  <c r="M236" i="2"/>
  <c r="D306" i="2"/>
  <c r="D271" i="2"/>
  <c r="D236" i="2"/>
  <c r="C306" i="2"/>
  <c r="C271" i="2"/>
  <c r="C236" i="2"/>
  <c r="B306" i="2"/>
  <c r="B271" i="2"/>
  <c r="B236" i="2"/>
  <c r="N307" i="2"/>
  <c r="N272" i="2"/>
  <c r="N237" i="2"/>
  <c r="M307" i="2"/>
  <c r="M272" i="2"/>
  <c r="M237" i="2"/>
  <c r="D307" i="2"/>
  <c r="D272" i="2"/>
  <c r="D237" i="2"/>
  <c r="C307" i="2"/>
  <c r="C272" i="2"/>
  <c r="C237" i="2"/>
  <c r="B307" i="2"/>
  <c r="B272" i="2"/>
  <c r="B237" i="2"/>
  <c r="N308" i="2"/>
  <c r="N273" i="2"/>
  <c r="N238" i="2"/>
  <c r="M308" i="2"/>
  <c r="M273" i="2"/>
  <c r="M238" i="2"/>
  <c r="D308" i="2"/>
  <c r="D273" i="2"/>
  <c r="D238" i="2"/>
  <c r="C308" i="2"/>
  <c r="C273" i="2"/>
  <c r="C238" i="2"/>
  <c r="B308" i="2"/>
  <c r="B273" i="2"/>
  <c r="B238" i="2"/>
  <c r="N309" i="2"/>
  <c r="N274" i="2"/>
  <c r="N239" i="2"/>
  <c r="M309" i="2"/>
  <c r="M274" i="2"/>
  <c r="M239" i="2"/>
  <c r="D309" i="2"/>
  <c r="D274" i="2"/>
  <c r="D239" i="2"/>
  <c r="C309" i="2"/>
  <c r="C274" i="2"/>
  <c r="C239" i="2"/>
  <c r="B309" i="2"/>
  <c r="B274" i="2"/>
  <c r="B239" i="2"/>
  <c r="N310" i="2"/>
  <c r="N275" i="2"/>
  <c r="N240" i="2"/>
  <c r="M310" i="2"/>
  <c r="M275" i="2"/>
  <c r="M240" i="2"/>
  <c r="D310" i="2"/>
  <c r="D275" i="2"/>
  <c r="D240" i="2"/>
  <c r="C310" i="2"/>
  <c r="C275" i="2"/>
  <c r="C240" i="2"/>
  <c r="B310" i="2"/>
  <c r="B275" i="2"/>
  <c r="B240" i="2"/>
  <c r="N311" i="2"/>
  <c r="N276" i="2"/>
  <c r="N241" i="2"/>
  <c r="M311" i="2"/>
  <c r="M276" i="2"/>
  <c r="M241" i="2"/>
  <c r="D311" i="2"/>
  <c r="D276" i="2"/>
  <c r="D241" i="2"/>
  <c r="C311" i="2"/>
  <c r="C276" i="2"/>
  <c r="C241" i="2"/>
  <c r="B311" i="2"/>
  <c r="B276" i="2"/>
  <c r="B241" i="2"/>
  <c r="N312" i="2"/>
  <c r="N277" i="2"/>
  <c r="N242" i="2"/>
  <c r="M312" i="2"/>
  <c r="M277" i="2"/>
  <c r="M242" i="2"/>
  <c r="D312" i="2"/>
  <c r="D277" i="2"/>
  <c r="D242" i="2"/>
  <c r="C312" i="2"/>
  <c r="C277" i="2"/>
  <c r="C242" i="2"/>
  <c r="B312" i="2"/>
  <c r="B277" i="2"/>
  <c r="B242" i="2"/>
  <c r="N313" i="2"/>
  <c r="N278" i="2"/>
  <c r="N243" i="2"/>
  <c r="M313" i="2"/>
  <c r="M278" i="2"/>
  <c r="M243" i="2"/>
  <c r="D313" i="2"/>
  <c r="D278" i="2"/>
  <c r="D243" i="2"/>
  <c r="C313" i="2"/>
  <c r="C278" i="2"/>
  <c r="C243" i="2"/>
  <c r="B313" i="2"/>
  <c r="B278" i="2"/>
  <c r="B243" i="2"/>
  <c r="N314" i="2"/>
  <c r="N279" i="2"/>
  <c r="N244" i="2"/>
  <c r="M314" i="2"/>
  <c r="M279" i="2"/>
  <c r="M244" i="2"/>
  <c r="D314" i="2"/>
  <c r="D279" i="2"/>
  <c r="D244" i="2"/>
  <c r="C314" i="2"/>
  <c r="C279" i="2"/>
  <c r="C244" i="2"/>
  <c r="B314" i="2"/>
  <c r="B279" i="2"/>
  <c r="B244" i="2"/>
  <c r="H59" i="1"/>
  <c r="J53" i="1"/>
  <c r="J65" i="1" s="1"/>
  <c r="N284" i="2" s="1"/>
  <c r="I53" i="1"/>
  <c r="I65" i="1" s="1"/>
  <c r="N249" i="2" s="1"/>
  <c r="H53" i="1"/>
  <c r="H65" i="1" s="1"/>
  <c r="N214" i="2" s="1"/>
  <c r="J52" i="1"/>
  <c r="J64" i="1" s="1"/>
  <c r="M284" i="2" s="1"/>
  <c r="I52" i="1"/>
  <c r="I64" i="1" s="1"/>
  <c r="M249" i="2" s="1"/>
  <c r="H52" i="1"/>
  <c r="H64" i="1" s="1"/>
  <c r="M214" i="2" s="1"/>
  <c r="J51" i="1"/>
  <c r="J63" i="1" s="1"/>
  <c r="I51" i="1"/>
  <c r="I63" i="1" s="1"/>
  <c r="H51" i="1"/>
  <c r="H63" i="1" s="1"/>
  <c r="J50" i="1"/>
  <c r="J62" i="1" s="1"/>
  <c r="D284" i="2" s="1"/>
  <c r="I50" i="1"/>
  <c r="I62" i="1" s="1"/>
  <c r="D249" i="2" s="1"/>
  <c r="H50" i="1"/>
  <c r="H62" i="1" s="1"/>
  <c r="D214" i="2" s="1"/>
  <c r="J49" i="1"/>
  <c r="J61" i="1" s="1"/>
  <c r="C284" i="2" s="1"/>
  <c r="I49" i="1"/>
  <c r="I61" i="1" s="1"/>
  <c r="C249" i="2" s="1"/>
  <c r="H49" i="1"/>
  <c r="H61" i="1" s="1"/>
  <c r="C214" i="2" s="1"/>
  <c r="J48" i="1"/>
  <c r="J60" i="1" s="1"/>
  <c r="B284" i="2" s="1"/>
  <c r="I48" i="1"/>
  <c r="I60" i="1" s="1"/>
  <c r="B249" i="2" s="1"/>
  <c r="H48" i="1"/>
  <c r="H60" i="1" s="1"/>
  <c r="B214" i="2" s="1"/>
  <c r="I136" i="2" l="1"/>
  <c r="AF15" i="35" s="1"/>
  <c r="B175" i="2"/>
  <c r="H494" i="2" s="1"/>
  <c r="I98" i="2"/>
  <c r="AC13" i="35" s="1"/>
  <c r="I97" i="2"/>
  <c r="AB13" i="35" s="1"/>
  <c r="I128" i="2"/>
  <c r="X15" i="35" s="1"/>
  <c r="I127" i="2"/>
  <c r="W15" i="35" s="1"/>
  <c r="N175" i="2"/>
  <c r="H496" i="2" s="1"/>
  <c r="I126" i="2"/>
  <c r="V15" i="35" s="1"/>
  <c r="I122" i="2"/>
  <c r="I121" i="2"/>
  <c r="I120" i="2"/>
  <c r="P15" i="35" s="1"/>
  <c r="I85" i="2"/>
  <c r="P13" i="35" s="1"/>
  <c r="I119" i="2"/>
  <c r="O15" i="35" s="1"/>
  <c r="I84" i="2"/>
  <c r="O13" i="35" s="1"/>
  <c r="I118" i="2"/>
  <c r="I83" i="2"/>
  <c r="N13" i="35" s="1"/>
  <c r="I77" i="2"/>
  <c r="H13" i="35" s="1"/>
  <c r="I180" i="2"/>
  <c r="F19" i="35" s="1"/>
  <c r="C510" i="2"/>
  <c r="I146" i="2"/>
  <c r="G17" i="35" s="1"/>
  <c r="D140" i="2"/>
  <c r="G502" i="2" s="1"/>
  <c r="I76" i="2"/>
  <c r="G13" i="35" s="1"/>
  <c r="D175" i="2"/>
  <c r="H502" i="2" s="1"/>
  <c r="E354" i="2"/>
  <c r="F354" i="2" s="1"/>
  <c r="AI15" i="35"/>
  <c r="I161" i="2"/>
  <c r="V17" i="35" s="1"/>
  <c r="I379" i="2"/>
  <c r="AG73" i="35" s="1"/>
  <c r="I73" i="35"/>
  <c r="X73" i="35"/>
  <c r="I374" i="2"/>
  <c r="Y29" i="35" s="1"/>
  <c r="H92" i="35"/>
  <c r="I368" i="2"/>
  <c r="S29" i="35" s="1"/>
  <c r="I172" i="2"/>
  <c r="AG17" i="35" s="1"/>
  <c r="F29" i="35"/>
  <c r="I366" i="2"/>
  <c r="Q29" i="35" s="1"/>
  <c r="H99" i="35"/>
  <c r="AE73" i="35"/>
  <c r="I382" i="2"/>
  <c r="AJ73" i="35" s="1"/>
  <c r="I378" i="2"/>
  <c r="AF73" i="35" s="1"/>
  <c r="I493" i="2"/>
  <c r="I501" i="2" s="1"/>
  <c r="G493" i="2"/>
  <c r="G501" i="2" s="1"/>
  <c r="K493" i="2"/>
  <c r="K501" i="2" s="1"/>
  <c r="I371" i="2"/>
  <c r="Y73" i="35" s="1"/>
  <c r="I360" i="2"/>
  <c r="N73" i="35" s="1"/>
  <c r="H76" i="35"/>
  <c r="H73" i="35"/>
  <c r="L354" i="2"/>
  <c r="L385" i="2" s="1"/>
  <c r="N495" i="2" s="1"/>
  <c r="AI29" i="35"/>
  <c r="AL73" i="35"/>
  <c r="H106" i="35"/>
  <c r="E384" i="2"/>
  <c r="F384" i="2" s="1"/>
  <c r="AJ28" i="34" s="1"/>
  <c r="E381" i="2"/>
  <c r="F381" i="2" s="1"/>
  <c r="AG28" i="34" s="1"/>
  <c r="E380" i="2"/>
  <c r="F380" i="2" s="1"/>
  <c r="AF28" i="34" s="1"/>
  <c r="I380" i="2"/>
  <c r="AE29" i="35" s="1"/>
  <c r="E379" i="2"/>
  <c r="F379" i="2" s="1"/>
  <c r="AE28" i="34" s="1"/>
  <c r="E377" i="2"/>
  <c r="F377" i="2" s="1"/>
  <c r="AC28" i="34" s="1"/>
  <c r="I375" i="2"/>
  <c r="AC73" i="35" s="1"/>
  <c r="I372" i="2"/>
  <c r="H94" i="35" s="1"/>
  <c r="F363" i="2"/>
  <c r="O28" i="34" s="1"/>
  <c r="H103" i="35"/>
  <c r="I101" i="2"/>
  <c r="AF13" i="35" s="1"/>
  <c r="AE15" i="35"/>
  <c r="I100" i="2"/>
  <c r="AE13" i="35" s="1"/>
  <c r="I169" i="2"/>
  <c r="AD17" i="35" s="1"/>
  <c r="M175" i="2"/>
  <c r="H497" i="2" s="1"/>
  <c r="I170" i="2"/>
  <c r="AE17" i="35" s="1"/>
  <c r="AC15" i="35"/>
  <c r="AB15" i="35"/>
  <c r="E375" i="2"/>
  <c r="F375" i="2" s="1"/>
  <c r="AA28" i="34" s="1"/>
  <c r="Z15" i="35"/>
  <c r="I163" i="2"/>
  <c r="X17" i="35" s="1"/>
  <c r="E374" i="2"/>
  <c r="F374" i="2" s="1"/>
  <c r="Z28" i="34" s="1"/>
  <c r="Y15" i="35"/>
  <c r="I92" i="2"/>
  <c r="W13" i="35" s="1"/>
  <c r="E371" i="2"/>
  <c r="F371" i="2" s="1"/>
  <c r="W28" i="34" s="1"/>
  <c r="I91" i="2"/>
  <c r="V13" i="35" s="1"/>
  <c r="I88" i="2"/>
  <c r="S13" i="35" s="1"/>
  <c r="I87" i="2"/>
  <c r="R13" i="35" s="1"/>
  <c r="I367" i="2"/>
  <c r="U73" i="35" s="1"/>
  <c r="R15" i="35"/>
  <c r="I156" i="2"/>
  <c r="Q17" i="35" s="1"/>
  <c r="Q15" i="35"/>
  <c r="E366" i="2"/>
  <c r="F366" i="2" s="1"/>
  <c r="R28" i="34" s="1"/>
  <c r="R73" i="35"/>
  <c r="H86" i="35"/>
  <c r="O29" i="35"/>
  <c r="H84" i="35"/>
  <c r="P73" i="35"/>
  <c r="I82" i="2"/>
  <c r="M13" i="35" s="1"/>
  <c r="E361" i="2"/>
  <c r="F361" i="2" s="1"/>
  <c r="M28" i="34" s="1"/>
  <c r="I186" i="2"/>
  <c r="L19" i="35" s="1"/>
  <c r="I80" i="2"/>
  <c r="K13" i="35" s="1"/>
  <c r="I359" i="2"/>
  <c r="M73" i="35" s="1"/>
  <c r="I79" i="2"/>
  <c r="J13" i="35" s="1"/>
  <c r="I114" i="2"/>
  <c r="J15" i="35" s="1"/>
  <c r="I113" i="2"/>
  <c r="I15" i="35" s="1"/>
  <c r="L73" i="35"/>
  <c r="I29" i="35"/>
  <c r="B385" i="2"/>
  <c r="N494" i="2" s="1"/>
  <c r="E357" i="2"/>
  <c r="F357" i="2" s="1"/>
  <c r="I28" i="34" s="1"/>
  <c r="H79" i="35"/>
  <c r="H29" i="35"/>
  <c r="I182" i="2"/>
  <c r="H19" i="35" s="1"/>
  <c r="I112" i="2"/>
  <c r="H15" i="35" s="1"/>
  <c r="Q73" i="35"/>
  <c r="N29" i="35"/>
  <c r="H85" i="35"/>
  <c r="E359" i="2"/>
  <c r="F359" i="2" s="1"/>
  <c r="K28" i="34" s="1"/>
  <c r="E364" i="2"/>
  <c r="F364" i="2" s="1"/>
  <c r="P28" i="34" s="1"/>
  <c r="F370" i="2"/>
  <c r="V28" i="34" s="1"/>
  <c r="E358" i="2"/>
  <c r="F358" i="2" s="1"/>
  <c r="J28" i="34" s="1"/>
  <c r="E360" i="2"/>
  <c r="F360" i="2" s="1"/>
  <c r="L28" i="34" s="1"/>
  <c r="D385" i="2"/>
  <c r="N502" i="2" s="1"/>
  <c r="I214" i="2"/>
  <c r="E21" i="35" s="1"/>
  <c r="I284" i="2"/>
  <c r="E25" i="35" s="1"/>
  <c r="D280" i="2"/>
  <c r="K502" i="2" s="1"/>
  <c r="M280" i="2"/>
  <c r="K497" i="2" s="1"/>
  <c r="N315" i="2"/>
  <c r="L496" i="2" s="1"/>
  <c r="I314" i="2"/>
  <c r="AI25" i="35" s="1"/>
  <c r="I277" i="2"/>
  <c r="AG23" i="35" s="1"/>
  <c r="I310" i="2"/>
  <c r="AE25" i="35" s="1"/>
  <c r="I273" i="2"/>
  <c r="AC23" i="35" s="1"/>
  <c r="I236" i="2"/>
  <c r="AA21" i="35" s="1"/>
  <c r="I306" i="2"/>
  <c r="AA25" i="35" s="1"/>
  <c r="I304" i="2"/>
  <c r="Y25" i="35" s="1"/>
  <c r="I302" i="2"/>
  <c r="W25" i="35" s="1"/>
  <c r="I300" i="2"/>
  <c r="U25" i="35" s="1"/>
  <c r="I298" i="2"/>
  <c r="S25" i="35" s="1"/>
  <c r="I296" i="2"/>
  <c r="Q25" i="35" s="1"/>
  <c r="I260" i="2"/>
  <c r="P23" i="35" s="1"/>
  <c r="I224" i="2"/>
  <c r="O21" i="35" s="1"/>
  <c r="I294" i="2"/>
  <c r="O25" i="35" s="1"/>
  <c r="I258" i="2"/>
  <c r="N23" i="35" s="1"/>
  <c r="I292" i="2"/>
  <c r="M25" i="35" s="1"/>
  <c r="I256" i="2"/>
  <c r="L23" i="35" s="1"/>
  <c r="I220" i="2"/>
  <c r="K21" i="35" s="1"/>
  <c r="I290" i="2"/>
  <c r="K25" i="35" s="1"/>
  <c r="I254" i="2"/>
  <c r="J23" i="35" s="1"/>
  <c r="I288" i="2"/>
  <c r="I25" i="35" s="1"/>
  <c r="I252" i="2"/>
  <c r="H23" i="35" s="1"/>
  <c r="I216" i="2"/>
  <c r="G21" i="35" s="1"/>
  <c r="I286" i="2"/>
  <c r="G25" i="35" s="1"/>
  <c r="I250" i="2"/>
  <c r="F23" i="35" s="1"/>
  <c r="AA29" i="35"/>
  <c r="I373" i="2"/>
  <c r="X29" i="35" s="1"/>
  <c r="I365" i="2"/>
  <c r="H87" i="35" s="1"/>
  <c r="AK73" i="35"/>
  <c r="AH29" i="35"/>
  <c r="AD73" i="35"/>
  <c r="I369" i="2"/>
  <c r="H91" i="35" s="1"/>
  <c r="I361" i="2"/>
  <c r="M362" i="2"/>
  <c r="E362" i="2"/>
  <c r="F362" i="2" s="1"/>
  <c r="N28" i="34" s="1"/>
  <c r="E365" i="2"/>
  <c r="F365" i="2" s="1"/>
  <c r="Q28" i="34" s="1"/>
  <c r="E367" i="2"/>
  <c r="F367" i="2" s="1"/>
  <c r="S28" i="34" s="1"/>
  <c r="B280" i="2"/>
  <c r="K494" i="2" s="1"/>
  <c r="E368" i="2"/>
  <c r="F368" i="2" s="1"/>
  <c r="T28" i="34" s="1"/>
  <c r="M368" i="2"/>
  <c r="E369" i="2"/>
  <c r="F369" i="2" s="1"/>
  <c r="U28" i="34" s="1"/>
  <c r="M372" i="2"/>
  <c r="E372" i="2"/>
  <c r="F372" i="2" s="1"/>
  <c r="X28" i="34" s="1"/>
  <c r="N385" i="2"/>
  <c r="N496" i="2" s="1"/>
  <c r="E373" i="2"/>
  <c r="F373" i="2" s="1"/>
  <c r="Y28" i="34" s="1"/>
  <c r="AF29" i="35"/>
  <c r="C385" i="2"/>
  <c r="N503" i="2" s="1"/>
  <c r="E383" i="2"/>
  <c r="F383" i="2" s="1"/>
  <c r="AI28" i="34" s="1"/>
  <c r="I244" i="2"/>
  <c r="AI21" i="35" s="1"/>
  <c r="AH15" i="35"/>
  <c r="D105" i="2"/>
  <c r="F502" i="2" s="1"/>
  <c r="I102" i="2"/>
  <c r="AG13" i="35" s="1"/>
  <c r="I103" i="2"/>
  <c r="AH13" i="35" s="1"/>
  <c r="I240" i="2"/>
  <c r="AE21" i="35" s="1"/>
  <c r="AD15" i="35"/>
  <c r="N140" i="2"/>
  <c r="G496" i="2" s="1"/>
  <c r="B140" i="2"/>
  <c r="G494" i="2" s="1"/>
  <c r="M105" i="2"/>
  <c r="F497" i="2" s="1"/>
  <c r="I99" i="2"/>
  <c r="AD13" i="35" s="1"/>
  <c r="I96" i="2"/>
  <c r="AA13" i="35" s="1"/>
  <c r="M140" i="2"/>
  <c r="G497" i="2" s="1"/>
  <c r="N210" i="2"/>
  <c r="I496" i="2" s="1"/>
  <c r="I234" i="2"/>
  <c r="Y21" i="35" s="1"/>
  <c r="I95" i="2"/>
  <c r="Z13" i="35" s="1"/>
  <c r="N105" i="2"/>
  <c r="F496" i="2" s="1"/>
  <c r="I94" i="2"/>
  <c r="Y13" i="35" s="1"/>
  <c r="I93" i="2"/>
  <c r="X13" i="35" s="1"/>
  <c r="I198" i="2"/>
  <c r="X19" i="35" s="1"/>
  <c r="I232" i="2"/>
  <c r="W21" i="35" s="1"/>
  <c r="I89" i="2"/>
  <c r="T13" i="35" s="1"/>
  <c r="I159" i="2"/>
  <c r="T17" i="35" s="1"/>
  <c r="I194" i="2"/>
  <c r="T19" i="35" s="1"/>
  <c r="I230" i="2"/>
  <c r="U21" i="35" s="1"/>
  <c r="I196" i="2"/>
  <c r="V19" i="35" s="1"/>
  <c r="I228" i="2"/>
  <c r="S21" i="35" s="1"/>
  <c r="S15" i="35"/>
  <c r="I192" i="2"/>
  <c r="R19" i="35" s="1"/>
  <c r="I86" i="2"/>
  <c r="Q13" i="35" s="1"/>
  <c r="I190" i="2"/>
  <c r="P19" i="35" s="1"/>
  <c r="I226" i="2"/>
  <c r="Q21" i="35" s="1"/>
  <c r="I222" i="2"/>
  <c r="M21" i="35" s="1"/>
  <c r="I188" i="2"/>
  <c r="N19" i="35" s="1"/>
  <c r="N15" i="35"/>
  <c r="K15" i="35"/>
  <c r="L15" i="35"/>
  <c r="I81" i="2"/>
  <c r="L13" i="35" s="1"/>
  <c r="N245" i="2"/>
  <c r="J496" i="2" s="1"/>
  <c r="I218" i="2"/>
  <c r="I21" i="35" s="1"/>
  <c r="F28" i="34"/>
  <c r="I179" i="2"/>
  <c r="E19" i="35" s="1"/>
  <c r="I208" i="2"/>
  <c r="AH19" i="35" s="1"/>
  <c r="I206" i="2"/>
  <c r="AF19" i="35" s="1"/>
  <c r="I204" i="2"/>
  <c r="AD19" i="35" s="1"/>
  <c r="I202" i="2"/>
  <c r="AB19" i="35" s="1"/>
  <c r="S54" i="1"/>
  <c r="U54" i="1"/>
  <c r="G60" i="1"/>
  <c r="B179" i="2" s="1"/>
  <c r="W54" i="1"/>
  <c r="B209" i="2"/>
  <c r="B198" i="2"/>
  <c r="B196" i="2"/>
  <c r="B184" i="2"/>
  <c r="D184" i="2"/>
  <c r="D210" i="2" s="1"/>
  <c r="I502" i="2" s="1"/>
  <c r="B183" i="2"/>
  <c r="I200" i="2"/>
  <c r="Z19" i="35" s="1"/>
  <c r="I184" i="2"/>
  <c r="J19" i="35" s="1"/>
  <c r="E244" i="2"/>
  <c r="F244" i="2" s="1"/>
  <c r="AJ20" i="34" s="1"/>
  <c r="L244" i="2"/>
  <c r="E278" i="2"/>
  <c r="F278" i="2" s="1"/>
  <c r="AI22" i="34" s="1"/>
  <c r="L278" i="2"/>
  <c r="E240" i="2"/>
  <c r="F240" i="2" s="1"/>
  <c r="AF20" i="34" s="1"/>
  <c r="L240" i="2"/>
  <c r="L273" i="2"/>
  <c r="E273" i="2"/>
  <c r="F273" i="2" s="1"/>
  <c r="AD22" i="34" s="1"/>
  <c r="E236" i="2"/>
  <c r="F236" i="2" s="1"/>
  <c r="AB20" i="34" s="1"/>
  <c r="L236" i="2"/>
  <c r="L306" i="2"/>
  <c r="E306" i="2"/>
  <c r="F306" i="2" s="1"/>
  <c r="AB24" i="34" s="1"/>
  <c r="E234" i="2"/>
  <c r="F234" i="2" s="1"/>
  <c r="Z20" i="34" s="1"/>
  <c r="L234" i="2"/>
  <c r="E268" i="2"/>
  <c r="F268" i="2" s="1"/>
  <c r="Y22" i="34" s="1"/>
  <c r="L268" i="2"/>
  <c r="L302" i="2"/>
  <c r="E302" i="2"/>
  <c r="F302" i="2" s="1"/>
  <c r="X24" i="34" s="1"/>
  <c r="E230" i="2"/>
  <c r="F230" i="2" s="1"/>
  <c r="V20" i="34" s="1"/>
  <c r="L230" i="2"/>
  <c r="L300" i="2"/>
  <c r="E300" i="2"/>
  <c r="F300" i="2" s="1"/>
  <c r="V24" i="34" s="1"/>
  <c r="E228" i="2"/>
  <c r="F228" i="2" s="1"/>
  <c r="T20" i="34" s="1"/>
  <c r="L228" i="2"/>
  <c r="L298" i="2"/>
  <c r="E298" i="2"/>
  <c r="F298" i="2" s="1"/>
  <c r="T24" i="34" s="1"/>
  <c r="E226" i="2"/>
  <c r="F226" i="2" s="1"/>
  <c r="R20" i="34" s="1"/>
  <c r="L226" i="2"/>
  <c r="L296" i="2"/>
  <c r="E296" i="2"/>
  <c r="F296" i="2" s="1"/>
  <c r="R24" i="34" s="1"/>
  <c r="E260" i="2"/>
  <c r="F260" i="2" s="1"/>
  <c r="Q22" i="34" s="1"/>
  <c r="L260" i="2"/>
  <c r="E224" i="2"/>
  <c r="F224" i="2" s="1"/>
  <c r="P20" i="34" s="1"/>
  <c r="L224" i="2"/>
  <c r="L294" i="2"/>
  <c r="E294" i="2"/>
  <c r="F294" i="2" s="1"/>
  <c r="P24" i="34" s="1"/>
  <c r="I249" i="2"/>
  <c r="E23" i="35" s="1"/>
  <c r="D245" i="2"/>
  <c r="J502" i="2" s="1"/>
  <c r="D315" i="2"/>
  <c r="L502" i="2" s="1"/>
  <c r="L249" i="2"/>
  <c r="E249" i="2"/>
  <c r="F249" i="2" s="1"/>
  <c r="F22" i="34" s="1"/>
  <c r="M245" i="2"/>
  <c r="J497" i="2" s="1"/>
  <c r="M315" i="2"/>
  <c r="L497" i="2" s="1"/>
  <c r="N280" i="2"/>
  <c r="K496" i="2" s="1"/>
  <c r="I279" i="2"/>
  <c r="AI23" i="35" s="1"/>
  <c r="L279" i="2"/>
  <c r="E279" i="2"/>
  <c r="F279" i="2" s="1"/>
  <c r="AJ22" i="34" s="1"/>
  <c r="I243" i="2"/>
  <c r="AH21" i="35" s="1"/>
  <c r="I313" i="2"/>
  <c r="AH25" i="35" s="1"/>
  <c r="I278" i="2"/>
  <c r="AH23" i="35" s="1"/>
  <c r="L243" i="2"/>
  <c r="E243" i="2"/>
  <c r="F243" i="2" s="1"/>
  <c r="AI20" i="34" s="1"/>
  <c r="E313" i="2"/>
  <c r="F313" i="2" s="1"/>
  <c r="AI24" i="34" s="1"/>
  <c r="L313" i="2"/>
  <c r="I242" i="2"/>
  <c r="AG21" i="35" s="1"/>
  <c r="I312" i="2"/>
  <c r="AG25" i="35" s="1"/>
  <c r="E242" i="2"/>
  <c r="F242" i="2" s="1"/>
  <c r="AH20" i="34" s="1"/>
  <c r="L242" i="2"/>
  <c r="L312" i="2"/>
  <c r="E312" i="2"/>
  <c r="F312" i="2" s="1"/>
  <c r="AH24" i="34" s="1"/>
  <c r="I241" i="2"/>
  <c r="AF21" i="35" s="1"/>
  <c r="I311" i="2"/>
  <c r="AF25" i="35" s="1"/>
  <c r="I276" i="2"/>
  <c r="AF23" i="35" s="1"/>
  <c r="L241" i="2"/>
  <c r="E241" i="2"/>
  <c r="F241" i="2" s="1"/>
  <c r="AG20" i="34" s="1"/>
  <c r="E311" i="2"/>
  <c r="F311" i="2" s="1"/>
  <c r="AG24" i="34" s="1"/>
  <c r="L311" i="2"/>
  <c r="I275" i="2"/>
  <c r="AE23" i="35" s="1"/>
  <c r="L275" i="2"/>
  <c r="E275" i="2"/>
  <c r="F275" i="2" s="1"/>
  <c r="AF22" i="34" s="1"/>
  <c r="I239" i="2"/>
  <c r="AD21" i="35" s="1"/>
  <c r="I309" i="2"/>
  <c r="AD25" i="35" s="1"/>
  <c r="I274" i="2"/>
  <c r="AD23" i="35" s="1"/>
  <c r="L239" i="2"/>
  <c r="E239" i="2"/>
  <c r="F239" i="2" s="1"/>
  <c r="AE20" i="34" s="1"/>
  <c r="E309" i="2"/>
  <c r="F309" i="2" s="1"/>
  <c r="AE24" i="34" s="1"/>
  <c r="L309" i="2"/>
  <c r="I238" i="2"/>
  <c r="AC21" i="35" s="1"/>
  <c r="I308" i="2"/>
  <c r="AC25" i="35" s="1"/>
  <c r="E238" i="2"/>
  <c r="F238" i="2" s="1"/>
  <c r="AD20" i="34" s="1"/>
  <c r="L238" i="2"/>
  <c r="L308" i="2"/>
  <c r="E308" i="2"/>
  <c r="F308" i="2" s="1"/>
  <c r="AD24" i="34" s="1"/>
  <c r="I237" i="2"/>
  <c r="AB21" i="35" s="1"/>
  <c r="I307" i="2"/>
  <c r="AB25" i="35" s="1"/>
  <c r="I272" i="2"/>
  <c r="AB23" i="35" s="1"/>
  <c r="L237" i="2"/>
  <c r="E237" i="2"/>
  <c r="F237" i="2" s="1"/>
  <c r="AC20" i="34" s="1"/>
  <c r="E307" i="2"/>
  <c r="F307" i="2" s="1"/>
  <c r="AC24" i="34" s="1"/>
  <c r="L307" i="2"/>
  <c r="I271" i="2"/>
  <c r="AA23" i="35" s="1"/>
  <c r="L271" i="2"/>
  <c r="E271" i="2"/>
  <c r="F271" i="2" s="1"/>
  <c r="AB22" i="34" s="1"/>
  <c r="I235" i="2"/>
  <c r="Z21" i="35" s="1"/>
  <c r="I305" i="2"/>
  <c r="Z25" i="35" s="1"/>
  <c r="I270" i="2"/>
  <c r="Z23" i="35" s="1"/>
  <c r="L235" i="2"/>
  <c r="E235" i="2"/>
  <c r="F235" i="2" s="1"/>
  <c r="AA20" i="34" s="1"/>
  <c r="E305" i="2"/>
  <c r="F305" i="2" s="1"/>
  <c r="AA24" i="34" s="1"/>
  <c r="L305" i="2"/>
  <c r="I269" i="2"/>
  <c r="Y23" i="35" s="1"/>
  <c r="L269" i="2"/>
  <c r="E269" i="2"/>
  <c r="F269" i="2" s="1"/>
  <c r="Z22" i="34" s="1"/>
  <c r="I233" i="2"/>
  <c r="X21" i="35" s="1"/>
  <c r="I303" i="2"/>
  <c r="X25" i="35" s="1"/>
  <c r="I268" i="2"/>
  <c r="X23" i="35" s="1"/>
  <c r="L233" i="2"/>
  <c r="E233" i="2"/>
  <c r="F233" i="2" s="1"/>
  <c r="Y20" i="34" s="1"/>
  <c r="E303" i="2"/>
  <c r="F303" i="2" s="1"/>
  <c r="Y24" i="34" s="1"/>
  <c r="L303" i="2"/>
  <c r="I267" i="2"/>
  <c r="W23" i="35" s="1"/>
  <c r="L267" i="2"/>
  <c r="E267" i="2"/>
  <c r="F267" i="2" s="1"/>
  <c r="X22" i="34" s="1"/>
  <c r="I231" i="2"/>
  <c r="V21" i="35" s="1"/>
  <c r="I301" i="2"/>
  <c r="V25" i="35" s="1"/>
  <c r="I266" i="2"/>
  <c r="V23" i="35" s="1"/>
  <c r="L231" i="2"/>
  <c r="E231" i="2"/>
  <c r="E301" i="2"/>
  <c r="F301" i="2" s="1"/>
  <c r="W24" i="34" s="1"/>
  <c r="L301" i="2"/>
  <c r="I265" i="2"/>
  <c r="U23" i="35" s="1"/>
  <c r="L265" i="2"/>
  <c r="E265" i="2"/>
  <c r="F265" i="2" s="1"/>
  <c r="V22" i="34" s="1"/>
  <c r="I229" i="2"/>
  <c r="T21" i="35" s="1"/>
  <c r="I299" i="2"/>
  <c r="T25" i="35" s="1"/>
  <c r="I264" i="2"/>
  <c r="T23" i="35" s="1"/>
  <c r="L229" i="2"/>
  <c r="E229" i="2"/>
  <c r="E299" i="2"/>
  <c r="F299" i="2" s="1"/>
  <c r="U24" i="34" s="1"/>
  <c r="L299" i="2"/>
  <c r="I263" i="2"/>
  <c r="S23" i="35" s="1"/>
  <c r="L263" i="2"/>
  <c r="E263" i="2"/>
  <c r="F263" i="2" s="1"/>
  <c r="T22" i="34" s="1"/>
  <c r="I227" i="2"/>
  <c r="R21" i="35" s="1"/>
  <c r="I297" i="2"/>
  <c r="R25" i="35" s="1"/>
  <c r="I262" i="2"/>
  <c r="R23" i="35" s="1"/>
  <c r="L227" i="2"/>
  <c r="E227" i="2"/>
  <c r="E297" i="2"/>
  <c r="F297" i="2" s="1"/>
  <c r="S24" i="34" s="1"/>
  <c r="L297" i="2"/>
  <c r="I261" i="2"/>
  <c r="Q23" i="35" s="1"/>
  <c r="L261" i="2"/>
  <c r="E261" i="2"/>
  <c r="F261" i="2" s="1"/>
  <c r="R22" i="34" s="1"/>
  <c r="I225" i="2"/>
  <c r="P21" i="35" s="1"/>
  <c r="I295" i="2"/>
  <c r="P25" i="35" s="1"/>
  <c r="L225" i="2"/>
  <c r="E225" i="2"/>
  <c r="E295" i="2"/>
  <c r="F295" i="2" s="1"/>
  <c r="Q24" i="34" s="1"/>
  <c r="L295" i="2"/>
  <c r="I259" i="2"/>
  <c r="O23" i="35" s="1"/>
  <c r="L259" i="2"/>
  <c r="E259" i="2"/>
  <c r="F259" i="2" s="1"/>
  <c r="P22" i="34" s="1"/>
  <c r="I223" i="2"/>
  <c r="N21" i="35" s="1"/>
  <c r="I293" i="2"/>
  <c r="N25" i="35" s="1"/>
  <c r="L223" i="2"/>
  <c r="E223" i="2"/>
  <c r="E293" i="2"/>
  <c r="F293" i="2" s="1"/>
  <c r="O24" i="34" s="1"/>
  <c r="L293" i="2"/>
  <c r="I257" i="2"/>
  <c r="M23" i="35" s="1"/>
  <c r="L257" i="2"/>
  <c r="E257" i="2"/>
  <c r="F257" i="2" s="1"/>
  <c r="N22" i="34" s="1"/>
  <c r="I221" i="2"/>
  <c r="L21" i="35" s="1"/>
  <c r="I291" i="2"/>
  <c r="L25" i="35" s="1"/>
  <c r="L221" i="2"/>
  <c r="E221" i="2"/>
  <c r="E291" i="2"/>
  <c r="F291" i="2" s="1"/>
  <c r="M24" i="34" s="1"/>
  <c r="L291" i="2"/>
  <c r="I255" i="2"/>
  <c r="K23" i="35" s="1"/>
  <c r="L255" i="2"/>
  <c r="E255" i="2"/>
  <c r="F255" i="2" s="1"/>
  <c r="L22" i="34" s="1"/>
  <c r="I219" i="2"/>
  <c r="J21" i="35" s="1"/>
  <c r="I289" i="2"/>
  <c r="J25" i="35" s="1"/>
  <c r="L219" i="2"/>
  <c r="E219" i="2"/>
  <c r="L289" i="2"/>
  <c r="E289" i="2"/>
  <c r="F289" i="2" s="1"/>
  <c r="K24" i="34" s="1"/>
  <c r="I253" i="2"/>
  <c r="I23" i="35" s="1"/>
  <c r="L253" i="2"/>
  <c r="E253" i="2"/>
  <c r="F253" i="2" s="1"/>
  <c r="J22" i="34" s="1"/>
  <c r="I217" i="2"/>
  <c r="H21" i="35" s="1"/>
  <c r="I287" i="2"/>
  <c r="H25" i="35" s="1"/>
  <c r="L217" i="2"/>
  <c r="E217" i="2"/>
  <c r="L287" i="2"/>
  <c r="E287" i="2"/>
  <c r="F287" i="2" s="1"/>
  <c r="I24" i="34" s="1"/>
  <c r="I251" i="2"/>
  <c r="G23" i="35" s="1"/>
  <c r="L251" i="2"/>
  <c r="E251" i="2"/>
  <c r="F251" i="2" s="1"/>
  <c r="H22" i="34" s="1"/>
  <c r="I215" i="2"/>
  <c r="F21" i="35" s="1"/>
  <c r="I285" i="2"/>
  <c r="F25" i="35" s="1"/>
  <c r="L215" i="2"/>
  <c r="E215" i="2"/>
  <c r="L285" i="2"/>
  <c r="E285" i="2"/>
  <c r="E109" i="2"/>
  <c r="F109" i="2" s="1"/>
  <c r="F14" i="34" s="1"/>
  <c r="L109" i="2"/>
  <c r="E139" i="2"/>
  <c r="F139" i="2" s="1"/>
  <c r="AJ14" i="34" s="1"/>
  <c r="L139" i="2"/>
  <c r="L138" i="2"/>
  <c r="E138" i="2"/>
  <c r="F138" i="2" s="1"/>
  <c r="AI14" i="34" s="1"/>
  <c r="E137" i="2"/>
  <c r="F137" i="2" s="1"/>
  <c r="AH14" i="34" s="1"/>
  <c r="L137" i="2"/>
  <c r="L136" i="2"/>
  <c r="E136" i="2"/>
  <c r="F136" i="2" s="1"/>
  <c r="AG14" i="34" s="1"/>
  <c r="E135" i="2"/>
  <c r="F135" i="2" s="1"/>
  <c r="AF14" i="34" s="1"/>
  <c r="L135" i="2"/>
  <c r="L134" i="2"/>
  <c r="E134" i="2"/>
  <c r="F134" i="2" s="1"/>
  <c r="AE14" i="34" s="1"/>
  <c r="E133" i="2"/>
  <c r="F133" i="2" s="1"/>
  <c r="AD14" i="34" s="1"/>
  <c r="L133" i="2"/>
  <c r="L132" i="2"/>
  <c r="E132" i="2"/>
  <c r="F132" i="2" s="1"/>
  <c r="AC14" i="34" s="1"/>
  <c r="E131" i="2"/>
  <c r="F131" i="2" s="1"/>
  <c r="AB14" i="34" s="1"/>
  <c r="L131" i="2"/>
  <c r="L130" i="2"/>
  <c r="E130" i="2"/>
  <c r="F130" i="2" s="1"/>
  <c r="AA14" i="34" s="1"/>
  <c r="E129" i="2"/>
  <c r="F129" i="2" s="1"/>
  <c r="Z14" i="34" s="1"/>
  <c r="L129" i="2"/>
  <c r="L128" i="2"/>
  <c r="E128" i="2"/>
  <c r="F128" i="2" s="1"/>
  <c r="Y14" i="34" s="1"/>
  <c r="E127" i="2"/>
  <c r="F127" i="2" s="1"/>
  <c r="X14" i="34" s="1"/>
  <c r="L127" i="2"/>
  <c r="L126" i="2"/>
  <c r="E126" i="2"/>
  <c r="F126" i="2" s="1"/>
  <c r="W14" i="34" s="1"/>
  <c r="E125" i="2"/>
  <c r="F125" i="2" s="1"/>
  <c r="V14" i="34" s="1"/>
  <c r="L125" i="2"/>
  <c r="L124" i="2"/>
  <c r="E124" i="2"/>
  <c r="F124" i="2" s="1"/>
  <c r="U14" i="34" s="1"/>
  <c r="E123" i="2"/>
  <c r="F123" i="2" s="1"/>
  <c r="T14" i="34" s="1"/>
  <c r="L123" i="2"/>
  <c r="L122" i="2"/>
  <c r="E122" i="2"/>
  <c r="F122" i="2" s="1"/>
  <c r="S14" i="34" s="1"/>
  <c r="E121" i="2"/>
  <c r="F121" i="2" s="1"/>
  <c r="R14" i="34" s="1"/>
  <c r="L121" i="2"/>
  <c r="L120" i="2"/>
  <c r="E120" i="2"/>
  <c r="F120" i="2" s="1"/>
  <c r="Q14" i="34" s="1"/>
  <c r="E119" i="2"/>
  <c r="F119" i="2" s="1"/>
  <c r="P14" i="34" s="1"/>
  <c r="L119" i="2"/>
  <c r="L118" i="2"/>
  <c r="E118" i="2"/>
  <c r="F118" i="2" s="1"/>
  <c r="O14" i="34" s="1"/>
  <c r="E117" i="2"/>
  <c r="F117" i="2" s="1"/>
  <c r="N14" i="34" s="1"/>
  <c r="L117" i="2"/>
  <c r="L116" i="2"/>
  <c r="E116" i="2"/>
  <c r="F116" i="2" s="1"/>
  <c r="M14" i="34" s="1"/>
  <c r="E115" i="2"/>
  <c r="F115" i="2" s="1"/>
  <c r="L14" i="34" s="1"/>
  <c r="L115" i="2"/>
  <c r="L114" i="2"/>
  <c r="E114" i="2"/>
  <c r="F114" i="2" s="1"/>
  <c r="K14" i="34" s="1"/>
  <c r="E113" i="2"/>
  <c r="F113" i="2" s="1"/>
  <c r="J14" i="34" s="1"/>
  <c r="L113" i="2"/>
  <c r="L112" i="2"/>
  <c r="E112" i="2"/>
  <c r="F112" i="2" s="1"/>
  <c r="I14" i="34" s="1"/>
  <c r="E111" i="2"/>
  <c r="F111" i="2" s="1"/>
  <c r="H14" i="34" s="1"/>
  <c r="L111" i="2"/>
  <c r="L110" i="2"/>
  <c r="E110" i="2"/>
  <c r="F110" i="2" s="1"/>
  <c r="G14" i="34" s="1"/>
  <c r="E214" i="2"/>
  <c r="F214" i="2" s="1"/>
  <c r="F20" i="34" s="1"/>
  <c r="L214" i="2"/>
  <c r="E284" i="2"/>
  <c r="F284" i="2" s="1"/>
  <c r="F24" i="34" s="1"/>
  <c r="L284" i="2"/>
  <c r="L314" i="2"/>
  <c r="E314" i="2"/>
  <c r="F314" i="2" s="1"/>
  <c r="AJ24" i="34" s="1"/>
  <c r="L277" i="2"/>
  <c r="E277" i="2"/>
  <c r="F277" i="2" s="1"/>
  <c r="AH22" i="34" s="1"/>
  <c r="E276" i="2"/>
  <c r="F276" i="2" s="1"/>
  <c r="AG22" i="34" s="1"/>
  <c r="L276" i="2"/>
  <c r="L310" i="2"/>
  <c r="E310" i="2"/>
  <c r="F310" i="2" s="1"/>
  <c r="AF24" i="34" s="1"/>
  <c r="E274" i="2"/>
  <c r="F274" i="2" s="1"/>
  <c r="AE22" i="34" s="1"/>
  <c r="L274" i="2"/>
  <c r="E272" i="2"/>
  <c r="F272" i="2" s="1"/>
  <c r="AC22" i="34" s="1"/>
  <c r="L272" i="2"/>
  <c r="E270" i="2"/>
  <c r="F270" i="2" s="1"/>
  <c r="AA22" i="34" s="1"/>
  <c r="L270" i="2"/>
  <c r="L304" i="2"/>
  <c r="E304" i="2"/>
  <c r="F304" i="2" s="1"/>
  <c r="Z24" i="34" s="1"/>
  <c r="E232" i="2"/>
  <c r="F232" i="2" s="1"/>
  <c r="X20" i="34" s="1"/>
  <c r="L232" i="2"/>
  <c r="E266" i="2"/>
  <c r="F266" i="2" s="1"/>
  <c r="W22" i="34" s="1"/>
  <c r="L266" i="2"/>
  <c r="E264" i="2"/>
  <c r="F264" i="2" s="1"/>
  <c r="U22" i="34" s="1"/>
  <c r="L264" i="2"/>
  <c r="E262" i="2"/>
  <c r="F262" i="2" s="1"/>
  <c r="S22" i="34" s="1"/>
  <c r="L262" i="2"/>
  <c r="E258" i="2"/>
  <c r="F258" i="2" s="1"/>
  <c r="O22" i="34" s="1"/>
  <c r="L258" i="2"/>
  <c r="E222" i="2"/>
  <c r="F222" i="2" s="1"/>
  <c r="N20" i="34" s="1"/>
  <c r="L222" i="2"/>
  <c r="L292" i="2"/>
  <c r="E292" i="2"/>
  <c r="F292" i="2" s="1"/>
  <c r="N24" i="34" s="1"/>
  <c r="E256" i="2"/>
  <c r="F256" i="2" s="1"/>
  <c r="M22" i="34" s="1"/>
  <c r="L256" i="2"/>
  <c r="E220" i="2"/>
  <c r="F220" i="2" s="1"/>
  <c r="L20" i="34" s="1"/>
  <c r="L220" i="2"/>
  <c r="L290" i="2"/>
  <c r="E290" i="2"/>
  <c r="F290" i="2" s="1"/>
  <c r="L24" i="34" s="1"/>
  <c r="E254" i="2"/>
  <c r="L254" i="2"/>
  <c r="E218" i="2"/>
  <c r="F218" i="2" s="1"/>
  <c r="J20" i="34" s="1"/>
  <c r="L218" i="2"/>
  <c r="E288" i="2"/>
  <c r="F288" i="2" s="1"/>
  <c r="J24" i="34" s="1"/>
  <c r="L288" i="2"/>
  <c r="E252" i="2"/>
  <c r="F252" i="2" s="1"/>
  <c r="I22" i="34" s="1"/>
  <c r="L252" i="2"/>
  <c r="E216" i="2"/>
  <c r="F216" i="2" s="1"/>
  <c r="H20" i="34" s="1"/>
  <c r="L216" i="2"/>
  <c r="E286" i="2"/>
  <c r="F286" i="2" s="1"/>
  <c r="H24" i="34" s="1"/>
  <c r="L286" i="2"/>
  <c r="E250" i="2"/>
  <c r="F250" i="2" s="1"/>
  <c r="G22" i="34" s="1"/>
  <c r="L250" i="2"/>
  <c r="L74" i="2"/>
  <c r="E74" i="2"/>
  <c r="F74" i="2" s="1"/>
  <c r="F12" i="34" s="1"/>
  <c r="L144" i="2"/>
  <c r="E144" i="2"/>
  <c r="F144" i="2" s="1"/>
  <c r="F16" i="34" s="1"/>
  <c r="L104" i="2"/>
  <c r="E104" i="2"/>
  <c r="F104" i="2" s="1"/>
  <c r="AJ12" i="34" s="1"/>
  <c r="E174" i="2"/>
  <c r="F174" i="2" s="1"/>
  <c r="AJ16" i="34" s="1"/>
  <c r="L174" i="2"/>
  <c r="E103" i="2"/>
  <c r="F103" i="2" s="1"/>
  <c r="AI12" i="34" s="1"/>
  <c r="L103" i="2"/>
  <c r="L173" i="2"/>
  <c r="E173" i="2"/>
  <c r="F173" i="2" s="1"/>
  <c r="AI16" i="34" s="1"/>
  <c r="L102" i="2"/>
  <c r="E102" i="2"/>
  <c r="F102" i="2" s="1"/>
  <c r="AH12" i="34" s="1"/>
  <c r="E172" i="2"/>
  <c r="F172" i="2" s="1"/>
  <c r="AH16" i="34" s="1"/>
  <c r="L172" i="2"/>
  <c r="E101" i="2"/>
  <c r="F101" i="2" s="1"/>
  <c r="AG12" i="34" s="1"/>
  <c r="L101" i="2"/>
  <c r="L171" i="2"/>
  <c r="E171" i="2"/>
  <c r="F171" i="2" s="1"/>
  <c r="AG16" i="34" s="1"/>
  <c r="L100" i="2"/>
  <c r="E100" i="2"/>
  <c r="F100" i="2" s="1"/>
  <c r="AF12" i="34" s="1"/>
  <c r="E170" i="2"/>
  <c r="F170" i="2" s="1"/>
  <c r="AF16" i="34" s="1"/>
  <c r="L170" i="2"/>
  <c r="E99" i="2"/>
  <c r="F99" i="2" s="1"/>
  <c r="AE12" i="34" s="1"/>
  <c r="L99" i="2"/>
  <c r="L169" i="2"/>
  <c r="E169" i="2"/>
  <c r="F169" i="2" s="1"/>
  <c r="AE16" i="34" s="1"/>
  <c r="L98" i="2"/>
  <c r="E98" i="2"/>
  <c r="F98" i="2" s="1"/>
  <c r="AD12" i="34" s="1"/>
  <c r="E168" i="2"/>
  <c r="F168" i="2" s="1"/>
  <c r="AD16" i="34" s="1"/>
  <c r="L168" i="2"/>
  <c r="E97" i="2"/>
  <c r="F97" i="2" s="1"/>
  <c r="AC12" i="34" s="1"/>
  <c r="L97" i="2"/>
  <c r="L167" i="2"/>
  <c r="E167" i="2"/>
  <c r="F167" i="2" s="1"/>
  <c r="AC16" i="34" s="1"/>
  <c r="L96" i="2"/>
  <c r="E96" i="2"/>
  <c r="F96" i="2" s="1"/>
  <c r="AB12" i="34" s="1"/>
  <c r="E166" i="2"/>
  <c r="F166" i="2" s="1"/>
  <c r="AB16" i="34" s="1"/>
  <c r="L166" i="2"/>
  <c r="E95" i="2"/>
  <c r="F95" i="2" s="1"/>
  <c r="AA12" i="34" s="1"/>
  <c r="L95" i="2"/>
  <c r="L165" i="2"/>
  <c r="E165" i="2"/>
  <c r="F165" i="2" s="1"/>
  <c r="AA16" i="34" s="1"/>
  <c r="L94" i="2"/>
  <c r="E94" i="2"/>
  <c r="F94" i="2" s="1"/>
  <c r="Z12" i="34" s="1"/>
  <c r="L164" i="2"/>
  <c r="E164" i="2"/>
  <c r="F164" i="2" s="1"/>
  <c r="Z16" i="34" s="1"/>
  <c r="E93" i="2"/>
  <c r="F93" i="2" s="1"/>
  <c r="Y12" i="34" s="1"/>
  <c r="L93" i="2"/>
  <c r="E163" i="2"/>
  <c r="F163" i="2" s="1"/>
  <c r="Y16" i="34" s="1"/>
  <c r="L163" i="2"/>
  <c r="L92" i="2"/>
  <c r="E92" i="2"/>
  <c r="F92" i="2" s="1"/>
  <c r="X12" i="34" s="1"/>
  <c r="L162" i="2"/>
  <c r="E162" i="2"/>
  <c r="F162" i="2" s="1"/>
  <c r="X16" i="34" s="1"/>
  <c r="E91" i="2"/>
  <c r="F91" i="2" s="1"/>
  <c r="W12" i="34" s="1"/>
  <c r="L91" i="2"/>
  <c r="E161" i="2"/>
  <c r="F161" i="2" s="1"/>
  <c r="W16" i="34" s="1"/>
  <c r="L161" i="2"/>
  <c r="L90" i="2"/>
  <c r="E90" i="2"/>
  <c r="F90" i="2" s="1"/>
  <c r="V12" i="34" s="1"/>
  <c r="L160" i="2"/>
  <c r="E160" i="2"/>
  <c r="F160" i="2" s="1"/>
  <c r="V16" i="34" s="1"/>
  <c r="E89" i="2"/>
  <c r="F89" i="2" s="1"/>
  <c r="U12" i="34" s="1"/>
  <c r="L89" i="2"/>
  <c r="E159" i="2"/>
  <c r="F159" i="2" s="1"/>
  <c r="U16" i="34" s="1"/>
  <c r="L159" i="2"/>
  <c r="L88" i="2"/>
  <c r="E88" i="2"/>
  <c r="F88" i="2" s="1"/>
  <c r="T12" i="34" s="1"/>
  <c r="L158" i="2"/>
  <c r="E158" i="2"/>
  <c r="F158" i="2" s="1"/>
  <c r="T16" i="34" s="1"/>
  <c r="E87" i="2"/>
  <c r="F87" i="2" s="1"/>
  <c r="S12" i="34" s="1"/>
  <c r="L87" i="2"/>
  <c r="E157" i="2"/>
  <c r="F157" i="2" s="1"/>
  <c r="S16" i="34" s="1"/>
  <c r="L157" i="2"/>
  <c r="L86" i="2"/>
  <c r="E86" i="2"/>
  <c r="F86" i="2" s="1"/>
  <c r="R12" i="34" s="1"/>
  <c r="L156" i="2"/>
  <c r="E156" i="2"/>
  <c r="F156" i="2" s="1"/>
  <c r="R16" i="34" s="1"/>
  <c r="E85" i="2"/>
  <c r="F85" i="2" s="1"/>
  <c r="Q12" i="34" s="1"/>
  <c r="L85" i="2"/>
  <c r="E155" i="2"/>
  <c r="F155" i="2" s="1"/>
  <c r="Q16" i="34" s="1"/>
  <c r="L155" i="2"/>
  <c r="L84" i="2"/>
  <c r="E84" i="2"/>
  <c r="F84" i="2" s="1"/>
  <c r="P12" i="34" s="1"/>
  <c r="L154" i="2"/>
  <c r="E154" i="2"/>
  <c r="F154" i="2" s="1"/>
  <c r="P16" i="34" s="1"/>
  <c r="E83" i="2"/>
  <c r="F83" i="2" s="1"/>
  <c r="O12" i="34" s="1"/>
  <c r="L83" i="2"/>
  <c r="E153" i="2"/>
  <c r="F153" i="2" s="1"/>
  <c r="O16" i="34" s="1"/>
  <c r="L153" i="2"/>
  <c r="L82" i="2"/>
  <c r="E82" i="2"/>
  <c r="F82" i="2" s="1"/>
  <c r="N12" i="34" s="1"/>
  <c r="L152" i="2"/>
  <c r="E152" i="2"/>
  <c r="F152" i="2" s="1"/>
  <c r="N16" i="34" s="1"/>
  <c r="E81" i="2"/>
  <c r="F81" i="2" s="1"/>
  <c r="M12" i="34" s="1"/>
  <c r="L81" i="2"/>
  <c r="E151" i="2"/>
  <c r="F151" i="2" s="1"/>
  <c r="M16" i="34" s="1"/>
  <c r="L151" i="2"/>
  <c r="L80" i="2"/>
  <c r="E80" i="2"/>
  <c r="F80" i="2" s="1"/>
  <c r="L12" i="34" s="1"/>
  <c r="L150" i="2"/>
  <c r="E150" i="2"/>
  <c r="F150" i="2" s="1"/>
  <c r="L16" i="34" s="1"/>
  <c r="E79" i="2"/>
  <c r="L79" i="2"/>
  <c r="E149" i="2"/>
  <c r="F149" i="2" s="1"/>
  <c r="K16" i="34" s="1"/>
  <c r="L149" i="2"/>
  <c r="L78" i="2"/>
  <c r="E78" i="2"/>
  <c r="F78" i="2" s="1"/>
  <c r="J12" i="34" s="1"/>
  <c r="L148" i="2"/>
  <c r="E148" i="2"/>
  <c r="F148" i="2" s="1"/>
  <c r="J16" i="34" s="1"/>
  <c r="E77" i="2"/>
  <c r="F77" i="2" s="1"/>
  <c r="I12" i="34" s="1"/>
  <c r="L77" i="2"/>
  <c r="E147" i="2"/>
  <c r="F147" i="2" s="1"/>
  <c r="I16" i="34" s="1"/>
  <c r="L147" i="2"/>
  <c r="L76" i="2"/>
  <c r="E76" i="2"/>
  <c r="F76" i="2" s="1"/>
  <c r="H12" i="34" s="1"/>
  <c r="L146" i="2"/>
  <c r="E146" i="2"/>
  <c r="F146" i="2" s="1"/>
  <c r="H16" i="34" s="1"/>
  <c r="E75" i="2"/>
  <c r="F75" i="2" s="1"/>
  <c r="G12" i="34" s="1"/>
  <c r="L75" i="2"/>
  <c r="E145" i="2"/>
  <c r="F145" i="2" s="1"/>
  <c r="G16" i="34" s="1"/>
  <c r="L145" i="2"/>
  <c r="B231" i="2"/>
  <c r="B229" i="2"/>
  <c r="B227" i="2"/>
  <c r="B225" i="2"/>
  <c r="B223" i="2"/>
  <c r="B221" i="2"/>
  <c r="B219" i="2"/>
  <c r="B217" i="2"/>
  <c r="B215" i="2"/>
  <c r="B285" i="2"/>
  <c r="B315" i="2" s="1"/>
  <c r="L494" i="2" s="1"/>
  <c r="B79" i="2"/>
  <c r="B105" i="2" s="1"/>
  <c r="F494" i="2" s="1"/>
  <c r="L179" i="2"/>
  <c r="E179" i="2"/>
  <c r="E208" i="2"/>
  <c r="F208" i="2" s="1"/>
  <c r="AI18" i="34" s="1"/>
  <c r="L208" i="2"/>
  <c r="E206" i="2"/>
  <c r="F206" i="2" s="1"/>
  <c r="AG18" i="34" s="1"/>
  <c r="L206" i="2"/>
  <c r="E204" i="2"/>
  <c r="F204" i="2" s="1"/>
  <c r="AE18" i="34" s="1"/>
  <c r="L204" i="2"/>
  <c r="E202" i="2"/>
  <c r="F202" i="2" s="1"/>
  <c r="AC18" i="34" s="1"/>
  <c r="L202" i="2"/>
  <c r="E200" i="2"/>
  <c r="F200" i="2" s="1"/>
  <c r="AA18" i="34" s="1"/>
  <c r="L200" i="2"/>
  <c r="E198" i="2"/>
  <c r="F198" i="2" s="1"/>
  <c r="Y18" i="34" s="1"/>
  <c r="L198" i="2"/>
  <c r="E196" i="2"/>
  <c r="L196" i="2"/>
  <c r="E194" i="2"/>
  <c r="F194" i="2" s="1"/>
  <c r="U18" i="34" s="1"/>
  <c r="L194" i="2"/>
  <c r="E192" i="2"/>
  <c r="F192" i="2" s="1"/>
  <c r="S18" i="34" s="1"/>
  <c r="L192" i="2"/>
  <c r="E190" i="2"/>
  <c r="F190" i="2" s="1"/>
  <c r="Q18" i="34" s="1"/>
  <c r="L190" i="2"/>
  <c r="E188" i="2"/>
  <c r="F188" i="2" s="1"/>
  <c r="O18" i="34" s="1"/>
  <c r="L188" i="2"/>
  <c r="E186" i="2"/>
  <c r="F186" i="2" s="1"/>
  <c r="M18" i="34" s="1"/>
  <c r="L186" i="2"/>
  <c r="E184" i="2"/>
  <c r="L184" i="2"/>
  <c r="E182" i="2"/>
  <c r="F182" i="2" s="1"/>
  <c r="I18" i="34" s="1"/>
  <c r="L182" i="2"/>
  <c r="E180" i="2"/>
  <c r="L180" i="2"/>
  <c r="F254" i="2"/>
  <c r="K22" i="34" s="1"/>
  <c r="AO4" i="1"/>
  <c r="AL4" i="1"/>
  <c r="AJ4" i="1"/>
  <c r="AH4" i="1"/>
  <c r="M210" i="2"/>
  <c r="I497" i="2" s="1"/>
  <c r="L209" i="2"/>
  <c r="E209" i="2"/>
  <c r="I209" i="2"/>
  <c r="AI19" i="35" s="1"/>
  <c r="L207" i="2"/>
  <c r="E207" i="2"/>
  <c r="F207" i="2" s="1"/>
  <c r="AH18" i="34" s="1"/>
  <c r="I207" i="2"/>
  <c r="AG19" i="35" s="1"/>
  <c r="L205" i="2"/>
  <c r="E205" i="2"/>
  <c r="F205" i="2" s="1"/>
  <c r="AF18" i="34" s="1"/>
  <c r="I205" i="2"/>
  <c r="AE19" i="35" s="1"/>
  <c r="L203" i="2"/>
  <c r="E203" i="2"/>
  <c r="F203" i="2" s="1"/>
  <c r="AD18" i="34" s="1"/>
  <c r="I203" i="2"/>
  <c r="AC19" i="35" s="1"/>
  <c r="L201" i="2"/>
  <c r="E201" i="2"/>
  <c r="F201" i="2" s="1"/>
  <c r="AB18" i="34" s="1"/>
  <c r="I201" i="2"/>
  <c r="AA19" i="35" s="1"/>
  <c r="L199" i="2"/>
  <c r="E199" i="2"/>
  <c r="F199" i="2" s="1"/>
  <c r="Z18" i="34" s="1"/>
  <c r="I199" i="2"/>
  <c r="Y19" i="35" s="1"/>
  <c r="L197" i="2"/>
  <c r="E197" i="2"/>
  <c r="F197" i="2" s="1"/>
  <c r="X18" i="34" s="1"/>
  <c r="I197" i="2"/>
  <c r="W19" i="35" s="1"/>
  <c r="L195" i="2"/>
  <c r="E195" i="2"/>
  <c r="F195" i="2" s="1"/>
  <c r="V18" i="34" s="1"/>
  <c r="I195" i="2"/>
  <c r="U19" i="35" s="1"/>
  <c r="L193" i="2"/>
  <c r="E193" i="2"/>
  <c r="F193" i="2" s="1"/>
  <c r="T18" i="34" s="1"/>
  <c r="I193" i="2"/>
  <c r="S19" i="35" s="1"/>
  <c r="L191" i="2"/>
  <c r="E191" i="2"/>
  <c r="F191" i="2" s="1"/>
  <c r="R18" i="34" s="1"/>
  <c r="I191" i="2"/>
  <c r="Q19" i="35" s="1"/>
  <c r="L189" i="2"/>
  <c r="E189" i="2"/>
  <c r="F189" i="2" s="1"/>
  <c r="P18" i="34" s="1"/>
  <c r="I189" i="2"/>
  <c r="O19" i="35" s="1"/>
  <c r="L187" i="2"/>
  <c r="E187" i="2"/>
  <c r="F187" i="2" s="1"/>
  <c r="N18" i="34" s="1"/>
  <c r="I187" i="2"/>
  <c r="M19" i="35" s="1"/>
  <c r="L185" i="2"/>
  <c r="E185" i="2"/>
  <c r="F185" i="2" s="1"/>
  <c r="L18" i="34" s="1"/>
  <c r="I185" i="2"/>
  <c r="K19" i="35" s="1"/>
  <c r="L183" i="2"/>
  <c r="E183" i="2"/>
  <c r="I183" i="2"/>
  <c r="I19" i="35" s="1"/>
  <c r="L181" i="2"/>
  <c r="E181" i="2"/>
  <c r="F181" i="2" s="1"/>
  <c r="H18" i="34" s="1"/>
  <c r="I181" i="2"/>
  <c r="G19" i="35" s="1"/>
  <c r="C13" i="35"/>
  <c r="C14" i="35" s="1"/>
  <c r="C12" i="34"/>
  <c r="C13" i="34" s="1"/>
  <c r="C17" i="35"/>
  <c r="C18" i="35" s="1"/>
  <c r="C16" i="34"/>
  <c r="C17" i="34" s="1"/>
  <c r="C21" i="35"/>
  <c r="C22" i="35" s="1"/>
  <c r="C20" i="34"/>
  <c r="C21" i="34" s="1"/>
  <c r="C25" i="35"/>
  <c r="C26" i="35" s="1"/>
  <c r="C24" i="34"/>
  <c r="C25" i="34" s="1"/>
  <c r="C315" i="2"/>
  <c r="L503" i="2" s="1"/>
  <c r="C280" i="2"/>
  <c r="K503" i="2" s="1"/>
  <c r="C245" i="2"/>
  <c r="J503" i="2" s="1"/>
  <c r="C210" i="2"/>
  <c r="I503" i="2" s="1"/>
  <c r="C175" i="2"/>
  <c r="H503" i="2" s="1"/>
  <c r="C140" i="2"/>
  <c r="G503" i="2" s="1"/>
  <c r="C105" i="2"/>
  <c r="F503" i="2" s="1"/>
  <c r="I54" i="1"/>
  <c r="AF4" i="1"/>
  <c r="AF54" i="1"/>
  <c r="AH54" i="1"/>
  <c r="AJ54" i="1"/>
  <c r="AL54" i="1"/>
  <c r="AG55" i="1"/>
  <c r="AI55" i="1"/>
  <c r="AK55" i="1"/>
  <c r="AF55" i="1"/>
  <c r="AH55" i="1"/>
  <c r="AJ55" i="1"/>
  <c r="AL55" i="1"/>
  <c r="R54" i="1"/>
  <c r="T54" i="1"/>
  <c r="V54" i="1"/>
  <c r="X54" i="1"/>
  <c r="S55" i="1"/>
  <c r="U55" i="1"/>
  <c r="W55" i="1"/>
  <c r="R55" i="1"/>
  <c r="T55" i="1"/>
  <c r="V55" i="1"/>
  <c r="X55" i="1"/>
  <c r="E54" i="1"/>
  <c r="G54" i="1"/>
  <c r="E55" i="1"/>
  <c r="G55" i="1"/>
  <c r="D54" i="1"/>
  <c r="F54" i="1"/>
  <c r="D55" i="1"/>
  <c r="F55" i="1"/>
  <c r="H54" i="1"/>
  <c r="I55" i="1"/>
  <c r="J54" i="1"/>
  <c r="H55" i="1"/>
  <c r="J55" i="1"/>
  <c r="H505" i="2" l="1"/>
  <c r="C22" i="34"/>
  <c r="C23" i="34" s="1"/>
  <c r="G505" i="2"/>
  <c r="F180" i="2"/>
  <c r="G18" i="34" s="1"/>
  <c r="E510" i="2"/>
  <c r="C14" i="34"/>
  <c r="C15" i="34" s="1"/>
  <c r="F209" i="2"/>
  <c r="AJ18" i="34" s="1"/>
  <c r="F179" i="2"/>
  <c r="F18" i="34" s="1"/>
  <c r="H97" i="35"/>
  <c r="AB73" i="35"/>
  <c r="H96" i="35"/>
  <c r="C18" i="34"/>
  <c r="C19" i="34" s="1"/>
  <c r="H101" i="35"/>
  <c r="H93" i="35"/>
  <c r="AD29" i="35"/>
  <c r="T73" i="35"/>
  <c r="H90" i="35"/>
  <c r="K29" i="35"/>
  <c r="H100" i="35"/>
  <c r="V73" i="35"/>
  <c r="H88" i="35"/>
  <c r="AC29" i="35"/>
  <c r="H104" i="35"/>
  <c r="AG29" i="35"/>
  <c r="R29" i="35"/>
  <c r="V29" i="35"/>
  <c r="Z73" i="35"/>
  <c r="J505" i="2"/>
  <c r="H82" i="35"/>
  <c r="W29" i="35"/>
  <c r="C23" i="35"/>
  <c r="C24" i="35" s="1"/>
  <c r="F505" i="2"/>
  <c r="I505" i="2"/>
  <c r="N505" i="2"/>
  <c r="C15" i="35"/>
  <c r="C16" i="35" s="1"/>
  <c r="L505" i="2"/>
  <c r="K505" i="2"/>
  <c r="C19" i="35"/>
  <c r="C20" i="35" s="1"/>
  <c r="AH73" i="35"/>
  <c r="H102" i="35"/>
  <c r="Z29" i="35"/>
  <c r="H89" i="35"/>
  <c r="S73" i="35"/>
  <c r="H81" i="35"/>
  <c r="J29" i="35"/>
  <c r="F183" i="2"/>
  <c r="J18" i="34" s="1"/>
  <c r="I385" i="2"/>
  <c r="AJ29" i="35" s="1"/>
  <c r="P29" i="35"/>
  <c r="H95" i="35"/>
  <c r="AA73" i="35"/>
  <c r="T29" i="35"/>
  <c r="W73" i="35"/>
  <c r="O73" i="35"/>
  <c r="L29" i="35"/>
  <c r="H83" i="35"/>
  <c r="M385" i="2"/>
  <c r="N497" i="2" s="1"/>
  <c r="N499" i="2" s="1"/>
  <c r="E385" i="2"/>
  <c r="F385" i="2" s="1"/>
  <c r="AK28" i="34" s="1"/>
  <c r="F196" i="2"/>
  <c r="W18" i="34" s="1"/>
  <c r="B245" i="2"/>
  <c r="J494" i="2" s="1"/>
  <c r="F184" i="2"/>
  <c r="K18" i="34" s="1"/>
  <c r="B210" i="2"/>
  <c r="I494" i="2" s="1"/>
  <c r="L210" i="2"/>
  <c r="I495" i="2" s="1"/>
  <c r="E175" i="2"/>
  <c r="F175" i="2" s="1"/>
  <c r="AK16" i="34" s="1"/>
  <c r="E105" i="2"/>
  <c r="F105" i="2" s="1"/>
  <c r="AK12" i="34" s="1"/>
  <c r="L315" i="2"/>
  <c r="L495" i="2" s="1"/>
  <c r="L499" i="2" s="1"/>
  <c r="L245" i="2"/>
  <c r="J495" i="2" s="1"/>
  <c r="L140" i="2"/>
  <c r="G495" i="2" s="1"/>
  <c r="G499" i="2" s="1"/>
  <c r="F285" i="2"/>
  <c r="G24" i="34" s="1"/>
  <c r="F215" i="2"/>
  <c r="G20" i="34" s="1"/>
  <c r="F219" i="2"/>
  <c r="K20" i="34" s="1"/>
  <c r="F223" i="2"/>
  <c r="O20" i="34" s="1"/>
  <c r="F227" i="2"/>
  <c r="S20" i="34" s="1"/>
  <c r="F229" i="2"/>
  <c r="U20" i="34" s="1"/>
  <c r="F231" i="2"/>
  <c r="W20" i="34" s="1"/>
  <c r="L280" i="2"/>
  <c r="K495" i="2" s="1"/>
  <c r="K499" i="2" s="1"/>
  <c r="E210" i="2"/>
  <c r="F79" i="2"/>
  <c r="K12" i="34" s="1"/>
  <c r="L175" i="2"/>
  <c r="H495" i="2" s="1"/>
  <c r="H499" i="2" s="1"/>
  <c r="L105" i="2"/>
  <c r="F495" i="2" s="1"/>
  <c r="F499" i="2" s="1"/>
  <c r="E315" i="2"/>
  <c r="F315" i="2" s="1"/>
  <c r="AK24" i="34" s="1"/>
  <c r="E245" i="2"/>
  <c r="E140" i="2"/>
  <c r="F140" i="2" s="1"/>
  <c r="AK14" i="34" s="1"/>
  <c r="F217" i="2"/>
  <c r="I20" i="34" s="1"/>
  <c r="F221" i="2"/>
  <c r="M20" i="34" s="1"/>
  <c r="F225" i="2"/>
  <c r="Q20" i="34" s="1"/>
  <c r="E280" i="2"/>
  <c r="F280" i="2" s="1"/>
  <c r="AK22" i="34" s="1"/>
  <c r="I140" i="2"/>
  <c r="AJ15" i="35" s="1"/>
  <c r="I210" i="2"/>
  <c r="AJ19" i="35" s="1"/>
  <c r="I280" i="2"/>
  <c r="AJ23" i="35" s="1"/>
  <c r="I105" i="2"/>
  <c r="AJ13" i="35" s="1"/>
  <c r="I175" i="2"/>
  <c r="AJ17" i="35" s="1"/>
  <c r="I245" i="2"/>
  <c r="AJ21" i="35" s="1"/>
  <c r="I315" i="2"/>
  <c r="AJ25" i="35" s="1"/>
  <c r="C59" i="1"/>
  <c r="O59" i="1"/>
  <c r="B59" i="1"/>
  <c r="O493" i="2"/>
  <c r="O501" i="2" s="1"/>
  <c r="M493" i="2"/>
  <c r="M501" i="2" s="1"/>
  <c r="E493" i="2"/>
  <c r="E501" i="2" s="1"/>
  <c r="D493" i="2"/>
  <c r="D501" i="2" s="1"/>
  <c r="P4" i="1"/>
  <c r="AD4" i="1" s="1"/>
  <c r="J499" i="2" l="1"/>
  <c r="I499" i="2"/>
  <c r="H107" i="35"/>
  <c r="AM73" i="35"/>
  <c r="F245" i="2"/>
  <c r="AK20" i="34" s="1"/>
  <c r="F210" i="2"/>
  <c r="AK18" i="34" s="1"/>
  <c r="C33" i="35"/>
  <c r="C34" i="35" s="1"/>
  <c r="C32" i="34"/>
  <c r="C33" i="34" s="1"/>
  <c r="C10" i="34"/>
  <c r="C11" i="34" s="1"/>
  <c r="C11" i="35"/>
  <c r="C12" i="35" s="1"/>
  <c r="C31" i="35"/>
  <c r="C32" i="35" s="1"/>
  <c r="C27" i="35"/>
  <c r="C28" i="35" s="1"/>
  <c r="C26" i="34"/>
  <c r="C27" i="34" s="1"/>
  <c r="C9" i="35"/>
  <c r="C10" i="35" s="1"/>
  <c r="C8" i="34"/>
  <c r="C9" i="34" s="1"/>
  <c r="C30" i="34"/>
  <c r="C31" i="34" s="1"/>
  <c r="AJ28" i="35"/>
  <c r="AI28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AJ10" i="35"/>
  <c r="AI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AK31" i="34"/>
  <c r="AJ31" i="34"/>
  <c r="AI31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AK27" i="34"/>
  <c r="AJ27" i="34"/>
  <c r="AI27" i="34"/>
  <c r="AH27" i="34"/>
  <c r="AG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AR66" i="34"/>
  <c r="AS66" i="34" s="1"/>
  <c r="AR65" i="34"/>
  <c r="AS65" i="34" s="1"/>
  <c r="AR64" i="34"/>
  <c r="AS64" i="34" s="1"/>
  <c r="AR63" i="34"/>
  <c r="AS63" i="34" s="1"/>
  <c r="AR62" i="34"/>
  <c r="AS62" i="34" s="1"/>
  <c r="AR61" i="34"/>
  <c r="AS61" i="34" s="1"/>
  <c r="AR60" i="34"/>
  <c r="AS60" i="34" s="1"/>
  <c r="A424" i="2" l="1"/>
  <c r="M61" i="1"/>
  <c r="M64" i="1" l="1"/>
  <c r="M62" i="1"/>
  <c r="M65" i="1"/>
  <c r="M63" i="1"/>
  <c r="M60" i="1"/>
  <c r="C419" i="2"/>
  <c r="C413" i="2"/>
  <c r="O61" i="1"/>
  <c r="C459" i="2" s="1"/>
  <c r="C453" i="2"/>
  <c r="C449" i="2"/>
  <c r="C445" i="2"/>
  <c r="C441" i="2"/>
  <c r="C437" i="2"/>
  <c r="C433" i="2"/>
  <c r="C429" i="2"/>
  <c r="C425" i="2"/>
  <c r="AO55" i="1"/>
  <c r="AO54" i="1"/>
  <c r="AA55" i="1"/>
  <c r="M54" i="1"/>
  <c r="C424" i="2"/>
  <c r="C451" i="2"/>
  <c r="C447" i="2"/>
  <c r="C443" i="2"/>
  <c r="C439" i="2"/>
  <c r="C435" i="2"/>
  <c r="C431" i="2"/>
  <c r="C427" i="2"/>
  <c r="AA54" i="1"/>
  <c r="M55" i="1"/>
  <c r="C454" i="2"/>
  <c r="C452" i="2"/>
  <c r="C450" i="2"/>
  <c r="C448" i="2"/>
  <c r="C446" i="2"/>
  <c r="C444" i="2"/>
  <c r="C442" i="2"/>
  <c r="C440" i="2"/>
  <c r="C438" i="2"/>
  <c r="C436" i="2"/>
  <c r="C434" i="2"/>
  <c r="C432" i="2"/>
  <c r="C430" i="2"/>
  <c r="C428" i="2"/>
  <c r="C426" i="2"/>
  <c r="A389" i="2"/>
  <c r="A319" i="2"/>
  <c r="A39" i="2"/>
  <c r="D1" i="2"/>
  <c r="N34" i="2"/>
  <c r="M34" i="2"/>
  <c r="L34" i="2"/>
  <c r="C34" i="2"/>
  <c r="N33" i="2"/>
  <c r="M33" i="2"/>
  <c r="L33" i="2"/>
  <c r="C418" i="2"/>
  <c r="C33" i="2"/>
  <c r="N32" i="2"/>
  <c r="M32" i="2"/>
  <c r="L32" i="2"/>
  <c r="C417" i="2"/>
  <c r="C32" i="2"/>
  <c r="N31" i="2"/>
  <c r="M31" i="2"/>
  <c r="L31" i="2"/>
  <c r="C416" i="2"/>
  <c r="C31" i="2"/>
  <c r="N30" i="2"/>
  <c r="M30" i="2"/>
  <c r="L30" i="2"/>
  <c r="C415" i="2"/>
  <c r="C30" i="2"/>
  <c r="N29" i="2"/>
  <c r="M29" i="2"/>
  <c r="L29" i="2"/>
  <c r="C414" i="2"/>
  <c r="C29" i="2"/>
  <c r="N28" i="2"/>
  <c r="M28" i="2"/>
  <c r="L28" i="2"/>
  <c r="C28" i="2"/>
  <c r="N27" i="2"/>
  <c r="M27" i="2"/>
  <c r="L27" i="2"/>
  <c r="C412" i="2"/>
  <c r="C27" i="2"/>
  <c r="N26" i="2"/>
  <c r="M26" i="2"/>
  <c r="L26" i="2"/>
  <c r="C411" i="2"/>
  <c r="C26" i="2"/>
  <c r="N25" i="2"/>
  <c r="M25" i="2"/>
  <c r="L25" i="2"/>
  <c r="C410" i="2"/>
  <c r="C25" i="2"/>
  <c r="N24" i="2"/>
  <c r="M24" i="2"/>
  <c r="L24" i="2"/>
  <c r="C409" i="2"/>
  <c r="C24" i="2"/>
  <c r="N23" i="2"/>
  <c r="M23" i="2"/>
  <c r="L23" i="2"/>
  <c r="C408" i="2"/>
  <c r="C23" i="2"/>
  <c r="N22" i="2"/>
  <c r="M22" i="2"/>
  <c r="L22" i="2"/>
  <c r="C407" i="2"/>
  <c r="C22" i="2"/>
  <c r="N21" i="2"/>
  <c r="M21" i="2"/>
  <c r="C406" i="2"/>
  <c r="C21" i="2"/>
  <c r="N20" i="2"/>
  <c r="M20" i="2"/>
  <c r="C405" i="2"/>
  <c r="C20" i="2"/>
  <c r="N19" i="2"/>
  <c r="M19" i="2"/>
  <c r="C404" i="2"/>
  <c r="C19" i="2"/>
  <c r="N18" i="2"/>
  <c r="M18" i="2"/>
  <c r="C403" i="2"/>
  <c r="C18" i="2"/>
  <c r="N17" i="2"/>
  <c r="M17" i="2"/>
  <c r="C402" i="2"/>
  <c r="C17" i="2"/>
  <c r="N16" i="2"/>
  <c r="M16" i="2"/>
  <c r="C401" i="2"/>
  <c r="C16" i="2"/>
  <c r="N15" i="2"/>
  <c r="M15" i="2"/>
  <c r="C400" i="2"/>
  <c r="C15" i="2"/>
  <c r="N14" i="2"/>
  <c r="M14" i="2"/>
  <c r="C399" i="2"/>
  <c r="C14" i="2"/>
  <c r="N13" i="2"/>
  <c r="M13" i="2"/>
  <c r="C398" i="2"/>
  <c r="C13" i="2"/>
  <c r="N12" i="2"/>
  <c r="M12" i="2"/>
  <c r="C397" i="2"/>
  <c r="C12" i="2"/>
  <c r="N11" i="2"/>
  <c r="M11" i="2"/>
  <c r="C396" i="2"/>
  <c r="C11" i="2"/>
  <c r="N10" i="2"/>
  <c r="M10" i="2"/>
  <c r="C395" i="2"/>
  <c r="C10" i="2"/>
  <c r="N9" i="2"/>
  <c r="M9" i="2"/>
  <c r="C394" i="2"/>
  <c r="C9" i="2"/>
  <c r="N8" i="2"/>
  <c r="M8" i="2"/>
  <c r="C393" i="2"/>
  <c r="C8" i="2"/>
  <c r="N7" i="2"/>
  <c r="M7" i="2"/>
  <c r="C392" i="2"/>
  <c r="C7" i="2"/>
  <c r="N6" i="2"/>
  <c r="M6" i="2"/>
  <c r="C391" i="2"/>
  <c r="C6" i="2"/>
  <c r="N5" i="2"/>
  <c r="M5" i="2"/>
  <c r="C390" i="2"/>
  <c r="C5" i="2"/>
  <c r="B49" i="1"/>
  <c r="C49" i="1"/>
  <c r="C61" i="1" s="1"/>
  <c r="K49" i="1"/>
  <c r="K61" i="1" s="1"/>
  <c r="B50" i="1"/>
  <c r="C50" i="1"/>
  <c r="K50" i="1"/>
  <c r="B51" i="1"/>
  <c r="C51" i="1"/>
  <c r="K51" i="1"/>
  <c r="B52" i="1"/>
  <c r="C52" i="1"/>
  <c r="K52" i="1"/>
  <c r="B53" i="1"/>
  <c r="C53" i="1"/>
  <c r="K53" i="1"/>
  <c r="C48" i="1"/>
  <c r="K48" i="1"/>
  <c r="B48" i="1"/>
  <c r="C490" i="2" l="1"/>
  <c r="Q503" i="2" s="1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460" i="2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510" i="2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B60" i="1"/>
  <c r="O65" i="1"/>
  <c r="N459" i="2" s="1"/>
  <c r="N490" i="2" s="1"/>
  <c r="Q496" i="2" s="1"/>
  <c r="C64" i="1"/>
  <c r="M39" i="2" s="1"/>
  <c r="C63" i="1"/>
  <c r="O62" i="1"/>
  <c r="D459" i="2" s="1"/>
  <c r="D490" i="2" s="1"/>
  <c r="Q502" i="2" s="1"/>
  <c r="Q505" i="2" s="1"/>
  <c r="O60" i="1"/>
  <c r="B459" i="2" s="1"/>
  <c r="B490" i="2" s="1"/>
  <c r="Q494" i="2" s="1"/>
  <c r="K65" i="1"/>
  <c r="N319" i="2" s="1"/>
  <c r="K64" i="1"/>
  <c r="K63" i="1"/>
  <c r="K62" i="1"/>
  <c r="K60" i="1"/>
  <c r="B319" i="2" s="1"/>
  <c r="C65" i="1"/>
  <c r="N39" i="2" s="1"/>
  <c r="O64" i="1"/>
  <c r="M459" i="2" s="1"/>
  <c r="M490" i="2" s="1"/>
  <c r="Q497" i="2" s="1"/>
  <c r="O63" i="1"/>
  <c r="C62" i="1"/>
  <c r="D39" i="2" s="1"/>
  <c r="B70" i="1"/>
  <c r="B67" i="1"/>
  <c r="C60" i="1"/>
  <c r="B68" i="1"/>
  <c r="C69" i="2"/>
  <c r="C539" i="2" s="1"/>
  <c r="D69" i="2"/>
  <c r="L69" i="2"/>
  <c r="M69" i="2"/>
  <c r="M539" i="2" s="1"/>
  <c r="N69" i="2"/>
  <c r="N539" i="2" s="1"/>
  <c r="C40" i="2"/>
  <c r="D40" i="2"/>
  <c r="M40" i="2"/>
  <c r="N40" i="2"/>
  <c r="C41" i="2"/>
  <c r="C511" i="2" s="1"/>
  <c r="D41" i="2"/>
  <c r="M41" i="2"/>
  <c r="M511" i="2" s="1"/>
  <c r="N41" i="2"/>
  <c r="N511" i="2" s="1"/>
  <c r="C42" i="2"/>
  <c r="D42" i="2"/>
  <c r="M42" i="2"/>
  <c r="N42" i="2"/>
  <c r="N512" i="2" s="1"/>
  <c r="C43" i="2"/>
  <c r="C513" i="2" s="1"/>
  <c r="D43" i="2"/>
  <c r="M43" i="2"/>
  <c r="N43" i="2"/>
  <c r="B44" i="2"/>
  <c r="C44" i="2"/>
  <c r="C514" i="2" s="1"/>
  <c r="D44" i="2"/>
  <c r="M44" i="2"/>
  <c r="N44" i="2"/>
  <c r="N514" i="2" s="1"/>
  <c r="B45" i="2"/>
  <c r="C45" i="2"/>
  <c r="C515" i="2" s="1"/>
  <c r="D45" i="2"/>
  <c r="M45" i="2"/>
  <c r="N45" i="2"/>
  <c r="N515" i="2" s="1"/>
  <c r="B46" i="2"/>
  <c r="C46" i="2"/>
  <c r="C516" i="2" s="1"/>
  <c r="D46" i="2"/>
  <c r="M46" i="2"/>
  <c r="N46" i="2"/>
  <c r="N516" i="2" s="1"/>
  <c r="C47" i="2"/>
  <c r="C517" i="2" s="1"/>
  <c r="D47" i="2"/>
  <c r="M47" i="2"/>
  <c r="M517" i="2" s="1"/>
  <c r="N47" i="2"/>
  <c r="C48" i="2"/>
  <c r="D48" i="2"/>
  <c r="M48" i="2"/>
  <c r="M518" i="2" s="1"/>
  <c r="N48" i="2"/>
  <c r="B49" i="2"/>
  <c r="C49" i="2"/>
  <c r="D49" i="2"/>
  <c r="M49" i="2"/>
  <c r="N49" i="2"/>
  <c r="C50" i="2"/>
  <c r="D50" i="2"/>
  <c r="M50" i="2"/>
  <c r="N50" i="2"/>
  <c r="B51" i="2"/>
  <c r="C51" i="2"/>
  <c r="C521" i="2" s="1"/>
  <c r="D51" i="2"/>
  <c r="M51" i="2"/>
  <c r="M521" i="2" s="1"/>
  <c r="N51" i="2"/>
  <c r="N521" i="2" s="1"/>
  <c r="B52" i="2"/>
  <c r="C52" i="2"/>
  <c r="C522" i="2" s="1"/>
  <c r="D52" i="2"/>
  <c r="M52" i="2"/>
  <c r="M522" i="2" s="1"/>
  <c r="N52" i="2"/>
  <c r="N522" i="2" s="1"/>
  <c r="C53" i="2"/>
  <c r="C523" i="2" s="1"/>
  <c r="D53" i="2"/>
  <c r="M53" i="2"/>
  <c r="M523" i="2" s="1"/>
  <c r="N53" i="2"/>
  <c r="N523" i="2" s="1"/>
  <c r="B54" i="2"/>
  <c r="C54" i="2"/>
  <c r="C524" i="2" s="1"/>
  <c r="D54" i="2"/>
  <c r="M54" i="2"/>
  <c r="N54" i="2"/>
  <c r="N524" i="2" s="1"/>
  <c r="C55" i="2"/>
  <c r="C525" i="2" s="1"/>
  <c r="D55" i="2"/>
  <c r="M55" i="2"/>
  <c r="M525" i="2" s="1"/>
  <c r="N55" i="2"/>
  <c r="B56" i="2"/>
  <c r="C56" i="2"/>
  <c r="D56" i="2"/>
  <c r="M56" i="2"/>
  <c r="N56" i="2"/>
  <c r="B57" i="2"/>
  <c r="C57" i="2"/>
  <c r="D57" i="2"/>
  <c r="L57" i="2"/>
  <c r="M57" i="2"/>
  <c r="N57" i="2"/>
  <c r="B58" i="2"/>
  <c r="C58" i="2"/>
  <c r="C528" i="2" s="1"/>
  <c r="D58" i="2"/>
  <c r="L58" i="2"/>
  <c r="M58" i="2"/>
  <c r="M528" i="2" s="1"/>
  <c r="N58" i="2"/>
  <c r="N528" i="2" s="1"/>
  <c r="B59" i="2"/>
  <c r="C59" i="2"/>
  <c r="L59" i="2"/>
  <c r="M59" i="2"/>
  <c r="M529" i="2" s="1"/>
  <c r="N59" i="2"/>
  <c r="N529" i="2" s="1"/>
  <c r="B60" i="2"/>
  <c r="C60" i="2"/>
  <c r="D60" i="2"/>
  <c r="L60" i="2"/>
  <c r="M60" i="2"/>
  <c r="M530" i="2" s="1"/>
  <c r="N60" i="2"/>
  <c r="B61" i="2"/>
  <c r="C61" i="2"/>
  <c r="C531" i="2" s="1"/>
  <c r="D61" i="2"/>
  <c r="L61" i="2"/>
  <c r="M61" i="2"/>
  <c r="M531" i="2" s="1"/>
  <c r="N61" i="2"/>
  <c r="N531" i="2" s="1"/>
  <c r="C62" i="2"/>
  <c r="C532" i="2" s="1"/>
  <c r="D62" i="2"/>
  <c r="L62" i="2"/>
  <c r="M62" i="2"/>
  <c r="N62" i="2"/>
  <c r="N532" i="2" s="1"/>
  <c r="C63" i="2"/>
  <c r="C533" i="2" s="1"/>
  <c r="D63" i="2"/>
  <c r="L63" i="2"/>
  <c r="M63" i="2"/>
  <c r="N63" i="2"/>
  <c r="N533" i="2" s="1"/>
  <c r="B64" i="2"/>
  <c r="C64" i="2"/>
  <c r="C534" i="2" s="1"/>
  <c r="D64" i="2"/>
  <c r="L64" i="2"/>
  <c r="M64" i="2"/>
  <c r="M534" i="2" s="1"/>
  <c r="N64" i="2"/>
  <c r="N534" i="2" s="1"/>
  <c r="B65" i="2"/>
  <c r="C65" i="2"/>
  <c r="C535" i="2" s="1"/>
  <c r="D65" i="2"/>
  <c r="L65" i="2"/>
  <c r="M65" i="2"/>
  <c r="M535" i="2" s="1"/>
  <c r="N65" i="2"/>
  <c r="N535" i="2" s="1"/>
  <c r="B66" i="2"/>
  <c r="C66" i="2"/>
  <c r="C536" i="2" s="1"/>
  <c r="D66" i="2"/>
  <c r="L66" i="2"/>
  <c r="M66" i="2"/>
  <c r="M536" i="2" s="1"/>
  <c r="N66" i="2"/>
  <c r="N536" i="2" s="1"/>
  <c r="B67" i="2"/>
  <c r="C67" i="2"/>
  <c r="C537" i="2" s="1"/>
  <c r="D67" i="2"/>
  <c r="L67" i="2"/>
  <c r="M67" i="2"/>
  <c r="N67" i="2"/>
  <c r="N537" i="2" s="1"/>
  <c r="B68" i="2"/>
  <c r="C68" i="2"/>
  <c r="C538" i="2" s="1"/>
  <c r="D68" i="2"/>
  <c r="L68" i="2"/>
  <c r="M68" i="2"/>
  <c r="M538" i="2" s="1"/>
  <c r="N68" i="2"/>
  <c r="N538" i="2" s="1"/>
  <c r="A285" i="2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110" i="2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80" i="2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45" i="2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215" i="2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Q54" i="1"/>
  <c r="AQ55" i="1"/>
  <c r="AM55" i="1"/>
  <c r="AE55" i="1"/>
  <c r="AC55" i="1"/>
  <c r="Q55" i="1"/>
  <c r="B390" i="2"/>
  <c r="B425" i="2"/>
  <c r="D390" i="2"/>
  <c r="I390" i="2" s="1"/>
  <c r="F31" i="35" s="1"/>
  <c r="D425" i="2"/>
  <c r="I425" i="2" s="1"/>
  <c r="F33" i="35" s="1"/>
  <c r="M390" i="2"/>
  <c r="M425" i="2"/>
  <c r="N390" i="2"/>
  <c r="N425" i="2"/>
  <c r="B391" i="2"/>
  <c r="B426" i="2"/>
  <c r="D391" i="2"/>
  <c r="I391" i="2" s="1"/>
  <c r="G31" i="35" s="1"/>
  <c r="D426" i="2"/>
  <c r="M391" i="2"/>
  <c r="M426" i="2"/>
  <c r="N391" i="2"/>
  <c r="N426" i="2"/>
  <c r="B392" i="2"/>
  <c r="B427" i="2"/>
  <c r="D392" i="2"/>
  <c r="I392" i="2" s="1"/>
  <c r="H31" i="35" s="1"/>
  <c r="D427" i="2"/>
  <c r="I427" i="2" s="1"/>
  <c r="H33" i="35" s="1"/>
  <c r="M392" i="2"/>
  <c r="M427" i="2"/>
  <c r="N392" i="2"/>
  <c r="N427" i="2"/>
  <c r="B393" i="2"/>
  <c r="B428" i="2"/>
  <c r="D393" i="2"/>
  <c r="I393" i="2" s="1"/>
  <c r="I31" i="35" s="1"/>
  <c r="D428" i="2"/>
  <c r="I428" i="2" s="1"/>
  <c r="I33" i="35" s="1"/>
  <c r="M393" i="2"/>
  <c r="M428" i="2"/>
  <c r="N393" i="2"/>
  <c r="N428" i="2"/>
  <c r="B394" i="2"/>
  <c r="B429" i="2"/>
  <c r="D394" i="2"/>
  <c r="I394" i="2" s="1"/>
  <c r="J31" i="35" s="1"/>
  <c r="D429" i="2"/>
  <c r="I429" i="2" s="1"/>
  <c r="J33" i="35" s="1"/>
  <c r="M394" i="2"/>
  <c r="M429" i="2"/>
  <c r="N394" i="2"/>
  <c r="N429" i="2"/>
  <c r="B395" i="2"/>
  <c r="B430" i="2"/>
  <c r="D395" i="2"/>
  <c r="I395" i="2" s="1"/>
  <c r="K31" i="35" s="1"/>
  <c r="D430" i="2"/>
  <c r="I430" i="2" s="1"/>
  <c r="K33" i="35" s="1"/>
  <c r="M395" i="2"/>
  <c r="M430" i="2"/>
  <c r="N395" i="2"/>
  <c r="N430" i="2"/>
  <c r="B396" i="2"/>
  <c r="B431" i="2"/>
  <c r="D396" i="2"/>
  <c r="I396" i="2" s="1"/>
  <c r="L31" i="35" s="1"/>
  <c r="D431" i="2"/>
  <c r="I431" i="2" s="1"/>
  <c r="L33" i="35" s="1"/>
  <c r="M396" i="2"/>
  <c r="M431" i="2"/>
  <c r="N396" i="2"/>
  <c r="N431" i="2"/>
  <c r="B397" i="2"/>
  <c r="B432" i="2"/>
  <c r="D397" i="2"/>
  <c r="I397" i="2" s="1"/>
  <c r="M31" i="35" s="1"/>
  <c r="D432" i="2"/>
  <c r="I432" i="2" s="1"/>
  <c r="M33" i="35" s="1"/>
  <c r="M397" i="2"/>
  <c r="M432" i="2"/>
  <c r="N397" i="2"/>
  <c r="N432" i="2"/>
  <c r="B398" i="2"/>
  <c r="B433" i="2"/>
  <c r="D398" i="2"/>
  <c r="I398" i="2" s="1"/>
  <c r="N31" i="35" s="1"/>
  <c r="D433" i="2"/>
  <c r="I433" i="2" s="1"/>
  <c r="N33" i="35" s="1"/>
  <c r="M398" i="2"/>
  <c r="M433" i="2"/>
  <c r="N398" i="2"/>
  <c r="N433" i="2"/>
  <c r="B399" i="2"/>
  <c r="B434" i="2"/>
  <c r="D399" i="2"/>
  <c r="I399" i="2" s="1"/>
  <c r="O31" i="35" s="1"/>
  <c r="D434" i="2"/>
  <c r="I434" i="2" s="1"/>
  <c r="O33" i="35" s="1"/>
  <c r="M399" i="2"/>
  <c r="M434" i="2"/>
  <c r="N399" i="2"/>
  <c r="N434" i="2"/>
  <c r="B400" i="2"/>
  <c r="B435" i="2"/>
  <c r="D400" i="2"/>
  <c r="I400" i="2" s="1"/>
  <c r="P31" i="35" s="1"/>
  <c r="D435" i="2"/>
  <c r="I435" i="2" s="1"/>
  <c r="P33" i="35" s="1"/>
  <c r="M400" i="2"/>
  <c r="M435" i="2"/>
  <c r="N400" i="2"/>
  <c r="N435" i="2"/>
  <c r="B401" i="2"/>
  <c r="B436" i="2"/>
  <c r="D401" i="2"/>
  <c r="I401" i="2" s="1"/>
  <c r="Q31" i="35" s="1"/>
  <c r="D436" i="2"/>
  <c r="I436" i="2" s="1"/>
  <c r="Q33" i="35" s="1"/>
  <c r="M401" i="2"/>
  <c r="M436" i="2"/>
  <c r="N401" i="2"/>
  <c r="N436" i="2"/>
  <c r="B402" i="2"/>
  <c r="B437" i="2"/>
  <c r="D402" i="2"/>
  <c r="I402" i="2" s="1"/>
  <c r="R31" i="35" s="1"/>
  <c r="D437" i="2"/>
  <c r="I437" i="2" s="1"/>
  <c r="R33" i="35" s="1"/>
  <c r="M402" i="2"/>
  <c r="M437" i="2"/>
  <c r="N402" i="2"/>
  <c r="N437" i="2"/>
  <c r="B403" i="2"/>
  <c r="B438" i="2"/>
  <c r="D403" i="2"/>
  <c r="I403" i="2" s="1"/>
  <c r="S31" i="35" s="1"/>
  <c r="D438" i="2"/>
  <c r="I438" i="2" s="1"/>
  <c r="S33" i="35" s="1"/>
  <c r="M403" i="2"/>
  <c r="M438" i="2"/>
  <c r="N403" i="2"/>
  <c r="N438" i="2"/>
  <c r="B404" i="2"/>
  <c r="B439" i="2"/>
  <c r="D404" i="2"/>
  <c r="I404" i="2" s="1"/>
  <c r="T31" i="35" s="1"/>
  <c r="D439" i="2"/>
  <c r="I439" i="2" s="1"/>
  <c r="T33" i="35" s="1"/>
  <c r="M404" i="2"/>
  <c r="M439" i="2"/>
  <c r="N404" i="2"/>
  <c r="N439" i="2"/>
  <c r="B405" i="2"/>
  <c r="B440" i="2"/>
  <c r="D405" i="2"/>
  <c r="I405" i="2" s="1"/>
  <c r="U31" i="35" s="1"/>
  <c r="D440" i="2"/>
  <c r="I440" i="2" s="1"/>
  <c r="U33" i="35" s="1"/>
  <c r="M405" i="2"/>
  <c r="M440" i="2"/>
  <c r="N405" i="2"/>
  <c r="N440" i="2"/>
  <c r="B406" i="2"/>
  <c r="B441" i="2"/>
  <c r="D406" i="2"/>
  <c r="I406" i="2" s="1"/>
  <c r="V31" i="35" s="1"/>
  <c r="D441" i="2"/>
  <c r="I441" i="2" s="1"/>
  <c r="V33" i="35" s="1"/>
  <c r="M406" i="2"/>
  <c r="M441" i="2"/>
  <c r="N406" i="2"/>
  <c r="N441" i="2"/>
  <c r="B407" i="2"/>
  <c r="B442" i="2"/>
  <c r="D407" i="2"/>
  <c r="I407" i="2" s="1"/>
  <c r="W31" i="35" s="1"/>
  <c r="D442" i="2"/>
  <c r="I442" i="2" s="1"/>
  <c r="W33" i="35" s="1"/>
  <c r="M407" i="2"/>
  <c r="M442" i="2"/>
  <c r="N407" i="2"/>
  <c r="N442" i="2"/>
  <c r="B408" i="2"/>
  <c r="B443" i="2"/>
  <c r="D408" i="2"/>
  <c r="I408" i="2" s="1"/>
  <c r="X31" i="35" s="1"/>
  <c r="D443" i="2"/>
  <c r="I443" i="2" s="1"/>
  <c r="X33" i="35" s="1"/>
  <c r="M408" i="2"/>
  <c r="M443" i="2"/>
  <c r="N408" i="2"/>
  <c r="N443" i="2"/>
  <c r="B409" i="2"/>
  <c r="B444" i="2"/>
  <c r="D409" i="2"/>
  <c r="I409" i="2" s="1"/>
  <c r="Y31" i="35" s="1"/>
  <c r="D444" i="2"/>
  <c r="I444" i="2" s="1"/>
  <c r="Y33" i="35" s="1"/>
  <c r="M409" i="2"/>
  <c r="M444" i="2"/>
  <c r="N409" i="2"/>
  <c r="N444" i="2"/>
  <c r="B410" i="2"/>
  <c r="B445" i="2"/>
  <c r="D410" i="2"/>
  <c r="I410" i="2" s="1"/>
  <c r="Z31" i="35" s="1"/>
  <c r="D445" i="2"/>
  <c r="I445" i="2" s="1"/>
  <c r="Z33" i="35" s="1"/>
  <c r="M410" i="2"/>
  <c r="M445" i="2"/>
  <c r="N410" i="2"/>
  <c r="N530" i="2" s="1"/>
  <c r="N445" i="2"/>
  <c r="B411" i="2"/>
  <c r="B446" i="2"/>
  <c r="D411" i="2"/>
  <c r="I411" i="2" s="1"/>
  <c r="AA31" i="35" s="1"/>
  <c r="D446" i="2"/>
  <c r="I446" i="2" s="1"/>
  <c r="AA33" i="35" s="1"/>
  <c r="M411" i="2"/>
  <c r="M446" i="2"/>
  <c r="N411" i="2"/>
  <c r="N446" i="2"/>
  <c r="B412" i="2"/>
  <c r="B447" i="2"/>
  <c r="D412" i="2"/>
  <c r="I412" i="2" s="1"/>
  <c r="AB31" i="35" s="1"/>
  <c r="D447" i="2"/>
  <c r="I447" i="2" s="1"/>
  <c r="AB33" i="35" s="1"/>
  <c r="M412" i="2"/>
  <c r="M447" i="2"/>
  <c r="N412" i="2"/>
  <c r="N447" i="2"/>
  <c r="B413" i="2"/>
  <c r="B448" i="2"/>
  <c r="D413" i="2"/>
  <c r="I413" i="2" s="1"/>
  <c r="AC31" i="35" s="1"/>
  <c r="D448" i="2"/>
  <c r="I448" i="2" s="1"/>
  <c r="AC33" i="35" s="1"/>
  <c r="M413" i="2"/>
  <c r="M448" i="2"/>
  <c r="N413" i="2"/>
  <c r="N448" i="2"/>
  <c r="B414" i="2"/>
  <c r="B449" i="2"/>
  <c r="D414" i="2"/>
  <c r="I414" i="2" s="1"/>
  <c r="AD31" i="35" s="1"/>
  <c r="D449" i="2"/>
  <c r="I449" i="2" s="1"/>
  <c r="AD33" i="35" s="1"/>
  <c r="M414" i="2"/>
  <c r="M449" i="2"/>
  <c r="N414" i="2"/>
  <c r="N449" i="2"/>
  <c r="B415" i="2"/>
  <c r="B450" i="2"/>
  <c r="D415" i="2"/>
  <c r="I415" i="2" s="1"/>
  <c r="AE31" i="35" s="1"/>
  <c r="D450" i="2"/>
  <c r="I450" i="2" s="1"/>
  <c r="AE33" i="35" s="1"/>
  <c r="M415" i="2"/>
  <c r="M450" i="2"/>
  <c r="N415" i="2"/>
  <c r="N450" i="2"/>
  <c r="B416" i="2"/>
  <c r="B451" i="2"/>
  <c r="D416" i="2"/>
  <c r="I416" i="2" s="1"/>
  <c r="AF31" i="35" s="1"/>
  <c r="D451" i="2"/>
  <c r="I451" i="2" s="1"/>
  <c r="AF33" i="35" s="1"/>
  <c r="M416" i="2"/>
  <c r="M451" i="2"/>
  <c r="N416" i="2"/>
  <c r="N451" i="2"/>
  <c r="B417" i="2"/>
  <c r="B452" i="2"/>
  <c r="D417" i="2"/>
  <c r="I417" i="2" s="1"/>
  <c r="AG31" i="35" s="1"/>
  <c r="D452" i="2"/>
  <c r="I452" i="2" s="1"/>
  <c r="AG33" i="35" s="1"/>
  <c r="M417" i="2"/>
  <c r="M452" i="2"/>
  <c r="N417" i="2"/>
  <c r="N452" i="2"/>
  <c r="B418" i="2"/>
  <c r="B453" i="2"/>
  <c r="D418" i="2"/>
  <c r="I418" i="2" s="1"/>
  <c r="AH31" i="35" s="1"/>
  <c r="D453" i="2"/>
  <c r="I453" i="2" s="1"/>
  <c r="AH33" i="35" s="1"/>
  <c r="M418" i="2"/>
  <c r="M453" i="2"/>
  <c r="N418" i="2"/>
  <c r="N453" i="2"/>
  <c r="B419" i="2"/>
  <c r="B454" i="2"/>
  <c r="I426" i="2"/>
  <c r="G33" i="35" s="1"/>
  <c r="C455" i="2"/>
  <c r="P503" i="2" s="1"/>
  <c r="AE54" i="1"/>
  <c r="AC54" i="1"/>
  <c r="Q54" i="1"/>
  <c r="Y55" i="1"/>
  <c r="D419" i="2"/>
  <c r="I419" i="2" s="1"/>
  <c r="AI31" i="35" s="1"/>
  <c r="D454" i="2"/>
  <c r="I454" i="2" s="1"/>
  <c r="AI33" i="35" s="1"/>
  <c r="M419" i="2"/>
  <c r="M454" i="2"/>
  <c r="N454" i="2"/>
  <c r="D320" i="2"/>
  <c r="C321" i="2"/>
  <c r="D321" i="2"/>
  <c r="M321" i="2"/>
  <c r="N321" i="2"/>
  <c r="C322" i="2"/>
  <c r="D322" i="2"/>
  <c r="M322" i="2"/>
  <c r="N322" i="2"/>
  <c r="C323" i="2"/>
  <c r="D323" i="2"/>
  <c r="M323" i="2"/>
  <c r="N323" i="2"/>
  <c r="C324" i="2"/>
  <c r="D324" i="2"/>
  <c r="M324" i="2"/>
  <c r="M514" i="2" s="1"/>
  <c r="N324" i="2"/>
  <c r="C325" i="2"/>
  <c r="D325" i="2"/>
  <c r="M325" i="2"/>
  <c r="N325" i="2"/>
  <c r="C326" i="2"/>
  <c r="D326" i="2"/>
  <c r="M326" i="2"/>
  <c r="M516" i="2" s="1"/>
  <c r="N326" i="2"/>
  <c r="C327" i="2"/>
  <c r="D327" i="2"/>
  <c r="M327" i="2"/>
  <c r="N327" i="2"/>
  <c r="N517" i="2" s="1"/>
  <c r="C328" i="2"/>
  <c r="D328" i="2"/>
  <c r="M328" i="2"/>
  <c r="N328" i="2"/>
  <c r="C329" i="2"/>
  <c r="C519" i="2" s="1"/>
  <c r="D329" i="2"/>
  <c r="M329" i="2"/>
  <c r="N329" i="2"/>
  <c r="C330" i="2"/>
  <c r="D330" i="2"/>
  <c r="M330" i="2"/>
  <c r="N330" i="2"/>
  <c r="C331" i="2"/>
  <c r="D331" i="2"/>
  <c r="M331" i="2"/>
  <c r="N331" i="2"/>
  <c r="C332" i="2"/>
  <c r="D332" i="2"/>
  <c r="M332" i="2"/>
  <c r="N332" i="2"/>
  <c r="C333" i="2"/>
  <c r="D333" i="2"/>
  <c r="M333" i="2"/>
  <c r="N333" i="2"/>
  <c r="C334" i="2"/>
  <c r="D334" i="2"/>
  <c r="M334" i="2"/>
  <c r="M524" i="2" s="1"/>
  <c r="N334" i="2"/>
  <c r="C335" i="2"/>
  <c r="D335" i="2"/>
  <c r="M335" i="2"/>
  <c r="N335" i="2"/>
  <c r="N525" i="2" s="1"/>
  <c r="C336" i="2"/>
  <c r="D336" i="2"/>
  <c r="M336" i="2"/>
  <c r="M526" i="2" s="1"/>
  <c r="N336" i="2"/>
  <c r="C337" i="2"/>
  <c r="D337" i="2"/>
  <c r="M337" i="2"/>
  <c r="N337" i="2"/>
  <c r="C338" i="2"/>
  <c r="D338" i="2"/>
  <c r="M338" i="2"/>
  <c r="N338" i="2"/>
  <c r="C339" i="2"/>
  <c r="D339" i="2"/>
  <c r="M339" i="2"/>
  <c r="N339" i="2"/>
  <c r="C340" i="2"/>
  <c r="C530" i="2" s="1"/>
  <c r="D340" i="2"/>
  <c r="M340" i="2"/>
  <c r="N340" i="2"/>
  <c r="C341" i="2"/>
  <c r="D341" i="2"/>
  <c r="M341" i="2"/>
  <c r="N341" i="2"/>
  <c r="C342" i="2"/>
  <c r="M342" i="2"/>
  <c r="M532" i="2" s="1"/>
  <c r="N342" i="2"/>
  <c r="C343" i="2"/>
  <c r="D343" i="2"/>
  <c r="M343" i="2"/>
  <c r="N343" i="2"/>
  <c r="C344" i="2"/>
  <c r="D344" i="2"/>
  <c r="M344" i="2"/>
  <c r="N344" i="2"/>
  <c r="C345" i="2"/>
  <c r="D345" i="2"/>
  <c r="M345" i="2"/>
  <c r="N345" i="2"/>
  <c r="C346" i="2"/>
  <c r="D346" i="2"/>
  <c r="M346" i="2"/>
  <c r="N346" i="2"/>
  <c r="C347" i="2"/>
  <c r="D347" i="2"/>
  <c r="M347" i="2"/>
  <c r="M537" i="2" s="1"/>
  <c r="N347" i="2"/>
  <c r="C348" i="2"/>
  <c r="D348" i="2"/>
  <c r="M348" i="2"/>
  <c r="N348" i="2"/>
  <c r="C320" i="2"/>
  <c r="I320" i="2" s="1"/>
  <c r="F27" i="35" s="1"/>
  <c r="M320" i="2"/>
  <c r="N320" i="2"/>
  <c r="C349" i="2"/>
  <c r="D349" i="2"/>
  <c r="M349" i="2"/>
  <c r="N349" i="2"/>
  <c r="B320" i="2"/>
  <c r="B321" i="2"/>
  <c r="B322" i="2"/>
  <c r="B325" i="2"/>
  <c r="B40" i="2"/>
  <c r="B41" i="2"/>
  <c r="B42" i="2"/>
  <c r="B43" i="2"/>
  <c r="B47" i="2"/>
  <c r="B48" i="2"/>
  <c r="B50" i="2"/>
  <c r="B53" i="2"/>
  <c r="B55" i="2"/>
  <c r="B62" i="2"/>
  <c r="B63" i="2"/>
  <c r="B69" i="2"/>
  <c r="B323" i="2"/>
  <c r="B324" i="2"/>
  <c r="B326" i="2"/>
  <c r="B327" i="2"/>
  <c r="B328" i="2"/>
  <c r="B329" i="2"/>
  <c r="B330" i="2"/>
  <c r="B331" i="2"/>
  <c r="B332" i="2"/>
  <c r="B333" i="2"/>
  <c r="D18" i="2"/>
  <c r="D523" i="2" s="1"/>
  <c r="B334" i="2"/>
  <c r="D19" i="2"/>
  <c r="D524" i="2" s="1"/>
  <c r="B335" i="2"/>
  <c r="B336" i="2"/>
  <c r="B337" i="2"/>
  <c r="B338" i="2"/>
  <c r="B339" i="2"/>
  <c r="D24" i="2"/>
  <c r="B340" i="2"/>
  <c r="D25" i="2"/>
  <c r="B341" i="2"/>
  <c r="D26" i="2"/>
  <c r="B343" i="2"/>
  <c r="B344" i="2"/>
  <c r="B345" i="2"/>
  <c r="B346" i="2"/>
  <c r="B347" i="2"/>
  <c r="B348" i="2"/>
  <c r="B349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20" i="2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390" i="2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5" i="2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N424" i="2"/>
  <c r="B4" i="2"/>
  <c r="AD67" i="1"/>
  <c r="M424" i="2"/>
  <c r="D424" i="2"/>
  <c r="B424" i="2"/>
  <c r="B39" i="2"/>
  <c r="AD55" i="1"/>
  <c r="AD68" i="1"/>
  <c r="P68" i="1"/>
  <c r="B71" i="1"/>
  <c r="P55" i="1"/>
  <c r="N419" i="2"/>
  <c r="AM54" i="1"/>
  <c r="AD54" i="1"/>
  <c r="Y54" i="1"/>
  <c r="P54" i="1"/>
  <c r="B389" i="2"/>
  <c r="B65" i="1"/>
  <c r="N4" i="2" s="1"/>
  <c r="M319" i="2"/>
  <c r="B64" i="1"/>
  <c r="M4" i="2" s="1"/>
  <c r="B63" i="1"/>
  <c r="D319" i="2"/>
  <c r="B62" i="1"/>
  <c r="D4" i="2" s="1"/>
  <c r="C319" i="2"/>
  <c r="B61" i="1"/>
  <c r="C4" i="2" s="1"/>
  <c r="B55" i="1"/>
  <c r="K55" i="1"/>
  <c r="O54" i="1"/>
  <c r="C54" i="1"/>
  <c r="L40" i="2"/>
  <c r="E40" i="2"/>
  <c r="L390" i="2"/>
  <c r="E390" i="2"/>
  <c r="L41" i="2"/>
  <c r="E41" i="2"/>
  <c r="L391" i="2"/>
  <c r="E391" i="2"/>
  <c r="L42" i="2"/>
  <c r="L392" i="2"/>
  <c r="E392" i="2"/>
  <c r="L43" i="2"/>
  <c r="L393" i="2"/>
  <c r="E393" i="2"/>
  <c r="L44" i="2"/>
  <c r="L394" i="2"/>
  <c r="E394" i="2"/>
  <c r="L45" i="2"/>
  <c r="L395" i="2"/>
  <c r="E395" i="2"/>
  <c r="L46" i="2"/>
  <c r="L396" i="2"/>
  <c r="E396" i="2"/>
  <c r="L47" i="2"/>
  <c r="L397" i="2"/>
  <c r="E397" i="2"/>
  <c r="L48" i="2"/>
  <c r="L398" i="2"/>
  <c r="E398" i="2"/>
  <c r="L49" i="2"/>
  <c r="L399" i="2"/>
  <c r="E399" i="2"/>
  <c r="L50" i="2"/>
  <c r="L400" i="2"/>
  <c r="E400" i="2"/>
  <c r="L51" i="2"/>
  <c r="L401" i="2"/>
  <c r="E401" i="2"/>
  <c r="L52" i="2"/>
  <c r="L402" i="2"/>
  <c r="E402" i="2"/>
  <c r="L53" i="2"/>
  <c r="L403" i="2"/>
  <c r="E403" i="2"/>
  <c r="L54" i="2"/>
  <c r="L404" i="2"/>
  <c r="E404" i="2"/>
  <c r="L55" i="2"/>
  <c r="E55" i="2"/>
  <c r="L405" i="2"/>
  <c r="E405" i="2"/>
  <c r="L56" i="2"/>
  <c r="L406" i="2"/>
  <c r="E406" i="2"/>
  <c r="N389" i="2"/>
  <c r="M389" i="2"/>
  <c r="D389" i="2"/>
  <c r="C389" i="2"/>
  <c r="C39" i="2"/>
  <c r="B54" i="1"/>
  <c r="O55" i="1"/>
  <c r="C55" i="1"/>
  <c r="K54" i="1"/>
  <c r="L5" i="2"/>
  <c r="E5" i="2"/>
  <c r="L320" i="2"/>
  <c r="E320" i="2"/>
  <c r="L6" i="2"/>
  <c r="E6" i="2"/>
  <c r="L321" i="2"/>
  <c r="E321" i="2"/>
  <c r="L7" i="2"/>
  <c r="E7" i="2"/>
  <c r="L322" i="2"/>
  <c r="E322" i="2"/>
  <c r="L8" i="2"/>
  <c r="E8" i="2"/>
  <c r="L323" i="2"/>
  <c r="E323" i="2"/>
  <c r="L9" i="2"/>
  <c r="E9" i="2"/>
  <c r="L324" i="2"/>
  <c r="E324" i="2"/>
  <c r="L10" i="2"/>
  <c r="E10" i="2"/>
  <c r="L325" i="2"/>
  <c r="E325" i="2"/>
  <c r="L11" i="2"/>
  <c r="E11" i="2"/>
  <c r="L326" i="2"/>
  <c r="E326" i="2"/>
  <c r="L12" i="2"/>
  <c r="E12" i="2"/>
  <c r="L327" i="2"/>
  <c r="E327" i="2"/>
  <c r="E13" i="2"/>
  <c r="L328" i="2"/>
  <c r="E328" i="2"/>
  <c r="L14" i="2"/>
  <c r="E14" i="2"/>
  <c r="L329" i="2"/>
  <c r="E329" i="2"/>
  <c r="L15" i="2"/>
  <c r="E15" i="2"/>
  <c r="L330" i="2"/>
  <c r="E330" i="2"/>
  <c r="L16" i="2"/>
  <c r="E16" i="2"/>
  <c r="L331" i="2"/>
  <c r="E331" i="2"/>
  <c r="L17" i="2"/>
  <c r="E17" i="2"/>
  <c r="L332" i="2"/>
  <c r="E332" i="2"/>
  <c r="L18" i="2"/>
  <c r="E18" i="2"/>
  <c r="L333" i="2"/>
  <c r="E333" i="2"/>
  <c r="L19" i="2"/>
  <c r="E19" i="2"/>
  <c r="L334" i="2"/>
  <c r="E334" i="2"/>
  <c r="L20" i="2"/>
  <c r="E20" i="2"/>
  <c r="L335" i="2"/>
  <c r="E335" i="2"/>
  <c r="L21" i="2"/>
  <c r="E21" i="2"/>
  <c r="L336" i="2"/>
  <c r="E336" i="2"/>
  <c r="L337" i="2"/>
  <c r="E337" i="2"/>
  <c r="L338" i="2"/>
  <c r="E338" i="2"/>
  <c r="L339" i="2"/>
  <c r="E339" i="2"/>
  <c r="L340" i="2"/>
  <c r="E340" i="2"/>
  <c r="L341" i="2"/>
  <c r="E341" i="2"/>
  <c r="L342" i="2"/>
  <c r="E342" i="2"/>
  <c r="L343" i="2"/>
  <c r="E343" i="2"/>
  <c r="L344" i="2"/>
  <c r="E344" i="2"/>
  <c r="L345" i="2"/>
  <c r="E345" i="2"/>
  <c r="L346" i="2"/>
  <c r="E346" i="2"/>
  <c r="L347" i="2"/>
  <c r="E347" i="2"/>
  <c r="L348" i="2"/>
  <c r="E348" i="2"/>
  <c r="L349" i="2"/>
  <c r="E349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62" i="2"/>
  <c r="E69" i="2"/>
  <c r="L407" i="2"/>
  <c r="E407" i="2"/>
  <c r="L408" i="2"/>
  <c r="E408" i="2"/>
  <c r="L409" i="2"/>
  <c r="E409" i="2"/>
  <c r="L410" i="2"/>
  <c r="E410" i="2"/>
  <c r="L411" i="2"/>
  <c r="E411" i="2"/>
  <c r="L412" i="2"/>
  <c r="E412" i="2"/>
  <c r="L413" i="2"/>
  <c r="E413" i="2"/>
  <c r="L414" i="2"/>
  <c r="E414" i="2"/>
  <c r="L415" i="2"/>
  <c r="E415" i="2"/>
  <c r="L416" i="2"/>
  <c r="E416" i="2"/>
  <c r="L417" i="2"/>
  <c r="E417" i="2"/>
  <c r="L418" i="2"/>
  <c r="E418" i="2"/>
  <c r="L419" i="2"/>
  <c r="E419" i="2"/>
  <c r="B34" i="2"/>
  <c r="D34" i="2"/>
  <c r="B342" i="2"/>
  <c r="D342" i="2"/>
  <c r="D59" i="2"/>
  <c r="B24" i="2"/>
  <c r="B25" i="2"/>
  <c r="B530" i="2" s="1"/>
  <c r="B26" i="2"/>
  <c r="B531" i="2" s="1"/>
  <c r="B27" i="2"/>
  <c r="D27" i="2"/>
  <c r="B28" i="2"/>
  <c r="D28" i="2"/>
  <c r="B29" i="2"/>
  <c r="D29" i="2"/>
  <c r="D534" i="2" s="1"/>
  <c r="B30" i="2"/>
  <c r="D30" i="2"/>
  <c r="D535" i="2" s="1"/>
  <c r="B31" i="2"/>
  <c r="D31" i="2"/>
  <c r="D536" i="2" s="1"/>
  <c r="B32" i="2"/>
  <c r="D32" i="2"/>
  <c r="D537" i="2" s="1"/>
  <c r="B33" i="2"/>
  <c r="D33" i="2"/>
  <c r="B14" i="2"/>
  <c r="D14" i="2"/>
  <c r="B15" i="2"/>
  <c r="D15" i="2"/>
  <c r="B16" i="2"/>
  <c r="D16" i="2"/>
  <c r="B17" i="2"/>
  <c r="B522" i="2" s="1"/>
  <c r="D17" i="2"/>
  <c r="D522" i="2" s="1"/>
  <c r="B18" i="2"/>
  <c r="B19" i="2"/>
  <c r="B524" i="2" s="1"/>
  <c r="B20" i="2"/>
  <c r="B525" i="2" s="1"/>
  <c r="D20" i="2"/>
  <c r="B21" i="2"/>
  <c r="D21" i="2"/>
  <c r="B22" i="2"/>
  <c r="D22" i="2"/>
  <c r="B23" i="2"/>
  <c r="D23" i="2"/>
  <c r="B9" i="2"/>
  <c r="B514" i="2" s="1"/>
  <c r="D9" i="2"/>
  <c r="D514" i="2" s="1"/>
  <c r="B10" i="2"/>
  <c r="D10" i="2"/>
  <c r="B11" i="2"/>
  <c r="B516" i="2" s="1"/>
  <c r="D11" i="2"/>
  <c r="D516" i="2" s="1"/>
  <c r="B12" i="2"/>
  <c r="D12" i="2"/>
  <c r="D517" i="2" s="1"/>
  <c r="B13" i="2"/>
  <c r="D13" i="2"/>
  <c r="B8" i="2"/>
  <c r="D8" i="2"/>
  <c r="B6" i="2"/>
  <c r="D6" i="2"/>
  <c r="B7" i="2"/>
  <c r="D7" i="2"/>
  <c r="B5" i="2"/>
  <c r="D5" i="2"/>
  <c r="B519" i="2" l="1"/>
  <c r="N520" i="2"/>
  <c r="M520" i="2"/>
  <c r="C520" i="2"/>
  <c r="B534" i="2"/>
  <c r="M533" i="2"/>
  <c r="D532" i="2"/>
  <c r="C529" i="2"/>
  <c r="N527" i="2"/>
  <c r="M527" i="2"/>
  <c r="C527" i="2"/>
  <c r="C526" i="2"/>
  <c r="N526" i="2"/>
  <c r="B521" i="2"/>
  <c r="D521" i="2"/>
  <c r="B520" i="2"/>
  <c r="D520" i="2"/>
  <c r="N519" i="2"/>
  <c r="M519" i="2"/>
  <c r="D519" i="2"/>
  <c r="N518" i="2"/>
  <c r="D518" i="2"/>
  <c r="C518" i="2"/>
  <c r="M515" i="2"/>
  <c r="D515" i="2"/>
  <c r="B515" i="2"/>
  <c r="N513" i="2"/>
  <c r="M513" i="2"/>
  <c r="B513" i="2"/>
  <c r="M512" i="2"/>
  <c r="D512" i="2"/>
  <c r="C512" i="2"/>
  <c r="B512" i="2"/>
  <c r="B511" i="2"/>
  <c r="D511" i="2"/>
  <c r="I511" i="2" s="1"/>
  <c r="G7" i="35" s="1"/>
  <c r="D539" i="2"/>
  <c r="B539" i="2"/>
  <c r="D538" i="2"/>
  <c r="I538" i="2" s="1"/>
  <c r="AH7" i="35" s="1"/>
  <c r="B538" i="2"/>
  <c r="B537" i="2"/>
  <c r="B536" i="2"/>
  <c r="F416" i="2"/>
  <c r="AG30" i="34" s="1"/>
  <c r="B535" i="2"/>
  <c r="B533" i="2"/>
  <c r="D533" i="2"/>
  <c r="B532" i="2"/>
  <c r="I342" i="2"/>
  <c r="AB27" i="35" s="1"/>
  <c r="F412" i="2"/>
  <c r="AC30" i="34" s="1"/>
  <c r="E532" i="2"/>
  <c r="I26" i="2"/>
  <c r="AA9" i="35" s="1"/>
  <c r="D531" i="2"/>
  <c r="I25" i="2"/>
  <c r="Z9" i="35" s="1"/>
  <c r="D530" i="2"/>
  <c r="B529" i="2"/>
  <c r="I24" i="2"/>
  <c r="Y9" i="35" s="1"/>
  <c r="D529" i="2"/>
  <c r="D528" i="2"/>
  <c r="B528" i="2"/>
  <c r="D527" i="2"/>
  <c r="B527" i="2"/>
  <c r="D526" i="2"/>
  <c r="L526" i="2"/>
  <c r="B526" i="2"/>
  <c r="D525" i="2"/>
  <c r="L525" i="2"/>
  <c r="B523" i="2"/>
  <c r="B518" i="2"/>
  <c r="B517" i="2"/>
  <c r="D513" i="2"/>
  <c r="I490" i="2"/>
  <c r="L459" i="2"/>
  <c r="L490" i="2" s="1"/>
  <c r="Q495" i="2" s="1"/>
  <c r="Q499" i="2" s="1"/>
  <c r="E459" i="2"/>
  <c r="F459" i="2" s="1"/>
  <c r="E490" i="2" s="1"/>
  <c r="F490" i="2" s="1"/>
  <c r="I459" i="2"/>
  <c r="I348" i="2"/>
  <c r="AH27" i="35" s="1"/>
  <c r="I347" i="2"/>
  <c r="AG27" i="35" s="1"/>
  <c r="I346" i="2"/>
  <c r="AF27" i="35" s="1"/>
  <c r="I345" i="2"/>
  <c r="AE27" i="35" s="1"/>
  <c r="I344" i="2"/>
  <c r="AD27" i="35" s="1"/>
  <c r="I343" i="2"/>
  <c r="AC27" i="35" s="1"/>
  <c r="F409" i="2"/>
  <c r="Z30" i="34" s="1"/>
  <c r="F405" i="2"/>
  <c r="V30" i="34" s="1"/>
  <c r="F400" i="2"/>
  <c r="Q30" i="34" s="1"/>
  <c r="F401" i="2"/>
  <c r="R30" i="34" s="1"/>
  <c r="F397" i="2"/>
  <c r="N30" i="34" s="1"/>
  <c r="F393" i="2"/>
  <c r="J30" i="34" s="1"/>
  <c r="I333" i="2"/>
  <c r="S27" i="35" s="1"/>
  <c r="I341" i="2"/>
  <c r="AA27" i="35" s="1"/>
  <c r="F407" i="2"/>
  <c r="X30" i="34" s="1"/>
  <c r="F403" i="2"/>
  <c r="T30" i="34" s="1"/>
  <c r="F399" i="2"/>
  <c r="P30" i="34" s="1"/>
  <c r="F395" i="2"/>
  <c r="L30" i="34" s="1"/>
  <c r="F391" i="2"/>
  <c r="H30" i="34" s="1"/>
  <c r="I325" i="2"/>
  <c r="K27" i="35" s="1"/>
  <c r="F414" i="2"/>
  <c r="AE30" i="34" s="1"/>
  <c r="F410" i="2"/>
  <c r="AA30" i="34" s="1"/>
  <c r="I514" i="2"/>
  <c r="I321" i="2"/>
  <c r="G27" i="35" s="1"/>
  <c r="I18" i="2"/>
  <c r="S9" i="35" s="1"/>
  <c r="I523" i="2"/>
  <c r="I19" i="2"/>
  <c r="T9" i="35" s="1"/>
  <c r="I39" i="2"/>
  <c r="E11" i="35" s="1"/>
  <c r="I340" i="2"/>
  <c r="Z27" i="35" s="1"/>
  <c r="I337" i="2"/>
  <c r="W27" i="35" s="1"/>
  <c r="I336" i="2"/>
  <c r="V27" i="35" s="1"/>
  <c r="I335" i="2"/>
  <c r="U27" i="35" s="1"/>
  <c r="I334" i="2"/>
  <c r="T27" i="35" s="1"/>
  <c r="I332" i="2"/>
  <c r="R27" i="35" s="1"/>
  <c r="I329" i="2"/>
  <c r="O27" i="35" s="1"/>
  <c r="F418" i="2"/>
  <c r="AI30" i="34" s="1"/>
  <c r="I339" i="2"/>
  <c r="Y27" i="35" s="1"/>
  <c r="I338" i="2"/>
  <c r="X27" i="35" s="1"/>
  <c r="M455" i="2"/>
  <c r="P497" i="2" s="1"/>
  <c r="M350" i="2"/>
  <c r="M497" i="2" s="1"/>
  <c r="I330" i="2"/>
  <c r="P27" i="35" s="1"/>
  <c r="I328" i="2"/>
  <c r="N27" i="35" s="1"/>
  <c r="I327" i="2"/>
  <c r="M27" i="35" s="1"/>
  <c r="I326" i="2"/>
  <c r="L27" i="35" s="1"/>
  <c r="I324" i="2"/>
  <c r="J27" i="35" s="1"/>
  <c r="I323" i="2"/>
  <c r="I27" i="35" s="1"/>
  <c r="B455" i="2"/>
  <c r="P494" i="2" s="1"/>
  <c r="E64" i="2"/>
  <c r="F64" i="2" s="1"/>
  <c r="AE10" i="34" s="1"/>
  <c r="E63" i="2"/>
  <c r="F63" i="2" s="1"/>
  <c r="AD10" i="34" s="1"/>
  <c r="E58" i="2"/>
  <c r="F58" i="2" s="1"/>
  <c r="Y10" i="34" s="1"/>
  <c r="E56" i="2"/>
  <c r="F56" i="2" s="1"/>
  <c r="W10" i="34" s="1"/>
  <c r="I331" i="2"/>
  <c r="Q27" i="35" s="1"/>
  <c r="E51" i="2"/>
  <c r="F51" i="2" s="1"/>
  <c r="R10" i="34" s="1"/>
  <c r="E50" i="2"/>
  <c r="F50" i="2" s="1"/>
  <c r="Q10" i="34" s="1"/>
  <c r="E42" i="2"/>
  <c r="F42" i="2" s="1"/>
  <c r="I10" i="34" s="1"/>
  <c r="I349" i="2"/>
  <c r="AI27" i="35" s="1"/>
  <c r="I322" i="2"/>
  <c r="H27" i="35" s="1"/>
  <c r="F335" i="2"/>
  <c r="V26" i="34" s="1"/>
  <c r="F419" i="2"/>
  <c r="AJ30" i="34" s="1"/>
  <c r="F417" i="2"/>
  <c r="AH30" i="34" s="1"/>
  <c r="F415" i="2"/>
  <c r="AF30" i="34" s="1"/>
  <c r="F413" i="2"/>
  <c r="AD30" i="34" s="1"/>
  <c r="F411" i="2"/>
  <c r="AB30" i="34" s="1"/>
  <c r="F408" i="2"/>
  <c r="Y30" i="34" s="1"/>
  <c r="M420" i="2"/>
  <c r="O497" i="2" s="1"/>
  <c r="F406" i="2"/>
  <c r="W30" i="34" s="1"/>
  <c r="F404" i="2"/>
  <c r="U30" i="34" s="1"/>
  <c r="F402" i="2"/>
  <c r="S30" i="34" s="1"/>
  <c r="F398" i="2"/>
  <c r="O30" i="34" s="1"/>
  <c r="F396" i="2"/>
  <c r="M30" i="34" s="1"/>
  <c r="F394" i="2"/>
  <c r="K30" i="34" s="1"/>
  <c r="F392" i="2"/>
  <c r="I30" i="34" s="1"/>
  <c r="F390" i="2"/>
  <c r="G30" i="34" s="1"/>
  <c r="N350" i="2"/>
  <c r="M496" i="2" s="1"/>
  <c r="N455" i="2"/>
  <c r="E68" i="2"/>
  <c r="F68" i="2" s="1"/>
  <c r="AI10" i="34" s="1"/>
  <c r="E67" i="2"/>
  <c r="F67" i="2" s="1"/>
  <c r="AH10" i="34" s="1"/>
  <c r="E66" i="2"/>
  <c r="F66" i="2" s="1"/>
  <c r="AG10" i="34" s="1"/>
  <c r="E65" i="2"/>
  <c r="F65" i="2" s="1"/>
  <c r="AF10" i="34" s="1"/>
  <c r="E61" i="2"/>
  <c r="F61" i="2" s="1"/>
  <c r="AB10" i="34" s="1"/>
  <c r="E60" i="2"/>
  <c r="F60" i="2" s="1"/>
  <c r="AA10" i="34" s="1"/>
  <c r="E59" i="2"/>
  <c r="F59" i="2" s="1"/>
  <c r="Z10" i="34" s="1"/>
  <c r="E57" i="2"/>
  <c r="F57" i="2" s="1"/>
  <c r="X10" i="34" s="1"/>
  <c r="E54" i="2"/>
  <c r="F54" i="2" s="1"/>
  <c r="U10" i="34" s="1"/>
  <c r="E53" i="2"/>
  <c r="F53" i="2" s="1"/>
  <c r="T10" i="34" s="1"/>
  <c r="E52" i="2"/>
  <c r="F52" i="2" s="1"/>
  <c r="S10" i="34" s="1"/>
  <c r="E49" i="2"/>
  <c r="F49" i="2" s="1"/>
  <c r="P10" i="34" s="1"/>
  <c r="E48" i="2"/>
  <c r="F48" i="2" s="1"/>
  <c r="O10" i="34" s="1"/>
  <c r="E47" i="2"/>
  <c r="F47" i="2" s="1"/>
  <c r="N10" i="34" s="1"/>
  <c r="E45" i="2"/>
  <c r="F45" i="2" s="1"/>
  <c r="L10" i="34" s="1"/>
  <c r="E46" i="2"/>
  <c r="F46" i="2" s="1"/>
  <c r="M10" i="34" s="1"/>
  <c r="E44" i="2"/>
  <c r="F44" i="2" s="1"/>
  <c r="K10" i="34" s="1"/>
  <c r="E43" i="2"/>
  <c r="F43" i="2" s="1"/>
  <c r="J10" i="34" s="1"/>
  <c r="I68" i="2"/>
  <c r="AH11" i="35" s="1"/>
  <c r="I67" i="2"/>
  <c r="AG11" i="35" s="1"/>
  <c r="I61" i="2"/>
  <c r="AA11" i="35" s="1"/>
  <c r="I69" i="2"/>
  <c r="AI11" i="35" s="1"/>
  <c r="I57" i="2"/>
  <c r="W11" i="35" s="1"/>
  <c r="I55" i="2"/>
  <c r="U11" i="35" s="1"/>
  <c r="I53" i="2"/>
  <c r="S11" i="35" s="1"/>
  <c r="I51" i="2"/>
  <c r="Q11" i="35" s="1"/>
  <c r="I49" i="2"/>
  <c r="O11" i="35" s="1"/>
  <c r="I47" i="2"/>
  <c r="M11" i="35" s="1"/>
  <c r="I45" i="2"/>
  <c r="K11" i="35" s="1"/>
  <c r="I43" i="2"/>
  <c r="I11" i="35" s="1"/>
  <c r="I41" i="2"/>
  <c r="G11" i="35" s="1"/>
  <c r="I60" i="2"/>
  <c r="Z11" i="35" s="1"/>
  <c r="I65" i="2"/>
  <c r="AE11" i="35" s="1"/>
  <c r="I64" i="2"/>
  <c r="AD11" i="35" s="1"/>
  <c r="I63" i="2"/>
  <c r="AC11" i="35" s="1"/>
  <c r="I59" i="2"/>
  <c r="Y11" i="35" s="1"/>
  <c r="I66" i="2"/>
  <c r="AF11" i="35" s="1"/>
  <c r="I62" i="2"/>
  <c r="AB11" i="35" s="1"/>
  <c r="I58" i="2"/>
  <c r="X11" i="35" s="1"/>
  <c r="I56" i="2"/>
  <c r="V11" i="35" s="1"/>
  <c r="I54" i="2"/>
  <c r="T11" i="35" s="1"/>
  <c r="I52" i="2"/>
  <c r="R11" i="35" s="1"/>
  <c r="I50" i="2"/>
  <c r="P11" i="35" s="1"/>
  <c r="I48" i="2"/>
  <c r="N11" i="35" s="1"/>
  <c r="I46" i="2"/>
  <c r="L11" i="35" s="1"/>
  <c r="I44" i="2"/>
  <c r="J11" i="35" s="1"/>
  <c r="I42" i="2"/>
  <c r="H11" i="35" s="1"/>
  <c r="I40" i="2"/>
  <c r="F11" i="35" s="1"/>
  <c r="M70" i="2"/>
  <c r="E497" i="2" s="1"/>
  <c r="N70" i="2"/>
  <c r="E496" i="2" s="1"/>
  <c r="M35" i="2"/>
  <c r="D497" i="2" s="1"/>
  <c r="F329" i="2"/>
  <c r="P26" i="34" s="1"/>
  <c r="F334" i="2"/>
  <c r="U26" i="34" s="1"/>
  <c r="F324" i="2"/>
  <c r="K26" i="34" s="1"/>
  <c r="F41" i="2"/>
  <c r="H10" i="34" s="1"/>
  <c r="E454" i="2"/>
  <c r="F454" i="2" s="1"/>
  <c r="AJ32" i="34" s="1"/>
  <c r="L454" i="2"/>
  <c r="L539" i="2" s="1"/>
  <c r="L453" i="2"/>
  <c r="L538" i="2" s="1"/>
  <c r="E453" i="2"/>
  <c r="F453" i="2" s="1"/>
  <c r="AI32" i="34" s="1"/>
  <c r="E452" i="2"/>
  <c r="F452" i="2" s="1"/>
  <c r="AH32" i="34" s="1"/>
  <c r="L452" i="2"/>
  <c r="L537" i="2" s="1"/>
  <c r="L451" i="2"/>
  <c r="L536" i="2" s="1"/>
  <c r="E451" i="2"/>
  <c r="F451" i="2" s="1"/>
  <c r="AG32" i="34" s="1"/>
  <c r="E450" i="2"/>
  <c r="F450" i="2" s="1"/>
  <c r="AF32" i="34" s="1"/>
  <c r="L450" i="2"/>
  <c r="L535" i="2" s="1"/>
  <c r="L449" i="2"/>
  <c r="L534" i="2" s="1"/>
  <c r="E449" i="2"/>
  <c r="F449" i="2" s="1"/>
  <c r="AE32" i="34" s="1"/>
  <c r="E448" i="2"/>
  <c r="F448" i="2" s="1"/>
  <c r="AD32" i="34" s="1"/>
  <c r="L448" i="2"/>
  <c r="L533" i="2" s="1"/>
  <c r="L447" i="2"/>
  <c r="L532" i="2" s="1"/>
  <c r="E447" i="2"/>
  <c r="F447" i="2" s="1"/>
  <c r="AC32" i="34" s="1"/>
  <c r="E446" i="2"/>
  <c r="F446" i="2" s="1"/>
  <c r="AB32" i="34" s="1"/>
  <c r="L446" i="2"/>
  <c r="L531" i="2" s="1"/>
  <c r="L445" i="2"/>
  <c r="L530" i="2" s="1"/>
  <c r="E445" i="2"/>
  <c r="F445" i="2" s="1"/>
  <c r="AA32" i="34" s="1"/>
  <c r="E444" i="2"/>
  <c r="F444" i="2" s="1"/>
  <c r="Z32" i="34" s="1"/>
  <c r="L444" i="2"/>
  <c r="L529" i="2" s="1"/>
  <c r="L432" i="2"/>
  <c r="L517" i="2" s="1"/>
  <c r="E432" i="2"/>
  <c r="F432" i="2" s="1"/>
  <c r="N32" i="34" s="1"/>
  <c r="L431" i="2"/>
  <c r="L516" i="2" s="1"/>
  <c r="E431" i="2"/>
  <c r="F431" i="2" s="1"/>
  <c r="M32" i="34" s="1"/>
  <c r="L428" i="2"/>
  <c r="L513" i="2" s="1"/>
  <c r="E428" i="2"/>
  <c r="F428" i="2" s="1"/>
  <c r="J32" i="34" s="1"/>
  <c r="L427" i="2"/>
  <c r="L512" i="2" s="1"/>
  <c r="E427" i="2"/>
  <c r="F427" i="2" s="1"/>
  <c r="I32" i="34" s="1"/>
  <c r="F341" i="2"/>
  <c r="AB26" i="34" s="1"/>
  <c r="F333" i="2"/>
  <c r="T26" i="34" s="1"/>
  <c r="F323" i="2"/>
  <c r="J26" i="34" s="1"/>
  <c r="F40" i="2"/>
  <c r="G10" i="34" s="1"/>
  <c r="L443" i="2"/>
  <c r="L528" i="2" s="1"/>
  <c r="E443" i="2"/>
  <c r="F443" i="2" s="1"/>
  <c r="Y32" i="34" s="1"/>
  <c r="E442" i="2"/>
  <c r="F442" i="2" s="1"/>
  <c r="X32" i="34" s="1"/>
  <c r="L442" i="2"/>
  <c r="L527" i="2" s="1"/>
  <c r="L441" i="2"/>
  <c r="E441" i="2"/>
  <c r="F441" i="2" s="1"/>
  <c r="W32" i="34" s="1"/>
  <c r="E440" i="2"/>
  <c r="F440" i="2" s="1"/>
  <c r="V32" i="34" s="1"/>
  <c r="L440" i="2"/>
  <c r="L439" i="2"/>
  <c r="L524" i="2" s="1"/>
  <c r="E439" i="2"/>
  <c r="F439" i="2" s="1"/>
  <c r="U32" i="34" s="1"/>
  <c r="E438" i="2"/>
  <c r="F438" i="2" s="1"/>
  <c r="T32" i="34" s="1"/>
  <c r="L438" i="2"/>
  <c r="L523" i="2" s="1"/>
  <c r="L437" i="2"/>
  <c r="L522" i="2" s="1"/>
  <c r="E437" i="2"/>
  <c r="F437" i="2" s="1"/>
  <c r="S32" i="34" s="1"/>
  <c r="E436" i="2"/>
  <c r="F436" i="2" s="1"/>
  <c r="R32" i="34" s="1"/>
  <c r="L436" i="2"/>
  <c r="L521" i="2" s="1"/>
  <c r="L435" i="2"/>
  <c r="L520" i="2" s="1"/>
  <c r="E435" i="2"/>
  <c r="F435" i="2" s="1"/>
  <c r="Q32" i="34" s="1"/>
  <c r="L434" i="2"/>
  <c r="L519" i="2" s="1"/>
  <c r="E434" i="2"/>
  <c r="F434" i="2" s="1"/>
  <c r="P32" i="34" s="1"/>
  <c r="L433" i="2"/>
  <c r="E433" i="2"/>
  <c r="F433" i="2" s="1"/>
  <c r="O32" i="34" s="1"/>
  <c r="L430" i="2"/>
  <c r="E430" i="2"/>
  <c r="F430" i="2" s="1"/>
  <c r="L32" i="34" s="1"/>
  <c r="L429" i="2"/>
  <c r="L514" i="2" s="1"/>
  <c r="E429" i="2"/>
  <c r="F429" i="2" s="1"/>
  <c r="K32" i="34" s="1"/>
  <c r="L426" i="2"/>
  <c r="L511" i="2" s="1"/>
  <c r="E426" i="2"/>
  <c r="F426" i="2" s="1"/>
  <c r="H32" i="34" s="1"/>
  <c r="L425" i="2"/>
  <c r="E425" i="2"/>
  <c r="F425" i="2" s="1"/>
  <c r="G32" i="34" s="1"/>
  <c r="F338" i="2"/>
  <c r="Y26" i="34" s="1"/>
  <c r="F320" i="2"/>
  <c r="G26" i="34" s="1"/>
  <c r="F339" i="2"/>
  <c r="Z26" i="34" s="1"/>
  <c r="F337" i="2"/>
  <c r="X26" i="34" s="1"/>
  <c r="F331" i="2"/>
  <c r="R26" i="34" s="1"/>
  <c r="F327" i="2"/>
  <c r="N26" i="34" s="1"/>
  <c r="F321" i="2"/>
  <c r="H26" i="34" s="1"/>
  <c r="B35" i="2"/>
  <c r="D494" i="2" s="1"/>
  <c r="F7" i="2"/>
  <c r="I8" i="34" s="1"/>
  <c r="F13" i="2"/>
  <c r="O8" i="34" s="1"/>
  <c r="F12" i="2"/>
  <c r="N8" i="34" s="1"/>
  <c r="F11" i="2"/>
  <c r="F10" i="2"/>
  <c r="L8" i="34" s="1"/>
  <c r="F9" i="2"/>
  <c r="K8" i="34" s="1"/>
  <c r="F23" i="2"/>
  <c r="Y8" i="34" s="1"/>
  <c r="F21" i="2"/>
  <c r="W8" i="34" s="1"/>
  <c r="F18" i="2"/>
  <c r="T8" i="34" s="1"/>
  <c r="F16" i="2"/>
  <c r="F14" i="2"/>
  <c r="F33" i="2"/>
  <c r="AI8" i="34" s="1"/>
  <c r="F31" i="2"/>
  <c r="AG8" i="34" s="1"/>
  <c r="F30" i="2"/>
  <c r="AF8" i="34" s="1"/>
  <c r="F29" i="2"/>
  <c r="AE8" i="34" s="1"/>
  <c r="F27" i="2"/>
  <c r="AC8" i="34" s="1"/>
  <c r="F26" i="2"/>
  <c r="AB8" i="34" s="1"/>
  <c r="F24" i="2"/>
  <c r="Z8" i="34" s="1"/>
  <c r="I34" i="2"/>
  <c r="AI9" i="35" s="1"/>
  <c r="F69" i="2"/>
  <c r="AJ10" i="34" s="1"/>
  <c r="F349" i="2"/>
  <c r="AJ26" i="34" s="1"/>
  <c r="F347" i="2"/>
  <c r="AH26" i="34" s="1"/>
  <c r="F345" i="2"/>
  <c r="AF26" i="34" s="1"/>
  <c r="F343" i="2"/>
  <c r="AD26" i="34" s="1"/>
  <c r="F340" i="2"/>
  <c r="AA26" i="34" s="1"/>
  <c r="F336" i="2"/>
  <c r="W26" i="34" s="1"/>
  <c r="F332" i="2"/>
  <c r="S26" i="34" s="1"/>
  <c r="F330" i="2"/>
  <c r="Q26" i="34" s="1"/>
  <c r="F328" i="2"/>
  <c r="O26" i="34" s="1"/>
  <c r="F326" i="2"/>
  <c r="M26" i="34" s="1"/>
  <c r="F322" i="2"/>
  <c r="I26" i="34" s="1"/>
  <c r="C420" i="2"/>
  <c r="O503" i="2" s="1"/>
  <c r="D420" i="2"/>
  <c r="O502" i="2" s="1"/>
  <c r="B350" i="2"/>
  <c r="M494" i="2" s="1"/>
  <c r="F55" i="2"/>
  <c r="V10" i="34" s="1"/>
  <c r="I4" i="2"/>
  <c r="E9" i="35" s="1"/>
  <c r="C35" i="2"/>
  <c r="D503" i="2" s="1"/>
  <c r="D35" i="2"/>
  <c r="D502" i="2" s="1"/>
  <c r="B70" i="2"/>
  <c r="E494" i="2" s="1"/>
  <c r="D455" i="2"/>
  <c r="P502" i="2" s="1"/>
  <c r="I424" i="2"/>
  <c r="E33" i="35" s="1"/>
  <c r="F5" i="2"/>
  <c r="G8" i="34" s="1"/>
  <c r="F6" i="2"/>
  <c r="H8" i="34" s="1"/>
  <c r="I5" i="2"/>
  <c r="F9" i="35" s="1"/>
  <c r="I7" i="2"/>
  <c r="H9" i="35" s="1"/>
  <c r="I6" i="2"/>
  <c r="G9" i="35" s="1"/>
  <c r="I8" i="2"/>
  <c r="I9" i="35" s="1"/>
  <c r="I13" i="2"/>
  <c r="N9" i="35" s="1"/>
  <c r="I12" i="2"/>
  <c r="M9" i="35" s="1"/>
  <c r="I11" i="2"/>
  <c r="L9" i="35" s="1"/>
  <c r="I10" i="2"/>
  <c r="K9" i="35" s="1"/>
  <c r="I9" i="2"/>
  <c r="J9" i="35" s="1"/>
  <c r="I23" i="2"/>
  <c r="X9" i="35" s="1"/>
  <c r="I22" i="2"/>
  <c r="W9" i="35" s="1"/>
  <c r="I21" i="2"/>
  <c r="V9" i="35" s="1"/>
  <c r="I20" i="2"/>
  <c r="U9" i="35" s="1"/>
  <c r="F19" i="2"/>
  <c r="U8" i="34" s="1"/>
  <c r="I17" i="2"/>
  <c r="R9" i="35" s="1"/>
  <c r="I16" i="2"/>
  <c r="Q9" i="35" s="1"/>
  <c r="I15" i="2"/>
  <c r="P9" i="35" s="1"/>
  <c r="I14" i="2"/>
  <c r="O9" i="35" s="1"/>
  <c r="I33" i="2"/>
  <c r="AH9" i="35" s="1"/>
  <c r="I32" i="2"/>
  <c r="AG9" i="35" s="1"/>
  <c r="I31" i="2"/>
  <c r="AF9" i="35" s="1"/>
  <c r="I30" i="2"/>
  <c r="AE9" i="35" s="1"/>
  <c r="I29" i="2"/>
  <c r="AD9" i="35" s="1"/>
  <c r="I28" i="2"/>
  <c r="AC9" i="35" s="1"/>
  <c r="I27" i="2"/>
  <c r="AB9" i="35" s="1"/>
  <c r="F25" i="2"/>
  <c r="AA8" i="34" s="1"/>
  <c r="F62" i="2"/>
  <c r="AC10" i="34" s="1"/>
  <c r="F348" i="2"/>
  <c r="AI26" i="34" s="1"/>
  <c r="F346" i="2"/>
  <c r="AG26" i="34" s="1"/>
  <c r="F344" i="2"/>
  <c r="AE26" i="34" s="1"/>
  <c r="F325" i="2"/>
  <c r="L26" i="34" s="1"/>
  <c r="C70" i="2"/>
  <c r="E503" i="2" s="1"/>
  <c r="D70" i="2"/>
  <c r="E502" i="2" s="1"/>
  <c r="C350" i="2"/>
  <c r="M503" i="2" s="1"/>
  <c r="D350" i="2"/>
  <c r="M502" i="2" s="1"/>
  <c r="B420" i="2"/>
  <c r="O494" i="2" s="1"/>
  <c r="L424" i="2"/>
  <c r="E424" i="2"/>
  <c r="F424" i="2" s="1"/>
  <c r="F32" i="34" s="1"/>
  <c r="N35" i="2"/>
  <c r="D496" i="2" s="1"/>
  <c r="I389" i="2"/>
  <c r="E31" i="35" s="1"/>
  <c r="F8" i="2"/>
  <c r="J8" i="34" s="1"/>
  <c r="F22" i="2"/>
  <c r="X8" i="34" s="1"/>
  <c r="F20" i="2"/>
  <c r="V8" i="34" s="1"/>
  <c r="F17" i="2"/>
  <c r="F15" i="2"/>
  <c r="F32" i="2"/>
  <c r="AH8" i="34" s="1"/>
  <c r="F28" i="2"/>
  <c r="AD8" i="34" s="1"/>
  <c r="F34" i="2"/>
  <c r="AJ8" i="34" s="1"/>
  <c r="N420" i="2"/>
  <c r="O496" i="2" s="1"/>
  <c r="F342" i="2"/>
  <c r="AC26" i="34" s="1"/>
  <c r="I319" i="2"/>
  <c r="E27" i="35" s="1"/>
  <c r="L389" i="2"/>
  <c r="L420" i="2" s="1"/>
  <c r="O495" i="2" s="1"/>
  <c r="E389" i="2"/>
  <c r="E420" i="2" s="1"/>
  <c r="L4" i="2"/>
  <c r="E4" i="2"/>
  <c r="L39" i="2"/>
  <c r="L70" i="2" s="1"/>
  <c r="E495" i="2" s="1"/>
  <c r="E39" i="2"/>
  <c r="L319" i="2"/>
  <c r="L350" i="2" s="1"/>
  <c r="M495" i="2" s="1"/>
  <c r="E319" i="2"/>
  <c r="E534" i="2" l="1"/>
  <c r="F534" i="2" s="1"/>
  <c r="AE6" i="34" s="1"/>
  <c r="I518" i="2"/>
  <c r="N7" i="35" s="1"/>
  <c r="I512" i="2"/>
  <c r="H7" i="35" s="1"/>
  <c r="E512" i="2"/>
  <c r="F512" i="2" s="1"/>
  <c r="I6" i="34" s="1"/>
  <c r="E539" i="2"/>
  <c r="E538" i="2"/>
  <c r="E537" i="2"/>
  <c r="E536" i="2"/>
  <c r="F536" i="2" s="1"/>
  <c r="AG6" i="34" s="1"/>
  <c r="E535" i="2"/>
  <c r="F535" i="2" s="1"/>
  <c r="AF6" i="34" s="1"/>
  <c r="E533" i="2"/>
  <c r="F533" i="2" s="1"/>
  <c r="AD6" i="34" s="1"/>
  <c r="E531" i="2"/>
  <c r="F531" i="2" s="1"/>
  <c r="AB6" i="34" s="1"/>
  <c r="E530" i="2"/>
  <c r="E529" i="2"/>
  <c r="F529" i="2" s="1"/>
  <c r="Z6" i="34" s="1"/>
  <c r="E528" i="2"/>
  <c r="F528" i="2" s="1"/>
  <c r="Y6" i="34" s="1"/>
  <c r="E527" i="2"/>
  <c r="F527" i="2" s="1"/>
  <c r="X6" i="34" s="1"/>
  <c r="E526" i="2"/>
  <c r="F526" i="2" s="1"/>
  <c r="W6" i="34" s="1"/>
  <c r="E525" i="2"/>
  <c r="E524" i="2"/>
  <c r="F524" i="2" s="1"/>
  <c r="U6" i="34" s="1"/>
  <c r="E523" i="2"/>
  <c r="E522" i="2"/>
  <c r="F522" i="2" s="1"/>
  <c r="E521" i="2"/>
  <c r="F521" i="2" s="1"/>
  <c r="E520" i="2"/>
  <c r="F520" i="2" s="1"/>
  <c r="Q6" i="34" s="1"/>
  <c r="E519" i="2"/>
  <c r="F519" i="2" s="1"/>
  <c r="P6" i="34" s="1"/>
  <c r="E518" i="2"/>
  <c r="F518" i="2" s="1"/>
  <c r="O6" i="34" s="1"/>
  <c r="E517" i="2"/>
  <c r="E516" i="2"/>
  <c r="E515" i="2"/>
  <c r="F515" i="2" s="1"/>
  <c r="L6" i="34" s="1"/>
  <c r="E514" i="2"/>
  <c r="F514" i="2" s="1"/>
  <c r="K6" i="34" s="1"/>
  <c r="E513" i="2"/>
  <c r="F513" i="2" s="1"/>
  <c r="J6" i="34" s="1"/>
  <c r="E511" i="2"/>
  <c r="F511" i="2" s="1"/>
  <c r="I510" i="2"/>
  <c r="I515" i="2"/>
  <c r="K7" i="35" s="1"/>
  <c r="I539" i="2"/>
  <c r="AI7" i="35" s="1"/>
  <c r="I522" i="2"/>
  <c r="R7" i="35" s="1"/>
  <c r="I517" i="2"/>
  <c r="M7" i="35" s="1"/>
  <c r="I516" i="2"/>
  <c r="L7" i="35" s="1"/>
  <c r="I532" i="2"/>
  <c r="AB7" i="35" s="1"/>
  <c r="I524" i="2"/>
  <c r="T7" i="35" s="1"/>
  <c r="I533" i="2"/>
  <c r="AC7" i="35" s="1"/>
  <c r="I521" i="2"/>
  <c r="Q7" i="35" s="1"/>
  <c r="I519" i="2"/>
  <c r="O7" i="35" s="1"/>
  <c r="I513" i="2"/>
  <c r="I7" i="35" s="1"/>
  <c r="I520" i="2"/>
  <c r="P7" i="35" s="1"/>
  <c r="M505" i="2"/>
  <c r="D505" i="2"/>
  <c r="O499" i="2"/>
  <c r="E505" i="2"/>
  <c r="E499" i="2"/>
  <c r="F516" i="2"/>
  <c r="M499" i="2"/>
  <c r="F517" i="2"/>
  <c r="N6" i="34" s="1"/>
  <c r="L540" i="2"/>
  <c r="I509" i="2"/>
  <c r="E7" i="35" s="1"/>
  <c r="F523" i="2"/>
  <c r="T6" i="34" s="1"/>
  <c r="F509" i="2"/>
  <c r="F510" i="2"/>
  <c r="I525" i="2"/>
  <c r="U7" i="35" s="1"/>
  <c r="L455" i="2"/>
  <c r="P499" i="2" s="1"/>
  <c r="I536" i="2"/>
  <c r="AF7" i="35" s="1"/>
  <c r="I534" i="2"/>
  <c r="AD7" i="35" s="1"/>
  <c r="I529" i="2"/>
  <c r="Y7" i="35" s="1"/>
  <c r="I528" i="2"/>
  <c r="X7" i="35" s="1"/>
  <c r="I527" i="2"/>
  <c r="W7" i="35" s="1"/>
  <c r="I526" i="2"/>
  <c r="V7" i="35" s="1"/>
  <c r="S7" i="35"/>
  <c r="J7" i="35"/>
  <c r="F7" i="35"/>
  <c r="I420" i="2"/>
  <c r="AJ31" i="35" s="1"/>
  <c r="O505" i="2"/>
  <c r="N540" i="2"/>
  <c r="I530" i="2"/>
  <c r="Z7" i="35" s="1"/>
  <c r="I537" i="2"/>
  <c r="AG7" i="35" s="1"/>
  <c r="I535" i="2"/>
  <c r="AE7" i="35" s="1"/>
  <c r="I531" i="2"/>
  <c r="AA7" i="35" s="1"/>
  <c r="M540" i="2"/>
  <c r="E70" i="2"/>
  <c r="F70" i="2" s="1"/>
  <c r="AK10" i="34" s="1"/>
  <c r="F532" i="2"/>
  <c r="AC6" i="34" s="1"/>
  <c r="F537" i="2"/>
  <c r="AH6" i="34" s="1"/>
  <c r="F530" i="2"/>
  <c r="AA6" i="34" s="1"/>
  <c r="F538" i="2"/>
  <c r="AI6" i="34" s="1"/>
  <c r="F525" i="2"/>
  <c r="V6" i="34" s="1"/>
  <c r="F539" i="2"/>
  <c r="AJ6" i="34" s="1"/>
  <c r="E35" i="2"/>
  <c r="F35" i="2" s="1"/>
  <c r="AK8" i="34" s="1"/>
  <c r="B540" i="2"/>
  <c r="F319" i="2"/>
  <c r="F26" i="34" s="1"/>
  <c r="E350" i="2"/>
  <c r="F350" i="2" s="1"/>
  <c r="AK26" i="34" s="1"/>
  <c r="D540" i="2"/>
  <c r="E455" i="2"/>
  <c r="F455" i="2" s="1"/>
  <c r="AK32" i="34" s="1"/>
  <c r="P505" i="2"/>
  <c r="I455" i="2"/>
  <c r="AJ33" i="35" s="1"/>
  <c r="L35" i="2"/>
  <c r="D495" i="2" s="1"/>
  <c r="D499" i="2" s="1"/>
  <c r="C540" i="2"/>
  <c r="F4" i="2"/>
  <c r="F8" i="34" s="1"/>
  <c r="I35" i="2"/>
  <c r="AJ9" i="35" s="1"/>
  <c r="F420" i="2"/>
  <c r="AK30" i="34" s="1"/>
  <c r="F389" i="2"/>
  <c r="F30" i="34" s="1"/>
  <c r="I350" i="2"/>
  <c r="AJ27" i="35" s="1"/>
  <c r="F39" i="2"/>
  <c r="F10" i="34" s="1"/>
  <c r="I70" i="2"/>
  <c r="AJ11" i="35" s="1"/>
  <c r="I540" i="2" l="1"/>
  <c r="AJ7" i="35" s="1"/>
  <c r="E540" i="2"/>
  <c r="F540" i="2" s="1"/>
  <c r="AK6" i="34" s="1"/>
  <c r="F6" i="34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AL10" i="35" s="1"/>
  <c r="K39" i="2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AL12" i="35" s="1"/>
  <c r="K74" i="2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AL14" i="35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AL16" i="35" s="1"/>
  <c r="H525" i="2" l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AN7" i="34" s="1"/>
  <c r="H389" i="2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AN31" i="34" s="1"/>
  <c r="H354" i="2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AN29" i="34" s="1"/>
  <c r="H319" i="2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AN27" i="34" s="1"/>
  <c r="H284" i="2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AN25" i="34" s="1"/>
  <c r="H249" i="2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AN23" i="34" s="1"/>
  <c r="H214" i="2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179" i="2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AN19" i="34" s="1"/>
  <c r="H144" i="2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AN17" i="34" s="1"/>
  <c r="H109" i="2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AN15" i="34" s="1"/>
  <c r="H74" i="2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AN13" i="34" s="1"/>
  <c r="H39" i="2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AN11" i="34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AN9" i="34" s="1"/>
  <c r="K525" i="2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389" i="2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AL32" i="35" s="1"/>
  <c r="K354" i="2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AL30" i="35" s="1"/>
  <c r="K319" i="2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AL28" i="35" s="1"/>
  <c r="K284" i="2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AL26" i="35" s="1"/>
  <c r="K249" i="2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AL24" i="35" s="1"/>
  <c r="K214" i="2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179" i="2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AL20" i="35" s="1"/>
  <c r="K144" i="2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AL18" i="35" s="1"/>
  <c r="H424" i="2" l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AN33" i="34" s="1"/>
  <c r="H459" i="2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K424" i="2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AL34" i="35" s="1"/>
  <c r="K460" i="2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226" i="2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AL22" i="35" s="1"/>
  <c r="AL8" i="35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AN21" i="34" s="1"/>
</calcChain>
</file>

<file path=xl/comments1.xml><?xml version="1.0" encoding="utf-8"?>
<comments xmlns="http://schemas.openxmlformats.org/spreadsheetml/2006/main">
  <authors>
    <author>Jan Pesnicak</author>
  </authors>
  <commentLis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těsnost, opakovaný test OK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výška tlačítka, opakovaný test OK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těsnost, opakovaný test OK</t>
        </r>
      </text>
    </comment>
    <comment ref="P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výška tlačítka, opakovaný test OK</t>
        </r>
      </text>
    </comment>
    <comment ref="AD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- 3x FTF výška tlačítka, opakované testy OK</t>
        </r>
      </text>
    </comment>
    <comment ref="AE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- 7x FTF výška tlačítka, opakované testy OK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výška tlačítka, opakovaný test OK</t>
        </r>
      </text>
    </comment>
    <comment ref="AE42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- 2 x FTF výška tlačítka, opakované testy OK</t>
        </r>
      </text>
    </comment>
  </commentList>
</comments>
</file>

<file path=xl/comments10.xml><?xml version="1.0" encoding="utf-8"?>
<comments xmlns="http://schemas.openxmlformats.org/spreadsheetml/2006/main">
  <authors>
    <author>Kveta Kinska</author>
  </authors>
  <commentList>
    <comment ref="AI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FTTF těsnost, -1x FTF tlačítko, opakkovaný test ok </t>
        </r>
      </text>
    </comment>
  </commentList>
</comments>
</file>

<file path=xl/comments11.xml><?xml version="1.0" encoding="utf-8"?>
<comments xmlns="http://schemas.openxmlformats.org/spreadsheetml/2006/main">
  <authors>
    <author>Kveta Kinska</author>
  </authors>
  <commentLis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-3x FTf těsnost, opakovaný test ok</t>
        </r>
      </text>
    </comment>
    <comment ref="AI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-2xFTF výška tlačítka, opakovaný test ok </t>
        </r>
      </text>
    </comment>
    <comment ref="AJ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těsnost, oipakovaný test ok 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-4x FTF výška tlačítka opakovaný test ok 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tlačítko, opakovaný test ok </t>
        </r>
      </text>
    </comment>
  </commentList>
</comments>
</file>

<file path=xl/comments12.xml><?xml version="1.0" encoding="utf-8"?>
<comments xmlns="http://schemas.openxmlformats.org/spreadsheetml/2006/main">
  <authors>
    <author>Kveta Kinska</author>
  </authors>
  <commentLis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Otvory, nejedná se o funkční test </t>
        </r>
      </text>
    </comment>
  </commentList>
</comments>
</file>

<file path=xl/comments13.xml><?xml version="1.0" encoding="utf-8"?>
<comments xmlns="http://schemas.openxmlformats.org/spreadsheetml/2006/main">
  <authors>
    <author>Kveta Kinska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výška tlačítka, -1x těsnost, opakovaný test ok 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výška tlačítka, opakovaný test ok 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-4x FTF těsnost, opakovaný test ok 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-12x tlačítkovačka, viz hlášení údržby</t>
        </r>
      </text>
    </comment>
  </commentList>
</comments>
</file>

<file path=xl/comments14.xml><?xml version="1.0" encoding="utf-8"?>
<comments xmlns="http://schemas.openxmlformats.org/spreadsheetml/2006/main">
  <authors>
    <author>Kveta Kinska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otvory, není funkční test, -1x FTF těsnost, opakovaný test ok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AG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otvor,y nejedná se o funkční test</t>
        </r>
      </text>
    </comment>
  </commentList>
</comments>
</file>

<file path=xl/comments15.xml><?xml version="1.0" encoding="utf-8"?>
<comments xmlns="http://schemas.openxmlformats.org/spreadsheetml/2006/main">
  <authors>
    <author>Jan Pesnicak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- 5x FTF, opakované testy OK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- 2x FTF těsnost, opakovaný test OK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- 2x FTF výška tlačítka, opakovaný test OK</t>
        </r>
      </text>
    </comment>
    <comment ref="S28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těsnost, opakovaný test OK</t>
        </r>
      </text>
    </comment>
    <comment ref="S35" authorId="0">
      <text>
        <r>
          <rPr>
            <b/>
            <sz val="9"/>
            <color indexed="81"/>
            <rFont val="Tahoma"/>
            <family val="2"/>
            <charset val="238"/>
          </rPr>
          <t>Jan Pesnicak:</t>
        </r>
        <r>
          <rPr>
            <sz val="9"/>
            <color indexed="81"/>
            <rFont val="Tahoma"/>
            <family val="2"/>
            <charset val="238"/>
          </rPr>
          <t xml:space="preserve">
- 1x FTF těsnost, opakovaný test OK</t>
        </r>
      </text>
    </comment>
  </commentList>
</comments>
</file>

<file path=xl/comments16.xml><?xml version="1.0" encoding="utf-8"?>
<comments xmlns="http://schemas.openxmlformats.org/spreadsheetml/2006/main">
  <authors>
    <author>Kveta Kinska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- 1x FTF otvory nejedná se o funkční test, -1x FTF tlačítko, opakovaný test ok 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těnost, opakovaný test ok 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tlačítko, opakovaný test ok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FTt otvory, nejedná se o funkční test </t>
        </r>
      </text>
    </comment>
    <comment ref="AJ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</commentList>
</comments>
</file>

<file path=xl/comments2.xml><?xml version="1.0" encoding="utf-8"?>
<comments xmlns="http://schemas.openxmlformats.org/spreadsheetml/2006/main">
  <authors>
    <author>Kveta Kinska</author>
  </authors>
  <commentLis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Těsnost, opakovaný test ok 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otvory, opakovaný test ok </t>
        </r>
      </text>
    </comment>
  </commentList>
</comments>
</file>

<file path=xl/comments3.xml><?xml version="1.0" encoding="utf-8"?>
<comments xmlns="http://schemas.openxmlformats.org/spreadsheetml/2006/main">
  <authors>
    <author>Kveta Kinska</author>
  </authors>
  <commentLis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-5x FTF těsnost, opakovaný test ok </t>
        </r>
      </text>
    </commen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-4x FTF těsnost, opakovaný test ok </t>
        </r>
      </text>
    </comment>
    <comment ref="AJ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 test ok 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otvory,, není funkční test 
</t>
        </r>
      </text>
    </comment>
    <comment ref="AG28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 opakovaný test ok </t>
        </r>
      </text>
    </comment>
  </commentList>
</comments>
</file>

<file path=xl/comments4.xml><?xml version="1.0" encoding="utf-8"?>
<comments xmlns="http://schemas.openxmlformats.org/spreadsheetml/2006/main">
  <authors>
    <author>Kveta Kinska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těnost, opakovaný test ok 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-3x těsnost, opakovaný test ok 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opakoaný test ok </t>
        </r>
      </text>
    </commen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-3x NOK otvory, není funkční test </t>
        </r>
      </text>
    </comment>
    <comment ref="AG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otvory, není funkční test</t>
        </r>
      </text>
    </comment>
    <comment ref="AJ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</t>
        </r>
      </text>
    </comment>
  </commentList>
</comments>
</file>

<file path=xl/comments5.xml><?xml version="1.0" encoding="utf-8"?>
<comments xmlns="http://schemas.openxmlformats.org/spreadsheetml/2006/main">
  <authors>
    <author>Kveta Kinska</author>
  </authors>
  <commentLis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-3x FTF těsnost, opakovaný test ok </t>
        </r>
      </text>
    </comment>
    <comment ref="AG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</commentList>
</comments>
</file>

<file path=xl/comments6.xml><?xml version="1.0" encoding="utf-8"?>
<comments xmlns="http://schemas.openxmlformats.org/spreadsheetml/2006/main">
  <authors>
    <author>Kveta Kinska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výška tlačítka, opakovaný test ok 
</t>
        </r>
      </text>
    </comment>
    <comment ref="AE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výška tlačítka, opakovaný test ok </t>
        </r>
      </text>
    </comment>
    <comment ref="AI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AG28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-11x FTF těsnost, opakovaný test ok </t>
        </r>
      </text>
    </comment>
  </commentList>
</comments>
</file>

<file path=xl/comments7.xml><?xml version="1.0" encoding="utf-8"?>
<comments xmlns="http://schemas.openxmlformats.org/spreadsheetml/2006/main">
  <authors>
    <author>Kveta Kinska</author>
  </authors>
  <commentLis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těsnost, opakovaný test ok 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FTF těsnost, opakovaný test ok </t>
        </r>
      </text>
    </comment>
  </commentList>
</comments>
</file>

<file path=xl/comments8.xml><?xml version="1.0" encoding="utf-8"?>
<comments xmlns="http://schemas.openxmlformats.org/spreadsheetml/2006/main">
  <authors>
    <author>Kveta Kinska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těsnost, opakovaný etst ok 
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-2x FTF otvory, nejedná se o funkční test </t>
        </r>
      </text>
    </comment>
  </commentList>
</comments>
</file>

<file path=xl/comments9.xml><?xml version="1.0" encoding="utf-8"?>
<comments xmlns="http://schemas.openxmlformats.org/spreadsheetml/2006/main">
  <authors>
    <author>Kveta Kinska</author>
  </authors>
  <commentList>
    <comment ref="AG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tlačítko, opakovaný test ok -1x otvor,y nejedná se o funkční test </t>
        </r>
      </text>
    </comment>
    <comment ref="AI7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-1x tlačítko, opaklovaný test ok 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238"/>
          </rPr>
          <t>Kveta Kinska:</t>
        </r>
        <r>
          <rPr>
            <sz val="9"/>
            <color indexed="81"/>
            <rFont val="Tahoma"/>
            <family val="2"/>
            <charset val="238"/>
          </rPr>
          <t xml:space="preserve">
-3x FTF těsnost, opakovaný test ok 
</t>
        </r>
      </text>
    </comment>
  </commentList>
</comments>
</file>

<file path=xl/sharedStrings.xml><?xml version="1.0" encoding="utf-8"?>
<sst xmlns="http://schemas.openxmlformats.org/spreadsheetml/2006/main" count="3414" uniqueCount="283">
  <si>
    <t>Dobré kusy</t>
  </si>
  <si>
    <t>Špatný 1. test FTF</t>
  </si>
  <si>
    <t>Dobrý 1. test FTF</t>
  </si>
  <si>
    <t>Zmetky</t>
  </si>
  <si>
    <t>Opakované testy</t>
  </si>
  <si>
    <t>Rework</t>
  </si>
  <si>
    <t>Výrobek</t>
  </si>
  <si>
    <t>Noční</t>
  </si>
  <si>
    <t>Ranní</t>
  </si>
  <si>
    <t>Odpolední</t>
  </si>
  <si>
    <t>Data</t>
  </si>
  <si>
    <t>KS CELKEM</t>
  </si>
  <si>
    <t>RQ za směnu [%]</t>
  </si>
  <si>
    <t>FTF za směnu [ppm]</t>
  </si>
  <si>
    <t>FTF celkem [ppm]</t>
  </si>
  <si>
    <t>RQ celkem [%]</t>
  </si>
  <si>
    <t>FTF</t>
  </si>
  <si>
    <t>RQ</t>
  </si>
  <si>
    <t>Datum</t>
  </si>
  <si>
    <t>NOK FTF</t>
  </si>
  <si>
    <t>OK FTF</t>
  </si>
  <si>
    <t>NOK RQ</t>
  </si>
  <si>
    <t>RQ cíl</t>
  </si>
  <si>
    <t>FTF cíl</t>
  </si>
  <si>
    <t>Měsíc</t>
  </si>
  <si>
    <t>ZM FTF</t>
  </si>
  <si>
    <t>ZM RQ</t>
  </si>
  <si>
    <t>Period</t>
  </si>
  <si>
    <t>Number of good parts</t>
  </si>
  <si>
    <t>Number of scrap products</t>
  </si>
  <si>
    <t>Total number of rework operations</t>
  </si>
  <si>
    <t>Number of double tests</t>
  </si>
  <si>
    <t>RQ cíl*</t>
  </si>
  <si>
    <t>RQ skut.</t>
  </si>
  <si>
    <t>FTF cíl*</t>
  </si>
  <si>
    <t>FTF skut.</t>
  </si>
  <si>
    <t>Opak. Test</t>
  </si>
  <si>
    <t>KPI - (klíčové ukazatelé produktivity)</t>
  </si>
  <si>
    <t>Stupeň kvality [%]</t>
  </si>
  <si>
    <t>Celkové RQ</t>
  </si>
  <si>
    <t>Celkový cíl</t>
  </si>
  <si>
    <t/>
  </si>
  <si>
    <t>Montáž</t>
  </si>
  <si>
    <t>ì</t>
  </si>
  <si>
    <t>Legenda</t>
  </si>
  <si>
    <t>rovnocený / lepší než cíl</t>
  </si>
  <si>
    <t>Zásahová mez</t>
  </si>
  <si>
    <t xml:space="preserve">horší než cíl </t>
  </si>
  <si>
    <t>cíl nedefinovaný</t>
  </si>
  <si>
    <t>KPI - (Klíčové ukazatele produktivity)</t>
  </si>
  <si>
    <t>Funkční test prvního kusu [ppm]</t>
  </si>
  <si>
    <t>Celkové ( FTF)</t>
  </si>
  <si>
    <t>Zásahové meze</t>
  </si>
  <si>
    <t>M</t>
  </si>
  <si>
    <t>;</t>
  </si>
  <si>
    <t>OBC 1</t>
  </si>
  <si>
    <t>OBC 2</t>
  </si>
  <si>
    <t>OBC 3</t>
  </si>
  <si>
    <t>BS LBC</t>
  </si>
  <si>
    <t>BS BRI</t>
  </si>
  <si>
    <t>AOH/MZ</t>
  </si>
  <si>
    <t>NG4</t>
  </si>
  <si>
    <t>SPRING B 
PARK</t>
  </si>
  <si>
    <t>SPRING B
SERVIS</t>
  </si>
  <si>
    <t>SPRING B
W/F</t>
  </si>
  <si>
    <t>CoC 3.2 Assy ALL</t>
  </si>
  <si>
    <t>RQ CoC 3.2 ASSY / RQ CoC 3.2 montáž</t>
  </si>
  <si>
    <t>FTF CoC 3.2 ASSY / FTF CoC 3.2 montáž</t>
  </si>
  <si>
    <t>WEDGE</t>
  </si>
  <si>
    <t>NG4 Piggybag</t>
  </si>
  <si>
    <t>R2</t>
  </si>
  <si>
    <t>R1</t>
  </si>
  <si>
    <t>K111837N00</t>
  </si>
  <si>
    <t>K111838N00</t>
  </si>
  <si>
    <t>K038668N01</t>
  </si>
  <si>
    <t>K005814</t>
  </si>
  <si>
    <t>K038669N01</t>
  </si>
  <si>
    <t>K021860</t>
  </si>
  <si>
    <t>K002623</t>
  </si>
  <si>
    <t>EF624DY</t>
  </si>
  <si>
    <t>EF624D</t>
  </si>
  <si>
    <t>K026896N14</t>
  </si>
  <si>
    <t>K002720</t>
  </si>
  <si>
    <t>K002624</t>
  </si>
  <si>
    <t>K004646</t>
  </si>
  <si>
    <t>K038663N01</t>
  </si>
  <si>
    <t>K038662N01</t>
  </si>
  <si>
    <t>K056832N02</t>
  </si>
  <si>
    <t>K003170</t>
  </si>
  <si>
    <t>K004631</t>
  </si>
  <si>
    <t>K012204</t>
  </si>
  <si>
    <t>K017988</t>
  </si>
  <si>
    <t>K002720N00</t>
  </si>
  <si>
    <t>K018266</t>
  </si>
  <si>
    <t>K005817</t>
  </si>
  <si>
    <t>K018202</t>
  </si>
  <si>
    <t>K002618</t>
  </si>
  <si>
    <t>K111763N00</t>
  </si>
  <si>
    <t>1186883-08</t>
  </si>
  <si>
    <t>směs 6 PN</t>
  </si>
  <si>
    <t>směs 5 PN</t>
  </si>
  <si>
    <t>K017986</t>
  </si>
  <si>
    <t>K017983</t>
  </si>
  <si>
    <t>K017987</t>
  </si>
  <si>
    <t>K017985</t>
  </si>
  <si>
    <t>K004146N00</t>
  </si>
  <si>
    <t>K002978</t>
  </si>
  <si>
    <t>K002844</t>
  </si>
  <si>
    <t>K039420N00</t>
  </si>
  <si>
    <t>K015591</t>
  </si>
  <si>
    <t>směs 9 PN</t>
  </si>
  <si>
    <t>K028614N00</t>
  </si>
  <si>
    <t>K015592</t>
  </si>
  <si>
    <t>II18210</t>
  </si>
  <si>
    <t>II39214FN00</t>
  </si>
  <si>
    <t>K011229</t>
  </si>
  <si>
    <t>K111821N00</t>
  </si>
  <si>
    <t>K002556</t>
  </si>
  <si>
    <t>K075751N00</t>
  </si>
  <si>
    <t>K075756N00</t>
  </si>
  <si>
    <t>směs 2 PN</t>
  </si>
  <si>
    <t>směs 4PN</t>
  </si>
  <si>
    <t>K018199</t>
  </si>
  <si>
    <t>K003013</t>
  </si>
  <si>
    <t>K018200</t>
  </si>
  <si>
    <t>II32710</t>
  </si>
  <si>
    <t>II38413F</t>
  </si>
  <si>
    <t>BS7309</t>
  </si>
  <si>
    <t>K002420</t>
  </si>
  <si>
    <t>II31098</t>
  </si>
  <si>
    <t>K002162</t>
  </si>
  <si>
    <t>BS7403</t>
  </si>
  <si>
    <t>BS7319</t>
  </si>
  <si>
    <t>směs 9PN</t>
  </si>
  <si>
    <t>K056846N02</t>
  </si>
  <si>
    <t>K015589</t>
  </si>
  <si>
    <t>II30617</t>
  </si>
  <si>
    <t>K003996N00</t>
  </si>
  <si>
    <t>K03997N00</t>
  </si>
  <si>
    <t>BS7318</t>
  </si>
  <si>
    <t>směs 3 PN</t>
  </si>
  <si>
    <t>směs 4 PN</t>
  </si>
  <si>
    <t>K071518</t>
  </si>
  <si>
    <t>směs 8 PN</t>
  </si>
  <si>
    <t>K003997N00</t>
  </si>
  <si>
    <t>II18950</t>
  </si>
  <si>
    <t>II8951</t>
  </si>
  <si>
    <t>II15227</t>
  </si>
  <si>
    <t>II37127</t>
  </si>
  <si>
    <t>K010986</t>
  </si>
  <si>
    <t>K002843</t>
  </si>
  <si>
    <t>II18886</t>
  </si>
  <si>
    <t>K001215</t>
  </si>
  <si>
    <t>II18850</t>
  </si>
  <si>
    <t>K010960</t>
  </si>
  <si>
    <t>K004485N00</t>
  </si>
  <si>
    <t>II38466F</t>
  </si>
  <si>
    <t>EF624A</t>
  </si>
  <si>
    <t>K006490N00</t>
  </si>
  <si>
    <t>K017943</t>
  </si>
  <si>
    <t>K018267</t>
  </si>
  <si>
    <t>II14535</t>
  </si>
  <si>
    <t>K026896N00</t>
  </si>
  <si>
    <t>K026900N00</t>
  </si>
  <si>
    <t>K005816</t>
  </si>
  <si>
    <t>K111817N00</t>
  </si>
  <si>
    <t>K111815N00</t>
  </si>
  <si>
    <t>II37140000</t>
  </si>
  <si>
    <t>K010966</t>
  </si>
  <si>
    <t>K111775N00</t>
  </si>
  <si>
    <t>K111783N00</t>
  </si>
  <si>
    <t>BS7402</t>
  </si>
  <si>
    <t>K004645</t>
  </si>
  <si>
    <t>II39374F</t>
  </si>
  <si>
    <t>II31782</t>
  </si>
  <si>
    <t>II30616</t>
  </si>
  <si>
    <t>K026901N00</t>
  </si>
  <si>
    <t>K121104N00</t>
  </si>
  <si>
    <t>K007761</t>
  </si>
  <si>
    <t>K007760</t>
  </si>
  <si>
    <t>K017989</t>
  </si>
  <si>
    <t>II38589F</t>
  </si>
  <si>
    <t>II38412FN00</t>
  </si>
  <si>
    <t>K015590</t>
  </si>
  <si>
    <t>EF630A</t>
  </si>
  <si>
    <t>EF161NYX</t>
  </si>
  <si>
    <t>EF161FY</t>
  </si>
  <si>
    <t>K010288</t>
  </si>
  <si>
    <t>K111768N00</t>
  </si>
  <si>
    <t>K070014N01</t>
  </si>
  <si>
    <t>EF620D</t>
  </si>
  <si>
    <t>BS7404</t>
  </si>
  <si>
    <t>K2Z1290/3</t>
  </si>
  <si>
    <t>K2B0506</t>
  </si>
  <si>
    <t>K010290</t>
  </si>
  <si>
    <t>K111766N00</t>
  </si>
  <si>
    <t>K006656</t>
  </si>
  <si>
    <t>K006655</t>
  </si>
  <si>
    <t>K0066449</t>
  </si>
  <si>
    <t>K017982</t>
  </si>
  <si>
    <t>K003841</t>
  </si>
  <si>
    <t>K095523N04</t>
  </si>
  <si>
    <t xml:space="preserve"> </t>
  </si>
  <si>
    <t>K095522N04</t>
  </si>
  <si>
    <t>K018203</t>
  </si>
  <si>
    <t>K031532N00</t>
  </si>
  <si>
    <t>K001214</t>
  </si>
  <si>
    <t>II30618</t>
  </si>
  <si>
    <t>II31652</t>
  </si>
  <si>
    <t>II39964F</t>
  </si>
  <si>
    <t>K031533N00</t>
  </si>
  <si>
    <t>II37731</t>
  </si>
  <si>
    <t>BS7304</t>
  </si>
  <si>
    <t>směs 7 PN</t>
  </si>
  <si>
    <t>K017757</t>
  </si>
  <si>
    <t>K015026</t>
  </si>
  <si>
    <t>K01202</t>
  </si>
  <si>
    <t>K004486N00</t>
  </si>
  <si>
    <t>II38414F</t>
  </si>
  <si>
    <t>EF161AY</t>
  </si>
  <si>
    <t>K004649</t>
  </si>
  <si>
    <t>K012203</t>
  </si>
  <si>
    <t>II38529F</t>
  </si>
  <si>
    <t>II31099</t>
  </si>
  <si>
    <t>K02614N00</t>
  </si>
  <si>
    <t>k012203</t>
  </si>
  <si>
    <t>k004631</t>
  </si>
  <si>
    <t>KZ1289/4</t>
  </si>
  <si>
    <t>EF141AY</t>
  </si>
  <si>
    <t>K111830N00</t>
  </si>
  <si>
    <t>K003021</t>
  </si>
  <si>
    <t>K017984</t>
  </si>
  <si>
    <t>K003012</t>
  </si>
  <si>
    <t>EF620AK</t>
  </si>
  <si>
    <t>EF620A</t>
  </si>
  <si>
    <t>K011012</t>
  </si>
  <si>
    <t>K005087</t>
  </si>
  <si>
    <t>K005086</t>
  </si>
  <si>
    <t>K111769N00</t>
  </si>
  <si>
    <t>K111851N00</t>
  </si>
  <si>
    <t>K136624N00</t>
  </si>
  <si>
    <t>K017756</t>
  </si>
  <si>
    <t>KZ1237/4</t>
  </si>
  <si>
    <t>K093424N00</t>
  </si>
  <si>
    <t>K093425N00</t>
  </si>
  <si>
    <t>K002113</t>
  </si>
  <si>
    <t>K11821N00</t>
  </si>
  <si>
    <t>K111832N00</t>
  </si>
  <si>
    <t>K006654</t>
  </si>
  <si>
    <t>II15229</t>
  </si>
  <si>
    <t>EF161DY</t>
  </si>
  <si>
    <t>K008766</t>
  </si>
  <si>
    <t>K109720N00</t>
  </si>
  <si>
    <t>K109721N00</t>
  </si>
  <si>
    <t>K026072</t>
  </si>
  <si>
    <t>II38924F</t>
  </si>
  <si>
    <t>Ef624D</t>
  </si>
  <si>
    <t>Ef620D</t>
  </si>
  <si>
    <t>K111822N00</t>
  </si>
  <si>
    <t>K004171N00</t>
  </si>
  <si>
    <t>K007275</t>
  </si>
  <si>
    <t>K010098</t>
  </si>
  <si>
    <t>K111835N00</t>
  </si>
  <si>
    <t>K070015N01</t>
  </si>
  <si>
    <t>směs 3PN</t>
  </si>
  <si>
    <t>K117460N00</t>
  </si>
  <si>
    <t>K096019N00</t>
  </si>
  <si>
    <t>K137792N05</t>
  </si>
  <si>
    <t>K111824N00</t>
  </si>
  <si>
    <t>II18209</t>
  </si>
  <si>
    <t>II39375F</t>
  </si>
  <si>
    <t>K004646N00</t>
  </si>
  <si>
    <t>směs - 3 PN</t>
  </si>
  <si>
    <t>směs - 2 PN</t>
  </si>
  <si>
    <t>K2B0001SX</t>
  </si>
  <si>
    <t>K2C0534</t>
  </si>
  <si>
    <t>K2B1033/1VE</t>
  </si>
  <si>
    <t>K137793N05</t>
  </si>
  <si>
    <t>K029441N00</t>
  </si>
  <si>
    <t>K005097N00</t>
  </si>
  <si>
    <t>K005098N00</t>
  </si>
  <si>
    <t>K111812N00</t>
  </si>
  <si>
    <t>Ef624DY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</si>
</sst>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Cíl&quot;\ General"/>
    <numFmt numFmtId="166" formatCode="dd/mm/yy;@"/>
  </numFmts>
  <fonts count="27" x14ac:knownFonts="1"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Times New Roman"/>
      <family val="1"/>
      <charset val="238"/>
    </font>
    <font>
      <b/>
      <sz val="10"/>
      <color theme="0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sz val="12"/>
      <name val="Arial"/>
      <family val="2"/>
      <charset val="238"/>
    </font>
    <font>
      <sz val="11"/>
      <color theme="1"/>
      <name val="Arial"/>
      <family val="2"/>
    </font>
    <font>
      <sz val="14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8"/>
      <color theme="0"/>
      <name val="Arial"/>
      <family val="2"/>
      <charset val="238"/>
    </font>
    <font>
      <b/>
      <sz val="26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Wingdings"/>
      <charset val="2"/>
    </font>
    <font>
      <sz val="12"/>
      <name val="Arial"/>
      <family val="2"/>
      <charset val="238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 tint="0.39991454817346722"/>
      </right>
      <top style="medium">
        <color indexed="64"/>
      </top>
      <bottom style="thin">
        <color theme="1" tint="0.39991454817346722"/>
      </bottom>
      <diagonal/>
    </border>
    <border>
      <left style="thin">
        <color theme="1" tint="0.39991454817346722"/>
      </left>
      <right/>
      <top style="medium">
        <color indexed="64"/>
      </top>
      <bottom style="thin">
        <color theme="1" tint="0.39991454817346722"/>
      </bottom>
      <diagonal/>
    </border>
    <border>
      <left style="medium">
        <color indexed="64"/>
      </left>
      <right style="thin">
        <color theme="1" tint="0.39991454817346722"/>
      </right>
      <top style="thin">
        <color theme="1" tint="0.39991454817346722"/>
      </top>
      <bottom style="medium">
        <color indexed="64"/>
      </bottom>
      <diagonal/>
    </border>
    <border>
      <left style="thin">
        <color theme="1" tint="0.39991454817346722"/>
      </left>
      <right/>
      <top style="thin">
        <color theme="1" tint="0.399914548173467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0" fontId="11" fillId="0" borderId="0"/>
    <xf numFmtId="0" fontId="20" fillId="0" borderId="0"/>
  </cellStyleXfs>
  <cellXfs count="3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20" xfId="0" applyFont="1" applyBorder="1"/>
    <xf numFmtId="0" fontId="5" fillId="0" borderId="0" xfId="0" applyFont="1"/>
    <xf numFmtId="0" fontId="5" fillId="3" borderId="29" xfId="0" applyFont="1" applyFill="1" applyBorder="1"/>
    <xf numFmtId="0" fontId="5" fillId="3" borderId="30" xfId="0" applyFont="1" applyFill="1" applyBorder="1"/>
    <xf numFmtId="0" fontId="5" fillId="3" borderId="31" xfId="0" applyFont="1" applyFill="1" applyBorder="1"/>
    <xf numFmtId="0" fontId="5" fillId="3" borderId="32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4" xfId="0" applyFont="1" applyBorder="1"/>
    <xf numFmtId="0" fontId="5" fillId="0" borderId="8" xfId="0" applyFont="1" applyBorder="1"/>
    <xf numFmtId="0" fontId="5" fillId="0" borderId="1" xfId="0" applyFont="1" applyBorder="1"/>
    <xf numFmtId="0" fontId="5" fillId="0" borderId="9" xfId="0" applyFont="1" applyBorder="1"/>
    <xf numFmtId="0" fontId="5" fillId="0" borderId="25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26" xfId="0" applyFont="1" applyBorder="1"/>
    <xf numFmtId="0" fontId="5" fillId="5" borderId="16" xfId="0" applyFont="1" applyFill="1" applyBorder="1"/>
    <xf numFmtId="0" fontId="5" fillId="5" borderId="4" xfId="0" applyFont="1" applyFill="1" applyBorder="1"/>
    <xf numFmtId="0" fontId="5" fillId="5" borderId="17" xfId="0" applyFont="1" applyFill="1" applyBorder="1"/>
    <xf numFmtId="0" fontId="5" fillId="5" borderId="27" xfId="0" applyFont="1" applyFill="1" applyBorder="1"/>
    <xf numFmtId="0" fontId="5" fillId="5" borderId="8" xfId="0" applyFont="1" applyFill="1" applyBorder="1"/>
    <xf numFmtId="0" fontId="5" fillId="5" borderId="1" xfId="0" applyFont="1" applyFill="1" applyBorder="1"/>
    <xf numFmtId="0" fontId="5" fillId="5" borderId="9" xfId="0" applyFont="1" applyFill="1" applyBorder="1"/>
    <xf numFmtId="0" fontId="5" fillId="5" borderId="25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  <xf numFmtId="0" fontId="5" fillId="5" borderId="26" xfId="0" applyFont="1" applyFill="1" applyBorder="1"/>
    <xf numFmtId="0" fontId="7" fillId="0" borderId="0" xfId="0" applyFont="1"/>
    <xf numFmtId="0" fontId="7" fillId="3" borderId="33" xfId="0" applyFont="1" applyFill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5" borderId="22" xfId="0" applyFont="1" applyFill="1" applyBorder="1"/>
    <xf numFmtId="0" fontId="7" fillId="5" borderId="20" xfId="0" applyFont="1" applyFill="1" applyBorder="1"/>
    <xf numFmtId="0" fontId="7" fillId="5" borderId="21" xfId="0" applyFont="1" applyFill="1" applyBorder="1"/>
    <xf numFmtId="0" fontId="7" fillId="0" borderId="1" xfId="0" applyFont="1" applyBorder="1"/>
    <xf numFmtId="0" fontId="7" fillId="0" borderId="5" xfId="0" applyFont="1" applyBorder="1"/>
    <xf numFmtId="0" fontId="7" fillId="0" borderId="10" xfId="0" applyFont="1" applyBorder="1"/>
    <xf numFmtId="0" fontId="7" fillId="0" borderId="47" xfId="0" applyFont="1" applyBorder="1"/>
    <xf numFmtId="0" fontId="7" fillId="0" borderId="48" xfId="0" applyFont="1" applyBorder="1"/>
    <xf numFmtId="0" fontId="8" fillId="0" borderId="47" xfId="0" applyFont="1" applyBorder="1"/>
    <xf numFmtId="0" fontId="9" fillId="0" borderId="0" xfId="0" applyFont="1"/>
    <xf numFmtId="0" fontId="8" fillId="0" borderId="48" xfId="0" applyFont="1" applyBorder="1"/>
    <xf numFmtId="0" fontId="8" fillId="0" borderId="0" xfId="0" applyFont="1"/>
    <xf numFmtId="0" fontId="7" fillId="0" borderId="40" xfId="0" applyFont="1" applyBorder="1" applyAlignment="1"/>
    <xf numFmtId="0" fontId="7" fillId="0" borderId="38" xfId="0" applyFont="1" applyBorder="1" applyAlignment="1"/>
    <xf numFmtId="0" fontId="7" fillId="0" borderId="8" xfId="0" applyFont="1" applyBorder="1"/>
    <xf numFmtId="0" fontId="7" fillId="0" borderId="42" xfId="0" applyFont="1" applyBorder="1" applyAlignment="1"/>
    <xf numFmtId="0" fontId="7" fillId="0" borderId="45" xfId="0" applyFont="1" applyBorder="1" applyAlignment="1"/>
    <xf numFmtId="0" fontId="7" fillId="0" borderId="50" xfId="0" applyFont="1" applyBorder="1"/>
    <xf numFmtId="0" fontId="7" fillId="0" borderId="51" xfId="0" applyFont="1" applyBorder="1"/>
    <xf numFmtId="0" fontId="7" fillId="0" borderId="0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11" xfId="0" applyFont="1" applyBorder="1"/>
    <xf numFmtId="0" fontId="7" fillId="0" borderId="16" xfId="0" applyFont="1" applyBorder="1"/>
    <xf numFmtId="0" fontId="7" fillId="5" borderId="5" xfId="0" applyFont="1" applyFill="1" applyBorder="1"/>
    <xf numFmtId="10" fontId="7" fillId="5" borderId="6" xfId="1" applyNumberFormat="1" applyFont="1" applyFill="1" applyBorder="1"/>
    <xf numFmtId="10" fontId="7" fillId="5" borderId="7" xfId="1" applyNumberFormat="1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10" fontId="2" fillId="0" borderId="0" xfId="0" applyNumberFormat="1" applyFont="1"/>
    <xf numFmtId="10" fontId="2" fillId="0" borderId="1" xfId="0" applyNumberFormat="1" applyFont="1" applyBorder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0" fontId="2" fillId="0" borderId="9" xfId="0" applyNumberFormat="1" applyFont="1" applyBorder="1"/>
    <xf numFmtId="10" fontId="2" fillId="0" borderId="61" xfId="0" applyNumberFormat="1" applyFont="1" applyBorder="1"/>
    <xf numFmtId="0" fontId="2" fillId="0" borderId="61" xfId="0" applyFont="1" applyBorder="1"/>
    <xf numFmtId="10" fontId="2" fillId="0" borderId="15" xfId="0" applyNumberFormat="1" applyFont="1" applyBorder="1"/>
    <xf numFmtId="0" fontId="2" fillId="0" borderId="15" xfId="0" applyFont="1" applyBorder="1"/>
    <xf numFmtId="0" fontId="3" fillId="7" borderId="24" xfId="0" applyFont="1" applyFill="1" applyBorder="1" applyAlignment="1">
      <alignment horizontal="center"/>
    </xf>
    <xf numFmtId="0" fontId="3" fillId="7" borderId="47" xfId="0" applyFont="1" applyFill="1" applyBorder="1" applyAlignment="1">
      <alignment horizontal="center"/>
    </xf>
    <xf numFmtId="14" fontId="2" fillId="0" borderId="50" xfId="0" applyNumberFormat="1" applyFont="1" applyBorder="1"/>
    <xf numFmtId="0" fontId="2" fillId="0" borderId="2" xfId="0" applyFont="1" applyBorder="1"/>
    <xf numFmtId="3" fontId="2" fillId="0" borderId="25" xfId="0" applyNumberFormat="1" applyFont="1" applyBorder="1"/>
    <xf numFmtId="3" fontId="2" fillId="0" borderId="1" xfId="0" applyNumberFormat="1" applyFont="1" applyBorder="1"/>
    <xf numFmtId="3" fontId="2" fillId="0" borderId="49" xfId="0" applyNumberFormat="1" applyFont="1" applyBorder="1"/>
    <xf numFmtId="3" fontId="2" fillId="0" borderId="3" xfId="0" applyNumberFormat="1" applyFont="1" applyBorder="1"/>
    <xf numFmtId="3" fontId="2" fillId="0" borderId="23" xfId="0" applyNumberFormat="1" applyFont="1" applyBorder="1"/>
    <xf numFmtId="3" fontId="2" fillId="0" borderId="14" xfId="0" applyNumberFormat="1" applyFont="1" applyBorder="1"/>
    <xf numFmtId="10" fontId="2" fillId="0" borderId="3" xfId="0" applyNumberFormat="1" applyFont="1" applyBorder="1"/>
    <xf numFmtId="0" fontId="3" fillId="7" borderId="41" xfId="0" applyFont="1" applyFill="1" applyBorder="1" applyAlignment="1">
      <alignment horizontal="center"/>
    </xf>
    <xf numFmtId="0" fontId="2" fillId="0" borderId="39" xfId="0" applyFont="1" applyBorder="1"/>
    <xf numFmtId="0" fontId="2" fillId="0" borderId="56" xfId="0" applyFont="1" applyBorder="1"/>
    <xf numFmtId="0" fontId="2" fillId="0" borderId="62" xfId="0" applyFont="1" applyBorder="1"/>
    <xf numFmtId="10" fontId="2" fillId="0" borderId="14" xfId="0" applyNumberFormat="1" applyFont="1" applyBorder="1"/>
    <xf numFmtId="10" fontId="4" fillId="0" borderId="8" xfId="0" applyNumberFormat="1" applyFont="1" applyBorder="1"/>
    <xf numFmtId="10" fontId="4" fillId="0" borderId="54" xfId="0" applyNumberFormat="1" applyFont="1" applyBorder="1"/>
    <xf numFmtId="10" fontId="4" fillId="0" borderId="13" xfId="0" applyNumberFormat="1" applyFont="1" applyBorder="1"/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horizontal="left"/>
    </xf>
    <xf numFmtId="0" fontId="3" fillId="7" borderId="19" xfId="0" applyFont="1" applyFill="1" applyBorder="1" applyAlignment="1">
      <alignment horizontal="center"/>
    </xf>
    <xf numFmtId="0" fontId="2" fillId="0" borderId="55" xfId="0" applyFont="1" applyBorder="1"/>
    <xf numFmtId="0" fontId="2" fillId="0" borderId="18" xfId="0" applyFont="1" applyBorder="1"/>
    <xf numFmtId="3" fontId="2" fillId="0" borderId="6" xfId="0" applyNumberFormat="1" applyFont="1" applyBorder="1"/>
    <xf numFmtId="10" fontId="2" fillId="4" borderId="14" xfId="0" applyNumberFormat="1" applyFont="1" applyFill="1" applyBorder="1"/>
    <xf numFmtId="10" fontId="4" fillId="0" borderId="30" xfId="0" applyNumberFormat="1" applyFont="1" applyBorder="1"/>
    <xf numFmtId="0" fontId="5" fillId="3" borderId="64" xfId="0" applyFont="1" applyFill="1" applyBorder="1"/>
    <xf numFmtId="0" fontId="5" fillId="0" borderId="41" xfId="0" applyFont="1" applyBorder="1"/>
    <xf numFmtId="0" fontId="5" fillId="0" borderId="39" xfId="0" applyFont="1" applyBorder="1"/>
    <xf numFmtId="0" fontId="5" fillId="0" borderId="44" xfId="0" applyFont="1" applyBorder="1"/>
    <xf numFmtId="0" fontId="5" fillId="5" borderId="52" xfId="0" applyFont="1" applyFill="1" applyBorder="1"/>
    <xf numFmtId="0" fontId="5" fillId="5" borderId="39" xfId="0" applyFont="1" applyFill="1" applyBorder="1"/>
    <xf numFmtId="0" fontId="5" fillId="5" borderId="44" xfId="0" applyFont="1" applyFill="1" applyBorder="1"/>
    <xf numFmtId="0" fontId="11" fillId="0" borderId="0" xfId="4"/>
    <xf numFmtId="0" fontId="11" fillId="0" borderId="69" xfId="4" applyBorder="1"/>
    <xf numFmtId="0" fontId="16" fillId="0" borderId="0" xfId="4" applyFont="1" applyFill="1" applyAlignment="1">
      <alignment vertical="center"/>
    </xf>
    <xf numFmtId="0" fontId="11" fillId="0" borderId="0" xfId="4" applyFill="1"/>
    <xf numFmtId="0" fontId="17" fillId="9" borderId="11" xfId="4" applyFont="1" applyFill="1" applyBorder="1" applyAlignment="1">
      <alignment horizontal="center" vertical="center"/>
    </xf>
    <xf numFmtId="0" fontId="17" fillId="9" borderId="12" xfId="4" applyFont="1" applyFill="1" applyBorder="1" applyAlignment="1">
      <alignment horizontal="center" vertical="center"/>
    </xf>
    <xf numFmtId="0" fontId="18" fillId="0" borderId="6" xfId="4" applyFont="1" applyBorder="1" applyAlignment="1">
      <alignment vertical="center"/>
    </xf>
    <xf numFmtId="164" fontId="18" fillId="0" borderId="6" xfId="4" applyNumberFormat="1" applyFont="1" applyBorder="1" applyAlignment="1">
      <alignment vertical="center"/>
    </xf>
    <xf numFmtId="0" fontId="19" fillId="0" borderId="0" xfId="4" applyFont="1" applyAlignment="1">
      <alignment horizontal="center"/>
    </xf>
    <xf numFmtId="0" fontId="18" fillId="0" borderId="3" xfId="4" applyFont="1" applyBorder="1" applyAlignment="1">
      <alignment vertical="center"/>
    </xf>
    <xf numFmtId="164" fontId="18" fillId="0" borderId="3" xfId="4" applyNumberFormat="1" applyFont="1" applyBorder="1" applyAlignment="1">
      <alignment vertical="center"/>
    </xf>
    <xf numFmtId="0" fontId="18" fillId="0" borderId="47" xfId="4" applyFont="1" applyBorder="1" applyAlignment="1">
      <alignment vertical="center"/>
    </xf>
    <xf numFmtId="164" fontId="18" fillId="0" borderId="24" xfId="4" applyNumberFormat="1" applyFont="1" applyBorder="1" applyAlignment="1">
      <alignment vertical="center"/>
    </xf>
    <xf numFmtId="164" fontId="18" fillId="0" borderId="26" xfId="4" applyNumberFormat="1" applyFont="1" applyBorder="1" applyAlignment="1">
      <alignment vertical="center"/>
    </xf>
    <xf numFmtId="164" fontId="18" fillId="0" borderId="11" xfId="4" applyNumberFormat="1" applyFont="1" applyBorder="1" applyAlignment="1">
      <alignment vertical="center"/>
    </xf>
    <xf numFmtId="0" fontId="18" fillId="0" borderId="0" xfId="4" applyFont="1" applyBorder="1" applyAlignment="1">
      <alignment horizontal="left" vertical="top" wrapText="1"/>
    </xf>
    <xf numFmtId="0" fontId="18" fillId="0" borderId="0" xfId="4" applyFont="1" applyBorder="1" applyAlignment="1">
      <alignment vertical="center"/>
    </xf>
    <xf numFmtId="164" fontId="18" fillId="0" borderId="0" xfId="4" applyNumberFormat="1" applyFont="1" applyBorder="1" applyAlignment="1">
      <alignment vertical="center"/>
    </xf>
    <xf numFmtId="0" fontId="11" fillId="10" borderId="0" xfId="4" applyFill="1" applyBorder="1" applyProtection="1">
      <protection locked="0"/>
    </xf>
    <xf numFmtId="0" fontId="11" fillId="10" borderId="0" xfId="4" applyFill="1" applyBorder="1" applyAlignment="1" applyProtection="1">
      <protection locked="0"/>
    </xf>
    <xf numFmtId="0" fontId="11" fillId="10" borderId="0" xfId="4" applyFill="1" applyBorder="1" applyAlignment="1" applyProtection="1">
      <alignment horizontal="center"/>
      <protection locked="0"/>
    </xf>
    <xf numFmtId="0" fontId="11" fillId="0" borderId="0" xfId="4" applyBorder="1" applyProtection="1"/>
    <xf numFmtId="10" fontId="11" fillId="0" borderId="0" xfId="4" applyNumberFormat="1" applyBorder="1" applyProtection="1"/>
    <xf numFmtId="0" fontId="20" fillId="0" borderId="0" xfId="6"/>
    <xf numFmtId="0" fontId="11" fillId="0" borderId="0" xfId="4" applyBorder="1" applyAlignment="1">
      <alignment horizontal="left" vertical="top"/>
    </xf>
    <xf numFmtId="0" fontId="11" fillId="0" borderId="0" xfId="4" applyFont="1" applyBorder="1" applyAlignment="1">
      <alignment vertical="center"/>
    </xf>
    <xf numFmtId="164" fontId="11" fillId="0" borderId="0" xfId="4" applyNumberFormat="1" applyBorder="1" applyAlignment="1">
      <alignment vertical="center"/>
    </xf>
    <xf numFmtId="0" fontId="11" fillId="0" borderId="0" xfId="4" applyFill="1" applyBorder="1" applyProtection="1">
      <protection locked="0"/>
    </xf>
    <xf numFmtId="0" fontId="11" fillId="0" borderId="0" xfId="4" applyFill="1" applyBorder="1" applyProtection="1"/>
    <xf numFmtId="10" fontId="11" fillId="0" borderId="0" xfId="4" applyNumberFormat="1" applyFill="1" applyBorder="1" applyProtection="1"/>
    <xf numFmtId="0" fontId="21" fillId="0" borderId="0" xfId="5" applyFont="1" applyBorder="1" applyAlignment="1">
      <alignment vertical="center"/>
    </xf>
    <xf numFmtId="0" fontId="21" fillId="11" borderId="39" xfId="5" applyFont="1" applyFill="1" applyBorder="1" applyAlignment="1">
      <alignment vertical="center"/>
    </xf>
    <xf numFmtId="0" fontId="21" fillId="11" borderId="40" xfId="5" applyFont="1" applyFill="1" applyBorder="1" applyAlignment="1">
      <alignment vertical="center"/>
    </xf>
    <xf numFmtId="0" fontId="21" fillId="11" borderId="25" xfId="5" applyFont="1" applyFill="1" applyBorder="1" applyAlignment="1">
      <alignment vertical="center"/>
    </xf>
    <xf numFmtId="0" fontId="21" fillId="12" borderId="39" xfId="5" applyFont="1" applyFill="1" applyBorder="1" applyAlignment="1">
      <alignment vertical="center"/>
    </xf>
    <xf numFmtId="0" fontId="21" fillId="12" borderId="25" xfId="5" applyFont="1" applyFill="1" applyBorder="1" applyAlignment="1">
      <alignment vertical="center"/>
    </xf>
    <xf numFmtId="0" fontId="21" fillId="6" borderId="39" xfId="5" applyFont="1" applyFill="1" applyBorder="1" applyAlignment="1">
      <alignment vertical="center"/>
    </xf>
    <xf numFmtId="0" fontId="21" fillId="6" borderId="40" xfId="5" applyFont="1" applyFill="1" applyBorder="1" applyAlignment="1">
      <alignment vertical="center"/>
    </xf>
    <xf numFmtId="0" fontId="21" fillId="6" borderId="25" xfId="5" applyFont="1" applyFill="1" applyBorder="1" applyAlignment="1">
      <alignment vertical="center"/>
    </xf>
    <xf numFmtId="0" fontId="21" fillId="0" borderId="39" xfId="5" applyFont="1" applyBorder="1" applyAlignment="1">
      <alignment vertical="center"/>
    </xf>
    <xf numFmtId="0" fontId="21" fillId="0" borderId="40" xfId="5" applyFont="1" applyBorder="1" applyAlignment="1">
      <alignment vertical="center"/>
    </xf>
    <xf numFmtId="0" fontId="21" fillId="0" borderId="25" xfId="5" applyFont="1" applyBorder="1" applyAlignment="1">
      <alignment vertical="center"/>
    </xf>
    <xf numFmtId="0" fontId="11" fillId="0" borderId="0" xfId="4" applyBorder="1"/>
    <xf numFmtId="0" fontId="23" fillId="0" borderId="0" xfId="4" applyFont="1" applyFill="1" applyBorder="1" applyAlignment="1"/>
    <xf numFmtId="0" fontId="11" fillId="0" borderId="0" xfId="4" applyFill="1" applyBorder="1"/>
    <xf numFmtId="0" fontId="18" fillId="0" borderId="0" xfId="4" applyFont="1" applyFill="1" applyBorder="1"/>
    <xf numFmtId="0" fontId="11" fillId="0" borderId="0" xfId="5"/>
    <xf numFmtId="0" fontId="11" fillId="0" borderId="0" xfId="5" applyBorder="1"/>
    <xf numFmtId="0" fontId="11" fillId="0" borderId="0" xfId="5" applyFill="1"/>
    <xf numFmtId="0" fontId="11" fillId="0" borderId="0" xfId="5" applyAlignment="1">
      <alignment horizontal="center" vertical="center"/>
    </xf>
    <xf numFmtId="0" fontId="11" fillId="0" borderId="0" xfId="5" applyBorder="1" applyAlignment="1">
      <alignment horizontal="center" vertical="center"/>
    </xf>
    <xf numFmtId="0" fontId="16" fillId="0" borderId="0" xfId="5" applyFont="1" applyFill="1" applyBorder="1" applyAlignment="1">
      <alignment horizontal="center" vertical="center"/>
    </xf>
    <xf numFmtId="0" fontId="16" fillId="0" borderId="0" xfId="5" applyFont="1" applyFill="1" applyAlignment="1">
      <alignment horizontal="center" vertical="center"/>
    </xf>
    <xf numFmtId="0" fontId="11" fillId="0" borderId="0" xfId="5" applyFill="1" applyAlignment="1">
      <alignment horizontal="center" vertical="center"/>
    </xf>
    <xf numFmtId="0" fontId="11" fillId="0" borderId="0" xfId="5" applyFill="1" applyBorder="1"/>
    <xf numFmtId="0" fontId="19" fillId="0" borderId="0" xfId="5" applyFont="1" applyAlignment="1">
      <alignment horizontal="center"/>
    </xf>
    <xf numFmtId="0" fontId="11" fillId="0" borderId="69" xfId="5" applyBorder="1" applyAlignment="1">
      <alignment vertical="top" wrapText="1"/>
    </xf>
    <xf numFmtId="0" fontId="11" fillId="0" borderId="47" xfId="5" applyBorder="1" applyAlignment="1">
      <alignment vertical="center"/>
    </xf>
    <xf numFmtId="3" fontId="11" fillId="0" borderId="24" xfId="5" applyNumberFormat="1" applyFont="1" applyBorder="1" applyAlignment="1">
      <alignment vertical="center"/>
    </xf>
    <xf numFmtId="0" fontId="11" fillId="0" borderId="48" xfId="5" applyBorder="1" applyAlignment="1">
      <alignment vertical="center"/>
    </xf>
    <xf numFmtId="3" fontId="11" fillId="0" borderId="26" xfId="5" applyNumberFormat="1" applyFont="1" applyBorder="1" applyAlignment="1">
      <alignment vertical="center"/>
    </xf>
    <xf numFmtId="3" fontId="11" fillId="0" borderId="49" xfId="5" applyNumberFormat="1" applyFont="1" applyBorder="1" applyAlignment="1">
      <alignment vertical="center"/>
    </xf>
    <xf numFmtId="0" fontId="11" fillId="0" borderId="33" xfId="5" applyBorder="1" applyAlignment="1">
      <alignment vertical="top" wrapText="1"/>
    </xf>
    <xf numFmtId="0" fontId="11" fillId="0" borderId="0" xfId="5" applyBorder="1" applyAlignment="1">
      <alignment vertical="top"/>
    </xf>
    <xf numFmtId="0" fontId="11" fillId="0" borderId="0" xfId="5" applyBorder="1" applyAlignment="1">
      <alignment vertical="center"/>
    </xf>
    <xf numFmtId="3" fontId="11" fillId="0" borderId="0" xfId="5" applyNumberFormat="1" applyFont="1" applyBorder="1" applyAlignment="1">
      <alignment vertical="center"/>
    </xf>
    <xf numFmtId="164" fontId="11" fillId="0" borderId="0" xfId="5" applyNumberFormat="1" applyBorder="1" applyAlignment="1">
      <alignment vertical="center"/>
    </xf>
    <xf numFmtId="0" fontId="18" fillId="0" borderId="0" xfId="5" applyFont="1" applyFill="1" applyBorder="1"/>
    <xf numFmtId="0" fontId="21" fillId="13" borderId="0" xfId="5" applyFont="1" applyFill="1" applyBorder="1" applyAlignment="1">
      <alignment vertical="center"/>
    </xf>
    <xf numFmtId="0" fontId="17" fillId="9" borderId="10" xfId="4" applyFont="1" applyFill="1" applyBorder="1" applyAlignment="1">
      <alignment horizontal="center" vertical="center"/>
    </xf>
    <xf numFmtId="164" fontId="18" fillId="0" borderId="56" xfId="4" applyNumberFormat="1" applyFont="1" applyBorder="1" applyAlignment="1">
      <alignment vertical="center"/>
    </xf>
    <xf numFmtId="164" fontId="18" fillId="0" borderId="44" xfId="4" applyNumberFormat="1" applyFont="1" applyBorder="1" applyAlignment="1">
      <alignment vertical="center"/>
    </xf>
    <xf numFmtId="164" fontId="18" fillId="0" borderId="48" xfId="4" applyNumberFormat="1" applyFont="1" applyBorder="1" applyAlignment="1">
      <alignment vertical="center"/>
    </xf>
    <xf numFmtId="3" fontId="11" fillId="0" borderId="79" xfId="5" applyNumberFormat="1" applyFont="1" applyBorder="1" applyAlignment="1">
      <alignment vertical="center"/>
    </xf>
    <xf numFmtId="0" fontId="21" fillId="0" borderId="0" xfId="5" applyFont="1" applyBorder="1" applyAlignment="1">
      <alignment horizontal="center" vertical="center"/>
    </xf>
    <xf numFmtId="0" fontId="11" fillId="0" borderId="74" xfId="5" applyBorder="1" applyAlignment="1">
      <alignment vertical="top" wrapText="1"/>
    </xf>
    <xf numFmtId="0" fontId="16" fillId="8" borderId="0" xfId="4" applyFont="1" applyFill="1" applyAlignment="1">
      <alignment vertical="center"/>
    </xf>
    <xf numFmtId="1" fontId="11" fillId="0" borderId="6" xfId="5" applyNumberFormat="1" applyBorder="1" applyAlignment="1">
      <alignment horizontal="right" vertical="center"/>
    </xf>
    <xf numFmtId="1" fontId="11" fillId="0" borderId="3" xfId="5" applyNumberFormat="1" applyBorder="1" applyAlignment="1">
      <alignment horizontal="right" vertical="center"/>
    </xf>
    <xf numFmtId="1" fontId="18" fillId="0" borderId="48" xfId="4" applyNumberFormat="1" applyFont="1" applyBorder="1" applyAlignment="1">
      <alignment horizontal="right" vertical="center"/>
    </xf>
    <xf numFmtId="1" fontId="18" fillId="0" borderId="6" xfId="4" applyNumberFormat="1" applyFont="1" applyBorder="1" applyAlignment="1">
      <alignment horizontal="right" vertical="center"/>
    </xf>
    <xf numFmtId="1" fontId="18" fillId="0" borderId="11" xfId="4" applyNumberFormat="1" applyFont="1" applyBorder="1" applyAlignment="1">
      <alignment horizontal="right" vertical="center"/>
    </xf>
    <xf numFmtId="1" fontId="18" fillId="0" borderId="44" xfId="4" applyNumberFormat="1" applyFont="1" applyBorder="1" applyAlignment="1">
      <alignment horizontal="right" vertical="center"/>
    </xf>
    <xf numFmtId="165" fontId="18" fillId="0" borderId="48" xfId="4" applyNumberFormat="1" applyFont="1" applyBorder="1" applyAlignment="1">
      <alignment vertical="center"/>
    </xf>
    <xf numFmtId="166" fontId="13" fillId="0" borderId="0" xfId="0" applyNumberFormat="1" applyFont="1"/>
    <xf numFmtId="10" fontId="2" fillId="0" borderId="62" xfId="0" applyNumberFormat="1" applyFont="1" applyBorder="1"/>
    <xf numFmtId="10" fontId="8" fillId="0" borderId="0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2" borderId="63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57" xfId="0" applyFont="1" applyFill="1" applyBorder="1" applyAlignment="1">
      <alignment vertical="top" wrapText="1"/>
    </xf>
    <xf numFmtId="0" fontId="3" fillId="2" borderId="60" xfId="0" applyFont="1" applyFill="1" applyBorder="1" applyAlignment="1">
      <alignment vertical="top" wrapText="1"/>
    </xf>
    <xf numFmtId="0" fontId="3" fillId="2" borderId="68" xfId="0" applyFont="1" applyFill="1" applyBorder="1" applyAlignment="1">
      <alignment vertical="top" wrapText="1"/>
    </xf>
    <xf numFmtId="0" fontId="3" fillId="2" borderId="58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8" fillId="0" borderId="19" xfId="0" applyFont="1" applyBorder="1"/>
    <xf numFmtId="0" fontId="8" fillId="0" borderId="21" xfId="0" applyFont="1" applyBorder="1"/>
    <xf numFmtId="1" fontId="2" fillId="4" borderId="14" xfId="0" applyNumberFormat="1" applyFont="1" applyFill="1" applyBorder="1"/>
    <xf numFmtId="3" fontId="2" fillId="0" borderId="39" xfId="0" applyNumberFormat="1" applyFont="1" applyBorder="1"/>
    <xf numFmtId="3" fontId="2" fillId="0" borderId="56" xfId="0" applyNumberFormat="1" applyFont="1" applyBorder="1"/>
    <xf numFmtId="3" fontId="2" fillId="0" borderId="62" xfId="0" applyNumberFormat="1" applyFont="1" applyBorder="1"/>
    <xf numFmtId="10" fontId="11" fillId="0" borderId="69" xfId="4" applyNumberFormat="1" applyBorder="1"/>
    <xf numFmtId="164" fontId="18" fillId="0" borderId="5" xfId="4" applyNumberFormat="1" applyFont="1" applyBorder="1" applyAlignment="1">
      <alignment vertical="center"/>
    </xf>
    <xf numFmtId="164" fontId="18" fillId="0" borderId="41" xfId="4" applyNumberFormat="1" applyFont="1" applyBorder="1" applyAlignment="1">
      <alignment vertical="center"/>
    </xf>
    <xf numFmtId="164" fontId="18" fillId="0" borderId="16" xfId="4" applyNumberFormat="1" applyFont="1" applyBorder="1" applyAlignment="1">
      <alignment vertical="center"/>
    </xf>
    <xf numFmtId="164" fontId="18" fillId="0" borderId="4" xfId="4" applyNumberFormat="1" applyFont="1" applyBorder="1" applyAlignment="1">
      <alignment vertical="center"/>
    </xf>
    <xf numFmtId="164" fontId="18" fillId="0" borderId="52" xfId="4" applyNumberFormat="1" applyFont="1" applyBorder="1" applyAlignment="1">
      <alignment vertical="center"/>
    </xf>
    <xf numFmtId="164" fontId="18" fillId="0" borderId="51" xfId="4" applyNumberFormat="1" applyFont="1" applyBorder="1" applyAlignment="1">
      <alignment vertical="center"/>
    </xf>
    <xf numFmtId="164" fontId="18" fillId="0" borderId="10" xfId="4" applyNumberFormat="1" applyFont="1" applyBorder="1" applyAlignment="1">
      <alignment vertical="center"/>
    </xf>
    <xf numFmtId="3" fontId="11" fillId="0" borderId="0" xfId="1" applyNumberFormat="1" applyFont="1"/>
    <xf numFmtId="3" fontId="11" fillId="0" borderId="0" xfId="1" applyNumberFormat="1" applyFont="1" applyAlignment="1">
      <alignment horizontal="center" vertical="center"/>
    </xf>
    <xf numFmtId="3" fontId="11" fillId="0" borderId="69" xfId="1" applyNumberFormat="1" applyFont="1" applyBorder="1"/>
    <xf numFmtId="3" fontId="19" fillId="0" borderId="0" xfId="1" applyNumberFormat="1" applyFont="1" applyAlignment="1">
      <alignment horizontal="center"/>
    </xf>
    <xf numFmtId="3" fontId="11" fillId="0" borderId="0" xfId="1" applyNumberFormat="1" applyFont="1" applyBorder="1"/>
    <xf numFmtId="3" fontId="18" fillId="0" borderId="6" xfId="1" applyNumberFormat="1" applyFont="1" applyBorder="1" applyAlignment="1">
      <alignment horizontal="right" vertical="center"/>
    </xf>
    <xf numFmtId="1" fontId="11" fillId="0" borderId="41" xfId="5" applyNumberFormat="1" applyBorder="1" applyAlignment="1">
      <alignment horizontal="right" vertical="center"/>
    </xf>
    <xf numFmtId="1" fontId="11" fillId="0" borderId="47" xfId="5" applyNumberFormat="1" applyBorder="1" applyAlignment="1">
      <alignment horizontal="right" vertical="center"/>
    </xf>
    <xf numFmtId="3" fontId="4" fillId="0" borderId="14" xfId="0" applyNumberFormat="1" applyFont="1" applyBorder="1"/>
    <xf numFmtId="1" fontId="4" fillId="0" borderId="8" xfId="0" applyNumberFormat="1" applyFont="1" applyBorder="1"/>
    <xf numFmtId="1" fontId="4" fillId="0" borderId="54" xfId="0" applyNumberFormat="1" applyFont="1" applyBorder="1"/>
    <xf numFmtId="1" fontId="4" fillId="0" borderId="13" xfId="0" applyNumberFormat="1" applyFont="1" applyBorder="1"/>
    <xf numFmtId="2" fontId="4" fillId="0" borderId="8" xfId="0" applyNumberFormat="1" applyFont="1" applyBorder="1"/>
    <xf numFmtId="2" fontId="4" fillId="0" borderId="54" xfId="0" applyNumberFormat="1" applyFont="1" applyBorder="1"/>
    <xf numFmtId="2" fontId="4" fillId="0" borderId="13" xfId="0" applyNumberFormat="1" applyFont="1" applyBorder="1"/>
    <xf numFmtId="10" fontId="3" fillId="2" borderId="58" xfId="0" applyNumberFormat="1" applyFont="1" applyFill="1" applyBorder="1" applyAlignment="1">
      <alignment vertical="top" wrapText="1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164" fontId="11" fillId="0" borderId="47" xfId="4" applyNumberFormat="1" applyFont="1" applyBorder="1" applyAlignment="1">
      <alignment vertical="center"/>
    </xf>
    <xf numFmtId="0" fontId="4" fillId="0" borderId="20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10" fontId="14" fillId="2" borderId="59" xfId="0" applyNumberFormat="1" applyFont="1" applyFill="1" applyBorder="1" applyAlignment="1">
      <alignment horizontal="center"/>
    </xf>
    <xf numFmtId="0" fontId="14" fillId="2" borderId="59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/>
    </xf>
    <xf numFmtId="0" fontId="4" fillId="4" borderId="76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76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42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5" fillId="8" borderId="0" xfId="4" applyFont="1" applyFill="1" applyAlignment="1">
      <alignment horizontal="center" vertical="center"/>
    </xf>
    <xf numFmtId="0" fontId="17" fillId="9" borderId="70" xfId="4" applyFont="1" applyFill="1" applyBorder="1" applyAlignment="1">
      <alignment horizontal="center" vertical="center"/>
    </xf>
    <xf numFmtId="0" fontId="17" fillId="9" borderId="71" xfId="4" applyFont="1" applyFill="1" applyBorder="1" applyAlignment="1">
      <alignment horizontal="center" vertical="center"/>
    </xf>
    <xf numFmtId="0" fontId="17" fillId="9" borderId="72" xfId="4" applyFont="1" applyFill="1" applyBorder="1" applyAlignment="1">
      <alignment horizontal="center" vertical="center"/>
    </xf>
    <xf numFmtId="0" fontId="17" fillId="9" borderId="73" xfId="4" applyFont="1" applyFill="1" applyBorder="1" applyAlignment="1">
      <alignment horizontal="center" vertical="center"/>
    </xf>
    <xf numFmtId="0" fontId="17" fillId="9" borderId="60" xfId="4" applyFont="1" applyFill="1" applyBorder="1" applyAlignment="1">
      <alignment horizontal="center" vertical="center"/>
    </xf>
    <xf numFmtId="0" fontId="17" fillId="9" borderId="30" xfId="4" applyFont="1" applyFill="1" applyBorder="1" applyAlignment="1">
      <alignment horizontal="center" vertical="center"/>
    </xf>
    <xf numFmtId="0" fontId="17" fillId="9" borderId="58" xfId="4" applyFont="1" applyFill="1" applyBorder="1" applyAlignment="1">
      <alignment horizontal="center" vertical="center" wrapText="1"/>
    </xf>
    <xf numFmtId="0" fontId="17" fillId="9" borderId="31" xfId="4" applyFont="1" applyFill="1" applyBorder="1" applyAlignment="1">
      <alignment horizontal="center" vertical="center" wrapText="1"/>
    </xf>
    <xf numFmtId="17" fontId="17" fillId="9" borderId="19" xfId="4" quotePrefix="1" applyNumberFormat="1" applyFont="1" applyFill="1" applyBorder="1" applyAlignment="1">
      <alignment horizontal="center" vertical="center"/>
    </xf>
    <xf numFmtId="17" fontId="17" fillId="9" borderId="42" xfId="4" quotePrefix="1" applyNumberFormat="1" applyFont="1" applyFill="1" applyBorder="1" applyAlignment="1">
      <alignment horizontal="center" vertical="center"/>
    </xf>
    <xf numFmtId="17" fontId="17" fillId="9" borderId="43" xfId="4" quotePrefix="1" applyNumberFormat="1" applyFont="1" applyFill="1" applyBorder="1" applyAlignment="1">
      <alignment horizontal="center" vertical="center"/>
    </xf>
    <xf numFmtId="0" fontId="21" fillId="13" borderId="0" xfId="4" applyFont="1" applyFill="1" applyBorder="1" applyAlignment="1">
      <alignment horizontal="center" vertical="center"/>
    </xf>
    <xf numFmtId="0" fontId="18" fillId="0" borderId="57" xfId="4" applyFont="1" applyBorder="1" applyAlignment="1">
      <alignment horizontal="left" vertical="top" wrapText="1"/>
    </xf>
    <xf numFmtId="0" fontId="18" fillId="0" borderId="29" xfId="4" applyFont="1" applyBorder="1" applyAlignment="1">
      <alignment horizontal="left" vertical="top" wrapText="1"/>
    </xf>
    <xf numFmtId="0" fontId="18" fillId="0" borderId="80" xfId="4" applyFont="1" applyBorder="1" applyAlignment="1">
      <alignment horizontal="left" vertical="top" wrapText="1"/>
    </xf>
    <xf numFmtId="0" fontId="18" fillId="0" borderId="78" xfId="4" applyFont="1" applyBorder="1" applyAlignment="1">
      <alignment horizontal="left" vertical="top" wrapText="1"/>
    </xf>
    <xf numFmtId="0" fontId="18" fillId="0" borderId="81" xfId="4" applyFont="1" applyBorder="1" applyAlignment="1">
      <alignment horizontal="left" vertical="top" wrapText="1"/>
    </xf>
    <xf numFmtId="0" fontId="22" fillId="0" borderId="39" xfId="5" applyFont="1" applyBorder="1" applyAlignment="1">
      <alignment horizontal="center" vertical="center"/>
    </xf>
    <xf numFmtId="0" fontId="22" fillId="0" borderId="25" xfId="5" applyFont="1" applyBorder="1" applyAlignment="1">
      <alignment horizontal="center" vertical="center"/>
    </xf>
    <xf numFmtId="0" fontId="15" fillId="8" borderId="0" xfId="5" applyFont="1" applyFill="1" applyAlignment="1">
      <alignment horizontal="center" vertical="center"/>
    </xf>
    <xf numFmtId="0" fontId="23" fillId="9" borderId="74" xfId="5" applyFont="1" applyFill="1" applyBorder="1" applyAlignment="1">
      <alignment horizontal="center" vertical="center"/>
    </xf>
    <xf numFmtId="0" fontId="23" fillId="9" borderId="75" xfId="5" applyFont="1" applyFill="1" applyBorder="1" applyAlignment="1">
      <alignment horizontal="center" vertical="center"/>
    </xf>
    <xf numFmtId="0" fontId="23" fillId="9" borderId="33" xfId="5" applyFont="1" applyFill="1" applyBorder="1" applyAlignment="1">
      <alignment horizontal="center" vertical="center"/>
    </xf>
    <xf numFmtId="0" fontId="23" fillId="9" borderId="32" xfId="5" applyFont="1" applyFill="1" applyBorder="1" applyAlignment="1">
      <alignment horizontal="center" vertical="center"/>
    </xf>
    <xf numFmtId="0" fontId="23" fillId="9" borderId="60" xfId="5" applyFont="1" applyFill="1" applyBorder="1" applyAlignment="1">
      <alignment horizontal="center" vertical="center"/>
    </xf>
    <xf numFmtId="0" fontId="23" fillId="9" borderId="30" xfId="5" applyFont="1" applyFill="1" applyBorder="1" applyAlignment="1">
      <alignment horizontal="center" vertical="center"/>
    </xf>
    <xf numFmtId="3" fontId="24" fillId="0" borderId="0" xfId="5" applyNumberFormat="1" applyFont="1" applyBorder="1" applyAlignment="1">
      <alignment horizontal="center" vertical="center"/>
    </xf>
    <xf numFmtId="0" fontId="21" fillId="13" borderId="59" xfId="5" applyFont="1" applyFill="1" applyBorder="1" applyAlignment="1">
      <alignment horizontal="center" vertical="center"/>
    </xf>
    <xf numFmtId="0" fontId="22" fillId="0" borderId="18" xfId="5" applyFont="1" applyBorder="1" applyAlignment="1">
      <alignment horizontal="center" vertical="center"/>
    </xf>
    <xf numFmtId="0" fontId="22" fillId="0" borderId="76" xfId="5" applyFont="1" applyBorder="1" applyAlignment="1">
      <alignment horizontal="center" vertical="center"/>
    </xf>
    <xf numFmtId="0" fontId="22" fillId="0" borderId="77" xfId="5" applyFont="1" applyBorder="1" applyAlignment="1">
      <alignment horizontal="center" vertical="center"/>
    </xf>
    <xf numFmtId="0" fontId="21" fillId="11" borderId="18" xfId="5" applyFont="1" applyFill="1" applyBorder="1" applyAlignment="1">
      <alignment horizontal="center" vertical="center"/>
    </xf>
    <xf numFmtId="0" fontId="21" fillId="11" borderId="76" xfId="5" applyFont="1" applyFill="1" applyBorder="1" applyAlignment="1">
      <alignment horizontal="center" vertical="center"/>
    </xf>
    <xf numFmtId="0" fontId="21" fillId="11" borderId="77" xfId="5" applyFont="1" applyFill="1" applyBorder="1" applyAlignment="1">
      <alignment horizontal="center" vertical="center"/>
    </xf>
    <xf numFmtId="0" fontId="21" fillId="12" borderId="18" xfId="5" applyFont="1" applyFill="1" applyBorder="1" applyAlignment="1">
      <alignment horizontal="center" vertical="center"/>
    </xf>
    <xf numFmtId="0" fontId="21" fillId="12" borderId="76" xfId="5" applyFont="1" applyFill="1" applyBorder="1" applyAlignment="1">
      <alignment horizontal="center" vertical="center"/>
    </xf>
    <xf numFmtId="0" fontId="21" fillId="12" borderId="77" xfId="5" applyFont="1" applyFill="1" applyBorder="1" applyAlignment="1">
      <alignment horizontal="center" vertical="center"/>
    </xf>
    <xf numFmtId="0" fontId="21" fillId="6" borderId="18" xfId="5" applyFont="1" applyFill="1" applyBorder="1" applyAlignment="1">
      <alignment horizontal="center" vertical="center"/>
    </xf>
    <xf numFmtId="0" fontId="21" fillId="6" borderId="76" xfId="5" applyFont="1" applyFill="1" applyBorder="1" applyAlignment="1">
      <alignment horizontal="center" vertical="center"/>
    </xf>
    <xf numFmtId="0" fontId="21" fillId="6" borderId="77" xfId="5" applyFont="1" applyFill="1" applyBorder="1" applyAlignment="1">
      <alignment horizontal="center" vertical="center"/>
    </xf>
    <xf numFmtId="0" fontId="21" fillId="0" borderId="18" xfId="5" applyFont="1" applyBorder="1" applyAlignment="1">
      <alignment horizontal="center" vertical="center"/>
    </xf>
    <xf numFmtId="0" fontId="21" fillId="0" borderId="76" xfId="5" applyFont="1" applyBorder="1" applyAlignment="1">
      <alignment horizontal="center" vertical="center"/>
    </xf>
    <xf numFmtId="0" fontId="21" fillId="0" borderId="77" xfId="5" applyFont="1" applyBorder="1" applyAlignment="1">
      <alignment horizontal="center" vertic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10" fontId="8" fillId="0" borderId="42" xfId="1" applyNumberFormat="1" applyFont="1" applyBorder="1" applyAlignment="1">
      <alignment horizontal="center"/>
    </xf>
    <xf numFmtId="10" fontId="8" fillId="0" borderId="43" xfId="1" applyNumberFormat="1" applyFont="1" applyBorder="1" applyAlignment="1">
      <alignment horizontal="center"/>
    </xf>
    <xf numFmtId="10" fontId="8" fillId="0" borderId="13" xfId="1" applyNumberFormat="1" applyFont="1" applyBorder="1" applyAlignment="1">
      <alignment horizontal="center"/>
    </xf>
    <xf numFmtId="10" fontId="8" fillId="0" borderId="14" xfId="1" applyNumberFormat="1" applyFont="1" applyBorder="1" applyAlignment="1">
      <alignment horizontal="center"/>
    </xf>
    <xf numFmtId="10" fontId="8" fillId="0" borderId="62" xfId="1" applyNumberFormat="1" applyFont="1" applyBorder="1" applyAlignment="1">
      <alignment horizontal="center"/>
    </xf>
    <xf numFmtId="10" fontId="8" fillId="0" borderId="15" xfId="1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/>
    </xf>
  </cellXfs>
  <cellStyles count="7">
    <cellStyle name="Normální" xfId="0" builtinId="0"/>
    <cellStyle name="Normální 18" xfId="5"/>
    <cellStyle name="Normální 2" xfId="4"/>
    <cellStyle name="Normální 3" xfId="2"/>
    <cellStyle name="Normální 4" xfId="6"/>
    <cellStyle name="Procenta" xfId="1" builtinId="5"/>
    <cellStyle name="Procenta 2" xfId="3"/>
  </cellStyles>
  <dxfs count="50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color theme="0"/>
      </font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RQ - Stupeň kvality</a:t>
            </a:r>
            <a:r>
              <a:rPr lang="en-US"/>
              <a:t> [%]</a:t>
            </a:r>
          </a:p>
        </c:rich>
      </c:tx>
      <c:layout>
        <c:manualLayout>
          <c:xMode val="edge"/>
          <c:yMode val="edge"/>
          <c:x val="0.43739020127793216"/>
          <c:y val="4.5534150612959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2438626502994462E-2"/>
          <c:y val="0.10117695814338998"/>
          <c:w val="0.9714962081362627"/>
          <c:h val="0.65281989005105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RQ!$C$8</c:f>
              <c:strCache>
                <c:ptCount val="1"/>
                <c:pt idx="0">
                  <c:v>OBC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(RQ!$D$8,RQ!$F$8:$AK$8)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0.96566164154103851</c:v>
                </c:pt>
                <c:pt idx="3">
                  <c:v>0.9875207986688852</c:v>
                </c:pt>
                <c:pt idx="4">
                  <c:v>0.96</c:v>
                </c:pt>
                <c:pt idx="5">
                  <c:v>0.96842105263157896</c:v>
                </c:pt>
                <c:pt idx="6">
                  <c:v>0.97037037037037033</c:v>
                </c:pt>
                <c:pt idx="7">
                  <c:v>0</c:v>
                </c:pt>
                <c:pt idx="8">
                  <c:v>0</c:v>
                </c:pt>
                <c:pt idx="9">
                  <c:v>0.97113997113997119</c:v>
                </c:pt>
                <c:pt idx="10">
                  <c:v>0.87344913151364767</c:v>
                </c:pt>
                <c:pt idx="11">
                  <c:v>0.9173553719008265</c:v>
                </c:pt>
                <c:pt idx="12">
                  <c:v>0.9580093312597201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0.91438763376932219</c:v>
                </c:pt>
                <c:pt idx="18">
                  <c:v>0.9460093896713615</c:v>
                </c:pt>
                <c:pt idx="19">
                  <c:v>0.97809076682316121</c:v>
                </c:pt>
                <c:pt idx="20">
                  <c:v>0.93131313131313131</c:v>
                </c:pt>
                <c:pt idx="21">
                  <c:v>0</c:v>
                </c:pt>
                <c:pt idx="22">
                  <c:v>0</c:v>
                </c:pt>
                <c:pt idx="23">
                  <c:v>0.97782705099778267</c:v>
                </c:pt>
                <c:pt idx="24">
                  <c:v>0.98244147157190631</c:v>
                </c:pt>
                <c:pt idx="25">
                  <c:v>0.94331983805668018</c:v>
                </c:pt>
                <c:pt idx="26">
                  <c:v>0.98403193612774453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0.96273389180302205</c:v>
                </c:pt>
              </c:numCache>
            </c:numRef>
          </c:val>
        </c:ser>
        <c:ser>
          <c:idx val="4"/>
          <c:order val="2"/>
          <c:tx>
            <c:strRef>
              <c:f>RQ!$C$10</c:f>
              <c:strCache>
                <c:ptCount val="1"/>
                <c:pt idx="0">
                  <c:v>OBC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RQ!$F$10:$AK$10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0.96111665004985047</c:v>
                </c:pt>
                <c:pt idx="3">
                  <c:v>0.98068350668647841</c:v>
                </c:pt>
                <c:pt idx="4">
                  <c:v>0.97558685446009386</c:v>
                </c:pt>
                <c:pt idx="5">
                  <c:v>0.96969696969696972</c:v>
                </c:pt>
                <c:pt idx="6">
                  <c:v>0.96400778210116733</c:v>
                </c:pt>
                <c:pt idx="7">
                  <c:v>0</c:v>
                </c:pt>
                <c:pt idx="8">
                  <c:v>0</c:v>
                </c:pt>
                <c:pt idx="9">
                  <c:v>0.96785403996524766</c:v>
                </c:pt>
                <c:pt idx="10">
                  <c:v>0.97808764940239046</c:v>
                </c:pt>
                <c:pt idx="11">
                  <c:v>0.96824034334763953</c:v>
                </c:pt>
                <c:pt idx="12">
                  <c:v>0.98556304138594808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0.96252285191956122</c:v>
                </c:pt>
                <c:pt idx="18">
                  <c:v>0.99102132435465773</c:v>
                </c:pt>
                <c:pt idx="19">
                  <c:v>0.93856332703213607</c:v>
                </c:pt>
                <c:pt idx="20">
                  <c:v>0.96432015429122464</c:v>
                </c:pt>
                <c:pt idx="21">
                  <c:v>0</c:v>
                </c:pt>
                <c:pt idx="22">
                  <c:v>0</c:v>
                </c:pt>
                <c:pt idx="23">
                  <c:v>0.98106402164111817</c:v>
                </c:pt>
                <c:pt idx="24">
                  <c:v>0.98592592592592587</c:v>
                </c:pt>
                <c:pt idx="25">
                  <c:v>0.96153846153846156</c:v>
                </c:pt>
                <c:pt idx="26">
                  <c:v>0.98253275109170302</c:v>
                </c:pt>
                <c:pt idx="27">
                  <c:v>0.96456692913385822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0.97128243380041557</c:v>
                </c:pt>
              </c:numCache>
            </c:numRef>
          </c:val>
        </c:ser>
        <c:ser>
          <c:idx val="10"/>
          <c:order val="4"/>
          <c:tx>
            <c:strRef>
              <c:f>RQ!$C$12</c:f>
              <c:strCache>
                <c:ptCount val="1"/>
                <c:pt idx="0">
                  <c:v>OBC 3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RQ!$F$12:$AK$12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0.97994652406417115</c:v>
                </c:pt>
                <c:pt idx="3">
                  <c:v>0.99424552429667523</c:v>
                </c:pt>
                <c:pt idx="4">
                  <c:v>0.99316005471956226</c:v>
                </c:pt>
                <c:pt idx="5">
                  <c:v>0.97236363636363632</c:v>
                </c:pt>
                <c:pt idx="6">
                  <c:v>0.97155688622754488</c:v>
                </c:pt>
                <c:pt idx="7">
                  <c:v>0</c:v>
                </c:pt>
                <c:pt idx="8">
                  <c:v>0</c:v>
                </c:pt>
                <c:pt idx="9">
                  <c:v>0.95972644376899696</c:v>
                </c:pt>
                <c:pt idx="10">
                  <c:v>0.96325254104769353</c:v>
                </c:pt>
                <c:pt idx="11">
                  <c:v>0.98406098406098408</c:v>
                </c:pt>
                <c:pt idx="12">
                  <c:v>0.98842750170183802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0.98783783783783785</c:v>
                </c:pt>
                <c:pt idx="18">
                  <c:v>0.94310210444271236</c:v>
                </c:pt>
                <c:pt idx="19">
                  <c:v>0.98931623931623935</c:v>
                </c:pt>
                <c:pt idx="20">
                  <c:v>0.98519615099925983</c:v>
                </c:pt>
                <c:pt idx="21">
                  <c:v>0</c:v>
                </c:pt>
                <c:pt idx="22">
                  <c:v>0</c:v>
                </c:pt>
                <c:pt idx="23">
                  <c:v>0.98114575779550395</c:v>
                </c:pt>
                <c:pt idx="24">
                  <c:v>0.98708361658735555</c:v>
                </c:pt>
                <c:pt idx="25">
                  <c:v>0.98753462603878117</c:v>
                </c:pt>
                <c:pt idx="26">
                  <c:v>0.9606741573033708</c:v>
                </c:pt>
                <c:pt idx="27">
                  <c:v>0.99098083427282979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0.97916582874150349</c:v>
                </c:pt>
              </c:numCache>
            </c:numRef>
          </c:val>
        </c:ser>
        <c:ser>
          <c:idx val="12"/>
          <c:order val="6"/>
          <c:tx>
            <c:strRef>
              <c:f>RQ!$C$14</c:f>
              <c:strCache>
                <c:ptCount val="1"/>
                <c:pt idx="0">
                  <c:v>BS LIB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RQ!$F$14:$AK$14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0.98671096345514953</c:v>
                </c:pt>
                <c:pt idx="4">
                  <c:v>0.87561374795417346</c:v>
                </c:pt>
                <c:pt idx="5">
                  <c:v>0.89189189189189189</c:v>
                </c:pt>
                <c:pt idx="6">
                  <c:v>0.98327759197324416</c:v>
                </c:pt>
                <c:pt idx="7">
                  <c:v>0</c:v>
                </c:pt>
                <c:pt idx="8">
                  <c:v>0</c:v>
                </c:pt>
                <c:pt idx="9">
                  <c:v>0.93606138107416881</c:v>
                </c:pt>
                <c:pt idx="10">
                  <c:v>1</c:v>
                </c:pt>
                <c:pt idx="11">
                  <c:v>0.98554913294797686</c:v>
                </c:pt>
                <c:pt idx="12">
                  <c:v>0.97368421052631582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0.98611111111111116</c:v>
                </c:pt>
                <c:pt idx="18">
                  <c:v>0.99319727891156462</c:v>
                </c:pt>
                <c:pt idx="19">
                  <c:v>0.97882352941176476</c:v>
                </c:pt>
                <c:pt idx="20">
                  <c:v>0.93229166666666663</c:v>
                </c:pt>
                <c:pt idx="21">
                  <c:v>0</c:v>
                </c:pt>
                <c:pt idx="22">
                  <c:v>0</c:v>
                </c:pt>
                <c:pt idx="23">
                  <c:v>0.96544715447154472</c:v>
                </c:pt>
                <c:pt idx="24">
                  <c:v>0.95278246205733563</c:v>
                </c:pt>
                <c:pt idx="25">
                  <c:v>0.94456289978678043</c:v>
                </c:pt>
                <c:pt idx="26">
                  <c:v>0.96726190476190477</c:v>
                </c:pt>
                <c:pt idx="27">
                  <c:v>0.99401197604790414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0.96039239730226855</c:v>
                </c:pt>
              </c:numCache>
            </c:numRef>
          </c:val>
        </c:ser>
        <c:ser>
          <c:idx val="14"/>
          <c:order val="8"/>
          <c:tx>
            <c:strRef>
              <c:f>RQ!$C$16</c:f>
              <c:strCache>
                <c:ptCount val="1"/>
                <c:pt idx="0">
                  <c:v>BS BRI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RQ!$F$16:$AK$16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ser>
          <c:idx val="16"/>
          <c:order val="10"/>
          <c:tx>
            <c:strRef>
              <c:f>RQ!$C$18</c:f>
              <c:strCache>
                <c:ptCount val="1"/>
                <c:pt idx="0">
                  <c:v>AoH/MZ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RQ!$F$18:$AK$18</c:f>
              <c:numCache>
                <c:formatCode>0.0%</c:formatCode>
                <c:ptCount val="32"/>
                <c:pt idx="0">
                  <c:v>0</c:v>
                </c:pt>
                <c:pt idx="1">
                  <c:v>0.98969072164948457</c:v>
                </c:pt>
                <c:pt idx="2">
                  <c:v>0.99367088607594933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0.97687861271676302</c:v>
                </c:pt>
                <c:pt idx="7">
                  <c:v>0</c:v>
                </c:pt>
                <c:pt idx="8">
                  <c:v>0</c:v>
                </c:pt>
                <c:pt idx="9">
                  <c:v>0.98787878787878791</c:v>
                </c:pt>
                <c:pt idx="10">
                  <c:v>0.99444444444444446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0.99585062240663902</c:v>
                </c:pt>
                <c:pt idx="18">
                  <c:v>0.98989898989898994</c:v>
                </c:pt>
                <c:pt idx="19">
                  <c:v>0.9826086956521739</c:v>
                </c:pt>
                <c:pt idx="20">
                  <c:v>0.99032258064516132</c:v>
                </c:pt>
                <c:pt idx="21">
                  <c:v>0</c:v>
                </c:pt>
                <c:pt idx="22">
                  <c:v>0</c:v>
                </c:pt>
                <c:pt idx="23">
                  <c:v>0.96448087431693985</c:v>
                </c:pt>
                <c:pt idx="24">
                  <c:v>0.99361702127659579</c:v>
                </c:pt>
                <c:pt idx="25">
                  <c:v>1</c:v>
                </c:pt>
                <c:pt idx="26">
                  <c:v>0.95338983050847459</c:v>
                </c:pt>
                <c:pt idx="27">
                  <c:v>0.99068322981366463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0.98496905393457113</c:v>
                </c:pt>
              </c:numCache>
            </c:numRef>
          </c:val>
        </c:ser>
        <c:ser>
          <c:idx val="18"/>
          <c:order val="12"/>
          <c:tx>
            <c:strRef>
              <c:f>RQ!$C$20</c:f>
              <c:strCache>
                <c:ptCount val="1"/>
                <c:pt idx="0">
                  <c:v>NG4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RQ!$F$20:$AK$20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0.99870466321243523</c:v>
                </c:pt>
                <c:pt idx="3">
                  <c:v>0.99332061068702293</c:v>
                </c:pt>
                <c:pt idx="4">
                  <c:v>0.97564102564102562</c:v>
                </c:pt>
                <c:pt idx="5">
                  <c:v>0.97845373891001264</c:v>
                </c:pt>
                <c:pt idx="6">
                  <c:v>0.9480337078651685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0.9804772234273319</c:v>
                </c:pt>
                <c:pt idx="11">
                  <c:v>0.99509322865554461</c:v>
                </c:pt>
                <c:pt idx="12">
                  <c:v>0.99003322259136217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0.99152542372881358</c:v>
                </c:pt>
                <c:pt idx="18">
                  <c:v>0.99870633893919791</c:v>
                </c:pt>
                <c:pt idx="19">
                  <c:v>0.99319727891156462</c:v>
                </c:pt>
                <c:pt idx="20">
                  <c:v>0.99868421052631584</c:v>
                </c:pt>
                <c:pt idx="21">
                  <c:v>0</c:v>
                </c:pt>
                <c:pt idx="22">
                  <c:v>0</c:v>
                </c:pt>
                <c:pt idx="23">
                  <c:v>0.99673202614379086</c:v>
                </c:pt>
                <c:pt idx="24">
                  <c:v>1</c:v>
                </c:pt>
                <c:pt idx="25">
                  <c:v>0.97994652406417115</c:v>
                </c:pt>
                <c:pt idx="26">
                  <c:v>0.98678996036988109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0.98904903207573835</c:v>
                </c:pt>
              </c:numCache>
            </c:numRef>
          </c:val>
        </c:ser>
        <c:ser>
          <c:idx val="20"/>
          <c:order val="14"/>
          <c:tx>
            <c:strRef>
              <c:f>RQ!$C$22</c:f>
              <c:strCache>
                <c:ptCount val="1"/>
                <c:pt idx="0">
                  <c:v>SPB P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RQ!$F$22:$AK$22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0.96825396825396826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0.96825396825396826</c:v>
                </c:pt>
              </c:numCache>
            </c:numRef>
          </c:val>
        </c:ser>
        <c:ser>
          <c:idx val="22"/>
          <c:order val="16"/>
          <c:tx>
            <c:strRef>
              <c:f>RQ!$C$24</c:f>
              <c:strCache>
                <c:ptCount val="1"/>
                <c:pt idx="0">
                  <c:v>SPB S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RQ!$F$24:$AK$24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ser>
          <c:idx val="8"/>
          <c:order val="18"/>
          <c:tx>
            <c:strRef>
              <c:f>RQ!$C$26</c:f>
              <c:strCache>
                <c:ptCount val="1"/>
                <c:pt idx="0">
                  <c:v>SPB W/F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RQ!$F$26:$AK$26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ser>
          <c:idx val="24"/>
          <c:order val="20"/>
          <c:tx>
            <c:strRef>
              <c:f>RQ!$C$28</c:f>
              <c:strCache>
                <c:ptCount val="1"/>
                <c:pt idx="0">
                  <c:v>WEDGE</c:v>
                </c:pt>
              </c:strCache>
            </c:strRef>
          </c:tx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RQ!$F$28:$AK$28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0.98554913294797686</c:v>
                </c:pt>
                <c:pt idx="3">
                  <c:v>0.95744680851063835</c:v>
                </c:pt>
                <c:pt idx="4">
                  <c:v>0.93674698795180722</c:v>
                </c:pt>
                <c:pt idx="5">
                  <c:v>0.96265560165975106</c:v>
                </c:pt>
                <c:pt idx="6">
                  <c:v>0.98638132295719849</c:v>
                </c:pt>
                <c:pt idx="7">
                  <c:v>0</c:v>
                </c:pt>
                <c:pt idx="8">
                  <c:v>0</c:v>
                </c:pt>
                <c:pt idx="9">
                  <c:v>0.96958855098389984</c:v>
                </c:pt>
                <c:pt idx="10">
                  <c:v>0.99806576402321079</c:v>
                </c:pt>
                <c:pt idx="11">
                  <c:v>0.94117647058823528</c:v>
                </c:pt>
                <c:pt idx="12">
                  <c:v>0.99203187250996017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0.91666666666666663</c:v>
                </c:pt>
                <c:pt idx="18">
                  <c:v>0.97637795275590555</c:v>
                </c:pt>
                <c:pt idx="19">
                  <c:v>0.94890510948905105</c:v>
                </c:pt>
                <c:pt idx="20">
                  <c:v>0.99819494584837543</c:v>
                </c:pt>
                <c:pt idx="21">
                  <c:v>0</c:v>
                </c:pt>
                <c:pt idx="22">
                  <c:v>0</c:v>
                </c:pt>
                <c:pt idx="23">
                  <c:v>0.98383838383838385</c:v>
                </c:pt>
                <c:pt idx="24">
                  <c:v>0.99532710280373837</c:v>
                </c:pt>
                <c:pt idx="25">
                  <c:v>0.95943204868154153</c:v>
                </c:pt>
                <c:pt idx="26">
                  <c:v>0.97507788161993769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0.97344483568075113</c:v>
                </c:pt>
              </c:numCache>
            </c:numRef>
          </c:val>
        </c:ser>
        <c:ser>
          <c:idx val="2"/>
          <c:order val="22"/>
          <c:tx>
            <c:strRef>
              <c:f>RQ!$C$30</c:f>
              <c:strCache>
                <c:ptCount val="1"/>
                <c:pt idx="0">
                  <c:v>NG4 PB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(RQ!$D$30,RQ!$F$30:$AK$30)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6"/>
          <c:order val="24"/>
          <c:tx>
            <c:strRef>
              <c:f>RQ!$C$32</c:f>
              <c:strCache>
                <c:ptCount val="1"/>
                <c:pt idx="0">
                  <c:v>R1_3.2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(RQ!$D$32,RQ!$F$32:$AK$32)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23648"/>
        <c:axId val="119354112"/>
      </c:barChart>
      <c:lineChart>
        <c:grouping val="standard"/>
        <c:varyColors val="0"/>
        <c:ser>
          <c:idx val="1"/>
          <c:order val="1"/>
          <c:tx>
            <c:strRef>
              <c:f>RQ!$C$9</c:f>
              <c:strCache>
                <c:ptCount val="1"/>
                <c:pt idx="0">
                  <c:v>Cíl OBC 1</c:v>
                </c:pt>
              </c:strCache>
            </c:strRef>
          </c:tx>
          <c:spPr>
            <a:ln>
              <a:solidFill>
                <a:schemeClr val="accent5">
                  <a:lumMod val="20000"/>
                  <a:lumOff val="80000"/>
                </a:schemeClr>
              </a:solidFill>
              <a:prstDash val="dash"/>
            </a:ln>
            <a:effectLst/>
          </c:spPr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(RQ!$D$9,RQ!$F$9:$AK$9)</c:f>
              <c:numCache>
                <c:formatCode>0.0%</c:formatCode>
                <c:ptCount val="32"/>
                <c:pt idx="0">
                  <c:v>0.97399999999999998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0.97399999999999998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0.97399999999999998</c:v>
                </c:pt>
                <c:pt idx="9">
                  <c:v>0.97399999999999998</c:v>
                </c:pt>
                <c:pt idx="10">
                  <c:v>0.97399999999999998</c:v>
                </c:pt>
                <c:pt idx="11">
                  <c:v>0.97399999999999998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0.97399999999999998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0.97399999999999998</c:v>
                </c:pt>
                <c:pt idx="19">
                  <c:v>0.97399999999999998</c:v>
                </c:pt>
                <c:pt idx="20">
                  <c:v>0.97399999999999998</c:v>
                </c:pt>
                <c:pt idx="21">
                  <c:v>0.97399999999999998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0.97399999999999998</c:v>
                </c:pt>
                <c:pt idx="25">
                  <c:v>0.97399999999999998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0.97399999999999998</c:v>
                </c:pt>
                <c:pt idx="30">
                  <c:v>0.97399999999999998</c:v>
                </c:pt>
                <c:pt idx="31">
                  <c:v>0.97399999999999998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RQ!$C$11</c:f>
              <c:strCache>
                <c:ptCount val="1"/>
                <c:pt idx="0">
                  <c:v>Cíl OBC 2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RQ!$F$11:$AK$11</c:f>
              <c:numCache>
                <c:formatCode>0.0%</c:formatCode>
                <c:ptCount val="32"/>
                <c:pt idx="0">
                  <c:v>0.97399999999999998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0.97399999999999998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0.97399999999999998</c:v>
                </c:pt>
                <c:pt idx="9">
                  <c:v>0.97399999999999998</c:v>
                </c:pt>
                <c:pt idx="10">
                  <c:v>0.97399999999999998</c:v>
                </c:pt>
                <c:pt idx="11">
                  <c:v>0.97399999999999998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0.97399999999999998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0.97399999999999998</c:v>
                </c:pt>
                <c:pt idx="19">
                  <c:v>0.97399999999999998</c:v>
                </c:pt>
                <c:pt idx="20">
                  <c:v>0.97399999999999998</c:v>
                </c:pt>
                <c:pt idx="21">
                  <c:v>0.97399999999999998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0.97399999999999998</c:v>
                </c:pt>
                <c:pt idx="25">
                  <c:v>0.97399999999999998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0.97399999999999998</c:v>
                </c:pt>
                <c:pt idx="30">
                  <c:v>0.97399999999999998</c:v>
                </c:pt>
                <c:pt idx="31">
                  <c:v>0.97399999999999998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RQ!$C$13</c:f>
              <c:strCache>
                <c:ptCount val="1"/>
                <c:pt idx="0">
                  <c:v>Cíl OBC 3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RQ!$F$13:$AK$13</c:f>
              <c:numCache>
                <c:formatCode>0.0%</c:formatCode>
                <c:ptCount val="32"/>
                <c:pt idx="0">
                  <c:v>0.97399999999999998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0.97399999999999998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0.97399999999999998</c:v>
                </c:pt>
                <c:pt idx="9">
                  <c:v>0.97399999999999998</c:v>
                </c:pt>
                <c:pt idx="10">
                  <c:v>0.97399999999999998</c:v>
                </c:pt>
                <c:pt idx="11">
                  <c:v>0.97399999999999998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0.97399999999999998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0.97399999999999998</c:v>
                </c:pt>
                <c:pt idx="19">
                  <c:v>0.97399999999999998</c:v>
                </c:pt>
                <c:pt idx="20">
                  <c:v>0.97399999999999998</c:v>
                </c:pt>
                <c:pt idx="21">
                  <c:v>0.97399999999999998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0.97399999999999998</c:v>
                </c:pt>
                <c:pt idx="25">
                  <c:v>0.97399999999999998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0.97399999999999998</c:v>
                </c:pt>
                <c:pt idx="30">
                  <c:v>0.97399999999999998</c:v>
                </c:pt>
                <c:pt idx="31">
                  <c:v>0.97399999999999998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RQ!$C$15</c:f>
              <c:strCache>
                <c:ptCount val="1"/>
                <c:pt idx="0">
                  <c:v>Cíl BS LIB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RQ!$F$15:$AK$15</c:f>
              <c:numCache>
                <c:formatCode>0.0%</c:formatCode>
                <c:ptCount val="32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0.98299999999999998</c:v>
                </c:pt>
                <c:pt idx="10">
                  <c:v>0.98299999999999998</c:v>
                </c:pt>
                <c:pt idx="11">
                  <c:v>0.98299999999999998</c:v>
                </c:pt>
                <c:pt idx="12">
                  <c:v>0.98299999999999998</c:v>
                </c:pt>
                <c:pt idx="13">
                  <c:v>0.98299999999999998</c:v>
                </c:pt>
                <c:pt idx="14">
                  <c:v>0.98299999999999998</c:v>
                </c:pt>
                <c:pt idx="15">
                  <c:v>0.98299999999999998</c:v>
                </c:pt>
                <c:pt idx="16">
                  <c:v>0.98299999999999998</c:v>
                </c:pt>
                <c:pt idx="17">
                  <c:v>0.98299999999999998</c:v>
                </c:pt>
                <c:pt idx="18">
                  <c:v>0.98299999999999998</c:v>
                </c:pt>
                <c:pt idx="19">
                  <c:v>0.98299999999999998</c:v>
                </c:pt>
                <c:pt idx="20">
                  <c:v>0.98299999999999998</c:v>
                </c:pt>
                <c:pt idx="21">
                  <c:v>0.98299999999999998</c:v>
                </c:pt>
                <c:pt idx="22">
                  <c:v>0.98299999999999998</c:v>
                </c:pt>
                <c:pt idx="23">
                  <c:v>0.98299999999999998</c:v>
                </c:pt>
                <c:pt idx="24">
                  <c:v>0.98299999999999998</c:v>
                </c:pt>
                <c:pt idx="25">
                  <c:v>0.98299999999999998</c:v>
                </c:pt>
                <c:pt idx="26">
                  <c:v>0.98299999999999998</c:v>
                </c:pt>
                <c:pt idx="27">
                  <c:v>0.98299999999999998</c:v>
                </c:pt>
                <c:pt idx="28">
                  <c:v>0.98299999999999998</c:v>
                </c:pt>
                <c:pt idx="29">
                  <c:v>0.98299999999999998</c:v>
                </c:pt>
                <c:pt idx="30">
                  <c:v>0.98299999999999998</c:v>
                </c:pt>
                <c:pt idx="31">
                  <c:v>0.98299999999999998</c:v>
                </c:pt>
              </c:numCache>
            </c:numRef>
          </c:val>
          <c:smooth val="0"/>
        </c:ser>
        <c:ser>
          <c:idx val="15"/>
          <c:order val="9"/>
          <c:tx>
            <c:strRef>
              <c:f>RQ!$C$17</c:f>
              <c:strCache>
                <c:ptCount val="1"/>
                <c:pt idx="0">
                  <c:v>Cíl BS BRI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RQ!$F$17:$AK$17</c:f>
              <c:numCache>
                <c:formatCode>0.0%</c:formatCode>
                <c:ptCount val="32"/>
                <c:pt idx="0">
                  <c:v>0.98799999999999999</c:v>
                </c:pt>
                <c:pt idx="1">
                  <c:v>0.98799999999999999</c:v>
                </c:pt>
                <c:pt idx="2">
                  <c:v>0.98799999999999999</c:v>
                </c:pt>
                <c:pt idx="3">
                  <c:v>0.98799999999999999</c:v>
                </c:pt>
                <c:pt idx="4">
                  <c:v>0.98799999999999999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  <c:pt idx="20">
                  <c:v>0.98799999999999999</c:v>
                </c:pt>
                <c:pt idx="21">
                  <c:v>0.98799999999999999</c:v>
                </c:pt>
                <c:pt idx="22">
                  <c:v>0.98799999999999999</c:v>
                </c:pt>
                <c:pt idx="23">
                  <c:v>0.98799999999999999</c:v>
                </c:pt>
                <c:pt idx="24">
                  <c:v>0.98799999999999999</c:v>
                </c:pt>
                <c:pt idx="25">
                  <c:v>0.98799999999999999</c:v>
                </c:pt>
                <c:pt idx="26">
                  <c:v>0.98799999999999999</c:v>
                </c:pt>
                <c:pt idx="27">
                  <c:v>0.98799999999999999</c:v>
                </c:pt>
                <c:pt idx="28">
                  <c:v>0.98799999999999999</c:v>
                </c:pt>
                <c:pt idx="29">
                  <c:v>0.98799999999999999</c:v>
                </c:pt>
                <c:pt idx="30">
                  <c:v>0.98799999999999999</c:v>
                </c:pt>
                <c:pt idx="31">
                  <c:v>0.98799999999999999</c:v>
                </c:pt>
              </c:numCache>
            </c:numRef>
          </c:val>
          <c:smooth val="0"/>
        </c:ser>
        <c:ser>
          <c:idx val="17"/>
          <c:order val="11"/>
          <c:tx>
            <c:strRef>
              <c:f>RQ!$C$19</c:f>
              <c:strCache>
                <c:ptCount val="1"/>
                <c:pt idx="0">
                  <c:v>Cíl AoH/MZ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RQ!$F$19:$AK$19</c:f>
              <c:numCache>
                <c:formatCode>0.0%</c:formatCode>
                <c:ptCount val="32"/>
                <c:pt idx="0">
                  <c:v>0.98199999999999998</c:v>
                </c:pt>
                <c:pt idx="1">
                  <c:v>0.98199999999999998</c:v>
                </c:pt>
                <c:pt idx="2">
                  <c:v>0.98199999999999998</c:v>
                </c:pt>
                <c:pt idx="3">
                  <c:v>0.98199999999999998</c:v>
                </c:pt>
                <c:pt idx="4">
                  <c:v>0.98199999999999998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0.98199999999999998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0.98199999999999998</c:v>
                </c:pt>
                <c:pt idx="12">
                  <c:v>0.98199999999999998</c:v>
                </c:pt>
                <c:pt idx="13">
                  <c:v>0.98199999999999998</c:v>
                </c:pt>
                <c:pt idx="14">
                  <c:v>0.98199999999999998</c:v>
                </c:pt>
                <c:pt idx="15">
                  <c:v>0.98199999999999998</c:v>
                </c:pt>
                <c:pt idx="16">
                  <c:v>0.98199999999999998</c:v>
                </c:pt>
                <c:pt idx="17">
                  <c:v>0.98199999999999998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0.98199999999999998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0.98199999999999998</c:v>
                </c:pt>
                <c:pt idx="28">
                  <c:v>0.98199999999999998</c:v>
                </c:pt>
                <c:pt idx="29">
                  <c:v>0.98199999999999998</c:v>
                </c:pt>
                <c:pt idx="30">
                  <c:v>0.98199999999999998</c:v>
                </c:pt>
                <c:pt idx="31">
                  <c:v>0.98199999999999998</c:v>
                </c:pt>
              </c:numCache>
            </c:numRef>
          </c:val>
          <c:smooth val="0"/>
        </c:ser>
        <c:ser>
          <c:idx val="19"/>
          <c:order val="13"/>
          <c:tx>
            <c:strRef>
              <c:f>RQ!$C$21</c:f>
              <c:strCache>
                <c:ptCount val="1"/>
                <c:pt idx="0">
                  <c:v>Cíl NG4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RQ!$F$21:$AK$21</c:f>
              <c:numCache>
                <c:formatCode>0.0%</c:formatCode>
                <c:ptCount val="32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0.99299999999999999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0.99299999999999999</c:v>
                </c:pt>
                <c:pt idx="8">
                  <c:v>0.99299999999999999</c:v>
                </c:pt>
                <c:pt idx="9">
                  <c:v>0.99299999999999999</c:v>
                </c:pt>
                <c:pt idx="10">
                  <c:v>0.99299999999999999</c:v>
                </c:pt>
                <c:pt idx="11">
                  <c:v>0.99299999999999999</c:v>
                </c:pt>
                <c:pt idx="12">
                  <c:v>0.99299999999999999</c:v>
                </c:pt>
                <c:pt idx="13">
                  <c:v>0.99299999999999999</c:v>
                </c:pt>
                <c:pt idx="14">
                  <c:v>0.99299999999999999</c:v>
                </c:pt>
                <c:pt idx="15">
                  <c:v>0.99299999999999999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0.99299999999999999</c:v>
                </c:pt>
                <c:pt idx="24">
                  <c:v>0.99299999999999999</c:v>
                </c:pt>
                <c:pt idx="25">
                  <c:v>0.99299999999999999</c:v>
                </c:pt>
                <c:pt idx="26">
                  <c:v>0.99299999999999999</c:v>
                </c:pt>
                <c:pt idx="27">
                  <c:v>0.99299999999999999</c:v>
                </c:pt>
                <c:pt idx="28">
                  <c:v>0.99299999999999999</c:v>
                </c:pt>
                <c:pt idx="29">
                  <c:v>0.99299999999999999</c:v>
                </c:pt>
                <c:pt idx="30">
                  <c:v>0.99299999999999999</c:v>
                </c:pt>
                <c:pt idx="31">
                  <c:v>0.99299999999999999</c:v>
                </c:pt>
              </c:numCache>
            </c:numRef>
          </c:val>
          <c:smooth val="0"/>
        </c:ser>
        <c:ser>
          <c:idx val="21"/>
          <c:order val="15"/>
          <c:tx>
            <c:strRef>
              <c:f>RQ!$C$23</c:f>
              <c:strCache>
                <c:ptCount val="1"/>
                <c:pt idx="0">
                  <c:v>Cíl SPB P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RQ!$F$23:$AK$23</c:f>
              <c:numCache>
                <c:formatCode>0.0%</c:formatCode>
                <c:ptCount val="3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</c:numCache>
            </c:numRef>
          </c:val>
          <c:smooth val="0"/>
        </c:ser>
        <c:ser>
          <c:idx val="23"/>
          <c:order val="17"/>
          <c:tx>
            <c:strRef>
              <c:f>RQ!$C$25</c:f>
              <c:strCache>
                <c:ptCount val="1"/>
                <c:pt idx="0">
                  <c:v>Cíl SPB S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RQ!$F$25:$AK$25</c:f>
              <c:numCache>
                <c:formatCode>0.0%</c:formatCode>
                <c:ptCount val="3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</c:numCache>
            </c:numRef>
          </c:val>
          <c:smooth val="0"/>
        </c:ser>
        <c:ser>
          <c:idx val="9"/>
          <c:order val="19"/>
          <c:tx>
            <c:strRef>
              <c:f>RQ!$C$27</c:f>
              <c:strCache>
                <c:ptCount val="1"/>
                <c:pt idx="0">
                  <c:v>Cíl SPB W/F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RQ!$F$27:$AK$27</c:f>
              <c:numCache>
                <c:formatCode>0.0%</c:formatCode>
                <c:ptCount val="3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</c:numCache>
            </c:numRef>
          </c:val>
          <c:smooth val="0"/>
        </c:ser>
        <c:ser>
          <c:idx val="25"/>
          <c:order val="21"/>
          <c:tx>
            <c:strRef>
              <c:f>RQ!$C$29</c:f>
              <c:strCache>
                <c:ptCount val="1"/>
                <c:pt idx="0">
                  <c:v>Cíl WEDGE</c:v>
                </c:pt>
              </c:strCache>
            </c:strRef>
          </c:tx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RQ!$F$29:$AK$29</c:f>
              <c:numCache>
                <c:formatCode>0.0%</c:formatCode>
                <c:ptCount val="32"/>
                <c:pt idx="0">
                  <c:v>0.995</c:v>
                </c:pt>
                <c:pt idx="1">
                  <c:v>0.995</c:v>
                </c:pt>
                <c:pt idx="2">
                  <c:v>0.995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  <c:pt idx="20">
                  <c:v>0.995</c:v>
                </c:pt>
                <c:pt idx="21">
                  <c:v>0.995</c:v>
                </c:pt>
                <c:pt idx="22">
                  <c:v>0.995</c:v>
                </c:pt>
                <c:pt idx="23">
                  <c:v>0.995</c:v>
                </c:pt>
                <c:pt idx="24">
                  <c:v>0.995</c:v>
                </c:pt>
                <c:pt idx="25">
                  <c:v>0.995</c:v>
                </c:pt>
                <c:pt idx="26">
                  <c:v>0.995</c:v>
                </c:pt>
                <c:pt idx="27">
                  <c:v>0.995</c:v>
                </c:pt>
                <c:pt idx="28">
                  <c:v>0.995</c:v>
                </c:pt>
                <c:pt idx="29">
                  <c:v>0.995</c:v>
                </c:pt>
                <c:pt idx="30">
                  <c:v>0.995</c:v>
                </c:pt>
                <c:pt idx="31">
                  <c:v>0.995</c:v>
                </c:pt>
              </c:numCache>
            </c:numRef>
          </c:val>
          <c:smooth val="0"/>
        </c:ser>
        <c:ser>
          <c:idx val="3"/>
          <c:order val="23"/>
          <c:tx>
            <c:strRef>
              <c:f>RQ!$C$31</c:f>
              <c:strCache>
                <c:ptCount val="1"/>
                <c:pt idx="0">
                  <c:v>Cíl NG4 PB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(RQ!$D$31,RQ!$F$31:$AK$31)</c:f>
              <c:numCache>
                <c:formatCode>0.0%</c:formatCode>
                <c:ptCount val="32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0.99299999999999999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0.99299999999999999</c:v>
                </c:pt>
                <c:pt idx="8">
                  <c:v>0.99299999999999999</c:v>
                </c:pt>
                <c:pt idx="9">
                  <c:v>0.99299999999999999</c:v>
                </c:pt>
                <c:pt idx="10">
                  <c:v>0.99299999999999999</c:v>
                </c:pt>
                <c:pt idx="11">
                  <c:v>0.99299999999999999</c:v>
                </c:pt>
                <c:pt idx="12">
                  <c:v>0.99299999999999999</c:v>
                </c:pt>
                <c:pt idx="13">
                  <c:v>0.99299999999999999</c:v>
                </c:pt>
                <c:pt idx="14">
                  <c:v>0.99299999999999999</c:v>
                </c:pt>
                <c:pt idx="15">
                  <c:v>0.99299999999999999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0.99299999999999999</c:v>
                </c:pt>
                <c:pt idx="24">
                  <c:v>0.99299999999999999</c:v>
                </c:pt>
                <c:pt idx="25">
                  <c:v>0.99299999999999999</c:v>
                </c:pt>
                <c:pt idx="26">
                  <c:v>0.99299999999999999</c:v>
                </c:pt>
                <c:pt idx="27">
                  <c:v>0.99299999999999999</c:v>
                </c:pt>
                <c:pt idx="28">
                  <c:v>0.99299999999999999</c:v>
                </c:pt>
                <c:pt idx="29">
                  <c:v>0.99299999999999999</c:v>
                </c:pt>
                <c:pt idx="30">
                  <c:v>0.99299999999999999</c:v>
                </c:pt>
                <c:pt idx="31">
                  <c:v>0.99299999999999999</c:v>
                </c:pt>
              </c:numCache>
            </c:numRef>
          </c:val>
          <c:smooth val="0"/>
        </c:ser>
        <c:ser>
          <c:idx val="7"/>
          <c:order val="25"/>
          <c:tx>
            <c:strRef>
              <c:f>RQ!$C$33</c:f>
              <c:strCache>
                <c:ptCount val="1"/>
                <c:pt idx="0">
                  <c:v>Cíl R1_3.2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cat>
            <c:multiLvlStrRef>
              <c:f>RQ!$F$4:$AK$5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(RQ!$D$33,RQ!$F$33:$AK$33)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23648"/>
        <c:axId val="119354112"/>
      </c:lineChart>
      <c:catAx>
        <c:axId val="119323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out"/>
        <c:minorTickMark val="none"/>
        <c:tickLblPos val="nextTo"/>
        <c:crossAx val="119354112"/>
        <c:crosses val="autoZero"/>
        <c:auto val="1"/>
        <c:lblAlgn val="ctr"/>
        <c:lblOffset val="100"/>
        <c:noMultiLvlLbl val="0"/>
      </c:catAx>
      <c:valAx>
        <c:axId val="119354112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19323648"/>
        <c:crosses val="autoZero"/>
        <c:crossBetween val="between"/>
        <c:majorUnit val="1.0000000000000002E-2"/>
      </c:valAx>
    </c:plotArea>
    <c:legend>
      <c:legendPos val="b"/>
      <c:layout>
        <c:manualLayout>
          <c:xMode val="edge"/>
          <c:yMode val="edge"/>
          <c:x val="2.8182207651038793E-3"/>
          <c:y val="0.87047126571865074"/>
          <c:w val="0.99432300791913153"/>
          <c:h val="0.10158694715399381"/>
        </c:manualLayout>
      </c:layout>
      <c:overlay val="0"/>
      <c:txPr>
        <a:bodyPr/>
        <a:lstStyle/>
        <a:p>
          <a:pPr>
            <a:defRPr sz="1400"/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cs-CZ"/>
    </a:p>
  </c:txPr>
  <c:printSettings>
    <c:headerFooter/>
    <c:pageMargins b="0.78740157499999996" l="0.70000000000000029" r="0.70000000000000029" t="0.78740157499999996" header="0.30000000000000016" footer="0.30000000000000016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Funkční test prvního kusu </a:t>
            </a:r>
            <a:r>
              <a:rPr lang="en-US"/>
              <a:t>[ppm]</a:t>
            </a:r>
            <a:endParaRPr lang="cs-CZ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880677675371657E-2"/>
          <c:y val="9.9350952162076636E-2"/>
          <c:w val="0.96111932232462838"/>
          <c:h val="0.58671230624968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FTF!$C$9</c:f>
              <c:strCache>
                <c:ptCount val="1"/>
                <c:pt idx="0">
                  <c:v>OBC 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(FTF!$D$9,FTF!$E$9:$AJ$9)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867.30268863833476</c:v>
                </c:pt>
                <c:pt idx="3">
                  <c:v>2527.379949452401</c:v>
                </c:pt>
                <c:pt idx="4">
                  <c:v>6666.666666666667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1485.8841010401188</c:v>
                </c:pt>
                <c:pt idx="10">
                  <c:v>11363.636363636364</c:v>
                </c:pt>
                <c:pt idx="11">
                  <c:v>0</c:v>
                </c:pt>
                <c:pt idx="12">
                  <c:v>1623.3766233766235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1300.3901170351105</c:v>
                </c:pt>
                <c:pt idx="18">
                  <c:v>1240.6947890818858</c:v>
                </c:pt>
                <c:pt idx="19">
                  <c:v>800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2267.5736961451248</c:v>
                </c:pt>
                <c:pt idx="24">
                  <c:v>851.063829787234</c:v>
                </c:pt>
                <c:pt idx="25">
                  <c:v>0</c:v>
                </c:pt>
                <c:pt idx="26">
                  <c:v>3042.5963488843813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1870.37488818411</c:v>
                </c:pt>
              </c:numCache>
            </c:numRef>
          </c:val>
        </c:ser>
        <c:ser>
          <c:idx val="4"/>
          <c:order val="2"/>
          <c:tx>
            <c:strRef>
              <c:f>FTF!$C$11</c:f>
              <c:strCache>
                <c:ptCount val="1"/>
                <c:pt idx="0">
                  <c:v>OBC 2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FTF!$E$11:$AJ$11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1037.344398340249</c:v>
                </c:pt>
                <c:pt idx="3">
                  <c:v>0</c:v>
                </c:pt>
                <c:pt idx="4">
                  <c:v>1924.9278152069298</c:v>
                </c:pt>
                <c:pt idx="5">
                  <c:v>0</c:v>
                </c:pt>
                <c:pt idx="6">
                  <c:v>1009.0817356205853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1018.3299389002036</c:v>
                </c:pt>
                <c:pt idx="11">
                  <c:v>4432.6241134751772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1899.3352326685661</c:v>
                </c:pt>
                <c:pt idx="18">
                  <c:v>1132.5028312570782</c:v>
                </c:pt>
                <c:pt idx="19">
                  <c:v>0</c:v>
                </c:pt>
                <c:pt idx="20">
                  <c:v>4000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1502.6296018031555</c:v>
                </c:pt>
                <c:pt idx="25">
                  <c:v>0</c:v>
                </c:pt>
                <c:pt idx="26">
                  <c:v>0</c:v>
                </c:pt>
                <c:pt idx="27">
                  <c:v>8163.2653061224501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1371.3658804168952</c:v>
                </c:pt>
              </c:numCache>
            </c:numRef>
          </c:val>
        </c:ser>
        <c:ser>
          <c:idx val="10"/>
          <c:order val="4"/>
          <c:tx>
            <c:strRef>
              <c:f>FTF!$C$13</c:f>
              <c:strCache>
                <c:ptCount val="1"/>
                <c:pt idx="0">
                  <c:v>OBC 3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FTF!$E$13:$AJ$13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688.70523415977959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41.076196344218523</c:v>
                </c:pt>
              </c:numCache>
            </c:numRef>
          </c:val>
        </c:ser>
        <c:ser>
          <c:idx val="12"/>
          <c:order val="6"/>
          <c:tx>
            <c:strRef>
              <c:f>FTF!$C$15</c:f>
              <c:strCache>
                <c:ptCount val="1"/>
                <c:pt idx="0">
                  <c:v>BS LIB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FTF!$E$15:$AJ$15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24299.065420560746</c:v>
                </c:pt>
                <c:pt idx="5">
                  <c:v>1893.939393939394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2732.2404371584698</c:v>
                </c:pt>
                <c:pt idx="10">
                  <c:v>0</c:v>
                </c:pt>
                <c:pt idx="11">
                  <c:v>4398.8269794721409</c:v>
                </c:pt>
                <c:pt idx="12">
                  <c:v>1689.1891891891894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2403.8461538461538</c:v>
                </c:pt>
                <c:pt idx="20">
                  <c:v>5586.5921787709503</c:v>
                </c:pt>
                <c:pt idx="21">
                  <c:v>0</c:v>
                </c:pt>
                <c:pt idx="22">
                  <c:v>0</c:v>
                </c:pt>
                <c:pt idx="23">
                  <c:v>6315.78947368421</c:v>
                </c:pt>
                <c:pt idx="24">
                  <c:v>5309.7345132743358</c:v>
                </c:pt>
                <c:pt idx="25">
                  <c:v>6772.0090293453723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3830.439223697651</c:v>
                </c:pt>
              </c:numCache>
            </c:numRef>
          </c:val>
        </c:ser>
        <c:ser>
          <c:idx val="14"/>
          <c:order val="8"/>
          <c:tx>
            <c:strRef>
              <c:f>FTF!$C$17</c:f>
              <c:strCache>
                <c:ptCount val="1"/>
                <c:pt idx="0">
                  <c:v>BS BRI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FTF!$E$17:$AJ$17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6"/>
          <c:order val="10"/>
          <c:tx>
            <c:strRef>
              <c:f>FTF!$C$19</c:f>
              <c:strCache>
                <c:ptCount val="1"/>
                <c:pt idx="0">
                  <c:v>AoH/MZ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FTF!$E$19:$AJ$19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3257.328990228013</c:v>
                </c:pt>
                <c:pt idx="21">
                  <c:v>0</c:v>
                </c:pt>
                <c:pt idx="22">
                  <c:v>0</c:v>
                </c:pt>
                <c:pt idx="23">
                  <c:v>8498.5835694051002</c:v>
                </c:pt>
                <c:pt idx="24">
                  <c:v>2141.3276231263385</c:v>
                </c:pt>
                <c:pt idx="25">
                  <c:v>0</c:v>
                </c:pt>
                <c:pt idx="26">
                  <c:v>8888.8888888888887</c:v>
                </c:pt>
                <c:pt idx="27">
                  <c:v>3134.7962382445139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2393.7761819269899</c:v>
                </c:pt>
              </c:numCache>
            </c:numRef>
          </c:val>
        </c:ser>
        <c:ser>
          <c:idx val="8"/>
          <c:order val="12"/>
          <c:tx>
            <c:strRef>
              <c:f>FTF!$C$27</c:f>
              <c:strCache>
                <c:ptCount val="1"/>
                <c:pt idx="0">
                  <c:v>SPB W/F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FTF!$E$27:$AJ$27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8"/>
          <c:order val="14"/>
          <c:tx>
            <c:strRef>
              <c:f>FTF!$C$21</c:f>
              <c:strCache>
                <c:ptCount val="1"/>
                <c:pt idx="0">
                  <c:v>NG4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FTF!$E$21:$AJ$21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961.53846153846155</c:v>
                </c:pt>
                <c:pt idx="4">
                  <c:v>3942.1813403416554</c:v>
                </c:pt>
                <c:pt idx="5">
                  <c:v>1295.3367875647668</c:v>
                </c:pt>
                <c:pt idx="6">
                  <c:v>2962.9629629629626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986.19329388560163</c:v>
                </c:pt>
                <c:pt idx="12">
                  <c:v>2237.1364653243845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714.43880831606771</c:v>
                </c:pt>
              </c:numCache>
            </c:numRef>
          </c:val>
        </c:ser>
        <c:ser>
          <c:idx val="20"/>
          <c:order val="16"/>
          <c:tx>
            <c:strRef>
              <c:f>FTF!$C$23</c:f>
              <c:strCache>
                <c:ptCount val="1"/>
                <c:pt idx="0">
                  <c:v>SPB P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FTF!$E$23:$AJ$23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32786.885245901642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32786.885245901642</c:v>
                </c:pt>
              </c:numCache>
            </c:numRef>
          </c:val>
        </c:ser>
        <c:ser>
          <c:idx val="22"/>
          <c:order val="18"/>
          <c:tx>
            <c:strRef>
              <c:f>FTF!$C$25</c:f>
              <c:strCache>
                <c:ptCount val="1"/>
                <c:pt idx="0">
                  <c:v>SPB S</c:v>
                </c:pt>
              </c:strCache>
            </c:strRef>
          </c:tx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FTF!$E$25:$AJ$25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2"/>
          <c:tx>
            <c:strRef>
              <c:f>FTF!$C$31</c:f>
              <c:strCache>
                <c:ptCount val="1"/>
                <c:pt idx="0">
                  <c:v>NG4 PB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(FTF!$D$31,FTF!$E$31:$AJ$31)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6"/>
          <c:order val="24"/>
          <c:tx>
            <c:strRef>
              <c:f>FTF!$C$33</c:f>
              <c:strCache>
                <c:ptCount val="1"/>
                <c:pt idx="0">
                  <c:v>R1_3.2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(FTF!$D$33,FTF!$E$33:$AJ$33)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41472"/>
        <c:axId val="124150912"/>
      </c:barChart>
      <c:lineChart>
        <c:grouping val="standard"/>
        <c:varyColors val="0"/>
        <c:ser>
          <c:idx val="1"/>
          <c:order val="1"/>
          <c:tx>
            <c:strRef>
              <c:f>FTF!$C$10</c:f>
              <c:strCache>
                <c:ptCount val="1"/>
                <c:pt idx="0">
                  <c:v>Cíl OBC 1</c:v>
                </c:pt>
              </c:strCache>
            </c:strRef>
          </c:tx>
          <c:spPr>
            <a:ln>
              <a:solidFill>
                <a:schemeClr val="accent5">
                  <a:lumMod val="20000"/>
                  <a:lumOff val="80000"/>
                </a:schemeClr>
              </a:solidFill>
              <a:prstDash val="dash"/>
            </a:ln>
          </c:spPr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(FTF!$D$10,FTF!$E$10:$AJ$10)</c:f>
              <c:numCache>
                <c:formatCode>0</c:formatCode>
                <c:ptCount val="3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FTF!$C$12</c:f>
              <c:strCache>
                <c:ptCount val="1"/>
                <c:pt idx="0">
                  <c:v>Cíl OBC 2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FTF!$E$12:$AJ$12</c:f>
              <c:numCache>
                <c:formatCode>0</c:formatCode>
                <c:ptCount val="3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FTF!$C$14</c:f>
              <c:strCache>
                <c:ptCount val="1"/>
                <c:pt idx="0">
                  <c:v>Cíl OBC 3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FTF!$E$14:$AJ$14</c:f>
              <c:numCache>
                <c:formatCode>0</c:formatCode>
                <c:ptCount val="3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FTF!$C$16</c:f>
              <c:strCache>
                <c:ptCount val="1"/>
                <c:pt idx="0">
                  <c:v>Cíl BS LIB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FTF!$E$16:$AJ$16</c:f>
              <c:numCache>
                <c:formatCode>0</c:formatCode>
                <c:ptCount val="3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</c:numCache>
            </c:numRef>
          </c:val>
          <c:smooth val="0"/>
        </c:ser>
        <c:ser>
          <c:idx val="15"/>
          <c:order val="9"/>
          <c:tx>
            <c:strRef>
              <c:f>FTF!$C$18</c:f>
              <c:strCache>
                <c:ptCount val="1"/>
                <c:pt idx="0">
                  <c:v>Cíl BS BRI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FTF!$E$18:$AJ$18</c:f>
              <c:numCache>
                <c:formatCode>0</c:formatCode>
                <c:ptCount val="3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</c:numCache>
            </c:numRef>
          </c:val>
          <c:smooth val="0"/>
        </c:ser>
        <c:ser>
          <c:idx val="9"/>
          <c:order val="11"/>
          <c:tx>
            <c:strRef>
              <c:f>FTF!$C$28</c:f>
              <c:strCache>
                <c:ptCount val="1"/>
                <c:pt idx="0">
                  <c:v>Cíl SPB W/F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FTF!$E$28:$AJ$28</c:f>
              <c:numCache>
                <c:formatCode>0</c:formatCode>
                <c:ptCount val="32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</c:numCache>
            </c:numRef>
          </c:val>
          <c:smooth val="0"/>
        </c:ser>
        <c:ser>
          <c:idx val="17"/>
          <c:order val="13"/>
          <c:tx>
            <c:strRef>
              <c:f>FTF!$C$20</c:f>
              <c:strCache>
                <c:ptCount val="1"/>
                <c:pt idx="0">
                  <c:v>Cíl AoH/MZ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FTF!$E$20:$AJ$20</c:f>
              <c:numCache>
                <c:formatCode>0</c:formatCode>
                <c:ptCount val="3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</c:numCache>
            </c:numRef>
          </c:val>
          <c:smooth val="0"/>
        </c:ser>
        <c:ser>
          <c:idx val="19"/>
          <c:order val="15"/>
          <c:tx>
            <c:strRef>
              <c:f>FTF!$C$22</c:f>
              <c:strCache>
                <c:ptCount val="1"/>
                <c:pt idx="0">
                  <c:v>Cíl NG4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FTF!$E$22:$AJ$22</c:f>
              <c:numCache>
                <c:formatCode>0</c:formatCode>
                <c:ptCount val="3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</c:numCache>
            </c:numRef>
          </c:val>
          <c:smooth val="0"/>
        </c:ser>
        <c:ser>
          <c:idx val="21"/>
          <c:order val="17"/>
          <c:tx>
            <c:strRef>
              <c:f>FTF!$C$24</c:f>
              <c:strCache>
                <c:ptCount val="1"/>
                <c:pt idx="0">
                  <c:v>Cíl SPB P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FTF!$E$24:$AJ$24</c:f>
              <c:numCache>
                <c:formatCode>0</c:formatCode>
                <c:ptCount val="32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</c:numCache>
            </c:numRef>
          </c:val>
          <c:smooth val="0"/>
        </c:ser>
        <c:ser>
          <c:idx val="23"/>
          <c:order val="19"/>
          <c:tx>
            <c:strRef>
              <c:f>FTF!$C$26</c:f>
              <c:strCache>
                <c:ptCount val="1"/>
                <c:pt idx="0">
                  <c:v>Cíl SPB S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FTF!$E$26:$AJ$26</c:f>
              <c:numCache>
                <c:formatCode>0</c:formatCode>
                <c:ptCount val="32"/>
                <c:pt idx="0">
                  <c:v>59500</c:v>
                </c:pt>
                <c:pt idx="1">
                  <c:v>59500</c:v>
                </c:pt>
                <c:pt idx="2">
                  <c:v>59500</c:v>
                </c:pt>
                <c:pt idx="3">
                  <c:v>59500</c:v>
                </c:pt>
                <c:pt idx="4">
                  <c:v>59500</c:v>
                </c:pt>
                <c:pt idx="5">
                  <c:v>59500</c:v>
                </c:pt>
                <c:pt idx="6">
                  <c:v>59500</c:v>
                </c:pt>
                <c:pt idx="7">
                  <c:v>59500</c:v>
                </c:pt>
                <c:pt idx="8">
                  <c:v>59500</c:v>
                </c:pt>
                <c:pt idx="9">
                  <c:v>59500</c:v>
                </c:pt>
                <c:pt idx="10">
                  <c:v>59500</c:v>
                </c:pt>
                <c:pt idx="11">
                  <c:v>59500</c:v>
                </c:pt>
                <c:pt idx="12">
                  <c:v>59500</c:v>
                </c:pt>
                <c:pt idx="13">
                  <c:v>59500</c:v>
                </c:pt>
                <c:pt idx="14">
                  <c:v>59500</c:v>
                </c:pt>
                <c:pt idx="15">
                  <c:v>59500</c:v>
                </c:pt>
                <c:pt idx="16">
                  <c:v>59500</c:v>
                </c:pt>
                <c:pt idx="17">
                  <c:v>59500</c:v>
                </c:pt>
                <c:pt idx="18">
                  <c:v>59500</c:v>
                </c:pt>
                <c:pt idx="19">
                  <c:v>59500</c:v>
                </c:pt>
                <c:pt idx="20">
                  <c:v>59500</c:v>
                </c:pt>
                <c:pt idx="21">
                  <c:v>59500</c:v>
                </c:pt>
                <c:pt idx="22">
                  <c:v>59500</c:v>
                </c:pt>
                <c:pt idx="23">
                  <c:v>59500</c:v>
                </c:pt>
                <c:pt idx="24">
                  <c:v>59500</c:v>
                </c:pt>
                <c:pt idx="25">
                  <c:v>59500</c:v>
                </c:pt>
                <c:pt idx="26">
                  <c:v>59500</c:v>
                </c:pt>
                <c:pt idx="27">
                  <c:v>59500</c:v>
                </c:pt>
                <c:pt idx="28">
                  <c:v>59500</c:v>
                </c:pt>
                <c:pt idx="29">
                  <c:v>59500</c:v>
                </c:pt>
                <c:pt idx="30">
                  <c:v>59500</c:v>
                </c:pt>
                <c:pt idx="31">
                  <c:v>59500</c:v>
                </c:pt>
              </c:numCache>
            </c:numRef>
          </c:val>
          <c:smooth val="0"/>
        </c:ser>
        <c:ser>
          <c:idx val="24"/>
          <c:order val="20"/>
          <c:tx>
            <c:strRef>
              <c:f>FTF!$C$29</c:f>
              <c:strCache>
                <c:ptCount val="1"/>
                <c:pt idx="0">
                  <c:v>WEDGE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FTF!$E$29:$AJ$29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12861.736334405145</c:v>
                </c:pt>
                <c:pt idx="5">
                  <c:v>8620.689655172413</c:v>
                </c:pt>
                <c:pt idx="6">
                  <c:v>1972.3865877712033</c:v>
                </c:pt>
                <c:pt idx="7">
                  <c:v>0</c:v>
                </c:pt>
                <c:pt idx="8">
                  <c:v>0</c:v>
                </c:pt>
                <c:pt idx="9">
                  <c:v>1845.0184501845017</c:v>
                </c:pt>
                <c:pt idx="10">
                  <c:v>0</c:v>
                </c:pt>
                <c:pt idx="11">
                  <c:v>10869.565217391304</c:v>
                </c:pt>
                <c:pt idx="12">
                  <c:v>2008.032128514056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12121.212121212122</c:v>
                </c:pt>
                <c:pt idx="18">
                  <c:v>4032.2580645161288</c:v>
                </c:pt>
                <c:pt idx="19">
                  <c:v>11538.461538461539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6160.1642710472279</c:v>
                </c:pt>
                <c:pt idx="24">
                  <c:v>0</c:v>
                </c:pt>
                <c:pt idx="25">
                  <c:v>8456.6596194503181</c:v>
                </c:pt>
                <c:pt idx="26">
                  <c:v>3194.8881789137381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4521.4770158251695</c:v>
                </c:pt>
              </c:numCache>
            </c:numRef>
          </c:val>
          <c:smooth val="0"/>
        </c:ser>
        <c:ser>
          <c:idx val="25"/>
          <c:order val="21"/>
          <c:tx>
            <c:strRef>
              <c:f>FTF!$C$30</c:f>
              <c:strCache>
                <c:ptCount val="1"/>
                <c:pt idx="0">
                  <c:v>Cíl WEDGE</c:v>
                </c:pt>
              </c:strCache>
            </c:strRef>
          </c:tx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FTF!$E$30:$AJ$30</c:f>
              <c:numCache>
                <c:formatCode>0</c:formatCode>
                <c:ptCount val="32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</c:numCache>
            </c:numRef>
          </c:val>
          <c:smooth val="0"/>
        </c:ser>
        <c:ser>
          <c:idx val="3"/>
          <c:order val="23"/>
          <c:tx>
            <c:strRef>
              <c:f>FTF!$C$32</c:f>
              <c:strCache>
                <c:ptCount val="1"/>
                <c:pt idx="0">
                  <c:v>Cíl NG4 PB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(FTF!$D$32,FTF!$E$32:$AJ$32)</c:f>
              <c:numCache>
                <c:formatCode>0</c:formatCode>
                <c:ptCount val="3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</c:numCache>
            </c:numRef>
          </c:val>
          <c:smooth val="0"/>
        </c:ser>
        <c:ser>
          <c:idx val="7"/>
          <c:order val="25"/>
          <c:tx>
            <c:strRef>
              <c:f>FTF!$C$34</c:f>
              <c:strCache>
                <c:ptCount val="1"/>
                <c:pt idx="0">
                  <c:v>Cíl R1_3.2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  <a:prstDash val="dash"/>
            </a:ln>
          </c:spPr>
          <c:marker>
            <c:symbol val="none"/>
          </c:marker>
          <c:cat>
            <c:multiLvlStrRef>
              <c:f>FTF!$E$5:$AJ$6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M</c:v>
                  </c:pt>
                </c:lvl>
                <c:lvl>
                  <c:pt idx="0">
                    <c:v>4.17</c:v>
                  </c:pt>
                </c:lvl>
              </c:multiLvlStrCache>
            </c:multiLvlStrRef>
          </c:cat>
          <c:val>
            <c:numRef>
              <c:f>(FTF!$D$34,FTF!$E$34:$AJ$34)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1472"/>
        <c:axId val="124150912"/>
      </c:lineChart>
      <c:catAx>
        <c:axId val="124041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out"/>
        <c:minorTickMark val="none"/>
        <c:tickLblPos val="nextTo"/>
        <c:crossAx val="124150912"/>
        <c:crosses val="autoZero"/>
        <c:auto val="1"/>
        <c:lblAlgn val="ctr"/>
        <c:lblOffset val="100"/>
        <c:noMultiLvlLbl val="0"/>
      </c:catAx>
      <c:valAx>
        <c:axId val="124150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240414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2156728683503033"/>
          <c:w val="0.84006948067490783"/>
          <c:h val="0.14256346804144945"/>
        </c:manualLayout>
      </c:layout>
      <c:overlay val="0"/>
      <c:txPr>
        <a:bodyPr/>
        <a:lstStyle/>
        <a:p>
          <a:pPr>
            <a:defRPr sz="1400"/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205346</xdr:colOff>
      <xdr:row>33</xdr:row>
      <xdr:rowOff>57150</xdr:rowOff>
    </xdr:from>
    <xdr:to>
      <xdr:col>37</xdr:col>
      <xdr:colOff>223837</xdr:colOff>
      <xdr:row>68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34</xdr:row>
      <xdr:rowOff>171450</xdr:rowOff>
    </xdr:from>
    <xdr:to>
      <xdr:col>36</xdr:col>
      <xdr:colOff>0</xdr:colOff>
      <xdr:row>59</xdr:row>
      <xdr:rowOff>138546</xdr:rowOff>
    </xdr:to>
    <xdr:graphicFrame macro="">
      <xdr:nvGraphicFramePr>
        <xdr:cNvPr id="3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0_Sdilena_data/15_KPI/_Denni_sledovani/6_KPI_All/C&#205;LE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áž"/>
      <sheetName val="Obrobna"/>
    </sheetNames>
    <sheetDataSet>
      <sheetData sheetId="0">
        <row r="8">
          <cell r="AG8" t="str">
            <v>OBC 1</v>
          </cell>
          <cell r="AH8" t="str">
            <v>OBC 2</v>
          </cell>
          <cell r="AI8" t="str">
            <v>OBC 3</v>
          </cell>
          <cell r="AJ8" t="str">
            <v>BS LIB</v>
          </cell>
          <cell r="AK8" t="str">
            <v>BS BRI</v>
          </cell>
          <cell r="AL8" t="str">
            <v>AoH/MZ</v>
          </cell>
          <cell r="AM8" t="str">
            <v>NG4</v>
          </cell>
          <cell r="AN8" t="str">
            <v>SPB P</v>
          </cell>
          <cell r="AO8" t="str">
            <v>SPB S</v>
          </cell>
          <cell r="AP8" t="str">
            <v>SPB W/F</v>
          </cell>
          <cell r="AQ8" t="str">
            <v>WEDGE</v>
          </cell>
          <cell r="AR8" t="str">
            <v>NG4 PB</v>
          </cell>
          <cell r="AS8" t="str">
            <v>R1_3.2</v>
          </cell>
          <cell r="AT8" t="str">
            <v>R2_3.2</v>
          </cell>
        </row>
        <row r="9">
          <cell r="AG9">
            <v>2500</v>
          </cell>
          <cell r="AH9">
            <v>2500</v>
          </cell>
          <cell r="AI9">
            <v>2500</v>
          </cell>
          <cell r="AJ9">
            <v>3000</v>
          </cell>
          <cell r="AK9">
            <v>3000</v>
          </cell>
          <cell r="AL9">
            <v>5000</v>
          </cell>
          <cell r="AM9">
            <v>2500</v>
          </cell>
          <cell r="AN9">
            <v>60000</v>
          </cell>
          <cell r="AO9">
            <v>59500</v>
          </cell>
          <cell r="AP9">
            <v>60000</v>
          </cell>
          <cell r="AQ9">
            <v>6000</v>
          </cell>
          <cell r="AR9">
            <v>2500</v>
          </cell>
          <cell r="AS9">
            <v>0</v>
          </cell>
          <cell r="AT9">
            <v>0</v>
          </cell>
          <cell r="AU9">
            <v>3000</v>
          </cell>
        </row>
        <row r="31">
          <cell r="AG31">
            <v>2625</v>
          </cell>
          <cell r="AH31">
            <v>2625</v>
          </cell>
          <cell r="AI31">
            <v>2625</v>
          </cell>
          <cell r="AJ31">
            <v>3150</v>
          </cell>
          <cell r="AK31">
            <v>3150</v>
          </cell>
          <cell r="AL31">
            <v>5250</v>
          </cell>
          <cell r="AM31">
            <v>2625</v>
          </cell>
          <cell r="AN31">
            <v>63000</v>
          </cell>
          <cell r="AO31">
            <v>62475</v>
          </cell>
          <cell r="AP31">
            <v>63000</v>
          </cell>
          <cell r="AQ31">
            <v>6300</v>
          </cell>
          <cell r="AR31">
            <v>2625</v>
          </cell>
          <cell r="AS31">
            <v>0</v>
          </cell>
          <cell r="AT31">
            <v>0</v>
          </cell>
          <cell r="AU31">
            <v>3150</v>
          </cell>
        </row>
        <row r="53">
          <cell r="AG53">
            <v>0.97399999999999998</v>
          </cell>
          <cell r="AH53">
            <v>0.97399999999999998</v>
          </cell>
          <cell r="AI53">
            <v>0.97399999999999998</v>
          </cell>
          <cell r="AJ53">
            <v>0.98299999999999998</v>
          </cell>
          <cell r="AK53">
            <v>0.98799999999999999</v>
          </cell>
          <cell r="AL53">
            <v>0.98199999999999998</v>
          </cell>
          <cell r="AM53">
            <v>0.99299999999999999</v>
          </cell>
          <cell r="AN53">
            <v>0.93</v>
          </cell>
          <cell r="AO53">
            <v>0.93</v>
          </cell>
          <cell r="AP53">
            <v>0.93</v>
          </cell>
          <cell r="AQ53">
            <v>0.995</v>
          </cell>
          <cell r="AR53">
            <v>0.99299999999999999</v>
          </cell>
          <cell r="AS53">
            <v>0</v>
          </cell>
          <cell r="AT53">
            <v>0</v>
          </cell>
          <cell r="AU53">
            <v>0.98</v>
          </cell>
        </row>
        <row r="75">
          <cell r="AG75">
            <v>0.92399999999999993</v>
          </cell>
          <cell r="AH75">
            <v>0.92399999999999993</v>
          </cell>
          <cell r="AI75">
            <v>0.92399999999999993</v>
          </cell>
          <cell r="AJ75">
            <v>0.93299999999999994</v>
          </cell>
          <cell r="AK75">
            <v>0.93799999999999994</v>
          </cell>
          <cell r="AL75">
            <v>0.93199999999999994</v>
          </cell>
          <cell r="AM75">
            <v>0.94299999999999995</v>
          </cell>
          <cell r="AN75">
            <v>0.88</v>
          </cell>
          <cell r="AO75">
            <v>0.88</v>
          </cell>
          <cell r="AP75">
            <v>0.88</v>
          </cell>
          <cell r="AQ75">
            <v>0.94499999999999995</v>
          </cell>
          <cell r="AR75">
            <v>0.94299999999999995</v>
          </cell>
          <cell r="AS75">
            <v>-0.05</v>
          </cell>
          <cell r="AU75">
            <v>0.92999999999999994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W540"/>
  <sheetViews>
    <sheetView topLeftCell="A169" zoomScale="85" zoomScaleNormal="85" workbookViewId="0">
      <selection activeCell="R188" sqref="R188"/>
    </sheetView>
  </sheetViews>
  <sheetFormatPr defaultRowHeight="12.75" x14ac:dyDescent="0.2"/>
  <cols>
    <col min="1" max="1" width="9" style="1"/>
    <col min="2" max="2" width="11" style="1" customWidth="1"/>
    <col min="3" max="3" width="9.625" style="1" customWidth="1"/>
    <col min="4" max="4" width="9" style="1"/>
    <col min="5" max="5" width="9.125" style="1" customWidth="1"/>
    <col min="6" max="6" width="9" style="1"/>
    <col min="7" max="7" width="10.125" style="1" bestFit="1" customWidth="1"/>
    <col min="8" max="8" width="9" style="1"/>
    <col min="9" max="9" width="11" style="1" customWidth="1"/>
    <col min="10" max="11" width="9" style="1"/>
    <col min="12" max="14" width="9.125" style="1" customWidth="1"/>
    <col min="15" max="16384" width="9" style="1"/>
  </cols>
  <sheetData>
    <row r="1" spans="1:14" s="99" customFormat="1" ht="18" x14ac:dyDescent="0.25">
      <c r="A1" s="100" t="s">
        <v>27</v>
      </c>
      <c r="B1" s="199">
        <v>42826</v>
      </c>
      <c r="C1" s="100" t="s">
        <v>24</v>
      </c>
      <c r="D1" s="100">
        <f>MONTH(B1)</f>
        <v>4</v>
      </c>
    </row>
    <row r="2" spans="1:14" ht="24" thickBot="1" x14ac:dyDescent="0.4">
      <c r="A2" s="251" t="str">
        <f>[1]Montáž!$AG$8</f>
        <v>OBC 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/>
    </row>
    <row r="3" spans="1:14" x14ac:dyDescent="0.2">
      <c r="A3" s="81" t="s">
        <v>18</v>
      </c>
      <c r="B3" s="80" t="s">
        <v>0</v>
      </c>
      <c r="C3" s="73" t="s">
        <v>19</v>
      </c>
      <c r="D3" s="73" t="s">
        <v>20</v>
      </c>
      <c r="E3" s="91" t="s">
        <v>21</v>
      </c>
      <c r="F3" s="81" t="s">
        <v>17</v>
      </c>
      <c r="G3" s="72" t="s">
        <v>22</v>
      </c>
      <c r="H3" s="74" t="s">
        <v>26</v>
      </c>
      <c r="I3" s="80" t="s">
        <v>16</v>
      </c>
      <c r="J3" s="73" t="s">
        <v>23</v>
      </c>
      <c r="K3" s="91" t="s">
        <v>25</v>
      </c>
      <c r="L3" s="102" t="s">
        <v>3</v>
      </c>
      <c r="M3" s="74" t="s">
        <v>36</v>
      </c>
      <c r="N3" s="91" t="s">
        <v>5</v>
      </c>
    </row>
    <row r="4" spans="1:14" x14ac:dyDescent="0.2">
      <c r="A4" s="82">
        <f>+$B$1</f>
        <v>42826</v>
      </c>
      <c r="B4" s="84">
        <f>+'1'!$B$60</f>
        <v>0</v>
      </c>
      <c r="C4" s="85">
        <f>+'1'!$B$61</f>
        <v>0</v>
      </c>
      <c r="D4" s="85">
        <f>+'1'!$B$62</f>
        <v>0</v>
      </c>
      <c r="E4" s="92">
        <f>+SUM('1'!$B$63:$B$65)</f>
        <v>0</v>
      </c>
      <c r="F4" s="96" t="str">
        <f>+IF(SUM(E4,B4)&gt;0,B4/SUM(E4,B4),"")</f>
        <v/>
      </c>
      <c r="G4" s="71">
        <f>+[1]Montáž!$AG$53</f>
        <v>0.97399999999999998</v>
      </c>
      <c r="H4" s="75">
        <f>+[1]Montáž!$AG$75</f>
        <v>0.92399999999999993</v>
      </c>
      <c r="I4" s="240" t="str">
        <f>+IF(SUM(C4:D4)&gt;0,1000000*(C4/SUM(C4:D4)),"")</f>
        <v/>
      </c>
      <c r="J4" s="85">
        <f>+[1]Montáž!$AG$9</f>
        <v>2500</v>
      </c>
      <c r="K4" s="217">
        <f>+[1]Montáž!$AG$31</f>
        <v>2625</v>
      </c>
      <c r="L4" s="5">
        <f>+SUM('1'!$B$63)</f>
        <v>0</v>
      </c>
      <c r="M4" s="92">
        <f>+SUM('1'!$B$64)</f>
        <v>0</v>
      </c>
      <c r="N4" s="3">
        <f>+SUM('1'!$B$65)</f>
        <v>0</v>
      </c>
    </row>
    <row r="5" spans="1:14" x14ac:dyDescent="0.2">
      <c r="A5" s="82">
        <f>IFERROR(IF(MONTH(A4+1)=$D$1,A4+1,""),"")</f>
        <v>42827</v>
      </c>
      <c r="B5" s="84">
        <f>+'2'!$B$60</f>
        <v>0</v>
      </c>
      <c r="C5" s="85">
        <f>+'2'!$B$61</f>
        <v>0</v>
      </c>
      <c r="D5" s="85">
        <f>+'2'!$B$62</f>
        <v>0</v>
      </c>
      <c r="E5" s="92">
        <f>+SUM('2'!$B$63:$B$65)</f>
        <v>0</v>
      </c>
      <c r="F5" s="96" t="str">
        <f t="shared" ref="F5:F34" si="0">+IF(SUM(E5,B5)&gt;0,B5/SUM(E5,B5),"")</f>
        <v/>
      </c>
      <c r="G5" s="71">
        <f>+G4</f>
        <v>0.97399999999999998</v>
      </c>
      <c r="H5" s="75">
        <f>+H4</f>
        <v>0.92399999999999993</v>
      </c>
      <c r="I5" s="240" t="str">
        <f t="shared" ref="I5:I35" si="1">+IF(SUM(C5:D5)&gt;0,1000000*(C5/SUM(C5:D5)),"")</f>
        <v/>
      </c>
      <c r="J5" s="85">
        <f>+J4</f>
        <v>2500</v>
      </c>
      <c r="K5" s="217">
        <f>+K4</f>
        <v>2625</v>
      </c>
      <c r="L5" s="5">
        <f>+SUM('2'!$B$63)</f>
        <v>0</v>
      </c>
      <c r="M5" s="92">
        <f>+SUM('2'!$B$64)</f>
        <v>0</v>
      </c>
      <c r="N5" s="3">
        <f>+SUM('2'!$B$65)</f>
        <v>0</v>
      </c>
    </row>
    <row r="6" spans="1:14" x14ac:dyDescent="0.2">
      <c r="A6" s="82">
        <f t="shared" ref="A6:A34" si="2">IFERROR(IF(MONTH(A5+1)=$D$1,A5+1,""),"")</f>
        <v>42828</v>
      </c>
      <c r="B6" s="84">
        <f>+'3'!$B$60</f>
        <v>1153</v>
      </c>
      <c r="C6" s="85">
        <f>+'3'!$B$61</f>
        <v>1</v>
      </c>
      <c r="D6" s="85">
        <f>+'3'!$B$62</f>
        <v>1152</v>
      </c>
      <c r="E6" s="92">
        <f>+SUM('3'!$B$63:$B$65)</f>
        <v>41</v>
      </c>
      <c r="F6" s="96">
        <f t="shared" si="0"/>
        <v>0.96566164154103851</v>
      </c>
      <c r="G6" s="71">
        <f t="shared" ref="G6:G35" si="3">+G5</f>
        <v>0.97399999999999998</v>
      </c>
      <c r="H6" s="75">
        <f t="shared" ref="H6:H35" si="4">+H5</f>
        <v>0.92399999999999993</v>
      </c>
      <c r="I6" s="240">
        <f t="shared" si="1"/>
        <v>867.30268863833476</v>
      </c>
      <c r="J6" s="85">
        <f t="shared" ref="J6:J35" si="5">+J5</f>
        <v>2500</v>
      </c>
      <c r="K6" s="217">
        <f t="shared" ref="K6:K35" si="6">+K5</f>
        <v>2625</v>
      </c>
      <c r="L6" s="5">
        <f>+SUM('3'!$B$63)</f>
        <v>1</v>
      </c>
      <c r="M6" s="92">
        <f>+SUM('3'!$B$64)</f>
        <v>37</v>
      </c>
      <c r="N6" s="3">
        <f>+SUM('3'!$B$65)</f>
        <v>3</v>
      </c>
    </row>
    <row r="7" spans="1:14" x14ac:dyDescent="0.2">
      <c r="A7" s="82">
        <f t="shared" si="2"/>
        <v>42829</v>
      </c>
      <c r="B7" s="84">
        <f>+'4'!$B$60</f>
        <v>1187</v>
      </c>
      <c r="C7" s="85">
        <f>+'4'!$B$61</f>
        <v>3</v>
      </c>
      <c r="D7" s="85">
        <f>+'4'!$B$62</f>
        <v>1184</v>
      </c>
      <c r="E7" s="92">
        <f>+SUM('4'!$B$63:$B$65)</f>
        <v>15</v>
      </c>
      <c r="F7" s="96">
        <f t="shared" si="0"/>
        <v>0.9875207986688852</v>
      </c>
      <c r="G7" s="71">
        <f t="shared" si="3"/>
        <v>0.97399999999999998</v>
      </c>
      <c r="H7" s="75">
        <f t="shared" si="4"/>
        <v>0.92399999999999993</v>
      </c>
      <c r="I7" s="240">
        <f t="shared" si="1"/>
        <v>2527.379949452401</v>
      </c>
      <c r="J7" s="85">
        <f t="shared" si="5"/>
        <v>2500</v>
      </c>
      <c r="K7" s="217">
        <f t="shared" si="6"/>
        <v>2625</v>
      </c>
      <c r="L7" s="5">
        <f>+SUM('4'!$B$63)</f>
        <v>1</v>
      </c>
      <c r="M7" s="92">
        <f>+SUM('4'!$B$64)</f>
        <v>12</v>
      </c>
      <c r="N7" s="3">
        <f>+SUM('4'!$B$65)</f>
        <v>2</v>
      </c>
    </row>
    <row r="8" spans="1:14" x14ac:dyDescent="0.2">
      <c r="A8" s="82">
        <f t="shared" si="2"/>
        <v>42830</v>
      </c>
      <c r="B8" s="84">
        <f>+'5'!$B$60</f>
        <v>600</v>
      </c>
      <c r="C8" s="85">
        <f>+'5'!$B$61</f>
        <v>4</v>
      </c>
      <c r="D8" s="85">
        <f>+'5'!$B$62</f>
        <v>596</v>
      </c>
      <c r="E8" s="92">
        <f>+SUM('5'!$B$63:$B$65)</f>
        <v>25</v>
      </c>
      <c r="F8" s="96">
        <f t="shared" si="0"/>
        <v>0.96</v>
      </c>
      <c r="G8" s="71">
        <f t="shared" si="3"/>
        <v>0.97399999999999998</v>
      </c>
      <c r="H8" s="75">
        <f t="shared" si="4"/>
        <v>0.92399999999999993</v>
      </c>
      <c r="I8" s="240">
        <f t="shared" si="1"/>
        <v>6666.666666666667</v>
      </c>
      <c r="J8" s="85">
        <f t="shared" si="5"/>
        <v>2500</v>
      </c>
      <c r="K8" s="217">
        <f t="shared" si="6"/>
        <v>2625</v>
      </c>
      <c r="L8" s="5">
        <f>+SUM('5'!$B$63)</f>
        <v>2</v>
      </c>
      <c r="M8" s="92">
        <f>+SUM('5'!$B$64)</f>
        <v>21</v>
      </c>
      <c r="N8" s="3">
        <f>+SUM('5'!$B$65)</f>
        <v>2</v>
      </c>
    </row>
    <row r="9" spans="1:14" x14ac:dyDescent="0.2">
      <c r="A9" s="82">
        <f t="shared" si="2"/>
        <v>42831</v>
      </c>
      <c r="B9" s="84">
        <f>+'6'!$B$60</f>
        <v>184</v>
      </c>
      <c r="C9" s="85">
        <f>+'6'!$B$61</f>
        <v>0</v>
      </c>
      <c r="D9" s="85">
        <f>+'6'!$B$62</f>
        <v>184</v>
      </c>
      <c r="E9" s="92">
        <f>+SUM('6'!$B$63:$B$65)</f>
        <v>6</v>
      </c>
      <c r="F9" s="96">
        <f t="shared" si="0"/>
        <v>0.96842105263157896</v>
      </c>
      <c r="G9" s="71">
        <f t="shared" si="3"/>
        <v>0.97399999999999998</v>
      </c>
      <c r="H9" s="75">
        <f t="shared" si="4"/>
        <v>0.92399999999999993</v>
      </c>
      <c r="I9" s="240">
        <f t="shared" si="1"/>
        <v>0</v>
      </c>
      <c r="J9" s="85">
        <f t="shared" si="5"/>
        <v>2500</v>
      </c>
      <c r="K9" s="217">
        <f t="shared" si="6"/>
        <v>2625</v>
      </c>
      <c r="L9" s="5">
        <f>+SUM('6'!$B$63)</f>
        <v>0</v>
      </c>
      <c r="M9" s="92">
        <f>+SUM('6'!$B$64)</f>
        <v>4</v>
      </c>
      <c r="N9" s="3">
        <f>+SUM('6'!$B$65)</f>
        <v>2</v>
      </c>
    </row>
    <row r="10" spans="1:14" x14ac:dyDescent="0.2">
      <c r="A10" s="82">
        <f t="shared" si="2"/>
        <v>42832</v>
      </c>
      <c r="B10" s="84">
        <f>+'7'!$B$60</f>
        <v>524</v>
      </c>
      <c r="C10" s="85">
        <f>+'7'!$B$61</f>
        <v>0</v>
      </c>
      <c r="D10" s="85">
        <f>+'7'!$B$62</f>
        <v>524</v>
      </c>
      <c r="E10" s="92">
        <f>+SUM('7'!$B$63:$B$65)</f>
        <v>16</v>
      </c>
      <c r="F10" s="96">
        <f t="shared" si="0"/>
        <v>0.97037037037037033</v>
      </c>
      <c r="G10" s="71">
        <f t="shared" si="3"/>
        <v>0.97399999999999998</v>
      </c>
      <c r="H10" s="75">
        <f t="shared" si="4"/>
        <v>0.92399999999999993</v>
      </c>
      <c r="I10" s="240">
        <f t="shared" si="1"/>
        <v>0</v>
      </c>
      <c r="J10" s="85">
        <f t="shared" si="5"/>
        <v>2500</v>
      </c>
      <c r="K10" s="217">
        <f t="shared" si="6"/>
        <v>2625</v>
      </c>
      <c r="L10" s="5">
        <f>+SUM('7'!$B$63)</f>
        <v>0</v>
      </c>
      <c r="M10" s="92">
        <f>+SUM('7'!$B$64)</f>
        <v>16</v>
      </c>
      <c r="N10" s="3">
        <f>+SUM('7'!$B$65)</f>
        <v>0</v>
      </c>
    </row>
    <row r="11" spans="1:14" x14ac:dyDescent="0.2">
      <c r="A11" s="82">
        <f t="shared" si="2"/>
        <v>42833</v>
      </c>
      <c r="B11" s="84">
        <f>+'8'!$B$60</f>
        <v>0</v>
      </c>
      <c r="C11" s="85">
        <f>+'8'!$B$61</f>
        <v>0</v>
      </c>
      <c r="D11" s="85">
        <f>+'8'!$B$62</f>
        <v>0</v>
      </c>
      <c r="E11" s="92">
        <f>+SUM('8'!$B$63:$B$65)</f>
        <v>0</v>
      </c>
      <c r="F11" s="96" t="str">
        <f t="shared" si="0"/>
        <v/>
      </c>
      <c r="G11" s="71">
        <f t="shared" si="3"/>
        <v>0.97399999999999998</v>
      </c>
      <c r="H11" s="75">
        <f t="shared" si="4"/>
        <v>0.92399999999999993</v>
      </c>
      <c r="I11" s="240" t="str">
        <f t="shared" si="1"/>
        <v/>
      </c>
      <c r="J11" s="85">
        <f t="shared" si="5"/>
        <v>2500</v>
      </c>
      <c r="K11" s="217">
        <f t="shared" si="6"/>
        <v>2625</v>
      </c>
      <c r="L11" s="5">
        <f>+SUM('8'!$B$63)</f>
        <v>0</v>
      </c>
      <c r="M11" s="92">
        <f>+SUM('8'!$B$64)</f>
        <v>0</v>
      </c>
      <c r="N11" s="3">
        <f>+SUM('8'!$B$65)</f>
        <v>0</v>
      </c>
    </row>
    <row r="12" spans="1:14" x14ac:dyDescent="0.2">
      <c r="A12" s="82">
        <f t="shared" si="2"/>
        <v>42834</v>
      </c>
      <c r="B12" s="84">
        <f>+'9'!$B$60</f>
        <v>0</v>
      </c>
      <c r="C12" s="85">
        <f>+'9'!$B$61</f>
        <v>0</v>
      </c>
      <c r="D12" s="85">
        <f>+'9'!$B$62</f>
        <v>0</v>
      </c>
      <c r="E12" s="92">
        <f>+SUM('9'!$B$63:$B$65)</f>
        <v>0</v>
      </c>
      <c r="F12" s="96" t="str">
        <f t="shared" si="0"/>
        <v/>
      </c>
      <c r="G12" s="71">
        <f t="shared" si="3"/>
        <v>0.97399999999999998</v>
      </c>
      <c r="H12" s="75">
        <f t="shared" si="4"/>
        <v>0.92399999999999993</v>
      </c>
      <c r="I12" s="240" t="str">
        <f t="shared" si="1"/>
        <v/>
      </c>
      <c r="J12" s="85">
        <f t="shared" si="5"/>
        <v>2500</v>
      </c>
      <c r="K12" s="217">
        <f t="shared" si="6"/>
        <v>2625</v>
      </c>
      <c r="L12" s="5">
        <f>+SUM('9'!$B$63)</f>
        <v>0</v>
      </c>
      <c r="M12" s="92">
        <f>+SUM('9'!$B$64)</f>
        <v>0</v>
      </c>
      <c r="N12" s="3">
        <f>+SUM('9'!$B$65)</f>
        <v>0</v>
      </c>
    </row>
    <row r="13" spans="1:14" x14ac:dyDescent="0.2">
      <c r="A13" s="82">
        <f t="shared" si="2"/>
        <v>42835</v>
      </c>
      <c r="B13" s="84">
        <f>+'10'!$B$60</f>
        <v>673</v>
      </c>
      <c r="C13" s="85">
        <f>+'10'!$B$61</f>
        <v>1</v>
      </c>
      <c r="D13" s="85">
        <f>+'10'!$B$62</f>
        <v>672</v>
      </c>
      <c r="E13" s="92">
        <f>+SUM('10'!$B$63:$B$65)</f>
        <v>20</v>
      </c>
      <c r="F13" s="96">
        <f t="shared" si="0"/>
        <v>0.97113997113997119</v>
      </c>
      <c r="G13" s="71">
        <f t="shared" si="3"/>
        <v>0.97399999999999998</v>
      </c>
      <c r="H13" s="75">
        <f t="shared" si="4"/>
        <v>0.92399999999999993</v>
      </c>
      <c r="I13" s="240">
        <f t="shared" si="1"/>
        <v>1485.8841010401188</v>
      </c>
      <c r="J13" s="85">
        <f t="shared" si="5"/>
        <v>2500</v>
      </c>
      <c r="K13" s="217">
        <f t="shared" si="6"/>
        <v>2625</v>
      </c>
      <c r="L13" s="5">
        <f>+SUM('10'!$B$63)</f>
        <v>2</v>
      </c>
      <c r="M13" s="92">
        <f>+SUM('10'!$B$64)</f>
        <v>14</v>
      </c>
      <c r="N13" s="3">
        <f>+SUM('10'!$B$65)</f>
        <v>4</v>
      </c>
    </row>
    <row r="14" spans="1:14" x14ac:dyDescent="0.2">
      <c r="A14" s="82">
        <f t="shared" si="2"/>
        <v>42836</v>
      </c>
      <c r="B14" s="84">
        <f>+'11'!$B$60</f>
        <v>352</v>
      </c>
      <c r="C14" s="85">
        <f>+'11'!$B$61</f>
        <v>4</v>
      </c>
      <c r="D14" s="85">
        <f>+'11'!$B$62</f>
        <v>348</v>
      </c>
      <c r="E14" s="92">
        <f>+SUM('11'!$B$63:$B$65)</f>
        <v>51</v>
      </c>
      <c r="F14" s="96">
        <f t="shared" si="0"/>
        <v>0.87344913151364767</v>
      </c>
      <c r="G14" s="71">
        <f t="shared" si="3"/>
        <v>0.97399999999999998</v>
      </c>
      <c r="H14" s="75">
        <f t="shared" si="4"/>
        <v>0.92399999999999993</v>
      </c>
      <c r="I14" s="240">
        <f t="shared" si="1"/>
        <v>11363.636363636364</v>
      </c>
      <c r="J14" s="85">
        <f t="shared" si="5"/>
        <v>2500</v>
      </c>
      <c r="K14" s="217">
        <f t="shared" si="6"/>
        <v>2625</v>
      </c>
      <c r="L14" s="5">
        <f>+SUM('11'!$B$63)</f>
        <v>7</v>
      </c>
      <c r="M14" s="92">
        <f>+SUM('11'!$B$64)</f>
        <v>38</v>
      </c>
      <c r="N14" s="3">
        <f>+SUM('11'!$B$65)</f>
        <v>6</v>
      </c>
    </row>
    <row r="15" spans="1:14" x14ac:dyDescent="0.2">
      <c r="A15" s="82">
        <f t="shared" si="2"/>
        <v>42837</v>
      </c>
      <c r="B15" s="84">
        <f>+'12'!$B$60</f>
        <v>111</v>
      </c>
      <c r="C15" s="85">
        <f>+'12'!$B$61</f>
        <v>0</v>
      </c>
      <c r="D15" s="85">
        <f>+'12'!$B$62</f>
        <v>111</v>
      </c>
      <c r="E15" s="92">
        <f>+SUM('12'!$B$63:$B$65)</f>
        <v>10</v>
      </c>
      <c r="F15" s="96">
        <f t="shared" si="0"/>
        <v>0.9173553719008265</v>
      </c>
      <c r="G15" s="71">
        <f t="shared" si="3"/>
        <v>0.97399999999999998</v>
      </c>
      <c r="H15" s="75">
        <f t="shared" si="4"/>
        <v>0.92399999999999993</v>
      </c>
      <c r="I15" s="240">
        <f t="shared" si="1"/>
        <v>0</v>
      </c>
      <c r="J15" s="85">
        <f t="shared" si="5"/>
        <v>2500</v>
      </c>
      <c r="K15" s="217">
        <f t="shared" si="6"/>
        <v>2625</v>
      </c>
      <c r="L15" s="5">
        <f>+SUM('12'!$B$63)</f>
        <v>0</v>
      </c>
      <c r="M15" s="92">
        <f>+SUM('12'!$B$64)</f>
        <v>7</v>
      </c>
      <c r="N15" s="3">
        <f>+SUM('12'!$B$65)</f>
        <v>3</v>
      </c>
    </row>
    <row r="16" spans="1:14" x14ac:dyDescent="0.2">
      <c r="A16" s="82">
        <f t="shared" si="2"/>
        <v>42838</v>
      </c>
      <c r="B16" s="84">
        <f>+'13'!$B$60</f>
        <v>616</v>
      </c>
      <c r="C16" s="85">
        <f>+'13'!$B$61</f>
        <v>1</v>
      </c>
      <c r="D16" s="85">
        <f>+'13'!$B$62</f>
        <v>615</v>
      </c>
      <c r="E16" s="92">
        <f>+SUM('13'!$B$63:$B$65)</f>
        <v>27</v>
      </c>
      <c r="F16" s="96">
        <f t="shared" si="0"/>
        <v>0.9580093312597201</v>
      </c>
      <c r="G16" s="71">
        <f t="shared" si="3"/>
        <v>0.97399999999999998</v>
      </c>
      <c r="H16" s="75">
        <f t="shared" si="4"/>
        <v>0.92399999999999993</v>
      </c>
      <c r="I16" s="240">
        <f t="shared" si="1"/>
        <v>1623.3766233766235</v>
      </c>
      <c r="J16" s="85">
        <f t="shared" si="5"/>
        <v>2500</v>
      </c>
      <c r="K16" s="217">
        <f t="shared" si="6"/>
        <v>2625</v>
      </c>
      <c r="L16" s="5">
        <f>+SUM('13'!$B$63)</f>
        <v>3</v>
      </c>
      <c r="M16" s="92">
        <f>+SUM('13'!$B$64)</f>
        <v>23</v>
      </c>
      <c r="N16" s="3">
        <f>+SUM('13'!$B$65)</f>
        <v>1</v>
      </c>
    </row>
    <row r="17" spans="1:14" x14ac:dyDescent="0.2">
      <c r="A17" s="82">
        <f t="shared" si="2"/>
        <v>42839</v>
      </c>
      <c r="B17" s="84">
        <f>+'14'!$B$60</f>
        <v>0</v>
      </c>
      <c r="C17" s="85">
        <f>+'14'!$B$61</f>
        <v>0</v>
      </c>
      <c r="D17" s="85">
        <f>+'14'!$B$62</f>
        <v>0</v>
      </c>
      <c r="E17" s="92">
        <f>+SUM('14'!$B$63:$B$65)</f>
        <v>0</v>
      </c>
      <c r="F17" s="96" t="str">
        <f t="shared" si="0"/>
        <v/>
      </c>
      <c r="G17" s="71">
        <f t="shared" si="3"/>
        <v>0.97399999999999998</v>
      </c>
      <c r="H17" s="75">
        <f t="shared" si="4"/>
        <v>0.92399999999999993</v>
      </c>
      <c r="I17" s="240" t="str">
        <f t="shared" si="1"/>
        <v/>
      </c>
      <c r="J17" s="85">
        <f t="shared" si="5"/>
        <v>2500</v>
      </c>
      <c r="K17" s="217">
        <f t="shared" si="6"/>
        <v>2625</v>
      </c>
      <c r="L17" s="5">
        <f>+SUM('14'!$B$63)</f>
        <v>0</v>
      </c>
      <c r="M17" s="92">
        <f>+SUM('14'!$B$64)</f>
        <v>0</v>
      </c>
      <c r="N17" s="3">
        <f>+SUM('14'!$B$65)</f>
        <v>0</v>
      </c>
    </row>
    <row r="18" spans="1:14" x14ac:dyDescent="0.2">
      <c r="A18" s="82">
        <f t="shared" si="2"/>
        <v>42840</v>
      </c>
      <c r="B18" s="84">
        <f>+'15'!$B$60</f>
        <v>0</v>
      </c>
      <c r="C18" s="85">
        <f>+'15'!$B$61</f>
        <v>0</v>
      </c>
      <c r="D18" s="85">
        <f>+'15'!$B$62</f>
        <v>0</v>
      </c>
      <c r="E18" s="92">
        <f>+SUM('15'!$B$63:$B$65)</f>
        <v>0</v>
      </c>
      <c r="F18" s="96" t="str">
        <f t="shared" si="0"/>
        <v/>
      </c>
      <c r="G18" s="71">
        <f t="shared" si="3"/>
        <v>0.97399999999999998</v>
      </c>
      <c r="H18" s="75">
        <f t="shared" si="4"/>
        <v>0.92399999999999993</v>
      </c>
      <c r="I18" s="240" t="str">
        <f t="shared" si="1"/>
        <v/>
      </c>
      <c r="J18" s="85">
        <f t="shared" si="5"/>
        <v>2500</v>
      </c>
      <c r="K18" s="217">
        <f t="shared" si="6"/>
        <v>2625</v>
      </c>
      <c r="L18" s="5">
        <f>+SUM('15'!$B$63)</f>
        <v>0</v>
      </c>
      <c r="M18" s="92">
        <f>+SUM('15'!$B$64)</f>
        <v>0</v>
      </c>
      <c r="N18" s="3">
        <f>+SUM('15'!$B$65)</f>
        <v>0</v>
      </c>
    </row>
    <row r="19" spans="1:14" x14ac:dyDescent="0.2">
      <c r="A19" s="82">
        <f t="shared" si="2"/>
        <v>42841</v>
      </c>
      <c r="B19" s="84">
        <f>+'16'!$B$60</f>
        <v>0</v>
      </c>
      <c r="C19" s="85">
        <f>+'16'!$B$61</f>
        <v>0</v>
      </c>
      <c r="D19" s="85">
        <f>+'16'!$B$62</f>
        <v>0</v>
      </c>
      <c r="E19" s="92">
        <f>+SUM('16'!$B$63:$B$65)</f>
        <v>0</v>
      </c>
      <c r="F19" s="96" t="str">
        <f t="shared" si="0"/>
        <v/>
      </c>
      <c r="G19" s="71">
        <f t="shared" si="3"/>
        <v>0.97399999999999998</v>
      </c>
      <c r="H19" s="75">
        <f t="shared" si="4"/>
        <v>0.92399999999999993</v>
      </c>
      <c r="I19" s="240" t="str">
        <f t="shared" si="1"/>
        <v/>
      </c>
      <c r="J19" s="85">
        <f t="shared" si="5"/>
        <v>2500</v>
      </c>
      <c r="K19" s="217">
        <f t="shared" si="6"/>
        <v>2625</v>
      </c>
      <c r="L19" s="5">
        <f>+SUM('16'!$B$63)</f>
        <v>0</v>
      </c>
      <c r="M19" s="92">
        <f>+SUM('16'!$B$64)</f>
        <v>0</v>
      </c>
      <c r="N19" s="3">
        <f>+SUM('16'!$B$65)</f>
        <v>0</v>
      </c>
    </row>
    <row r="20" spans="1:14" x14ac:dyDescent="0.2">
      <c r="A20" s="82">
        <f t="shared" si="2"/>
        <v>42842</v>
      </c>
      <c r="B20" s="84">
        <f>+'17'!$B$60</f>
        <v>0</v>
      </c>
      <c r="C20" s="85">
        <f>+'17'!$B$61</f>
        <v>0</v>
      </c>
      <c r="D20" s="85">
        <f>+'17'!$B$62</f>
        <v>0</v>
      </c>
      <c r="E20" s="92">
        <f>+SUM('17'!$B$63:$B$65)</f>
        <v>0</v>
      </c>
      <c r="F20" s="96" t="str">
        <f t="shared" si="0"/>
        <v/>
      </c>
      <c r="G20" s="71">
        <f t="shared" si="3"/>
        <v>0.97399999999999998</v>
      </c>
      <c r="H20" s="75">
        <f t="shared" si="4"/>
        <v>0.92399999999999993</v>
      </c>
      <c r="I20" s="240" t="str">
        <f t="shared" si="1"/>
        <v/>
      </c>
      <c r="J20" s="85">
        <f t="shared" si="5"/>
        <v>2500</v>
      </c>
      <c r="K20" s="217">
        <f t="shared" si="6"/>
        <v>2625</v>
      </c>
      <c r="L20" s="5">
        <f>+SUM('17'!$B$63)</f>
        <v>0</v>
      </c>
      <c r="M20" s="92">
        <f>+SUM('17'!$B$64)</f>
        <v>0</v>
      </c>
      <c r="N20" s="3">
        <f>+SUM('17'!$B$65)</f>
        <v>0</v>
      </c>
    </row>
    <row r="21" spans="1:14" x14ac:dyDescent="0.2">
      <c r="A21" s="82">
        <f t="shared" si="2"/>
        <v>42843</v>
      </c>
      <c r="B21" s="84">
        <f>+'18'!$B$60</f>
        <v>769</v>
      </c>
      <c r="C21" s="85">
        <f>+'18'!$B$61</f>
        <v>1</v>
      </c>
      <c r="D21" s="85">
        <f>+'18'!$B$62</f>
        <v>768</v>
      </c>
      <c r="E21" s="92">
        <f>+SUM('18'!$B$63:$B$65)</f>
        <v>72</v>
      </c>
      <c r="F21" s="96">
        <f t="shared" si="0"/>
        <v>0.91438763376932219</v>
      </c>
      <c r="G21" s="71">
        <f t="shared" si="3"/>
        <v>0.97399999999999998</v>
      </c>
      <c r="H21" s="75">
        <f t="shared" si="4"/>
        <v>0.92399999999999993</v>
      </c>
      <c r="I21" s="240">
        <f t="shared" si="1"/>
        <v>1300.3901170351105</v>
      </c>
      <c r="J21" s="85">
        <f t="shared" si="5"/>
        <v>2500</v>
      </c>
      <c r="K21" s="217">
        <f t="shared" si="6"/>
        <v>2625</v>
      </c>
      <c r="L21" s="5">
        <f>+SUM('18'!$B$63)</f>
        <v>25</v>
      </c>
      <c r="M21" s="92">
        <f>+SUM('18'!$B$64)</f>
        <v>46</v>
      </c>
      <c r="N21" s="3">
        <f>+SUM('18'!$B$65)</f>
        <v>1</v>
      </c>
    </row>
    <row r="22" spans="1:14" x14ac:dyDescent="0.2">
      <c r="A22" s="82">
        <f t="shared" si="2"/>
        <v>42844</v>
      </c>
      <c r="B22" s="84">
        <f>+'19'!$B$60</f>
        <v>806</v>
      </c>
      <c r="C22" s="85">
        <f>+'19'!$B$61</f>
        <v>1</v>
      </c>
      <c r="D22" s="85">
        <f>+'19'!$B$62</f>
        <v>805</v>
      </c>
      <c r="E22" s="92">
        <f>+SUM('19'!$B$63:$B$65)</f>
        <v>46</v>
      </c>
      <c r="F22" s="96">
        <f t="shared" si="0"/>
        <v>0.9460093896713615</v>
      </c>
      <c r="G22" s="71">
        <f t="shared" si="3"/>
        <v>0.97399999999999998</v>
      </c>
      <c r="H22" s="75">
        <f t="shared" si="4"/>
        <v>0.92399999999999993</v>
      </c>
      <c r="I22" s="240">
        <f t="shared" si="1"/>
        <v>1240.6947890818858</v>
      </c>
      <c r="J22" s="85">
        <f t="shared" si="5"/>
        <v>2500</v>
      </c>
      <c r="K22" s="217">
        <f t="shared" si="6"/>
        <v>2625</v>
      </c>
      <c r="L22" s="5">
        <f>+SUM('19'!$B$63)</f>
        <v>11</v>
      </c>
      <c r="M22" s="92">
        <f>+SUM('19'!$B$64)</f>
        <v>30</v>
      </c>
      <c r="N22" s="3">
        <f>+SUM('19'!$B$65)</f>
        <v>5</v>
      </c>
    </row>
    <row r="23" spans="1:14" x14ac:dyDescent="0.2">
      <c r="A23" s="82">
        <f t="shared" si="2"/>
        <v>42845</v>
      </c>
      <c r="B23" s="84">
        <f>+'20'!$B$60</f>
        <v>1250</v>
      </c>
      <c r="C23" s="85">
        <f>+'20'!$B$61</f>
        <v>1</v>
      </c>
      <c r="D23" s="85">
        <f>+'20'!$B$62</f>
        <v>1249</v>
      </c>
      <c r="E23" s="92">
        <f>+SUM('20'!$B$63:$B$65)</f>
        <v>28</v>
      </c>
      <c r="F23" s="96">
        <f t="shared" si="0"/>
        <v>0.97809076682316121</v>
      </c>
      <c r="G23" s="71">
        <f t="shared" si="3"/>
        <v>0.97399999999999998</v>
      </c>
      <c r="H23" s="75">
        <f t="shared" si="4"/>
        <v>0.92399999999999993</v>
      </c>
      <c r="I23" s="240">
        <f t="shared" si="1"/>
        <v>800</v>
      </c>
      <c r="J23" s="85">
        <f t="shared" si="5"/>
        <v>2500</v>
      </c>
      <c r="K23" s="217">
        <f t="shared" si="6"/>
        <v>2625</v>
      </c>
      <c r="L23" s="5">
        <f>+SUM('20'!$B$63)</f>
        <v>18</v>
      </c>
      <c r="M23" s="92">
        <f>+SUM('20'!$B$64)</f>
        <v>10</v>
      </c>
      <c r="N23" s="3">
        <f>+SUM('20'!$B$65)</f>
        <v>0</v>
      </c>
    </row>
    <row r="24" spans="1:14" x14ac:dyDescent="0.2">
      <c r="A24" s="82">
        <f t="shared" si="2"/>
        <v>42846</v>
      </c>
      <c r="B24" s="84">
        <f>+'21'!$B$60</f>
        <v>461</v>
      </c>
      <c r="C24" s="85">
        <f>+'21'!$B$61</f>
        <v>0</v>
      </c>
      <c r="D24" s="85">
        <f>+'21'!$B$62</f>
        <v>461</v>
      </c>
      <c r="E24" s="92">
        <f>+SUM('21'!$B$63:$B$65)</f>
        <v>34</v>
      </c>
      <c r="F24" s="96">
        <f t="shared" si="0"/>
        <v>0.93131313131313131</v>
      </c>
      <c r="G24" s="71">
        <f t="shared" si="3"/>
        <v>0.97399999999999998</v>
      </c>
      <c r="H24" s="75">
        <f t="shared" si="4"/>
        <v>0.92399999999999993</v>
      </c>
      <c r="I24" s="240">
        <f t="shared" si="1"/>
        <v>0</v>
      </c>
      <c r="J24" s="85">
        <f t="shared" si="5"/>
        <v>2500</v>
      </c>
      <c r="K24" s="217">
        <f t="shared" si="6"/>
        <v>2625</v>
      </c>
      <c r="L24" s="5">
        <f>+SUM('21'!$B$63)</f>
        <v>5</v>
      </c>
      <c r="M24" s="92">
        <f>+SUM('21'!$B$64)</f>
        <v>29</v>
      </c>
      <c r="N24" s="3">
        <f>+SUM('21'!$B$65)</f>
        <v>0</v>
      </c>
    </row>
    <row r="25" spans="1:14" x14ac:dyDescent="0.2">
      <c r="A25" s="82">
        <f t="shared" si="2"/>
        <v>42847</v>
      </c>
      <c r="B25" s="84">
        <f>+'22'!$B$60</f>
        <v>0</v>
      </c>
      <c r="C25" s="85">
        <f>+'22'!$B$61</f>
        <v>0</v>
      </c>
      <c r="D25" s="85">
        <f>+'22'!$B$62</f>
        <v>0</v>
      </c>
      <c r="E25" s="92">
        <f>+SUM('22'!$B$63:$B$65)</f>
        <v>0</v>
      </c>
      <c r="F25" s="96" t="str">
        <f t="shared" si="0"/>
        <v/>
      </c>
      <c r="G25" s="71">
        <f t="shared" si="3"/>
        <v>0.97399999999999998</v>
      </c>
      <c r="H25" s="75">
        <f t="shared" si="4"/>
        <v>0.92399999999999993</v>
      </c>
      <c r="I25" s="240" t="str">
        <f t="shared" si="1"/>
        <v/>
      </c>
      <c r="J25" s="85">
        <f t="shared" si="5"/>
        <v>2500</v>
      </c>
      <c r="K25" s="217">
        <f t="shared" si="6"/>
        <v>2625</v>
      </c>
      <c r="L25" s="5">
        <f>+SUM('22'!$B$63)</f>
        <v>0</v>
      </c>
      <c r="M25" s="92">
        <f>+SUM('22'!$B$64)</f>
        <v>0</v>
      </c>
      <c r="N25" s="3">
        <f>+SUM('22'!$B$65)</f>
        <v>0</v>
      </c>
    </row>
    <row r="26" spans="1:14" x14ac:dyDescent="0.2">
      <c r="A26" s="82">
        <f t="shared" si="2"/>
        <v>42848</v>
      </c>
      <c r="B26" s="84">
        <f>+'23'!$B$60</f>
        <v>0</v>
      </c>
      <c r="C26" s="85">
        <f>+'23'!$B$61</f>
        <v>0</v>
      </c>
      <c r="D26" s="85">
        <f>+'23'!$B$62</f>
        <v>0</v>
      </c>
      <c r="E26" s="92">
        <f>+SUM('23'!$B$63:$B$65)</f>
        <v>0</v>
      </c>
      <c r="F26" s="96" t="str">
        <f t="shared" si="0"/>
        <v/>
      </c>
      <c r="G26" s="71">
        <f t="shared" si="3"/>
        <v>0.97399999999999998</v>
      </c>
      <c r="H26" s="75">
        <f t="shared" si="4"/>
        <v>0.92399999999999993</v>
      </c>
      <c r="I26" s="240" t="str">
        <f t="shared" si="1"/>
        <v/>
      </c>
      <c r="J26" s="85">
        <f t="shared" si="5"/>
        <v>2500</v>
      </c>
      <c r="K26" s="217">
        <f t="shared" si="6"/>
        <v>2625</v>
      </c>
      <c r="L26" s="5">
        <f>+SUM('23'!$B$63)</f>
        <v>0</v>
      </c>
      <c r="M26" s="92">
        <f>+SUM('23'!$B$64)</f>
        <v>0</v>
      </c>
      <c r="N26" s="3">
        <f>+SUM('23'!$B$65)</f>
        <v>0</v>
      </c>
    </row>
    <row r="27" spans="1:14" x14ac:dyDescent="0.2">
      <c r="A27" s="82">
        <f t="shared" si="2"/>
        <v>42849</v>
      </c>
      <c r="B27" s="84">
        <f>+'24'!$B$60</f>
        <v>882</v>
      </c>
      <c r="C27" s="85">
        <f>+'24'!$B$61</f>
        <v>2</v>
      </c>
      <c r="D27" s="85">
        <f>+'24'!$B$62</f>
        <v>880</v>
      </c>
      <c r="E27" s="92">
        <f>+SUM('24'!$B$63:$B$65)</f>
        <v>20</v>
      </c>
      <c r="F27" s="96">
        <f t="shared" si="0"/>
        <v>0.97782705099778267</v>
      </c>
      <c r="G27" s="71">
        <f t="shared" si="3"/>
        <v>0.97399999999999998</v>
      </c>
      <c r="H27" s="75">
        <f t="shared" si="4"/>
        <v>0.92399999999999993</v>
      </c>
      <c r="I27" s="240">
        <f t="shared" si="1"/>
        <v>2267.5736961451248</v>
      </c>
      <c r="J27" s="85">
        <f t="shared" si="5"/>
        <v>2500</v>
      </c>
      <c r="K27" s="217">
        <f t="shared" si="6"/>
        <v>2625</v>
      </c>
      <c r="L27" s="5">
        <f>+SUM('24'!$B$63)</f>
        <v>7</v>
      </c>
      <c r="M27" s="92">
        <f>+SUM('24'!$B$64)</f>
        <v>5</v>
      </c>
      <c r="N27" s="3">
        <f>+SUM('24'!$B$65)</f>
        <v>8</v>
      </c>
    </row>
    <row r="28" spans="1:14" x14ac:dyDescent="0.2">
      <c r="A28" s="82">
        <f t="shared" si="2"/>
        <v>42850</v>
      </c>
      <c r="B28" s="84">
        <f>+'25'!$B$60</f>
        <v>1175</v>
      </c>
      <c r="C28" s="85">
        <f>+'25'!$B$61</f>
        <v>1</v>
      </c>
      <c r="D28" s="85">
        <f>+'25'!$B$62</f>
        <v>1174</v>
      </c>
      <c r="E28" s="92">
        <f>+SUM('25'!$B$63:$B$65)</f>
        <v>21</v>
      </c>
      <c r="F28" s="96">
        <f t="shared" si="0"/>
        <v>0.98244147157190631</v>
      </c>
      <c r="G28" s="71">
        <f t="shared" si="3"/>
        <v>0.97399999999999998</v>
      </c>
      <c r="H28" s="75">
        <f t="shared" si="4"/>
        <v>0.92399999999999993</v>
      </c>
      <c r="I28" s="240">
        <f t="shared" si="1"/>
        <v>851.063829787234</v>
      </c>
      <c r="J28" s="85">
        <f t="shared" si="5"/>
        <v>2500</v>
      </c>
      <c r="K28" s="217">
        <f t="shared" si="6"/>
        <v>2625</v>
      </c>
      <c r="L28" s="5">
        <f>+SUM('25'!$B$63)</f>
        <v>4</v>
      </c>
      <c r="M28" s="92">
        <f>+SUM('25'!$B$64)</f>
        <v>16</v>
      </c>
      <c r="N28" s="3">
        <f>+SUM('25'!$B$65)</f>
        <v>1</v>
      </c>
    </row>
    <row r="29" spans="1:14" x14ac:dyDescent="0.2">
      <c r="A29" s="82">
        <f t="shared" si="2"/>
        <v>42851</v>
      </c>
      <c r="B29" s="84">
        <f>+'26'!$B$60</f>
        <v>466</v>
      </c>
      <c r="C29" s="85">
        <f>+'26'!$B$61</f>
        <v>0</v>
      </c>
      <c r="D29" s="85">
        <f>+'26'!$B$62</f>
        <v>466</v>
      </c>
      <c r="E29" s="92">
        <f>+SUM('26'!$B$63:$B$65)</f>
        <v>28</v>
      </c>
      <c r="F29" s="96">
        <f t="shared" si="0"/>
        <v>0.94331983805668018</v>
      </c>
      <c r="G29" s="71">
        <f t="shared" si="3"/>
        <v>0.97399999999999998</v>
      </c>
      <c r="H29" s="75">
        <f t="shared" si="4"/>
        <v>0.92399999999999993</v>
      </c>
      <c r="I29" s="240">
        <f t="shared" si="1"/>
        <v>0</v>
      </c>
      <c r="J29" s="85">
        <f t="shared" si="5"/>
        <v>2500</v>
      </c>
      <c r="K29" s="217">
        <f t="shared" si="6"/>
        <v>2625</v>
      </c>
      <c r="L29" s="5">
        <f>+SUM('26'!$B$63)</f>
        <v>0</v>
      </c>
      <c r="M29" s="92">
        <f>+SUM('26'!$B$64)</f>
        <v>22</v>
      </c>
      <c r="N29" s="3">
        <f>+SUM('26'!$B$65)</f>
        <v>6</v>
      </c>
    </row>
    <row r="30" spans="1:14" x14ac:dyDescent="0.2">
      <c r="A30" s="82">
        <f t="shared" si="2"/>
        <v>42852</v>
      </c>
      <c r="B30" s="84">
        <f>+'27'!$B$60</f>
        <v>986</v>
      </c>
      <c r="C30" s="85">
        <f>+'27'!$B$61</f>
        <v>3</v>
      </c>
      <c r="D30" s="85">
        <f>+'27'!$B$62</f>
        <v>983</v>
      </c>
      <c r="E30" s="92">
        <f>+SUM('27'!$B$63:$B$65)</f>
        <v>16</v>
      </c>
      <c r="F30" s="96">
        <f t="shared" si="0"/>
        <v>0.98403193612774453</v>
      </c>
      <c r="G30" s="71">
        <f t="shared" si="3"/>
        <v>0.97399999999999998</v>
      </c>
      <c r="H30" s="75">
        <f t="shared" si="4"/>
        <v>0.92399999999999993</v>
      </c>
      <c r="I30" s="240">
        <f t="shared" si="1"/>
        <v>3042.5963488843813</v>
      </c>
      <c r="J30" s="85">
        <f t="shared" si="5"/>
        <v>2500</v>
      </c>
      <c r="K30" s="217">
        <f t="shared" si="6"/>
        <v>2625</v>
      </c>
      <c r="L30" s="5">
        <f>+SUM('27'!$B$63)</f>
        <v>0</v>
      </c>
      <c r="M30" s="92">
        <f>+SUM('27'!$B$64)</f>
        <v>16</v>
      </c>
      <c r="N30" s="3">
        <f>+SUM('27'!$B$65)</f>
        <v>0</v>
      </c>
    </row>
    <row r="31" spans="1:14" x14ac:dyDescent="0.2">
      <c r="A31" s="82">
        <f t="shared" si="2"/>
        <v>42853</v>
      </c>
      <c r="B31" s="84">
        <f>+'28'!$B$60</f>
        <v>102</v>
      </c>
      <c r="C31" s="85">
        <f>+'28'!$B$61</f>
        <v>0</v>
      </c>
      <c r="D31" s="85">
        <f>+'28'!$B$62</f>
        <v>102</v>
      </c>
      <c r="E31" s="92">
        <f>+SUM('28'!$B$63:$B$65)</f>
        <v>0</v>
      </c>
      <c r="F31" s="96">
        <f t="shared" si="0"/>
        <v>1</v>
      </c>
      <c r="G31" s="71">
        <f t="shared" si="3"/>
        <v>0.97399999999999998</v>
      </c>
      <c r="H31" s="75">
        <f t="shared" si="4"/>
        <v>0.92399999999999993</v>
      </c>
      <c r="I31" s="240">
        <f t="shared" si="1"/>
        <v>0</v>
      </c>
      <c r="J31" s="85">
        <f t="shared" si="5"/>
        <v>2500</v>
      </c>
      <c r="K31" s="217">
        <f t="shared" si="6"/>
        <v>2625</v>
      </c>
      <c r="L31" s="5">
        <f>+SUM('28'!$B$63)</f>
        <v>0</v>
      </c>
      <c r="M31" s="92">
        <f>+SUM('28'!$B$64)</f>
        <v>0</v>
      </c>
      <c r="N31" s="3">
        <f>+SUM('28'!$B$65)</f>
        <v>0</v>
      </c>
    </row>
    <row r="32" spans="1:14" x14ac:dyDescent="0.2">
      <c r="A32" s="82">
        <f t="shared" si="2"/>
        <v>42854</v>
      </c>
      <c r="B32" s="84">
        <f>+'29'!$B$60</f>
        <v>0</v>
      </c>
      <c r="C32" s="85">
        <f>+'29'!$B$61</f>
        <v>0</v>
      </c>
      <c r="D32" s="85">
        <f>+'29'!$B$62</f>
        <v>0</v>
      </c>
      <c r="E32" s="92">
        <f>+SUM('29'!$B$63:$B$65)</f>
        <v>0</v>
      </c>
      <c r="F32" s="96" t="str">
        <f t="shared" si="0"/>
        <v/>
      </c>
      <c r="G32" s="71">
        <f t="shared" si="3"/>
        <v>0.97399999999999998</v>
      </c>
      <c r="H32" s="75">
        <f t="shared" si="4"/>
        <v>0.92399999999999993</v>
      </c>
      <c r="I32" s="240" t="str">
        <f t="shared" si="1"/>
        <v/>
      </c>
      <c r="J32" s="85">
        <f t="shared" si="5"/>
        <v>2500</v>
      </c>
      <c r="K32" s="217">
        <f t="shared" si="6"/>
        <v>2625</v>
      </c>
      <c r="L32" s="5">
        <f>+SUM('29'!$B$63)</f>
        <v>0</v>
      </c>
      <c r="M32" s="92">
        <f>+SUM('29'!$B$64)</f>
        <v>0</v>
      </c>
      <c r="N32" s="3">
        <f>+SUM('29'!$B$65)</f>
        <v>0</v>
      </c>
    </row>
    <row r="33" spans="1:14" x14ac:dyDescent="0.2">
      <c r="A33" s="82">
        <f t="shared" si="2"/>
        <v>42855</v>
      </c>
      <c r="B33" s="84">
        <f>+'30'!$B$60</f>
        <v>0</v>
      </c>
      <c r="C33" s="85">
        <f>+'30'!$B$61</f>
        <v>0</v>
      </c>
      <c r="D33" s="85">
        <f>+'30'!$B$62</f>
        <v>0</v>
      </c>
      <c r="E33" s="92">
        <f>+SUM('30'!$B$63:$B$65)</f>
        <v>0</v>
      </c>
      <c r="F33" s="96" t="str">
        <f t="shared" si="0"/>
        <v/>
      </c>
      <c r="G33" s="71">
        <f t="shared" si="3"/>
        <v>0.97399999999999998</v>
      </c>
      <c r="H33" s="75">
        <f t="shared" si="4"/>
        <v>0.92399999999999993</v>
      </c>
      <c r="I33" s="240" t="str">
        <f t="shared" si="1"/>
        <v/>
      </c>
      <c r="J33" s="85">
        <f t="shared" si="5"/>
        <v>2500</v>
      </c>
      <c r="K33" s="217">
        <f t="shared" si="6"/>
        <v>2625</v>
      </c>
      <c r="L33" s="5">
        <f>+SUM('30'!$B$63)</f>
        <v>0</v>
      </c>
      <c r="M33" s="92">
        <f>+SUM('30'!$B$64)</f>
        <v>0</v>
      </c>
      <c r="N33" s="3">
        <f>+SUM('30'!$B$65)</f>
        <v>0</v>
      </c>
    </row>
    <row r="34" spans="1:14" ht="13.5" thickBot="1" x14ac:dyDescent="0.25">
      <c r="A34" s="82" t="str">
        <f t="shared" si="2"/>
        <v/>
      </c>
      <c r="B34" s="86">
        <f>+'31'!$B$60</f>
        <v>0</v>
      </c>
      <c r="C34" s="87">
        <f>+'31'!$B$61</f>
        <v>0</v>
      </c>
      <c r="D34" s="87">
        <f>+'31'!$B$62</f>
        <v>0</v>
      </c>
      <c r="E34" s="93">
        <f>+SUM('31'!$B$63:$B$65)</f>
        <v>0</v>
      </c>
      <c r="F34" s="97" t="str">
        <f t="shared" si="0"/>
        <v/>
      </c>
      <c r="G34" s="90">
        <f t="shared" si="3"/>
        <v>0.97399999999999998</v>
      </c>
      <c r="H34" s="76">
        <f t="shared" si="4"/>
        <v>0.92399999999999993</v>
      </c>
      <c r="I34" s="241" t="str">
        <f t="shared" si="1"/>
        <v/>
      </c>
      <c r="J34" s="87">
        <f t="shared" si="5"/>
        <v>2500</v>
      </c>
      <c r="K34" s="218">
        <f t="shared" si="6"/>
        <v>2625</v>
      </c>
      <c r="L34" s="103">
        <f>+SUM('31'!$B$63)</f>
        <v>0</v>
      </c>
      <c r="M34" s="93">
        <f>+SUM('31'!$B$64)</f>
        <v>0</v>
      </c>
      <c r="N34" s="77">
        <f>+SUM('31'!$B$65)</f>
        <v>0</v>
      </c>
    </row>
    <row r="35" spans="1:14" ht="13.5" thickBot="1" x14ac:dyDescent="0.25">
      <c r="A35" s="83" t="s">
        <v>24</v>
      </c>
      <c r="B35" s="88">
        <f>SUM(B4:B34)</f>
        <v>12297</v>
      </c>
      <c r="C35" s="89">
        <f>SUM(C4:C34)</f>
        <v>23</v>
      </c>
      <c r="D35" s="89">
        <f>SUM(D4:D34)</f>
        <v>12274</v>
      </c>
      <c r="E35" s="94">
        <f>SUM(E4:E34)</f>
        <v>476</v>
      </c>
      <c r="F35" s="98">
        <f>+IF(SUM(E35,B35)&gt;0,B35/SUM(E35,B35),"")</f>
        <v>0.96273389180302205</v>
      </c>
      <c r="G35" s="95">
        <f t="shared" si="3"/>
        <v>0.97399999999999998</v>
      </c>
      <c r="H35" s="78">
        <f t="shared" si="4"/>
        <v>0.92399999999999993</v>
      </c>
      <c r="I35" s="242">
        <f t="shared" si="1"/>
        <v>1870.37488818411</v>
      </c>
      <c r="J35" s="89">
        <f t="shared" si="5"/>
        <v>2500</v>
      </c>
      <c r="K35" s="219">
        <f t="shared" si="6"/>
        <v>2625</v>
      </c>
      <c r="L35" s="104">
        <f t="shared" ref="L35:N35" si="7">SUM(L4:L34)</f>
        <v>86</v>
      </c>
      <c r="M35" s="94">
        <f t="shared" si="7"/>
        <v>346</v>
      </c>
      <c r="N35" s="79">
        <f t="shared" si="7"/>
        <v>44</v>
      </c>
    </row>
    <row r="37" spans="1:14" ht="24" thickBot="1" x14ac:dyDescent="0.4">
      <c r="A37" s="251" t="str">
        <f>[1]Montáž!$AH$8</f>
        <v>OBC 2</v>
      </c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3"/>
    </row>
    <row r="38" spans="1:14" x14ac:dyDescent="0.2">
      <c r="A38" s="81" t="s">
        <v>18</v>
      </c>
      <c r="B38" s="80" t="s">
        <v>0</v>
      </c>
      <c r="C38" s="73" t="s">
        <v>19</v>
      </c>
      <c r="D38" s="73" t="s">
        <v>20</v>
      </c>
      <c r="E38" s="91" t="s">
        <v>21</v>
      </c>
      <c r="F38" s="81" t="s">
        <v>17</v>
      </c>
      <c r="G38" s="72" t="s">
        <v>22</v>
      </c>
      <c r="H38" s="74" t="s">
        <v>26</v>
      </c>
      <c r="I38" s="80" t="s">
        <v>16</v>
      </c>
      <c r="J38" s="73" t="s">
        <v>23</v>
      </c>
      <c r="K38" s="74" t="s">
        <v>25</v>
      </c>
      <c r="L38" s="102" t="s">
        <v>3</v>
      </c>
      <c r="M38" s="74" t="s">
        <v>36</v>
      </c>
      <c r="N38" s="91" t="s">
        <v>5</v>
      </c>
    </row>
    <row r="39" spans="1:14" x14ac:dyDescent="0.2">
      <c r="A39" s="82">
        <f>+$B$1</f>
        <v>42826</v>
      </c>
      <c r="B39" s="84">
        <f>+'1'!$C$60</f>
        <v>0</v>
      </c>
      <c r="C39" s="85">
        <f>+'1'!$C$61</f>
        <v>0</v>
      </c>
      <c r="D39" s="85">
        <f>+'1'!$C$62</f>
        <v>0</v>
      </c>
      <c r="E39" s="92">
        <f>+SUM('1'!$C$63:$C$65)</f>
        <v>0</v>
      </c>
      <c r="F39" s="96" t="str">
        <f>+IF(SUM(E39,B39)&gt;0,B39/SUM(E39,B39),"")</f>
        <v/>
      </c>
      <c r="G39" s="71">
        <f>+[1]Montáž!$AH$53</f>
        <v>0.97399999999999998</v>
      </c>
      <c r="H39" s="75">
        <f>+[1]Montáž!$AH$75</f>
        <v>0.92399999999999993</v>
      </c>
      <c r="I39" s="240" t="str">
        <f>+IF(SUM(C39:D39)&gt;0,1000000*(C39/SUM(C39:D39)),"")</f>
        <v/>
      </c>
      <c r="J39" s="85">
        <f>+[1]Montáž!$AH$9</f>
        <v>2500</v>
      </c>
      <c r="K39" s="217">
        <f>+[1]Montáž!$AH$31</f>
        <v>2625</v>
      </c>
      <c r="L39" s="5">
        <f>+SUM('1'!$C$63)</f>
        <v>0</v>
      </c>
      <c r="M39" s="92">
        <f>+SUM('1'!$C$64)</f>
        <v>0</v>
      </c>
      <c r="N39" s="3">
        <f>+SUM('1'!$C$65)</f>
        <v>0</v>
      </c>
    </row>
    <row r="40" spans="1:14" x14ac:dyDescent="0.2">
      <c r="A40" s="82">
        <f>IFERROR(IF(MONTH(A39+1)=$D$1,A39+1,""),"")</f>
        <v>42827</v>
      </c>
      <c r="B40" s="84">
        <f>+'2'!$C$60</f>
        <v>0</v>
      </c>
      <c r="C40" s="85">
        <f>+'2'!$C$61</f>
        <v>0</v>
      </c>
      <c r="D40" s="85">
        <f>+'2'!$C$62</f>
        <v>0</v>
      </c>
      <c r="E40" s="92">
        <f>+SUM('2'!$C$63:$C$65)</f>
        <v>0</v>
      </c>
      <c r="F40" s="96" t="str">
        <f t="shared" ref="F40:F69" si="8">+IF(SUM(E40,B40)&gt;0,B40/SUM(E40,B40),"")</f>
        <v/>
      </c>
      <c r="G40" s="71">
        <f>+G39</f>
        <v>0.97399999999999998</v>
      </c>
      <c r="H40" s="75">
        <f>+H39</f>
        <v>0.92399999999999993</v>
      </c>
      <c r="I40" s="240" t="str">
        <f t="shared" ref="I40:I70" si="9">+IF(SUM(C40:D40)&gt;0,1000000*(C40/SUM(C40:D40)),"")</f>
        <v/>
      </c>
      <c r="J40" s="85">
        <f>+J39</f>
        <v>2500</v>
      </c>
      <c r="K40" s="217">
        <f>+K39</f>
        <v>2625</v>
      </c>
      <c r="L40" s="5">
        <f>+SUM('2'!$C$63)</f>
        <v>0</v>
      </c>
      <c r="M40" s="92">
        <f>+SUM('2'!$C$64)</f>
        <v>0</v>
      </c>
      <c r="N40" s="3">
        <f>+SUM('2'!$C$65)</f>
        <v>0</v>
      </c>
    </row>
    <row r="41" spans="1:14" x14ac:dyDescent="0.2">
      <c r="A41" s="82">
        <f t="shared" ref="A41:A69" si="10">IFERROR(IF(MONTH(A40+1)=$D$1,A40+1,""),"")</f>
        <v>42828</v>
      </c>
      <c r="B41" s="84">
        <f>+'3'!$C$60</f>
        <v>964</v>
      </c>
      <c r="C41" s="85">
        <f>+'3'!$C$61</f>
        <v>1</v>
      </c>
      <c r="D41" s="85">
        <f>+'3'!$C$62</f>
        <v>963</v>
      </c>
      <c r="E41" s="92">
        <f>+SUM('3'!$C$63:$C$65)</f>
        <v>39</v>
      </c>
      <c r="F41" s="96">
        <f t="shared" si="8"/>
        <v>0.96111665004985047</v>
      </c>
      <c r="G41" s="71">
        <f t="shared" ref="G41:G70" si="11">+G40</f>
        <v>0.97399999999999998</v>
      </c>
      <c r="H41" s="75">
        <f t="shared" ref="H41:H70" si="12">+H40</f>
        <v>0.92399999999999993</v>
      </c>
      <c r="I41" s="240">
        <f t="shared" si="9"/>
        <v>1037.344398340249</v>
      </c>
      <c r="J41" s="85">
        <f t="shared" ref="J41:J70" si="13">+J40</f>
        <v>2500</v>
      </c>
      <c r="K41" s="217">
        <f t="shared" ref="K41:K70" si="14">+K40</f>
        <v>2625</v>
      </c>
      <c r="L41" s="5">
        <f>+SUM('3'!$C$63)</f>
        <v>0</v>
      </c>
      <c r="M41" s="92">
        <f>+SUM('3'!$C$64)</f>
        <v>26</v>
      </c>
      <c r="N41" s="3">
        <f>+SUM('3'!$C$65)</f>
        <v>13</v>
      </c>
    </row>
    <row r="42" spans="1:14" x14ac:dyDescent="0.2">
      <c r="A42" s="82">
        <f t="shared" si="10"/>
        <v>42829</v>
      </c>
      <c r="B42" s="84">
        <f>+'4'!$C$60</f>
        <v>660</v>
      </c>
      <c r="C42" s="85">
        <f>+'4'!$C$61</f>
        <v>0</v>
      </c>
      <c r="D42" s="85">
        <f>+'4'!$C$62</f>
        <v>660</v>
      </c>
      <c r="E42" s="92">
        <f>+SUM('4'!$C$63:$C$65)</f>
        <v>13</v>
      </c>
      <c r="F42" s="96">
        <f t="shared" si="8"/>
        <v>0.98068350668647841</v>
      </c>
      <c r="G42" s="71">
        <f t="shared" si="11"/>
        <v>0.97399999999999998</v>
      </c>
      <c r="H42" s="75">
        <f t="shared" si="12"/>
        <v>0.92399999999999993</v>
      </c>
      <c r="I42" s="240">
        <f t="shared" si="9"/>
        <v>0</v>
      </c>
      <c r="J42" s="85">
        <f t="shared" si="13"/>
        <v>2500</v>
      </c>
      <c r="K42" s="217">
        <f t="shared" si="14"/>
        <v>2625</v>
      </c>
      <c r="L42" s="5">
        <f>+SUM('4'!$C$63)</f>
        <v>0</v>
      </c>
      <c r="M42" s="92">
        <f>+SUM('4'!$C$64)</f>
        <v>11</v>
      </c>
      <c r="N42" s="3">
        <f>+SUM('4'!$C$65)</f>
        <v>2</v>
      </c>
    </row>
    <row r="43" spans="1:14" x14ac:dyDescent="0.2">
      <c r="A43" s="82">
        <f t="shared" si="10"/>
        <v>42830</v>
      </c>
      <c r="B43" s="84">
        <f>+'5'!$C$60</f>
        <v>1039</v>
      </c>
      <c r="C43" s="85">
        <f>+'5'!$C$61</f>
        <v>2</v>
      </c>
      <c r="D43" s="85">
        <f>+'5'!$C$62</f>
        <v>1037</v>
      </c>
      <c r="E43" s="92">
        <f>+SUM('5'!$C$63:$C$65)</f>
        <v>26</v>
      </c>
      <c r="F43" s="96">
        <f t="shared" si="8"/>
        <v>0.97558685446009386</v>
      </c>
      <c r="G43" s="71">
        <f t="shared" si="11"/>
        <v>0.97399999999999998</v>
      </c>
      <c r="H43" s="75">
        <f t="shared" si="12"/>
        <v>0.92399999999999993</v>
      </c>
      <c r="I43" s="240">
        <f t="shared" si="9"/>
        <v>1924.9278152069298</v>
      </c>
      <c r="J43" s="85">
        <f t="shared" si="13"/>
        <v>2500</v>
      </c>
      <c r="K43" s="217">
        <f t="shared" si="14"/>
        <v>2625</v>
      </c>
      <c r="L43" s="5">
        <f>+SUM('5'!$C$63)</f>
        <v>0</v>
      </c>
      <c r="M43" s="92">
        <f>+SUM('5'!$C$64)</f>
        <v>20</v>
      </c>
      <c r="N43" s="3">
        <f>+SUM('5'!$C$65)</f>
        <v>6</v>
      </c>
    </row>
    <row r="44" spans="1:14" x14ac:dyDescent="0.2">
      <c r="A44" s="82">
        <f t="shared" si="10"/>
        <v>42831</v>
      </c>
      <c r="B44" s="84">
        <f>+'6'!$C$60</f>
        <v>1120</v>
      </c>
      <c r="C44" s="85">
        <f>+'6'!$C$61</f>
        <v>0</v>
      </c>
      <c r="D44" s="85">
        <f>+'6'!$C$62</f>
        <v>1120</v>
      </c>
      <c r="E44" s="92">
        <f>+SUM('6'!$C$63:$C$65)</f>
        <v>35</v>
      </c>
      <c r="F44" s="96">
        <f t="shared" si="8"/>
        <v>0.96969696969696972</v>
      </c>
      <c r="G44" s="71">
        <f t="shared" si="11"/>
        <v>0.97399999999999998</v>
      </c>
      <c r="H44" s="75">
        <f t="shared" si="12"/>
        <v>0.92399999999999993</v>
      </c>
      <c r="I44" s="240">
        <f t="shared" si="9"/>
        <v>0</v>
      </c>
      <c r="J44" s="85">
        <f t="shared" si="13"/>
        <v>2500</v>
      </c>
      <c r="K44" s="217">
        <f t="shared" si="14"/>
        <v>2625</v>
      </c>
      <c r="L44" s="5">
        <f>+SUM('6'!$C$63)</f>
        <v>0</v>
      </c>
      <c r="M44" s="92">
        <f>+SUM('6'!$C$64)</f>
        <v>26</v>
      </c>
      <c r="N44" s="3">
        <f>+SUM('6'!$C$65)</f>
        <v>9</v>
      </c>
    </row>
    <row r="45" spans="1:14" x14ac:dyDescent="0.2">
      <c r="A45" s="82">
        <f t="shared" si="10"/>
        <v>42832</v>
      </c>
      <c r="B45" s="84">
        <f>+'7'!$C$60</f>
        <v>991</v>
      </c>
      <c r="C45" s="85">
        <f>+'7'!$C$61</f>
        <v>1</v>
      </c>
      <c r="D45" s="85">
        <f>+'7'!$C$62</f>
        <v>990</v>
      </c>
      <c r="E45" s="92">
        <f>+SUM('7'!$C$63:$C$65)</f>
        <v>37</v>
      </c>
      <c r="F45" s="96">
        <f t="shared" si="8"/>
        <v>0.96400778210116733</v>
      </c>
      <c r="G45" s="71">
        <f t="shared" si="11"/>
        <v>0.97399999999999998</v>
      </c>
      <c r="H45" s="75">
        <f t="shared" si="12"/>
        <v>0.92399999999999993</v>
      </c>
      <c r="I45" s="240">
        <f t="shared" si="9"/>
        <v>1009.0817356205853</v>
      </c>
      <c r="J45" s="85">
        <f t="shared" si="13"/>
        <v>2500</v>
      </c>
      <c r="K45" s="217">
        <f t="shared" si="14"/>
        <v>2625</v>
      </c>
      <c r="L45" s="5">
        <f>+SUM('7'!$C$63)</f>
        <v>3</v>
      </c>
      <c r="M45" s="92">
        <f>+SUM('7'!$C$64)</f>
        <v>33</v>
      </c>
      <c r="N45" s="3">
        <f>+SUM('7'!$C$65)</f>
        <v>1</v>
      </c>
    </row>
    <row r="46" spans="1:14" x14ac:dyDescent="0.2">
      <c r="A46" s="82">
        <f t="shared" si="10"/>
        <v>42833</v>
      </c>
      <c r="B46" s="84">
        <f>+'8'!$C$60</f>
        <v>0</v>
      </c>
      <c r="C46" s="85">
        <f>+'8'!$C$61</f>
        <v>0</v>
      </c>
      <c r="D46" s="85">
        <f>+'8'!$C$62</f>
        <v>0</v>
      </c>
      <c r="E46" s="92">
        <f>+SUM('8'!$C$63:$C$65)</f>
        <v>0</v>
      </c>
      <c r="F46" s="96" t="str">
        <f t="shared" si="8"/>
        <v/>
      </c>
      <c r="G46" s="71">
        <f t="shared" si="11"/>
        <v>0.97399999999999998</v>
      </c>
      <c r="H46" s="75">
        <f t="shared" si="12"/>
        <v>0.92399999999999993</v>
      </c>
      <c r="I46" s="240" t="str">
        <f t="shared" si="9"/>
        <v/>
      </c>
      <c r="J46" s="85">
        <f t="shared" si="13"/>
        <v>2500</v>
      </c>
      <c r="K46" s="217">
        <f t="shared" si="14"/>
        <v>2625</v>
      </c>
      <c r="L46" s="5">
        <f>+SUM('8'!$C$63)</f>
        <v>0</v>
      </c>
      <c r="M46" s="92">
        <f>+SUM('8'!$C$64)</f>
        <v>0</v>
      </c>
      <c r="N46" s="3">
        <f>+SUM('8'!$C$65)</f>
        <v>0</v>
      </c>
    </row>
    <row r="47" spans="1:14" x14ac:dyDescent="0.2">
      <c r="A47" s="82">
        <f t="shared" si="10"/>
        <v>42834</v>
      </c>
      <c r="B47" s="84">
        <f>+'9'!$C$60</f>
        <v>0</v>
      </c>
      <c r="C47" s="85">
        <f>+'9'!$C$61</f>
        <v>0</v>
      </c>
      <c r="D47" s="85">
        <f>+'9'!$C$62</f>
        <v>0</v>
      </c>
      <c r="E47" s="92">
        <f>+SUM('9'!$C$63:$C$65)</f>
        <v>0</v>
      </c>
      <c r="F47" s="96" t="str">
        <f t="shared" si="8"/>
        <v/>
      </c>
      <c r="G47" s="71">
        <f t="shared" si="11"/>
        <v>0.97399999999999998</v>
      </c>
      <c r="H47" s="75">
        <f t="shared" si="12"/>
        <v>0.92399999999999993</v>
      </c>
      <c r="I47" s="240" t="str">
        <f t="shared" si="9"/>
        <v/>
      </c>
      <c r="J47" s="85">
        <f t="shared" si="13"/>
        <v>2500</v>
      </c>
      <c r="K47" s="217">
        <f t="shared" si="14"/>
        <v>2625</v>
      </c>
      <c r="L47" s="5">
        <f>+SUM('9'!$C$63)</f>
        <v>0</v>
      </c>
      <c r="M47" s="92">
        <f>+SUM('9'!$C$64)</f>
        <v>0</v>
      </c>
      <c r="N47" s="3">
        <f>+SUM('9'!$C$65)</f>
        <v>0</v>
      </c>
    </row>
    <row r="48" spans="1:14" x14ac:dyDescent="0.2">
      <c r="A48" s="82">
        <f t="shared" si="10"/>
        <v>42835</v>
      </c>
      <c r="B48" s="84">
        <f>+'10'!$C$60</f>
        <v>1114</v>
      </c>
      <c r="C48" s="85">
        <f>+'10'!$C$61</f>
        <v>0</v>
      </c>
      <c r="D48" s="85">
        <f>+'10'!$C$62</f>
        <v>1114</v>
      </c>
      <c r="E48" s="92">
        <f>+SUM('10'!$C$63:$C$65)</f>
        <v>37</v>
      </c>
      <c r="F48" s="96">
        <f t="shared" si="8"/>
        <v>0.96785403996524766</v>
      </c>
      <c r="G48" s="71">
        <f t="shared" si="11"/>
        <v>0.97399999999999998</v>
      </c>
      <c r="H48" s="75">
        <f t="shared" si="12"/>
        <v>0.92399999999999993</v>
      </c>
      <c r="I48" s="240">
        <f t="shared" si="9"/>
        <v>0</v>
      </c>
      <c r="J48" s="85">
        <f t="shared" si="13"/>
        <v>2500</v>
      </c>
      <c r="K48" s="217">
        <f t="shared" si="14"/>
        <v>2625</v>
      </c>
      <c r="L48" s="5">
        <f>+SUM('10'!$C$63)</f>
        <v>1</v>
      </c>
      <c r="M48" s="92">
        <f>+SUM('10'!$C$64)</f>
        <v>33</v>
      </c>
      <c r="N48" s="3">
        <f>+SUM('10'!$C$65)</f>
        <v>3</v>
      </c>
    </row>
    <row r="49" spans="1:14" x14ac:dyDescent="0.2">
      <c r="A49" s="82">
        <f t="shared" si="10"/>
        <v>42836</v>
      </c>
      <c r="B49" s="84">
        <f>+'11'!$C$60</f>
        <v>982</v>
      </c>
      <c r="C49" s="85">
        <f>+'11'!$C$61</f>
        <v>1</v>
      </c>
      <c r="D49" s="85">
        <f>+'11'!$C$62</f>
        <v>981</v>
      </c>
      <c r="E49" s="92">
        <f>+SUM('11'!$C$63:$C$65)</f>
        <v>22</v>
      </c>
      <c r="F49" s="96">
        <f t="shared" si="8"/>
        <v>0.97808764940239046</v>
      </c>
      <c r="G49" s="71">
        <f t="shared" si="11"/>
        <v>0.97399999999999998</v>
      </c>
      <c r="H49" s="75">
        <f t="shared" si="12"/>
        <v>0.92399999999999993</v>
      </c>
      <c r="I49" s="240">
        <f t="shared" si="9"/>
        <v>1018.3299389002036</v>
      </c>
      <c r="J49" s="85">
        <f t="shared" si="13"/>
        <v>2500</v>
      </c>
      <c r="K49" s="217">
        <f t="shared" si="14"/>
        <v>2625</v>
      </c>
      <c r="L49" s="5">
        <f>+SUM('11'!$C$63)</f>
        <v>1</v>
      </c>
      <c r="M49" s="92">
        <f>+SUM('11'!$C$64)</f>
        <v>21</v>
      </c>
      <c r="N49" s="3">
        <f>+SUM('11'!$C$65)</f>
        <v>0</v>
      </c>
    </row>
    <row r="50" spans="1:14" x14ac:dyDescent="0.2">
      <c r="A50" s="82">
        <f t="shared" si="10"/>
        <v>42837</v>
      </c>
      <c r="B50" s="84">
        <f>+'12'!$C$60</f>
        <v>1128</v>
      </c>
      <c r="C50" s="85">
        <f>+'12'!$C$61</f>
        <v>5</v>
      </c>
      <c r="D50" s="85">
        <f>+'12'!$C$62</f>
        <v>1123</v>
      </c>
      <c r="E50" s="92">
        <f>+SUM('12'!$C$63:$C$65)</f>
        <v>37</v>
      </c>
      <c r="F50" s="96">
        <f t="shared" si="8"/>
        <v>0.96824034334763953</v>
      </c>
      <c r="G50" s="71">
        <f t="shared" si="11"/>
        <v>0.97399999999999998</v>
      </c>
      <c r="H50" s="75">
        <f t="shared" si="12"/>
        <v>0.92399999999999993</v>
      </c>
      <c r="I50" s="240">
        <f t="shared" si="9"/>
        <v>4432.6241134751772</v>
      </c>
      <c r="J50" s="85">
        <f t="shared" si="13"/>
        <v>2500</v>
      </c>
      <c r="K50" s="217">
        <f t="shared" si="14"/>
        <v>2625</v>
      </c>
      <c r="L50" s="5">
        <f>+SUM('12'!$C$63)</f>
        <v>3</v>
      </c>
      <c r="M50" s="92">
        <f>+SUM('12'!$C$64)</f>
        <v>34</v>
      </c>
      <c r="N50" s="3">
        <f>+SUM('12'!$C$65)</f>
        <v>0</v>
      </c>
    </row>
    <row r="51" spans="1:14" x14ac:dyDescent="0.2">
      <c r="A51" s="82">
        <f t="shared" si="10"/>
        <v>42838</v>
      </c>
      <c r="B51" s="84">
        <f>+'13'!$C$60</f>
        <v>1024</v>
      </c>
      <c r="C51" s="85">
        <f>+'13'!$C$61</f>
        <v>0</v>
      </c>
      <c r="D51" s="85">
        <f>+'13'!$C$62</f>
        <v>1024</v>
      </c>
      <c r="E51" s="92">
        <f>+SUM('13'!$C$63:$C$65)</f>
        <v>15</v>
      </c>
      <c r="F51" s="96">
        <f t="shared" si="8"/>
        <v>0.98556304138594808</v>
      </c>
      <c r="G51" s="71">
        <f t="shared" si="11"/>
        <v>0.97399999999999998</v>
      </c>
      <c r="H51" s="75">
        <f t="shared" si="12"/>
        <v>0.92399999999999993</v>
      </c>
      <c r="I51" s="240">
        <f t="shared" si="9"/>
        <v>0</v>
      </c>
      <c r="J51" s="85">
        <f t="shared" si="13"/>
        <v>2500</v>
      </c>
      <c r="K51" s="217">
        <f t="shared" si="14"/>
        <v>2625</v>
      </c>
      <c r="L51" s="5">
        <f>+SUM('13'!$C$63)</f>
        <v>2</v>
      </c>
      <c r="M51" s="92">
        <f>+SUM('13'!$C$64)</f>
        <v>11</v>
      </c>
      <c r="N51" s="3">
        <f>+SUM('13'!$C$65)</f>
        <v>2</v>
      </c>
    </row>
    <row r="52" spans="1:14" x14ac:dyDescent="0.2">
      <c r="A52" s="82">
        <f t="shared" si="10"/>
        <v>42839</v>
      </c>
      <c r="B52" s="84">
        <f>+'14'!$C$60</f>
        <v>0</v>
      </c>
      <c r="C52" s="85">
        <f>+'14'!$C$61</f>
        <v>0</v>
      </c>
      <c r="D52" s="85">
        <f>+'14'!$C$62</f>
        <v>0</v>
      </c>
      <c r="E52" s="92">
        <f>+SUM('14'!$C$63:$C$65)</f>
        <v>0</v>
      </c>
      <c r="F52" s="96" t="str">
        <f t="shared" si="8"/>
        <v/>
      </c>
      <c r="G52" s="71">
        <f t="shared" si="11"/>
        <v>0.97399999999999998</v>
      </c>
      <c r="H52" s="75">
        <f t="shared" si="12"/>
        <v>0.92399999999999993</v>
      </c>
      <c r="I52" s="240" t="str">
        <f t="shared" si="9"/>
        <v/>
      </c>
      <c r="J52" s="85">
        <f t="shared" si="13"/>
        <v>2500</v>
      </c>
      <c r="K52" s="217">
        <f t="shared" si="14"/>
        <v>2625</v>
      </c>
      <c r="L52" s="5">
        <f>+SUM('14'!$C$63)</f>
        <v>0</v>
      </c>
      <c r="M52" s="92">
        <f>+SUM('14'!$C$64)</f>
        <v>0</v>
      </c>
      <c r="N52" s="3">
        <f>+SUM('14'!$C$65)</f>
        <v>0</v>
      </c>
    </row>
    <row r="53" spans="1:14" x14ac:dyDescent="0.2">
      <c r="A53" s="82">
        <f t="shared" si="10"/>
        <v>42840</v>
      </c>
      <c r="B53" s="84">
        <f>+'15'!$C$60</f>
        <v>0</v>
      </c>
      <c r="C53" s="85">
        <f>+'15'!$C$61</f>
        <v>0</v>
      </c>
      <c r="D53" s="85">
        <f>+'15'!$C$62</f>
        <v>0</v>
      </c>
      <c r="E53" s="92">
        <f>+SUM('15'!$C$63:$C$65)</f>
        <v>0</v>
      </c>
      <c r="F53" s="96" t="str">
        <f t="shared" si="8"/>
        <v/>
      </c>
      <c r="G53" s="71">
        <f t="shared" si="11"/>
        <v>0.97399999999999998</v>
      </c>
      <c r="H53" s="75">
        <f t="shared" si="12"/>
        <v>0.92399999999999993</v>
      </c>
      <c r="I53" s="240" t="str">
        <f t="shared" si="9"/>
        <v/>
      </c>
      <c r="J53" s="85">
        <f t="shared" si="13"/>
        <v>2500</v>
      </c>
      <c r="K53" s="217">
        <f t="shared" si="14"/>
        <v>2625</v>
      </c>
      <c r="L53" s="5">
        <f>+SUM('15'!$C$63)</f>
        <v>0</v>
      </c>
      <c r="M53" s="92">
        <f>+SUM('15'!$C$64)</f>
        <v>0</v>
      </c>
      <c r="N53" s="3">
        <f>+SUM('15'!$C$65)</f>
        <v>0</v>
      </c>
    </row>
    <row r="54" spans="1:14" x14ac:dyDescent="0.2">
      <c r="A54" s="82">
        <f t="shared" si="10"/>
        <v>42841</v>
      </c>
      <c r="B54" s="84">
        <f>+'16'!$C$60</f>
        <v>0</v>
      </c>
      <c r="C54" s="85">
        <f>+'16'!$C$61</f>
        <v>0</v>
      </c>
      <c r="D54" s="85">
        <f>+'16'!$C$62</f>
        <v>0</v>
      </c>
      <c r="E54" s="92">
        <f>+SUM('16'!$C$63:$C$65)</f>
        <v>0</v>
      </c>
      <c r="F54" s="96" t="str">
        <f t="shared" si="8"/>
        <v/>
      </c>
      <c r="G54" s="71">
        <f t="shared" si="11"/>
        <v>0.97399999999999998</v>
      </c>
      <c r="H54" s="75">
        <f t="shared" si="12"/>
        <v>0.92399999999999993</v>
      </c>
      <c r="I54" s="240" t="str">
        <f t="shared" si="9"/>
        <v/>
      </c>
      <c r="J54" s="85">
        <f t="shared" si="13"/>
        <v>2500</v>
      </c>
      <c r="K54" s="217">
        <f t="shared" si="14"/>
        <v>2625</v>
      </c>
      <c r="L54" s="5">
        <f>+SUM('16'!$C$63)</f>
        <v>0</v>
      </c>
      <c r="M54" s="92">
        <f>+SUM('16'!$C$64)</f>
        <v>0</v>
      </c>
      <c r="N54" s="3">
        <f>+SUM('16'!$C$65)</f>
        <v>0</v>
      </c>
    </row>
    <row r="55" spans="1:14" x14ac:dyDescent="0.2">
      <c r="A55" s="82">
        <f t="shared" si="10"/>
        <v>42842</v>
      </c>
      <c r="B55" s="84">
        <f>+'17'!$C$60</f>
        <v>0</v>
      </c>
      <c r="C55" s="85">
        <f>+'17'!$C$61</f>
        <v>0</v>
      </c>
      <c r="D55" s="85">
        <f>+'17'!$C$62</f>
        <v>0</v>
      </c>
      <c r="E55" s="92">
        <f>+SUM('17'!$C$63:$C$65)</f>
        <v>0</v>
      </c>
      <c r="F55" s="96" t="str">
        <f t="shared" si="8"/>
        <v/>
      </c>
      <c r="G55" s="71">
        <f t="shared" si="11"/>
        <v>0.97399999999999998</v>
      </c>
      <c r="H55" s="75">
        <f t="shared" si="12"/>
        <v>0.92399999999999993</v>
      </c>
      <c r="I55" s="240" t="str">
        <f t="shared" si="9"/>
        <v/>
      </c>
      <c r="J55" s="85">
        <f t="shared" si="13"/>
        <v>2500</v>
      </c>
      <c r="K55" s="217">
        <f t="shared" si="14"/>
        <v>2625</v>
      </c>
      <c r="L55" s="5">
        <f>+SUM('17'!$C$63)</f>
        <v>0</v>
      </c>
      <c r="M55" s="92">
        <f>+SUM('17'!$C$64)</f>
        <v>0</v>
      </c>
      <c r="N55" s="3">
        <f>+SUM('17'!$C$65)</f>
        <v>0</v>
      </c>
    </row>
    <row r="56" spans="1:14" x14ac:dyDescent="0.2">
      <c r="A56" s="82">
        <f t="shared" si="10"/>
        <v>42843</v>
      </c>
      <c r="B56" s="84">
        <f>+'18'!$C$60</f>
        <v>1053</v>
      </c>
      <c r="C56" s="85">
        <f>+'18'!$C$61</f>
        <v>2</v>
      </c>
      <c r="D56" s="85">
        <f>+'18'!$C$62</f>
        <v>1051</v>
      </c>
      <c r="E56" s="92">
        <f>+SUM('18'!$C$63:$C$65)</f>
        <v>41</v>
      </c>
      <c r="F56" s="96">
        <f t="shared" si="8"/>
        <v>0.96252285191956122</v>
      </c>
      <c r="G56" s="71">
        <f t="shared" si="11"/>
        <v>0.97399999999999998</v>
      </c>
      <c r="H56" s="75">
        <f t="shared" si="12"/>
        <v>0.92399999999999993</v>
      </c>
      <c r="I56" s="240">
        <f t="shared" si="9"/>
        <v>1899.3352326685661</v>
      </c>
      <c r="J56" s="85">
        <f t="shared" si="13"/>
        <v>2500</v>
      </c>
      <c r="K56" s="217">
        <f t="shared" si="14"/>
        <v>2625</v>
      </c>
      <c r="L56" s="5">
        <f>+SUM('18'!$C$63)</f>
        <v>27</v>
      </c>
      <c r="M56" s="92">
        <f>+SUM('18'!$C$64)</f>
        <v>13</v>
      </c>
      <c r="N56" s="3">
        <f>+SUM('18'!$C$65)</f>
        <v>1</v>
      </c>
    </row>
    <row r="57" spans="1:14" x14ac:dyDescent="0.2">
      <c r="A57" s="82">
        <f t="shared" si="10"/>
        <v>42844</v>
      </c>
      <c r="B57" s="84">
        <f>+'19'!$C$60</f>
        <v>883</v>
      </c>
      <c r="C57" s="85">
        <f>+'19'!$C$61</f>
        <v>1</v>
      </c>
      <c r="D57" s="85">
        <f>+'19'!$C$62</f>
        <v>882</v>
      </c>
      <c r="E57" s="92">
        <f>+SUM('19'!$C$63:$C$65)</f>
        <v>8</v>
      </c>
      <c r="F57" s="96">
        <f t="shared" si="8"/>
        <v>0.99102132435465773</v>
      </c>
      <c r="G57" s="71">
        <f t="shared" si="11"/>
        <v>0.97399999999999998</v>
      </c>
      <c r="H57" s="75">
        <f t="shared" si="12"/>
        <v>0.92399999999999993</v>
      </c>
      <c r="I57" s="240">
        <f t="shared" si="9"/>
        <v>1132.5028312570782</v>
      </c>
      <c r="J57" s="85">
        <f t="shared" si="13"/>
        <v>2500</v>
      </c>
      <c r="K57" s="217">
        <f t="shared" si="14"/>
        <v>2625</v>
      </c>
      <c r="L57" s="5">
        <f>+SUM('19'!$C$63)</f>
        <v>0</v>
      </c>
      <c r="M57" s="92">
        <f>+SUM('19'!$C$64)</f>
        <v>7</v>
      </c>
      <c r="N57" s="3">
        <f>+SUM('19'!$C$65)</f>
        <v>1</v>
      </c>
    </row>
    <row r="58" spans="1:14" x14ac:dyDescent="0.2">
      <c r="A58" s="82">
        <f t="shared" si="10"/>
        <v>42845</v>
      </c>
      <c r="B58" s="84">
        <f>+'20'!$C$60</f>
        <v>993</v>
      </c>
      <c r="C58" s="85">
        <f>+'20'!$C$61</f>
        <v>0</v>
      </c>
      <c r="D58" s="85">
        <f>+'20'!$C$62</f>
        <v>993</v>
      </c>
      <c r="E58" s="92">
        <f>+SUM('20'!$C$63:$C$65)</f>
        <v>65</v>
      </c>
      <c r="F58" s="96">
        <f t="shared" si="8"/>
        <v>0.93856332703213607</v>
      </c>
      <c r="G58" s="71">
        <f t="shared" si="11"/>
        <v>0.97399999999999998</v>
      </c>
      <c r="H58" s="75">
        <f t="shared" si="12"/>
        <v>0.92399999999999993</v>
      </c>
      <c r="I58" s="240">
        <f t="shared" si="9"/>
        <v>0</v>
      </c>
      <c r="J58" s="85">
        <f t="shared" si="13"/>
        <v>2500</v>
      </c>
      <c r="K58" s="217">
        <f t="shared" si="14"/>
        <v>2625</v>
      </c>
      <c r="L58" s="5">
        <f>+SUM('20'!$C$63)</f>
        <v>6</v>
      </c>
      <c r="M58" s="92">
        <f>+SUM('20'!$C$64)</f>
        <v>34</v>
      </c>
      <c r="N58" s="3">
        <f>+SUM('20'!$C$65)</f>
        <v>25</v>
      </c>
    </row>
    <row r="59" spans="1:14" x14ac:dyDescent="0.2">
      <c r="A59" s="82">
        <f t="shared" si="10"/>
        <v>42846</v>
      </c>
      <c r="B59" s="84">
        <f>+'21'!$C$60</f>
        <v>1000</v>
      </c>
      <c r="C59" s="85">
        <f>+'21'!$C$61</f>
        <v>4</v>
      </c>
      <c r="D59" s="85">
        <f>+'21'!$C$62</f>
        <v>996</v>
      </c>
      <c r="E59" s="92">
        <f>+SUM('21'!$C$63:$C$65)</f>
        <v>37</v>
      </c>
      <c r="F59" s="96">
        <f t="shared" si="8"/>
        <v>0.96432015429122464</v>
      </c>
      <c r="G59" s="71">
        <f t="shared" si="11"/>
        <v>0.97399999999999998</v>
      </c>
      <c r="H59" s="75">
        <f t="shared" si="12"/>
        <v>0.92399999999999993</v>
      </c>
      <c r="I59" s="240">
        <f t="shared" si="9"/>
        <v>4000</v>
      </c>
      <c r="J59" s="85">
        <f t="shared" si="13"/>
        <v>2500</v>
      </c>
      <c r="K59" s="217">
        <f t="shared" si="14"/>
        <v>2625</v>
      </c>
      <c r="L59" s="5">
        <f>+SUM('21'!$C$63)</f>
        <v>3</v>
      </c>
      <c r="M59" s="92">
        <f>+SUM('21'!$C$64)</f>
        <v>19</v>
      </c>
      <c r="N59" s="3">
        <f>+SUM('21'!$C$65)</f>
        <v>15</v>
      </c>
    </row>
    <row r="60" spans="1:14" x14ac:dyDescent="0.2">
      <c r="A60" s="82">
        <f t="shared" si="10"/>
        <v>42847</v>
      </c>
      <c r="B60" s="84">
        <f>+'22'!$C$60</f>
        <v>0</v>
      </c>
      <c r="C60" s="85">
        <f>+'22'!$C$61</f>
        <v>0</v>
      </c>
      <c r="D60" s="85">
        <f>+'22'!$C$62</f>
        <v>0</v>
      </c>
      <c r="E60" s="92">
        <f>+SUM('22'!$C$63:$C$65)</f>
        <v>0</v>
      </c>
      <c r="F60" s="96" t="str">
        <f t="shared" si="8"/>
        <v/>
      </c>
      <c r="G60" s="71">
        <f t="shared" si="11"/>
        <v>0.97399999999999998</v>
      </c>
      <c r="H60" s="75">
        <f t="shared" si="12"/>
        <v>0.92399999999999993</v>
      </c>
      <c r="I60" s="240" t="str">
        <f t="shared" si="9"/>
        <v/>
      </c>
      <c r="J60" s="85">
        <f t="shared" si="13"/>
        <v>2500</v>
      </c>
      <c r="K60" s="217">
        <f t="shared" si="14"/>
        <v>2625</v>
      </c>
      <c r="L60" s="5">
        <f>+SUM('22'!$C$63)</f>
        <v>0</v>
      </c>
      <c r="M60" s="92">
        <f>+SUM('22'!$C$64)</f>
        <v>0</v>
      </c>
      <c r="N60" s="3">
        <f>+SUM('22'!$C$65)</f>
        <v>0</v>
      </c>
    </row>
    <row r="61" spans="1:14" x14ac:dyDescent="0.2">
      <c r="A61" s="82">
        <f t="shared" si="10"/>
        <v>42848</v>
      </c>
      <c r="B61" s="84">
        <f>+'23'!$C$60</f>
        <v>0</v>
      </c>
      <c r="C61" s="85">
        <f>+'23'!$C$61</f>
        <v>0</v>
      </c>
      <c r="D61" s="85">
        <f>+'23'!$C$62</f>
        <v>0</v>
      </c>
      <c r="E61" s="92">
        <f>+SUM('23'!$C$63:$C$65)</f>
        <v>0</v>
      </c>
      <c r="F61" s="96" t="str">
        <f t="shared" si="8"/>
        <v/>
      </c>
      <c r="G61" s="71">
        <f t="shared" si="11"/>
        <v>0.97399999999999998</v>
      </c>
      <c r="H61" s="75">
        <f t="shared" si="12"/>
        <v>0.92399999999999993</v>
      </c>
      <c r="I61" s="240" t="str">
        <f t="shared" si="9"/>
        <v/>
      </c>
      <c r="J61" s="85">
        <f t="shared" si="13"/>
        <v>2500</v>
      </c>
      <c r="K61" s="217">
        <f t="shared" si="14"/>
        <v>2625</v>
      </c>
      <c r="L61" s="5">
        <f>+SUM('23'!$C$63)</f>
        <v>0</v>
      </c>
      <c r="M61" s="92">
        <f>+SUM('23'!$C$64)</f>
        <v>0</v>
      </c>
      <c r="N61" s="3">
        <f>+SUM('23'!$C$65)</f>
        <v>0</v>
      </c>
    </row>
    <row r="62" spans="1:14" x14ac:dyDescent="0.2">
      <c r="A62" s="82">
        <f t="shared" si="10"/>
        <v>42849</v>
      </c>
      <c r="B62" s="84">
        <f>+'24'!$C$60</f>
        <v>1088</v>
      </c>
      <c r="C62" s="85">
        <f>+'24'!$C$61</f>
        <v>0</v>
      </c>
      <c r="D62" s="85">
        <f>+'24'!$C$62</f>
        <v>1088</v>
      </c>
      <c r="E62" s="92">
        <f>+SUM('24'!$C$63:$C$65)</f>
        <v>21</v>
      </c>
      <c r="F62" s="96">
        <f t="shared" si="8"/>
        <v>0.98106402164111817</v>
      </c>
      <c r="G62" s="71">
        <f t="shared" si="11"/>
        <v>0.97399999999999998</v>
      </c>
      <c r="H62" s="75">
        <f t="shared" si="12"/>
        <v>0.92399999999999993</v>
      </c>
      <c r="I62" s="240">
        <f t="shared" si="9"/>
        <v>0</v>
      </c>
      <c r="J62" s="85">
        <f t="shared" si="13"/>
        <v>2500</v>
      </c>
      <c r="K62" s="217">
        <f t="shared" si="14"/>
        <v>2625</v>
      </c>
      <c r="L62" s="5">
        <f>+SUM('24'!$C$63)</f>
        <v>0</v>
      </c>
      <c r="M62" s="92">
        <f>+SUM('24'!$C$64)</f>
        <v>20</v>
      </c>
      <c r="N62" s="3">
        <f>+SUM('24'!$C$65)</f>
        <v>1</v>
      </c>
    </row>
    <row r="63" spans="1:14" x14ac:dyDescent="0.2">
      <c r="A63" s="82">
        <f t="shared" si="10"/>
        <v>42850</v>
      </c>
      <c r="B63" s="84">
        <f>+'25'!$C$60</f>
        <v>1331</v>
      </c>
      <c r="C63" s="85">
        <f>+'25'!$C$61</f>
        <v>2</v>
      </c>
      <c r="D63" s="85">
        <f>+'25'!$C$62</f>
        <v>1329</v>
      </c>
      <c r="E63" s="92">
        <f>+SUM('25'!$C$63:$C$65)</f>
        <v>19</v>
      </c>
      <c r="F63" s="96">
        <f t="shared" si="8"/>
        <v>0.98592592592592587</v>
      </c>
      <c r="G63" s="71">
        <f t="shared" si="11"/>
        <v>0.97399999999999998</v>
      </c>
      <c r="H63" s="75">
        <f t="shared" si="12"/>
        <v>0.92399999999999993</v>
      </c>
      <c r="I63" s="240">
        <f t="shared" si="9"/>
        <v>1502.6296018031555</v>
      </c>
      <c r="J63" s="85">
        <f t="shared" si="13"/>
        <v>2500</v>
      </c>
      <c r="K63" s="217">
        <f t="shared" si="14"/>
        <v>2625</v>
      </c>
      <c r="L63" s="5">
        <f>+SUM('25'!$C$63)</f>
        <v>7</v>
      </c>
      <c r="M63" s="92">
        <f>+SUM('25'!$C$64)</f>
        <v>11</v>
      </c>
      <c r="N63" s="3">
        <f>+SUM('25'!$C$65)</f>
        <v>1</v>
      </c>
    </row>
    <row r="64" spans="1:14" x14ac:dyDescent="0.2">
      <c r="A64" s="82">
        <f t="shared" si="10"/>
        <v>42851</v>
      </c>
      <c r="B64" s="84">
        <f>+'26'!$C$60</f>
        <v>1000</v>
      </c>
      <c r="C64" s="85">
        <f>+'26'!$C$61</f>
        <v>0</v>
      </c>
      <c r="D64" s="85">
        <f>+'26'!$C$62</f>
        <v>1000</v>
      </c>
      <c r="E64" s="92">
        <f>+SUM('26'!$C$63:$C$65)</f>
        <v>40</v>
      </c>
      <c r="F64" s="96">
        <f t="shared" si="8"/>
        <v>0.96153846153846156</v>
      </c>
      <c r="G64" s="71">
        <f t="shared" si="11"/>
        <v>0.97399999999999998</v>
      </c>
      <c r="H64" s="75">
        <f t="shared" si="12"/>
        <v>0.92399999999999993</v>
      </c>
      <c r="I64" s="240">
        <f t="shared" si="9"/>
        <v>0</v>
      </c>
      <c r="J64" s="85">
        <f t="shared" si="13"/>
        <v>2500</v>
      </c>
      <c r="K64" s="217">
        <f t="shared" si="14"/>
        <v>2625</v>
      </c>
      <c r="L64" s="5">
        <f>+SUM('26'!$C$63)</f>
        <v>0</v>
      </c>
      <c r="M64" s="92">
        <f>+SUM('26'!$C$64)</f>
        <v>35</v>
      </c>
      <c r="N64" s="3">
        <f>+SUM('26'!$C$65)</f>
        <v>5</v>
      </c>
    </row>
    <row r="65" spans="1:14" x14ac:dyDescent="0.2">
      <c r="A65" s="82">
        <f t="shared" si="10"/>
        <v>42852</v>
      </c>
      <c r="B65" s="84">
        <f>+'27'!$C$60</f>
        <v>1125</v>
      </c>
      <c r="C65" s="85">
        <f>+'27'!$C$61</f>
        <v>0</v>
      </c>
      <c r="D65" s="85">
        <f>+'27'!$C$62</f>
        <v>1125</v>
      </c>
      <c r="E65" s="92">
        <f>+SUM('27'!$C$63:$C$65)</f>
        <v>20</v>
      </c>
      <c r="F65" s="96">
        <f t="shared" si="8"/>
        <v>0.98253275109170302</v>
      </c>
      <c r="G65" s="71">
        <f t="shared" si="11"/>
        <v>0.97399999999999998</v>
      </c>
      <c r="H65" s="75">
        <f t="shared" si="12"/>
        <v>0.92399999999999993</v>
      </c>
      <c r="I65" s="240">
        <f t="shared" si="9"/>
        <v>0</v>
      </c>
      <c r="J65" s="85">
        <f t="shared" si="13"/>
        <v>2500</v>
      </c>
      <c r="K65" s="217">
        <f t="shared" si="14"/>
        <v>2625</v>
      </c>
      <c r="L65" s="5">
        <f>+SUM('27'!$C$63)</f>
        <v>6</v>
      </c>
      <c r="M65" s="92">
        <f>+SUM('27'!$C$64)</f>
        <v>13</v>
      </c>
      <c r="N65" s="3">
        <f>+SUM('27'!$C$65)</f>
        <v>1</v>
      </c>
    </row>
    <row r="66" spans="1:14" x14ac:dyDescent="0.2">
      <c r="A66" s="82">
        <f t="shared" si="10"/>
        <v>42853</v>
      </c>
      <c r="B66" s="84">
        <f>+'28'!$C$60</f>
        <v>735</v>
      </c>
      <c r="C66" s="85">
        <f>+'28'!$C$61</f>
        <v>6</v>
      </c>
      <c r="D66" s="85">
        <f>+'28'!$C$62</f>
        <v>729</v>
      </c>
      <c r="E66" s="92">
        <f>+SUM('28'!$C$63:$C$65)</f>
        <v>27</v>
      </c>
      <c r="F66" s="96">
        <f t="shared" si="8"/>
        <v>0.96456692913385822</v>
      </c>
      <c r="G66" s="71">
        <f t="shared" si="11"/>
        <v>0.97399999999999998</v>
      </c>
      <c r="H66" s="75">
        <f t="shared" si="12"/>
        <v>0.92399999999999993</v>
      </c>
      <c r="I66" s="240">
        <f t="shared" si="9"/>
        <v>8163.2653061224501</v>
      </c>
      <c r="J66" s="85">
        <f t="shared" si="13"/>
        <v>2500</v>
      </c>
      <c r="K66" s="217">
        <f t="shared" si="14"/>
        <v>2625</v>
      </c>
      <c r="L66" s="5">
        <f>+SUM('28'!$C$63)</f>
        <v>0</v>
      </c>
      <c r="M66" s="92">
        <f>+SUM('28'!$C$64)</f>
        <v>26</v>
      </c>
      <c r="N66" s="3">
        <f>+SUM('28'!$C$65)</f>
        <v>1</v>
      </c>
    </row>
    <row r="67" spans="1:14" x14ac:dyDescent="0.2">
      <c r="A67" s="82">
        <f t="shared" si="10"/>
        <v>42854</v>
      </c>
      <c r="B67" s="84">
        <f>+'29'!$C$60</f>
        <v>0</v>
      </c>
      <c r="C67" s="85">
        <f>+'29'!$C$61</f>
        <v>0</v>
      </c>
      <c r="D67" s="85">
        <f>+'29'!$C$62</f>
        <v>0</v>
      </c>
      <c r="E67" s="92">
        <f>+SUM('29'!$C$63:$C$65)</f>
        <v>0</v>
      </c>
      <c r="F67" s="96" t="str">
        <f t="shared" si="8"/>
        <v/>
      </c>
      <c r="G67" s="71">
        <f t="shared" si="11"/>
        <v>0.97399999999999998</v>
      </c>
      <c r="H67" s="75">
        <f t="shared" si="12"/>
        <v>0.92399999999999993</v>
      </c>
      <c r="I67" s="240" t="str">
        <f t="shared" si="9"/>
        <v/>
      </c>
      <c r="J67" s="85">
        <f t="shared" si="13"/>
        <v>2500</v>
      </c>
      <c r="K67" s="217">
        <f t="shared" si="14"/>
        <v>2625</v>
      </c>
      <c r="L67" s="5">
        <f>+SUM('29'!$C$63)</f>
        <v>0</v>
      </c>
      <c r="M67" s="92">
        <f>+SUM('29'!$C$64)</f>
        <v>0</v>
      </c>
      <c r="N67" s="3">
        <f>+SUM('29'!$C$65)</f>
        <v>0</v>
      </c>
    </row>
    <row r="68" spans="1:14" x14ac:dyDescent="0.2">
      <c r="A68" s="82">
        <f t="shared" si="10"/>
        <v>42855</v>
      </c>
      <c r="B68" s="84">
        <f>+'30'!$C$60</f>
        <v>0</v>
      </c>
      <c r="C68" s="85">
        <f>+'30'!$C$61</f>
        <v>0</v>
      </c>
      <c r="D68" s="85">
        <f>+'30'!$C$62</f>
        <v>0</v>
      </c>
      <c r="E68" s="92">
        <f>+SUM('30'!$C$63:$C$65)</f>
        <v>0</v>
      </c>
      <c r="F68" s="96" t="str">
        <f t="shared" si="8"/>
        <v/>
      </c>
      <c r="G68" s="71">
        <f t="shared" si="11"/>
        <v>0.97399999999999998</v>
      </c>
      <c r="H68" s="75">
        <f t="shared" si="12"/>
        <v>0.92399999999999993</v>
      </c>
      <c r="I68" s="240" t="str">
        <f t="shared" si="9"/>
        <v/>
      </c>
      <c r="J68" s="85">
        <f t="shared" si="13"/>
        <v>2500</v>
      </c>
      <c r="K68" s="217">
        <f t="shared" si="14"/>
        <v>2625</v>
      </c>
      <c r="L68" s="5">
        <f>+SUM('30'!$C$63)</f>
        <v>0</v>
      </c>
      <c r="M68" s="92">
        <f>+SUM('30'!$C$64)</f>
        <v>0</v>
      </c>
      <c r="N68" s="3">
        <f>+SUM('30'!$C$65)</f>
        <v>0</v>
      </c>
    </row>
    <row r="69" spans="1:14" ht="13.5" thickBot="1" x14ac:dyDescent="0.25">
      <c r="A69" s="82" t="str">
        <f t="shared" si="10"/>
        <v/>
      </c>
      <c r="B69" s="86">
        <f>+'31'!$C$60</f>
        <v>0</v>
      </c>
      <c r="C69" s="87">
        <f>+'31'!$C$61</f>
        <v>0</v>
      </c>
      <c r="D69" s="87">
        <f>+'31'!$C$62</f>
        <v>0</v>
      </c>
      <c r="E69" s="93">
        <f>+SUM('31'!$C$63:$C$65)</f>
        <v>0</v>
      </c>
      <c r="F69" s="97" t="str">
        <f t="shared" si="8"/>
        <v/>
      </c>
      <c r="G69" s="90">
        <f t="shared" si="11"/>
        <v>0.97399999999999998</v>
      </c>
      <c r="H69" s="76">
        <f t="shared" si="12"/>
        <v>0.92399999999999993</v>
      </c>
      <c r="I69" s="241" t="str">
        <f t="shared" si="9"/>
        <v/>
      </c>
      <c r="J69" s="87">
        <f t="shared" si="13"/>
        <v>2500</v>
      </c>
      <c r="K69" s="218">
        <f t="shared" si="14"/>
        <v>2625</v>
      </c>
      <c r="L69" s="103">
        <f>+SUM('31'!$C$63)</f>
        <v>0</v>
      </c>
      <c r="M69" s="93">
        <f>+SUM('31'!$C$64)</f>
        <v>0</v>
      </c>
      <c r="N69" s="77">
        <f>+SUM('31'!$C$65)</f>
        <v>0</v>
      </c>
    </row>
    <row r="70" spans="1:14" ht="13.5" thickBot="1" x14ac:dyDescent="0.25">
      <c r="A70" s="83" t="s">
        <v>24</v>
      </c>
      <c r="B70" s="88">
        <f>SUM(B39:B69)</f>
        <v>18230</v>
      </c>
      <c r="C70" s="89">
        <f>SUM(C39:C69)</f>
        <v>25</v>
      </c>
      <c r="D70" s="89">
        <f>SUM(D39:D69)</f>
        <v>18205</v>
      </c>
      <c r="E70" s="94">
        <f>SUM(E39:E69)</f>
        <v>539</v>
      </c>
      <c r="F70" s="98">
        <f>+IF(SUM(E70,B70)&gt;0,B70/SUM(E70,B70),"")</f>
        <v>0.97128243380041557</v>
      </c>
      <c r="G70" s="95">
        <f t="shared" si="11"/>
        <v>0.97399999999999998</v>
      </c>
      <c r="H70" s="78">
        <f t="shared" si="12"/>
        <v>0.92399999999999993</v>
      </c>
      <c r="I70" s="242">
        <f t="shared" si="9"/>
        <v>1371.3658804168952</v>
      </c>
      <c r="J70" s="89">
        <f t="shared" si="13"/>
        <v>2500</v>
      </c>
      <c r="K70" s="219">
        <f t="shared" si="14"/>
        <v>2625</v>
      </c>
      <c r="L70" s="104">
        <f t="shared" ref="L70:N70" si="15">SUM(L39:L69)</f>
        <v>59</v>
      </c>
      <c r="M70" s="94">
        <f t="shared" si="15"/>
        <v>393</v>
      </c>
      <c r="N70" s="79">
        <f t="shared" si="15"/>
        <v>87</v>
      </c>
    </row>
    <row r="72" spans="1:14" ht="24" thickBot="1" x14ac:dyDescent="0.4">
      <c r="A72" s="251" t="str">
        <f>[1]Montáž!$AI$8</f>
        <v>OBC 3</v>
      </c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3"/>
    </row>
    <row r="73" spans="1:14" x14ac:dyDescent="0.2">
      <c r="A73" s="81" t="s">
        <v>18</v>
      </c>
      <c r="B73" s="80" t="s">
        <v>0</v>
      </c>
      <c r="C73" s="73" t="s">
        <v>19</v>
      </c>
      <c r="D73" s="73" t="s">
        <v>20</v>
      </c>
      <c r="E73" s="91" t="s">
        <v>21</v>
      </c>
      <c r="F73" s="81" t="s">
        <v>17</v>
      </c>
      <c r="G73" s="72" t="s">
        <v>22</v>
      </c>
      <c r="H73" s="74" t="s">
        <v>26</v>
      </c>
      <c r="I73" s="80" t="s">
        <v>16</v>
      </c>
      <c r="J73" s="73" t="s">
        <v>23</v>
      </c>
      <c r="K73" s="74" t="s">
        <v>25</v>
      </c>
      <c r="L73" s="102" t="s">
        <v>3</v>
      </c>
      <c r="M73" s="74" t="s">
        <v>36</v>
      </c>
      <c r="N73" s="91" t="s">
        <v>5</v>
      </c>
    </row>
    <row r="74" spans="1:14" x14ac:dyDescent="0.2">
      <c r="A74" s="82">
        <f>+$B$1</f>
        <v>42826</v>
      </c>
      <c r="B74" s="84">
        <f>+'1'!$D$60</f>
        <v>0</v>
      </c>
      <c r="C74" s="85">
        <f>+'1'!$D$61</f>
        <v>0</v>
      </c>
      <c r="D74" s="85">
        <f>+'1'!$D$62</f>
        <v>0</v>
      </c>
      <c r="E74" s="92">
        <f>+SUM('1'!$D$63:$D$65)</f>
        <v>0</v>
      </c>
      <c r="F74" s="96" t="str">
        <f>+IF(SUM(E74,B74)&gt;0,B74/SUM(E74,B74),"")</f>
        <v/>
      </c>
      <c r="G74" s="71">
        <f>+[1]Montáž!$AI$53</f>
        <v>0.97399999999999998</v>
      </c>
      <c r="H74" s="75">
        <f>+[1]Montáž!$AI$75</f>
        <v>0.92399999999999993</v>
      </c>
      <c r="I74" s="240" t="str">
        <f>+IF(SUM(C74:D74)&gt;0,1000000*(C74/SUM(C74:D74)),"")</f>
        <v/>
      </c>
      <c r="J74" s="85">
        <f>+[1]Montáž!$AI$9</f>
        <v>2500</v>
      </c>
      <c r="K74" s="217">
        <f>+[1]Montáž!$AI$31</f>
        <v>2625</v>
      </c>
      <c r="L74" s="5">
        <f>+SUM('1'!$D$63)</f>
        <v>0</v>
      </c>
      <c r="M74" s="92">
        <f>+SUM('1'!$D$64)</f>
        <v>0</v>
      </c>
      <c r="N74" s="3">
        <f>+SUM('1'!$D$65)</f>
        <v>0</v>
      </c>
    </row>
    <row r="75" spans="1:14" x14ac:dyDescent="0.2">
      <c r="A75" s="82">
        <f>IFERROR(IF(MONTH(A74+1)=$D$1,A74+1,""),"")</f>
        <v>42827</v>
      </c>
      <c r="B75" s="84">
        <f>+'2'!$D$60</f>
        <v>0</v>
      </c>
      <c r="C75" s="85">
        <f>+'2'!$D$61</f>
        <v>0</v>
      </c>
      <c r="D75" s="85">
        <f>+'2'!$D$62</f>
        <v>0</v>
      </c>
      <c r="E75" s="92">
        <f>+SUM('2'!$D$63:$D$65)</f>
        <v>0</v>
      </c>
      <c r="F75" s="96" t="str">
        <f t="shared" ref="F75:F104" si="16">+IF(SUM(E75,B75)&gt;0,B75/SUM(E75,B75),"")</f>
        <v/>
      </c>
      <c r="G75" s="71">
        <f>+G74</f>
        <v>0.97399999999999998</v>
      </c>
      <c r="H75" s="75">
        <f>+H74</f>
        <v>0.92399999999999993</v>
      </c>
      <c r="I75" s="240" t="str">
        <f t="shared" ref="I75:I105" si="17">+IF(SUM(C75:D75)&gt;0,1000000*(C75/SUM(C75:D75)),"")</f>
        <v/>
      </c>
      <c r="J75" s="85">
        <f>+J74</f>
        <v>2500</v>
      </c>
      <c r="K75" s="217">
        <f>+K74</f>
        <v>2625</v>
      </c>
      <c r="L75" s="5">
        <f>+SUM('2'!$D$63)</f>
        <v>0</v>
      </c>
      <c r="M75" s="92">
        <f>+SUM('2'!$D$64)</f>
        <v>0</v>
      </c>
      <c r="N75" s="3">
        <f>+SUM('2'!$D$65)</f>
        <v>0</v>
      </c>
    </row>
    <row r="76" spans="1:14" x14ac:dyDescent="0.2">
      <c r="A76" s="82">
        <f t="shared" ref="A76:A104" si="18">IFERROR(IF(MONTH(A75+1)=$D$1,A75+1,""),"")</f>
        <v>42828</v>
      </c>
      <c r="B76" s="84">
        <f>+'3'!$D$60</f>
        <v>1466</v>
      </c>
      <c r="C76" s="85">
        <f>+'3'!$D$61</f>
        <v>0</v>
      </c>
      <c r="D76" s="85">
        <f>+'3'!$D$62</f>
        <v>1466</v>
      </c>
      <c r="E76" s="92">
        <f>+SUM('3'!$D$63:$D$65)</f>
        <v>30</v>
      </c>
      <c r="F76" s="96">
        <f t="shared" si="16"/>
        <v>0.97994652406417115</v>
      </c>
      <c r="G76" s="71">
        <f t="shared" ref="G76:G105" si="19">+G75</f>
        <v>0.97399999999999998</v>
      </c>
      <c r="H76" s="75">
        <f t="shared" ref="H76:H105" si="20">+H75</f>
        <v>0.92399999999999993</v>
      </c>
      <c r="I76" s="240">
        <f t="shared" si="17"/>
        <v>0</v>
      </c>
      <c r="J76" s="85">
        <f t="shared" ref="J76:J105" si="21">+J75</f>
        <v>2500</v>
      </c>
      <c r="K76" s="217">
        <f t="shared" ref="K76:K105" si="22">+K75</f>
        <v>2625</v>
      </c>
      <c r="L76" s="5">
        <f>+SUM('3'!$D$63)</f>
        <v>0</v>
      </c>
      <c r="M76" s="92">
        <f>+SUM('3'!$D$64)</f>
        <v>16</v>
      </c>
      <c r="N76" s="3">
        <f>+SUM('3'!$D$65)</f>
        <v>14</v>
      </c>
    </row>
    <row r="77" spans="1:14" x14ac:dyDescent="0.2">
      <c r="A77" s="82">
        <f t="shared" si="18"/>
        <v>42829</v>
      </c>
      <c r="B77" s="84">
        <f>+'4'!$D$60</f>
        <v>1555</v>
      </c>
      <c r="C77" s="85">
        <f>+'4'!$D$61</f>
        <v>0</v>
      </c>
      <c r="D77" s="85">
        <f>+'4'!$D$62</f>
        <v>1555</v>
      </c>
      <c r="E77" s="92">
        <f>+SUM('4'!$D$63:$D$65)</f>
        <v>9</v>
      </c>
      <c r="F77" s="96">
        <f t="shared" si="16"/>
        <v>0.99424552429667523</v>
      </c>
      <c r="G77" s="71">
        <f t="shared" si="19"/>
        <v>0.97399999999999998</v>
      </c>
      <c r="H77" s="75">
        <f t="shared" si="20"/>
        <v>0.92399999999999993</v>
      </c>
      <c r="I77" s="240">
        <f t="shared" si="17"/>
        <v>0</v>
      </c>
      <c r="J77" s="85">
        <f t="shared" si="21"/>
        <v>2500</v>
      </c>
      <c r="K77" s="217">
        <f t="shared" si="22"/>
        <v>2625</v>
      </c>
      <c r="L77" s="5">
        <f>+SUM('4'!$D$63)</f>
        <v>0</v>
      </c>
      <c r="M77" s="92">
        <f>+SUM('4'!$D$64)</f>
        <v>9</v>
      </c>
      <c r="N77" s="3">
        <f>+SUM('4'!$D$65)</f>
        <v>0</v>
      </c>
    </row>
    <row r="78" spans="1:14" x14ac:dyDescent="0.2">
      <c r="A78" s="82">
        <f t="shared" si="18"/>
        <v>42830</v>
      </c>
      <c r="B78" s="84">
        <f>+'5'!$D$60</f>
        <v>1452</v>
      </c>
      <c r="C78" s="85">
        <f>+'5'!$D$61</f>
        <v>0</v>
      </c>
      <c r="D78" s="85">
        <f>+'5'!$D$62</f>
        <v>1452</v>
      </c>
      <c r="E78" s="92">
        <f>+SUM('5'!$D$63:$D$65)</f>
        <v>10</v>
      </c>
      <c r="F78" s="96">
        <f t="shared" si="16"/>
        <v>0.99316005471956226</v>
      </c>
      <c r="G78" s="71">
        <f t="shared" si="19"/>
        <v>0.97399999999999998</v>
      </c>
      <c r="H78" s="75">
        <f t="shared" si="20"/>
        <v>0.92399999999999993</v>
      </c>
      <c r="I78" s="240">
        <f t="shared" si="17"/>
        <v>0</v>
      </c>
      <c r="J78" s="85">
        <f t="shared" si="21"/>
        <v>2500</v>
      </c>
      <c r="K78" s="217">
        <f t="shared" si="22"/>
        <v>2625</v>
      </c>
      <c r="L78" s="5">
        <f>+SUM('5'!$D$63)</f>
        <v>0</v>
      </c>
      <c r="M78" s="92">
        <f>+SUM('5'!$D$64)</f>
        <v>4</v>
      </c>
      <c r="N78" s="3">
        <f>+SUM('5'!$D$65)</f>
        <v>6</v>
      </c>
    </row>
    <row r="79" spans="1:14" x14ac:dyDescent="0.2">
      <c r="A79" s="82">
        <f t="shared" si="18"/>
        <v>42831</v>
      </c>
      <c r="B79" s="84">
        <f>+'6'!$D$60</f>
        <v>1337</v>
      </c>
      <c r="C79" s="85">
        <f>+'6'!$D$61</f>
        <v>0</v>
      </c>
      <c r="D79" s="85">
        <f>+'6'!$D$62</f>
        <v>1337</v>
      </c>
      <c r="E79" s="92">
        <f>+SUM('6'!$D$63:$D$65)</f>
        <v>38</v>
      </c>
      <c r="F79" s="96">
        <f t="shared" si="16"/>
        <v>0.97236363636363632</v>
      </c>
      <c r="G79" s="71">
        <f t="shared" si="19"/>
        <v>0.97399999999999998</v>
      </c>
      <c r="H79" s="75">
        <f t="shared" si="20"/>
        <v>0.92399999999999993</v>
      </c>
      <c r="I79" s="240">
        <f t="shared" si="17"/>
        <v>0</v>
      </c>
      <c r="J79" s="85">
        <f t="shared" si="21"/>
        <v>2500</v>
      </c>
      <c r="K79" s="217">
        <f t="shared" si="22"/>
        <v>2625</v>
      </c>
      <c r="L79" s="5">
        <f>+SUM('6'!$D$63)</f>
        <v>2</v>
      </c>
      <c r="M79" s="92">
        <f>+SUM('6'!$D$64)</f>
        <v>24</v>
      </c>
      <c r="N79" s="3">
        <f>+SUM('6'!$D$65)</f>
        <v>12</v>
      </c>
    </row>
    <row r="80" spans="1:14" x14ac:dyDescent="0.2">
      <c r="A80" s="82">
        <f t="shared" si="18"/>
        <v>42832</v>
      </c>
      <c r="B80" s="84">
        <f>+'7'!$D$60</f>
        <v>1298</v>
      </c>
      <c r="C80" s="85">
        <f>+'7'!$D$61</f>
        <v>0</v>
      </c>
      <c r="D80" s="85">
        <f>+'7'!$D$62</f>
        <v>1298</v>
      </c>
      <c r="E80" s="92">
        <f>+SUM('7'!$D$63:$D$65)</f>
        <v>38</v>
      </c>
      <c r="F80" s="96">
        <f t="shared" si="16"/>
        <v>0.97155688622754488</v>
      </c>
      <c r="G80" s="71">
        <f t="shared" si="19"/>
        <v>0.97399999999999998</v>
      </c>
      <c r="H80" s="75">
        <f t="shared" si="20"/>
        <v>0.92399999999999993</v>
      </c>
      <c r="I80" s="240">
        <f t="shared" si="17"/>
        <v>0</v>
      </c>
      <c r="J80" s="85">
        <f t="shared" si="21"/>
        <v>2500</v>
      </c>
      <c r="K80" s="217">
        <f t="shared" si="22"/>
        <v>2625</v>
      </c>
      <c r="L80" s="5">
        <f>+SUM('7'!$D$63)</f>
        <v>9</v>
      </c>
      <c r="M80" s="92">
        <f>+SUM('7'!$D$64)</f>
        <v>14</v>
      </c>
      <c r="N80" s="3">
        <f>+SUM('7'!$D$65)</f>
        <v>15</v>
      </c>
    </row>
    <row r="81" spans="1:14" x14ac:dyDescent="0.2">
      <c r="A81" s="82">
        <f t="shared" si="18"/>
        <v>42833</v>
      </c>
      <c r="B81" s="84">
        <f>+'8'!$D$60</f>
        <v>0</v>
      </c>
      <c r="C81" s="85">
        <f>+'8'!$D$61</f>
        <v>0</v>
      </c>
      <c r="D81" s="85">
        <f>+'8'!$D$62</f>
        <v>0</v>
      </c>
      <c r="E81" s="92">
        <f>+SUM('8'!$D$63:$D$65)</f>
        <v>0</v>
      </c>
      <c r="F81" s="96" t="str">
        <f t="shared" si="16"/>
        <v/>
      </c>
      <c r="G81" s="71">
        <f t="shared" si="19"/>
        <v>0.97399999999999998</v>
      </c>
      <c r="H81" s="75">
        <f t="shared" si="20"/>
        <v>0.92399999999999993</v>
      </c>
      <c r="I81" s="240" t="str">
        <f t="shared" si="17"/>
        <v/>
      </c>
      <c r="J81" s="85">
        <f t="shared" si="21"/>
        <v>2500</v>
      </c>
      <c r="K81" s="217">
        <f t="shared" si="22"/>
        <v>2625</v>
      </c>
      <c r="L81" s="5">
        <f>+SUM('8'!$D$63)</f>
        <v>0</v>
      </c>
      <c r="M81" s="92">
        <f>+SUM('8'!$D$64)</f>
        <v>0</v>
      </c>
      <c r="N81" s="3">
        <f>+SUM('8'!$D$65)</f>
        <v>0</v>
      </c>
    </row>
    <row r="82" spans="1:14" x14ac:dyDescent="0.2">
      <c r="A82" s="82">
        <f t="shared" si="18"/>
        <v>42834</v>
      </c>
      <c r="B82" s="84">
        <f>+'9'!$D$60</f>
        <v>0</v>
      </c>
      <c r="C82" s="85">
        <f>+'9'!$D$61</f>
        <v>0</v>
      </c>
      <c r="D82" s="85">
        <f>+'9'!$D$62</f>
        <v>0</v>
      </c>
      <c r="E82" s="92">
        <f>+SUM('9'!$D$63:$D$65)</f>
        <v>0</v>
      </c>
      <c r="F82" s="96" t="str">
        <f t="shared" si="16"/>
        <v/>
      </c>
      <c r="G82" s="71">
        <f t="shared" si="19"/>
        <v>0.97399999999999998</v>
      </c>
      <c r="H82" s="75">
        <f t="shared" si="20"/>
        <v>0.92399999999999993</v>
      </c>
      <c r="I82" s="240" t="str">
        <f t="shared" si="17"/>
        <v/>
      </c>
      <c r="J82" s="85">
        <f t="shared" si="21"/>
        <v>2500</v>
      </c>
      <c r="K82" s="217">
        <f t="shared" si="22"/>
        <v>2625</v>
      </c>
      <c r="L82" s="5">
        <f>+SUM('9'!$D$63)</f>
        <v>0</v>
      </c>
      <c r="M82" s="92">
        <f>+SUM('9'!$D$64)</f>
        <v>0</v>
      </c>
      <c r="N82" s="3">
        <f>+SUM('9'!$D$65)</f>
        <v>0</v>
      </c>
    </row>
    <row r="83" spans="1:14" x14ac:dyDescent="0.2">
      <c r="A83" s="82">
        <f t="shared" si="18"/>
        <v>42835</v>
      </c>
      <c r="B83" s="84">
        <f>+'10'!$D$60</f>
        <v>1263</v>
      </c>
      <c r="C83" s="85">
        <f>+'10'!$D$61</f>
        <v>0</v>
      </c>
      <c r="D83" s="85">
        <f>+'10'!$D$62</f>
        <v>1263</v>
      </c>
      <c r="E83" s="92">
        <f>+SUM('10'!$D$63:$D$65)</f>
        <v>53</v>
      </c>
      <c r="F83" s="96">
        <f t="shared" si="16"/>
        <v>0.95972644376899696</v>
      </c>
      <c r="G83" s="71">
        <f t="shared" si="19"/>
        <v>0.97399999999999998</v>
      </c>
      <c r="H83" s="75">
        <f t="shared" si="20"/>
        <v>0.92399999999999993</v>
      </c>
      <c r="I83" s="240">
        <f t="shared" si="17"/>
        <v>0</v>
      </c>
      <c r="J83" s="85">
        <f t="shared" si="21"/>
        <v>2500</v>
      </c>
      <c r="K83" s="217">
        <f t="shared" si="22"/>
        <v>2625</v>
      </c>
      <c r="L83" s="5">
        <f>+SUM('10'!$D$63)</f>
        <v>0</v>
      </c>
      <c r="M83" s="92">
        <f>+SUM('10'!$D$64)</f>
        <v>10</v>
      </c>
      <c r="N83" s="3">
        <f>+SUM('10'!$D$65)</f>
        <v>43</v>
      </c>
    </row>
    <row r="84" spans="1:14" x14ac:dyDescent="0.2">
      <c r="A84" s="82">
        <f t="shared" si="18"/>
        <v>42836</v>
      </c>
      <c r="B84" s="84">
        <f>+'11'!$D$60</f>
        <v>1232</v>
      </c>
      <c r="C84" s="85">
        <f>+'11'!$D$61</f>
        <v>0</v>
      </c>
      <c r="D84" s="85">
        <f>+'11'!$D$62</f>
        <v>1232</v>
      </c>
      <c r="E84" s="92">
        <f>+SUM('11'!$D$63:$D$65)</f>
        <v>47</v>
      </c>
      <c r="F84" s="96">
        <f t="shared" si="16"/>
        <v>0.96325254104769353</v>
      </c>
      <c r="G84" s="71">
        <f t="shared" si="19"/>
        <v>0.97399999999999998</v>
      </c>
      <c r="H84" s="75">
        <f t="shared" si="20"/>
        <v>0.92399999999999993</v>
      </c>
      <c r="I84" s="240">
        <f t="shared" si="17"/>
        <v>0</v>
      </c>
      <c r="J84" s="85">
        <f t="shared" si="21"/>
        <v>2500</v>
      </c>
      <c r="K84" s="217">
        <f t="shared" si="22"/>
        <v>2625</v>
      </c>
      <c r="L84" s="5">
        <f>+SUM('11'!$D$63)</f>
        <v>0</v>
      </c>
      <c r="M84" s="92">
        <f>+SUM('11'!$D$64)</f>
        <v>10</v>
      </c>
      <c r="N84" s="3">
        <f>+SUM('11'!$D$65)</f>
        <v>37</v>
      </c>
    </row>
    <row r="85" spans="1:14" x14ac:dyDescent="0.2">
      <c r="A85" s="82">
        <f t="shared" si="18"/>
        <v>42837</v>
      </c>
      <c r="B85" s="84">
        <f>+'12'!$D$60</f>
        <v>1420</v>
      </c>
      <c r="C85" s="85">
        <f>+'12'!$D$61</f>
        <v>0</v>
      </c>
      <c r="D85" s="85">
        <f>+'12'!$D$62</f>
        <v>1420</v>
      </c>
      <c r="E85" s="92">
        <f>+SUM('12'!$D$63:$D$65)</f>
        <v>23</v>
      </c>
      <c r="F85" s="96">
        <f t="shared" si="16"/>
        <v>0.98406098406098408</v>
      </c>
      <c r="G85" s="71">
        <f t="shared" si="19"/>
        <v>0.97399999999999998</v>
      </c>
      <c r="H85" s="75">
        <f t="shared" si="20"/>
        <v>0.92399999999999993</v>
      </c>
      <c r="I85" s="240">
        <f t="shared" si="17"/>
        <v>0</v>
      </c>
      <c r="J85" s="85">
        <f t="shared" si="21"/>
        <v>2500</v>
      </c>
      <c r="K85" s="217">
        <f t="shared" si="22"/>
        <v>2625</v>
      </c>
      <c r="L85" s="5">
        <f>+SUM('12'!$D$63)</f>
        <v>7</v>
      </c>
      <c r="M85" s="92">
        <f>+SUM('12'!$D$64)</f>
        <v>9</v>
      </c>
      <c r="N85" s="3">
        <f>+SUM('12'!$D$65)</f>
        <v>7</v>
      </c>
    </row>
    <row r="86" spans="1:14" x14ac:dyDescent="0.2">
      <c r="A86" s="82">
        <f t="shared" si="18"/>
        <v>42838</v>
      </c>
      <c r="B86" s="84">
        <f>+'13'!$D$60</f>
        <v>1452</v>
      </c>
      <c r="C86" s="85">
        <f>+'13'!$D$61</f>
        <v>1</v>
      </c>
      <c r="D86" s="85">
        <f>+'13'!$D$62</f>
        <v>1451</v>
      </c>
      <c r="E86" s="92">
        <f>+SUM('13'!$D$63:$D$65)</f>
        <v>17</v>
      </c>
      <c r="F86" s="96">
        <f t="shared" si="16"/>
        <v>0.98842750170183802</v>
      </c>
      <c r="G86" s="71">
        <f t="shared" si="19"/>
        <v>0.97399999999999998</v>
      </c>
      <c r="H86" s="75">
        <f t="shared" si="20"/>
        <v>0.92399999999999993</v>
      </c>
      <c r="I86" s="240">
        <f t="shared" si="17"/>
        <v>688.70523415977959</v>
      </c>
      <c r="J86" s="85">
        <f t="shared" si="21"/>
        <v>2500</v>
      </c>
      <c r="K86" s="217">
        <f t="shared" si="22"/>
        <v>2625</v>
      </c>
      <c r="L86" s="5">
        <f>+SUM('13'!$D$63)</f>
        <v>9</v>
      </c>
      <c r="M86" s="92">
        <f>+SUM('13'!$D$64)</f>
        <v>4</v>
      </c>
      <c r="N86" s="3">
        <f>+SUM('13'!$D$65)</f>
        <v>4</v>
      </c>
    </row>
    <row r="87" spans="1:14" x14ac:dyDescent="0.2">
      <c r="A87" s="82">
        <f t="shared" si="18"/>
        <v>42839</v>
      </c>
      <c r="B87" s="84">
        <f>+'14'!$D$60</f>
        <v>0</v>
      </c>
      <c r="C87" s="85">
        <f>+'14'!$D$61</f>
        <v>0</v>
      </c>
      <c r="D87" s="85">
        <f>+'14'!$D$62</f>
        <v>0</v>
      </c>
      <c r="E87" s="92">
        <f>+SUM('14'!$D$63:$D$65)</f>
        <v>0</v>
      </c>
      <c r="F87" s="96" t="str">
        <f t="shared" si="16"/>
        <v/>
      </c>
      <c r="G87" s="71">
        <f t="shared" si="19"/>
        <v>0.97399999999999998</v>
      </c>
      <c r="H87" s="75">
        <f t="shared" si="20"/>
        <v>0.92399999999999993</v>
      </c>
      <c r="I87" s="240" t="str">
        <f t="shared" si="17"/>
        <v/>
      </c>
      <c r="J87" s="85">
        <f t="shared" si="21"/>
        <v>2500</v>
      </c>
      <c r="K87" s="217">
        <f t="shared" si="22"/>
        <v>2625</v>
      </c>
      <c r="L87" s="5">
        <f>+SUM('14'!$D$63)</f>
        <v>0</v>
      </c>
      <c r="M87" s="92">
        <f>+SUM('14'!$D$64)</f>
        <v>0</v>
      </c>
      <c r="N87" s="3">
        <f>+SUM('14'!$D$65)</f>
        <v>0</v>
      </c>
    </row>
    <row r="88" spans="1:14" x14ac:dyDescent="0.2">
      <c r="A88" s="82">
        <f t="shared" si="18"/>
        <v>42840</v>
      </c>
      <c r="B88" s="84">
        <f>+'15'!$D$60</f>
        <v>0</v>
      </c>
      <c r="C88" s="85">
        <f>+'15'!$D$61</f>
        <v>0</v>
      </c>
      <c r="D88" s="85">
        <f>+'15'!$D$62</f>
        <v>0</v>
      </c>
      <c r="E88" s="92">
        <f>+SUM('15'!$D$63:$D$65)</f>
        <v>0</v>
      </c>
      <c r="F88" s="96" t="str">
        <f t="shared" si="16"/>
        <v/>
      </c>
      <c r="G88" s="71">
        <f t="shared" si="19"/>
        <v>0.97399999999999998</v>
      </c>
      <c r="H88" s="75">
        <f t="shared" si="20"/>
        <v>0.92399999999999993</v>
      </c>
      <c r="I88" s="240" t="str">
        <f t="shared" si="17"/>
        <v/>
      </c>
      <c r="J88" s="85">
        <f t="shared" si="21"/>
        <v>2500</v>
      </c>
      <c r="K88" s="217">
        <f t="shared" si="22"/>
        <v>2625</v>
      </c>
      <c r="L88" s="5">
        <f>+SUM('15'!$D$63)</f>
        <v>0</v>
      </c>
      <c r="M88" s="92">
        <f>+SUM('15'!$D$64)</f>
        <v>0</v>
      </c>
      <c r="N88" s="3">
        <f>+SUM('15'!$D$65)</f>
        <v>0</v>
      </c>
    </row>
    <row r="89" spans="1:14" x14ac:dyDescent="0.2">
      <c r="A89" s="82">
        <f t="shared" si="18"/>
        <v>42841</v>
      </c>
      <c r="B89" s="84">
        <f>+'16'!$D$60</f>
        <v>0</v>
      </c>
      <c r="C89" s="85">
        <f>+'16'!$D$61</f>
        <v>0</v>
      </c>
      <c r="D89" s="85">
        <f>+'16'!$D$62</f>
        <v>0</v>
      </c>
      <c r="E89" s="92">
        <f>+SUM('16'!$D$63:$D$65)</f>
        <v>0</v>
      </c>
      <c r="F89" s="96" t="str">
        <f t="shared" si="16"/>
        <v/>
      </c>
      <c r="G89" s="71">
        <f t="shared" si="19"/>
        <v>0.97399999999999998</v>
      </c>
      <c r="H89" s="75">
        <f t="shared" si="20"/>
        <v>0.92399999999999993</v>
      </c>
      <c r="I89" s="240" t="str">
        <f t="shared" si="17"/>
        <v/>
      </c>
      <c r="J89" s="85">
        <f t="shared" si="21"/>
        <v>2500</v>
      </c>
      <c r="K89" s="217">
        <f t="shared" si="22"/>
        <v>2625</v>
      </c>
      <c r="L89" s="5">
        <f>+SUM('16'!$D$63)</f>
        <v>0</v>
      </c>
      <c r="M89" s="92">
        <f>+SUM('16'!$D$64)</f>
        <v>0</v>
      </c>
      <c r="N89" s="3">
        <f>+SUM('16'!$D$65)</f>
        <v>0</v>
      </c>
    </row>
    <row r="90" spans="1:14" x14ac:dyDescent="0.2">
      <c r="A90" s="82">
        <f t="shared" si="18"/>
        <v>42842</v>
      </c>
      <c r="B90" s="84">
        <f>+'17'!$D$60</f>
        <v>0</v>
      </c>
      <c r="C90" s="85">
        <f>+'17'!$D$61</f>
        <v>0</v>
      </c>
      <c r="D90" s="85">
        <f>+'17'!$D$62</f>
        <v>0</v>
      </c>
      <c r="E90" s="92">
        <f>+SUM('17'!$D$63:$D$65)</f>
        <v>0</v>
      </c>
      <c r="F90" s="96" t="str">
        <f t="shared" si="16"/>
        <v/>
      </c>
      <c r="G90" s="71">
        <f t="shared" si="19"/>
        <v>0.97399999999999998</v>
      </c>
      <c r="H90" s="75">
        <f t="shared" si="20"/>
        <v>0.92399999999999993</v>
      </c>
      <c r="I90" s="240" t="str">
        <f t="shared" si="17"/>
        <v/>
      </c>
      <c r="J90" s="85">
        <f t="shared" si="21"/>
        <v>2500</v>
      </c>
      <c r="K90" s="217">
        <f t="shared" si="22"/>
        <v>2625</v>
      </c>
      <c r="L90" s="5">
        <f>+SUM('17'!$D$63)</f>
        <v>0</v>
      </c>
      <c r="M90" s="92">
        <f>+SUM('17'!$D$64)</f>
        <v>0</v>
      </c>
      <c r="N90" s="3">
        <f>+SUM('17'!$D$65)</f>
        <v>0</v>
      </c>
    </row>
    <row r="91" spans="1:14" x14ac:dyDescent="0.2">
      <c r="A91" s="82">
        <f t="shared" si="18"/>
        <v>42843</v>
      </c>
      <c r="B91" s="84">
        <f>+'18'!$D$60</f>
        <v>1462</v>
      </c>
      <c r="C91" s="85">
        <f>+'18'!$D$61</f>
        <v>0</v>
      </c>
      <c r="D91" s="85">
        <f>+'18'!$D$62</f>
        <v>1462</v>
      </c>
      <c r="E91" s="92">
        <f>+SUM('18'!$D$63:$D$65)</f>
        <v>18</v>
      </c>
      <c r="F91" s="96">
        <f t="shared" si="16"/>
        <v>0.98783783783783785</v>
      </c>
      <c r="G91" s="71">
        <f t="shared" si="19"/>
        <v>0.97399999999999998</v>
      </c>
      <c r="H91" s="75">
        <f t="shared" si="20"/>
        <v>0.92399999999999993</v>
      </c>
      <c r="I91" s="240">
        <f t="shared" si="17"/>
        <v>0</v>
      </c>
      <c r="J91" s="85">
        <f t="shared" si="21"/>
        <v>2500</v>
      </c>
      <c r="K91" s="217">
        <f t="shared" si="22"/>
        <v>2625</v>
      </c>
      <c r="L91" s="5">
        <f>+SUM('18'!$D$63)</f>
        <v>1</v>
      </c>
      <c r="M91" s="92">
        <f>+SUM('18'!$D$64)</f>
        <v>17</v>
      </c>
      <c r="N91" s="3">
        <f>+SUM('18'!$D$65)</f>
        <v>0</v>
      </c>
    </row>
    <row r="92" spans="1:14" x14ac:dyDescent="0.2">
      <c r="A92" s="82">
        <f t="shared" si="18"/>
        <v>42844</v>
      </c>
      <c r="B92" s="84">
        <f>+'19'!$D$60</f>
        <v>1210</v>
      </c>
      <c r="C92" s="85">
        <f>+'19'!$D$61</f>
        <v>0</v>
      </c>
      <c r="D92" s="85">
        <f>+'19'!$D$62</f>
        <v>1210</v>
      </c>
      <c r="E92" s="92">
        <f>+SUM('19'!$D$63:$D$65)</f>
        <v>73</v>
      </c>
      <c r="F92" s="96">
        <f t="shared" si="16"/>
        <v>0.94310210444271236</v>
      </c>
      <c r="G92" s="71">
        <f t="shared" si="19"/>
        <v>0.97399999999999998</v>
      </c>
      <c r="H92" s="75">
        <f t="shared" si="20"/>
        <v>0.92399999999999993</v>
      </c>
      <c r="I92" s="240">
        <f t="shared" si="17"/>
        <v>0</v>
      </c>
      <c r="J92" s="85">
        <f t="shared" si="21"/>
        <v>2500</v>
      </c>
      <c r="K92" s="217">
        <f t="shared" si="22"/>
        <v>2625</v>
      </c>
      <c r="L92" s="5">
        <f>+SUM('19'!$D$63)</f>
        <v>29</v>
      </c>
      <c r="M92" s="92">
        <f>+SUM('19'!$D$64)</f>
        <v>43</v>
      </c>
      <c r="N92" s="3">
        <f>+SUM('19'!$D$65)</f>
        <v>1</v>
      </c>
    </row>
    <row r="93" spans="1:14" x14ac:dyDescent="0.2">
      <c r="A93" s="82">
        <f t="shared" si="18"/>
        <v>42845</v>
      </c>
      <c r="B93" s="84">
        <f>+'20'!$D$60</f>
        <v>1389</v>
      </c>
      <c r="C93" s="85">
        <f>+'20'!$D$61</f>
        <v>0</v>
      </c>
      <c r="D93" s="85">
        <f>+'20'!$D$62</f>
        <v>1389</v>
      </c>
      <c r="E93" s="92">
        <f>+SUM('20'!$D$63:$D$65)</f>
        <v>15</v>
      </c>
      <c r="F93" s="96">
        <f t="shared" si="16"/>
        <v>0.98931623931623935</v>
      </c>
      <c r="G93" s="71">
        <f t="shared" si="19"/>
        <v>0.97399999999999998</v>
      </c>
      <c r="H93" s="75">
        <f t="shared" si="20"/>
        <v>0.92399999999999993</v>
      </c>
      <c r="I93" s="240">
        <f t="shared" si="17"/>
        <v>0</v>
      </c>
      <c r="J93" s="85">
        <f t="shared" si="21"/>
        <v>2500</v>
      </c>
      <c r="K93" s="217">
        <f t="shared" si="22"/>
        <v>2625</v>
      </c>
      <c r="L93" s="5">
        <f>+SUM('20'!$D$63)</f>
        <v>3</v>
      </c>
      <c r="M93" s="92">
        <f>+SUM('20'!$D$64)</f>
        <v>9</v>
      </c>
      <c r="N93" s="3">
        <f>+SUM('20'!$D$65)</f>
        <v>3</v>
      </c>
    </row>
    <row r="94" spans="1:14" x14ac:dyDescent="0.2">
      <c r="A94" s="82">
        <f t="shared" si="18"/>
        <v>42846</v>
      </c>
      <c r="B94" s="84">
        <f>+'21'!$D$60</f>
        <v>1331</v>
      </c>
      <c r="C94" s="85">
        <f>+'21'!$D$61</f>
        <v>0</v>
      </c>
      <c r="D94" s="85">
        <f>+'21'!$D$62</f>
        <v>1331</v>
      </c>
      <c r="E94" s="92">
        <f>+SUM('21'!$D$63:$D$65)</f>
        <v>20</v>
      </c>
      <c r="F94" s="96">
        <f t="shared" si="16"/>
        <v>0.98519615099925983</v>
      </c>
      <c r="G94" s="71">
        <f t="shared" si="19"/>
        <v>0.97399999999999998</v>
      </c>
      <c r="H94" s="75">
        <f t="shared" si="20"/>
        <v>0.92399999999999993</v>
      </c>
      <c r="I94" s="240">
        <f t="shared" si="17"/>
        <v>0</v>
      </c>
      <c r="J94" s="85">
        <f t="shared" si="21"/>
        <v>2500</v>
      </c>
      <c r="K94" s="217">
        <f t="shared" si="22"/>
        <v>2625</v>
      </c>
      <c r="L94" s="5">
        <f>+SUM('21'!$D$63)</f>
        <v>0</v>
      </c>
      <c r="M94" s="92">
        <f>+SUM('21'!$D$64)</f>
        <v>15</v>
      </c>
      <c r="N94" s="3">
        <f>+SUM('21'!$D$65)</f>
        <v>5</v>
      </c>
    </row>
    <row r="95" spans="1:14" x14ac:dyDescent="0.2">
      <c r="A95" s="82">
        <f t="shared" si="18"/>
        <v>42847</v>
      </c>
      <c r="B95" s="84">
        <f>+'22'!$D$60</f>
        <v>0</v>
      </c>
      <c r="C95" s="85">
        <f>+'22'!$D$61</f>
        <v>0</v>
      </c>
      <c r="D95" s="85">
        <f>+'22'!$D$62</f>
        <v>0</v>
      </c>
      <c r="E95" s="92">
        <f>+SUM('22'!$D$63:$D$65)</f>
        <v>0</v>
      </c>
      <c r="F95" s="96" t="str">
        <f t="shared" si="16"/>
        <v/>
      </c>
      <c r="G95" s="71">
        <f t="shared" si="19"/>
        <v>0.97399999999999998</v>
      </c>
      <c r="H95" s="75">
        <f t="shared" si="20"/>
        <v>0.92399999999999993</v>
      </c>
      <c r="I95" s="240" t="str">
        <f t="shared" si="17"/>
        <v/>
      </c>
      <c r="J95" s="85">
        <f t="shared" si="21"/>
        <v>2500</v>
      </c>
      <c r="K95" s="217">
        <f t="shared" si="22"/>
        <v>2625</v>
      </c>
      <c r="L95" s="5">
        <f>+SUM('22'!$D$63)</f>
        <v>0</v>
      </c>
      <c r="M95" s="92">
        <f>+SUM('22'!$D$64)</f>
        <v>0</v>
      </c>
      <c r="N95" s="3">
        <f>+SUM('22'!$D$65)</f>
        <v>0</v>
      </c>
    </row>
    <row r="96" spans="1:14" x14ac:dyDescent="0.2">
      <c r="A96" s="82">
        <f t="shared" si="18"/>
        <v>42848</v>
      </c>
      <c r="B96" s="84">
        <f>+'23'!$D$60</f>
        <v>0</v>
      </c>
      <c r="C96" s="85">
        <f>+'23'!$D$61</f>
        <v>0</v>
      </c>
      <c r="D96" s="85">
        <f>+'23'!$D$62</f>
        <v>0</v>
      </c>
      <c r="E96" s="92">
        <f>+SUM('23'!$D$63:$D$65)</f>
        <v>0</v>
      </c>
      <c r="F96" s="96" t="str">
        <f t="shared" si="16"/>
        <v/>
      </c>
      <c r="G96" s="71">
        <f t="shared" si="19"/>
        <v>0.97399999999999998</v>
      </c>
      <c r="H96" s="75">
        <f t="shared" si="20"/>
        <v>0.92399999999999993</v>
      </c>
      <c r="I96" s="240" t="str">
        <f t="shared" si="17"/>
        <v/>
      </c>
      <c r="J96" s="85">
        <f t="shared" si="21"/>
        <v>2500</v>
      </c>
      <c r="K96" s="217">
        <f t="shared" si="22"/>
        <v>2625</v>
      </c>
      <c r="L96" s="5">
        <f>+SUM('23'!$D$63)</f>
        <v>0</v>
      </c>
      <c r="M96" s="92">
        <f>+SUM('23'!$D$64)</f>
        <v>0</v>
      </c>
      <c r="N96" s="3">
        <f>+SUM('23'!$D$65)</f>
        <v>0</v>
      </c>
    </row>
    <row r="97" spans="1:14" x14ac:dyDescent="0.2">
      <c r="A97" s="82">
        <f t="shared" si="18"/>
        <v>42849</v>
      </c>
      <c r="B97" s="84">
        <f>+'24'!$D$60</f>
        <v>1353</v>
      </c>
      <c r="C97" s="85">
        <f>+'24'!$D$61</f>
        <v>0</v>
      </c>
      <c r="D97" s="85">
        <f>+'24'!$D$62</f>
        <v>1353</v>
      </c>
      <c r="E97" s="92">
        <f>+SUM('24'!$D$63:$D$65)</f>
        <v>26</v>
      </c>
      <c r="F97" s="96">
        <f t="shared" si="16"/>
        <v>0.98114575779550395</v>
      </c>
      <c r="G97" s="71">
        <f t="shared" si="19"/>
        <v>0.97399999999999998</v>
      </c>
      <c r="H97" s="75">
        <f t="shared" si="20"/>
        <v>0.92399999999999993</v>
      </c>
      <c r="I97" s="240">
        <f t="shared" si="17"/>
        <v>0</v>
      </c>
      <c r="J97" s="85">
        <f t="shared" si="21"/>
        <v>2500</v>
      </c>
      <c r="K97" s="217">
        <f t="shared" si="22"/>
        <v>2625</v>
      </c>
      <c r="L97" s="5">
        <f>+SUM('24'!$D$63)</f>
        <v>1</v>
      </c>
      <c r="M97" s="92">
        <f>+SUM('24'!$D$64)</f>
        <v>19</v>
      </c>
      <c r="N97" s="3">
        <f>+SUM('24'!$D$65)</f>
        <v>6</v>
      </c>
    </row>
    <row r="98" spans="1:14" x14ac:dyDescent="0.2">
      <c r="A98" s="82">
        <f t="shared" si="18"/>
        <v>42850</v>
      </c>
      <c r="B98" s="84">
        <f>+'25'!$D$60</f>
        <v>1452</v>
      </c>
      <c r="C98" s="85">
        <f>+'25'!$D$61</f>
        <v>0</v>
      </c>
      <c r="D98" s="85">
        <f>+'25'!$D$62</f>
        <v>1452</v>
      </c>
      <c r="E98" s="92">
        <f>+SUM('25'!$D$63:$D$65)</f>
        <v>19</v>
      </c>
      <c r="F98" s="96">
        <f t="shared" si="16"/>
        <v>0.98708361658735555</v>
      </c>
      <c r="G98" s="71">
        <f t="shared" si="19"/>
        <v>0.97399999999999998</v>
      </c>
      <c r="H98" s="75">
        <f t="shared" si="20"/>
        <v>0.92399999999999993</v>
      </c>
      <c r="I98" s="240">
        <f t="shared" si="17"/>
        <v>0</v>
      </c>
      <c r="J98" s="85">
        <f t="shared" si="21"/>
        <v>2500</v>
      </c>
      <c r="K98" s="217">
        <f t="shared" si="22"/>
        <v>2625</v>
      </c>
      <c r="L98" s="5">
        <f>+SUM('25'!$D$63)</f>
        <v>0</v>
      </c>
      <c r="M98" s="92">
        <f>+SUM('25'!$D$64)</f>
        <v>17</v>
      </c>
      <c r="N98" s="3">
        <f>+SUM('25'!$D$65)</f>
        <v>2</v>
      </c>
    </row>
    <row r="99" spans="1:14" x14ac:dyDescent="0.2">
      <c r="A99" s="82">
        <f t="shared" si="18"/>
        <v>42851</v>
      </c>
      <c r="B99" s="84">
        <f>+'26'!$D$60</f>
        <v>1426</v>
      </c>
      <c r="C99" s="85">
        <f>+'26'!$D$61</f>
        <v>0</v>
      </c>
      <c r="D99" s="85">
        <f>+'26'!$D$62</f>
        <v>1426</v>
      </c>
      <c r="E99" s="92">
        <f>+SUM('26'!$D$63:$D$65)</f>
        <v>18</v>
      </c>
      <c r="F99" s="96">
        <f t="shared" si="16"/>
        <v>0.98753462603878117</v>
      </c>
      <c r="G99" s="71">
        <f t="shared" si="19"/>
        <v>0.97399999999999998</v>
      </c>
      <c r="H99" s="75">
        <f t="shared" si="20"/>
        <v>0.92399999999999993</v>
      </c>
      <c r="I99" s="240">
        <f t="shared" si="17"/>
        <v>0</v>
      </c>
      <c r="J99" s="85">
        <f t="shared" si="21"/>
        <v>2500</v>
      </c>
      <c r="K99" s="217">
        <f t="shared" si="22"/>
        <v>2625</v>
      </c>
      <c r="L99" s="5">
        <f>+SUM('26'!$D$63)</f>
        <v>0</v>
      </c>
      <c r="M99" s="92">
        <f>+SUM('26'!$D$64)</f>
        <v>17</v>
      </c>
      <c r="N99" s="3">
        <f>+SUM('26'!$D$65)</f>
        <v>1</v>
      </c>
    </row>
    <row r="100" spans="1:14" x14ac:dyDescent="0.2">
      <c r="A100" s="82">
        <f t="shared" si="18"/>
        <v>42852</v>
      </c>
      <c r="B100" s="84">
        <f>+'27'!$D$60</f>
        <v>1368</v>
      </c>
      <c r="C100" s="85">
        <f>+'27'!$D$61</f>
        <v>0</v>
      </c>
      <c r="D100" s="85">
        <f>+'27'!$D$62</f>
        <v>1368</v>
      </c>
      <c r="E100" s="92">
        <f>+SUM('27'!$D$63:$D$65)</f>
        <v>56</v>
      </c>
      <c r="F100" s="96">
        <f t="shared" si="16"/>
        <v>0.9606741573033708</v>
      </c>
      <c r="G100" s="71">
        <f t="shared" si="19"/>
        <v>0.97399999999999998</v>
      </c>
      <c r="H100" s="75">
        <f t="shared" si="20"/>
        <v>0.92399999999999993</v>
      </c>
      <c r="I100" s="240">
        <f t="shared" si="17"/>
        <v>0</v>
      </c>
      <c r="J100" s="85">
        <f t="shared" si="21"/>
        <v>2500</v>
      </c>
      <c r="K100" s="217">
        <f t="shared" si="22"/>
        <v>2625</v>
      </c>
      <c r="L100" s="5">
        <f>+SUM('27'!$D$63)</f>
        <v>6</v>
      </c>
      <c r="M100" s="92">
        <f>+SUM('27'!$D$64)</f>
        <v>32</v>
      </c>
      <c r="N100" s="3">
        <f>+SUM('27'!$D$65)</f>
        <v>18</v>
      </c>
    </row>
    <row r="101" spans="1:14" x14ac:dyDescent="0.2">
      <c r="A101" s="82">
        <f t="shared" si="18"/>
        <v>42853</v>
      </c>
      <c r="B101" s="84">
        <f>+'28'!$D$60</f>
        <v>879</v>
      </c>
      <c r="C101" s="85">
        <f>+'28'!$D$61</f>
        <v>0</v>
      </c>
      <c r="D101" s="85">
        <f>+'28'!$D$62</f>
        <v>879</v>
      </c>
      <c r="E101" s="92">
        <f>+SUM('28'!$D$63:$D$65)</f>
        <v>8</v>
      </c>
      <c r="F101" s="96">
        <f t="shared" si="16"/>
        <v>0.99098083427282979</v>
      </c>
      <c r="G101" s="71">
        <f t="shared" si="19"/>
        <v>0.97399999999999998</v>
      </c>
      <c r="H101" s="75">
        <f t="shared" si="20"/>
        <v>0.92399999999999993</v>
      </c>
      <c r="I101" s="240">
        <f t="shared" si="17"/>
        <v>0</v>
      </c>
      <c r="J101" s="85">
        <f t="shared" si="21"/>
        <v>2500</v>
      </c>
      <c r="K101" s="217">
        <f t="shared" si="22"/>
        <v>2625</v>
      </c>
      <c r="L101" s="5">
        <f>+SUM('28'!$D$63)</f>
        <v>0</v>
      </c>
      <c r="M101" s="92">
        <f>+SUM('28'!$D$64)</f>
        <v>5</v>
      </c>
      <c r="N101" s="3">
        <f>+SUM('28'!$D$65)</f>
        <v>3</v>
      </c>
    </row>
    <row r="102" spans="1:14" x14ac:dyDescent="0.2">
      <c r="A102" s="82">
        <f t="shared" si="18"/>
        <v>42854</v>
      </c>
      <c r="B102" s="84">
        <f>+'29'!$D$60</f>
        <v>0</v>
      </c>
      <c r="C102" s="85">
        <f>+'29'!$D$61</f>
        <v>0</v>
      </c>
      <c r="D102" s="85">
        <f>+'29'!$D$62</f>
        <v>0</v>
      </c>
      <c r="E102" s="92">
        <f>+SUM('29'!$D$63:$D$65)</f>
        <v>0</v>
      </c>
      <c r="F102" s="96" t="str">
        <f t="shared" si="16"/>
        <v/>
      </c>
      <c r="G102" s="71">
        <f t="shared" si="19"/>
        <v>0.97399999999999998</v>
      </c>
      <c r="H102" s="75">
        <f t="shared" si="20"/>
        <v>0.92399999999999993</v>
      </c>
      <c r="I102" s="240" t="str">
        <f t="shared" si="17"/>
        <v/>
      </c>
      <c r="J102" s="85">
        <f t="shared" si="21"/>
        <v>2500</v>
      </c>
      <c r="K102" s="217">
        <f t="shared" si="22"/>
        <v>2625</v>
      </c>
      <c r="L102" s="5">
        <f>+SUM('29'!$D$63)</f>
        <v>0</v>
      </c>
      <c r="M102" s="92">
        <f>+SUM('29'!$D$64)</f>
        <v>0</v>
      </c>
      <c r="N102" s="3">
        <f>+SUM('29'!$D$65)</f>
        <v>0</v>
      </c>
    </row>
    <row r="103" spans="1:14" x14ac:dyDescent="0.2">
      <c r="A103" s="82">
        <f t="shared" si="18"/>
        <v>42855</v>
      </c>
      <c r="B103" s="84">
        <f>+'30'!$D$60</f>
        <v>0</v>
      </c>
      <c r="C103" s="85">
        <f>+'30'!$D$61</f>
        <v>0</v>
      </c>
      <c r="D103" s="85">
        <f>+'30'!$D$62</f>
        <v>0</v>
      </c>
      <c r="E103" s="92">
        <f>+SUM('30'!$D$63:$D$65)</f>
        <v>0</v>
      </c>
      <c r="F103" s="96" t="str">
        <f t="shared" si="16"/>
        <v/>
      </c>
      <c r="G103" s="71">
        <f t="shared" si="19"/>
        <v>0.97399999999999998</v>
      </c>
      <c r="H103" s="75">
        <f t="shared" si="20"/>
        <v>0.92399999999999993</v>
      </c>
      <c r="I103" s="240" t="str">
        <f t="shared" si="17"/>
        <v/>
      </c>
      <c r="J103" s="85">
        <f t="shared" si="21"/>
        <v>2500</v>
      </c>
      <c r="K103" s="217">
        <f t="shared" si="22"/>
        <v>2625</v>
      </c>
      <c r="L103" s="5">
        <f>+SUM('30'!$D$63)</f>
        <v>0</v>
      </c>
      <c r="M103" s="92">
        <f>+SUM('30'!$D$64)</f>
        <v>0</v>
      </c>
      <c r="N103" s="3">
        <f>+SUM('30'!$D$65)</f>
        <v>0</v>
      </c>
    </row>
    <row r="104" spans="1:14" ht="13.5" thickBot="1" x14ac:dyDescent="0.25">
      <c r="A104" s="82" t="str">
        <f t="shared" si="18"/>
        <v/>
      </c>
      <c r="B104" s="86">
        <f>+'31'!$D$60</f>
        <v>0</v>
      </c>
      <c r="C104" s="87">
        <f>+'31'!$D$61</f>
        <v>0</v>
      </c>
      <c r="D104" s="87">
        <f>+'31'!$D$62</f>
        <v>0</v>
      </c>
      <c r="E104" s="93">
        <f>+SUM('31'!$D$63:$D$65)</f>
        <v>0</v>
      </c>
      <c r="F104" s="97" t="str">
        <f t="shared" si="16"/>
        <v/>
      </c>
      <c r="G104" s="90">
        <f t="shared" si="19"/>
        <v>0.97399999999999998</v>
      </c>
      <c r="H104" s="76">
        <f t="shared" si="20"/>
        <v>0.92399999999999993</v>
      </c>
      <c r="I104" s="241" t="str">
        <f t="shared" si="17"/>
        <v/>
      </c>
      <c r="J104" s="87">
        <f t="shared" si="21"/>
        <v>2500</v>
      </c>
      <c r="K104" s="218">
        <f t="shared" si="22"/>
        <v>2625</v>
      </c>
      <c r="L104" s="103">
        <f>+SUM('31'!$D$63)</f>
        <v>0</v>
      </c>
      <c r="M104" s="93">
        <f>+SUM('31'!$D$64)</f>
        <v>0</v>
      </c>
      <c r="N104" s="77">
        <f>+SUM('31'!$D$65)</f>
        <v>0</v>
      </c>
    </row>
    <row r="105" spans="1:14" ht="13.5" thickBot="1" x14ac:dyDescent="0.25">
      <c r="A105" s="83" t="s">
        <v>24</v>
      </c>
      <c r="B105" s="88">
        <f>SUM(B74:B104)</f>
        <v>24345</v>
      </c>
      <c r="C105" s="89">
        <f>SUM(C74:C104)</f>
        <v>1</v>
      </c>
      <c r="D105" s="89">
        <f>SUM(D74:D104)</f>
        <v>24344</v>
      </c>
      <c r="E105" s="94">
        <f>SUM(E74:E104)</f>
        <v>518</v>
      </c>
      <c r="F105" s="98">
        <f>+IF(SUM(E105,B105)&gt;0,B105/SUM(E105,B105),"")</f>
        <v>0.97916582874150349</v>
      </c>
      <c r="G105" s="95">
        <f t="shared" si="19"/>
        <v>0.97399999999999998</v>
      </c>
      <c r="H105" s="78">
        <f t="shared" si="20"/>
        <v>0.92399999999999993</v>
      </c>
      <c r="I105" s="242">
        <f t="shared" si="17"/>
        <v>41.076196344218523</v>
      </c>
      <c r="J105" s="89">
        <f t="shared" si="21"/>
        <v>2500</v>
      </c>
      <c r="K105" s="219">
        <f t="shared" si="22"/>
        <v>2625</v>
      </c>
      <c r="L105" s="104">
        <f t="shared" ref="L105:N105" si="23">SUM(L74:L104)</f>
        <v>67</v>
      </c>
      <c r="M105" s="94">
        <f t="shared" si="23"/>
        <v>274</v>
      </c>
      <c r="N105" s="79">
        <f t="shared" si="23"/>
        <v>177</v>
      </c>
    </row>
    <row r="107" spans="1:14" ht="24" thickBot="1" x14ac:dyDescent="0.4">
      <c r="A107" s="251" t="str">
        <f>[1]Montáž!$AJ$8</f>
        <v>BS LIB</v>
      </c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3"/>
    </row>
    <row r="108" spans="1:14" x14ac:dyDescent="0.2">
      <c r="A108" s="81" t="s">
        <v>18</v>
      </c>
      <c r="B108" s="80" t="s">
        <v>0</v>
      </c>
      <c r="C108" s="73" t="s">
        <v>19</v>
      </c>
      <c r="D108" s="73" t="s">
        <v>20</v>
      </c>
      <c r="E108" s="91" t="s">
        <v>21</v>
      </c>
      <c r="F108" s="81" t="s">
        <v>17</v>
      </c>
      <c r="G108" s="72" t="s">
        <v>22</v>
      </c>
      <c r="H108" s="74" t="s">
        <v>26</v>
      </c>
      <c r="I108" s="80" t="s">
        <v>16</v>
      </c>
      <c r="J108" s="73" t="s">
        <v>23</v>
      </c>
      <c r="K108" s="74" t="s">
        <v>25</v>
      </c>
      <c r="L108" s="102" t="s">
        <v>3</v>
      </c>
      <c r="M108" s="74" t="s">
        <v>36</v>
      </c>
      <c r="N108" s="91" t="s">
        <v>5</v>
      </c>
    </row>
    <row r="109" spans="1:14" x14ac:dyDescent="0.2">
      <c r="A109" s="82">
        <f>+$B$1</f>
        <v>42826</v>
      </c>
      <c r="B109" s="84">
        <f>+'1'!$E$60</f>
        <v>0</v>
      </c>
      <c r="C109" s="85">
        <f>+'1'!$E$61</f>
        <v>0</v>
      </c>
      <c r="D109" s="85">
        <f>+'1'!$E$62</f>
        <v>0</v>
      </c>
      <c r="E109" s="92">
        <f>+SUM('1'!$E$63:$E$65)</f>
        <v>0</v>
      </c>
      <c r="F109" s="96" t="str">
        <f>+IF(SUM(E109,B109)&gt;0,B109/SUM(E109,B109),"")</f>
        <v/>
      </c>
      <c r="G109" s="71">
        <f>+[1]Montáž!$AJ$53</f>
        <v>0.98299999999999998</v>
      </c>
      <c r="H109" s="75">
        <f>+[1]Montáž!$AJ$75</f>
        <v>0.93299999999999994</v>
      </c>
      <c r="I109" s="240" t="str">
        <f>+IF(SUM(C109:D109)&gt;0,1000000*(C109/SUM(C109:D109)),"")</f>
        <v/>
      </c>
      <c r="J109" s="85">
        <f>+[1]Montáž!$AJ$9</f>
        <v>3000</v>
      </c>
      <c r="K109" s="217">
        <f>+[1]Montáž!$AJ$31</f>
        <v>3150</v>
      </c>
      <c r="L109" s="5">
        <f>+SUM('1'!$E$63)</f>
        <v>0</v>
      </c>
      <c r="M109" s="92">
        <f>+SUM('1'!$E$64)</f>
        <v>0</v>
      </c>
      <c r="N109" s="3">
        <f>+SUM('1'!$E$65)</f>
        <v>0</v>
      </c>
    </row>
    <row r="110" spans="1:14" x14ac:dyDescent="0.2">
      <c r="A110" s="82">
        <f>IFERROR(IF(MONTH(A109+1)=$D$1,A109+1,""),"")</f>
        <v>42827</v>
      </c>
      <c r="B110" s="84">
        <f>+'2'!$E$60</f>
        <v>0</v>
      </c>
      <c r="C110" s="85">
        <f>+'2'!$E$61</f>
        <v>0</v>
      </c>
      <c r="D110" s="85">
        <f>+'2'!$E$62</f>
        <v>0</v>
      </c>
      <c r="E110" s="92">
        <f>+SUM('2'!$E$63:$E$65)</f>
        <v>0</v>
      </c>
      <c r="F110" s="96" t="str">
        <f t="shared" ref="F110:F139" si="24">+IF(SUM(E110,B110)&gt;0,B110/SUM(E110,B110),"")</f>
        <v/>
      </c>
      <c r="G110" s="71">
        <f>+G109</f>
        <v>0.98299999999999998</v>
      </c>
      <c r="H110" s="75">
        <f>+H109</f>
        <v>0.93299999999999994</v>
      </c>
      <c r="I110" s="240" t="str">
        <f t="shared" ref="I110:I140" si="25">+IF(SUM(C110:D110)&gt;0,1000000*(C110/SUM(C110:D110)),"")</f>
        <v/>
      </c>
      <c r="J110" s="85">
        <f>+J109</f>
        <v>3000</v>
      </c>
      <c r="K110" s="217">
        <f>+K109</f>
        <v>3150</v>
      </c>
      <c r="L110" s="5">
        <f>+SUM('2'!$E$63)</f>
        <v>0</v>
      </c>
      <c r="M110" s="92">
        <f>+SUM('2'!$E$64)</f>
        <v>0</v>
      </c>
      <c r="N110" s="3">
        <f>+SUM('2'!$E$65)</f>
        <v>0</v>
      </c>
    </row>
    <row r="111" spans="1:14" x14ac:dyDescent="0.2">
      <c r="A111" s="82">
        <f t="shared" ref="A111:A139" si="26">IFERROR(IF(MONTH(A110+1)=$D$1,A110+1,""),"")</f>
        <v>42828</v>
      </c>
      <c r="B111" s="84">
        <f>+'3'!$E$60</f>
        <v>0</v>
      </c>
      <c r="C111" s="85">
        <f>+'3'!$E$61</f>
        <v>0</v>
      </c>
      <c r="D111" s="85">
        <f>+'3'!$E$62</f>
        <v>0</v>
      </c>
      <c r="E111" s="92">
        <f>+SUM('3'!$E$63:$E$65)</f>
        <v>0</v>
      </c>
      <c r="F111" s="96" t="str">
        <f t="shared" si="24"/>
        <v/>
      </c>
      <c r="G111" s="71">
        <f t="shared" ref="G111:G140" si="27">+G110</f>
        <v>0.98299999999999998</v>
      </c>
      <c r="H111" s="75">
        <f t="shared" ref="H111:H140" si="28">+H110</f>
        <v>0.93299999999999994</v>
      </c>
      <c r="I111" s="240" t="str">
        <f t="shared" si="25"/>
        <v/>
      </c>
      <c r="J111" s="85">
        <f t="shared" ref="J111:J140" si="29">+J110</f>
        <v>3000</v>
      </c>
      <c r="K111" s="217">
        <f t="shared" ref="K111:K140" si="30">+K110</f>
        <v>3150</v>
      </c>
      <c r="L111" s="5">
        <f>+SUM('3'!$E$63)</f>
        <v>0</v>
      </c>
      <c r="M111" s="92">
        <f>+SUM('3'!$E$64)</f>
        <v>0</v>
      </c>
      <c r="N111" s="3">
        <f>+SUM('3'!$E$65)</f>
        <v>0</v>
      </c>
    </row>
    <row r="112" spans="1:14" x14ac:dyDescent="0.2">
      <c r="A112" s="82">
        <f t="shared" si="26"/>
        <v>42829</v>
      </c>
      <c r="B112" s="84">
        <f>+'4'!$E$60</f>
        <v>594</v>
      </c>
      <c r="C112" s="85">
        <f>+'4'!$E$61</f>
        <v>0</v>
      </c>
      <c r="D112" s="85">
        <f>+'4'!$E$62</f>
        <v>594</v>
      </c>
      <c r="E112" s="92">
        <f>+SUM('4'!$E$63:$E$65)</f>
        <v>8</v>
      </c>
      <c r="F112" s="96">
        <f t="shared" si="24"/>
        <v>0.98671096345514953</v>
      </c>
      <c r="G112" s="71">
        <f t="shared" si="27"/>
        <v>0.98299999999999998</v>
      </c>
      <c r="H112" s="75">
        <f t="shared" si="28"/>
        <v>0.93299999999999994</v>
      </c>
      <c r="I112" s="240">
        <f t="shared" si="25"/>
        <v>0</v>
      </c>
      <c r="J112" s="85">
        <f t="shared" si="29"/>
        <v>3000</v>
      </c>
      <c r="K112" s="217">
        <f t="shared" si="30"/>
        <v>3150</v>
      </c>
      <c r="L112" s="5">
        <f>+SUM('4'!$E$63)</f>
        <v>0</v>
      </c>
      <c r="M112" s="92">
        <f>+SUM('4'!$E$64)</f>
        <v>5</v>
      </c>
      <c r="N112" s="3">
        <f>+SUM('4'!$E$65)</f>
        <v>3</v>
      </c>
    </row>
    <row r="113" spans="1:14" x14ac:dyDescent="0.2">
      <c r="A113" s="82">
        <f t="shared" si="26"/>
        <v>42830</v>
      </c>
      <c r="B113" s="84">
        <f>+'5'!$E$60</f>
        <v>535</v>
      </c>
      <c r="C113" s="85">
        <f>+'5'!$E$61</f>
        <v>13</v>
      </c>
      <c r="D113" s="85">
        <f>+'5'!$E$62</f>
        <v>522</v>
      </c>
      <c r="E113" s="92">
        <f>+SUM('5'!$E$63:$E$65)</f>
        <v>76</v>
      </c>
      <c r="F113" s="96">
        <f t="shared" si="24"/>
        <v>0.87561374795417346</v>
      </c>
      <c r="G113" s="71">
        <f t="shared" si="27"/>
        <v>0.98299999999999998</v>
      </c>
      <c r="H113" s="75">
        <f t="shared" si="28"/>
        <v>0.93299999999999994</v>
      </c>
      <c r="I113" s="240">
        <f t="shared" si="25"/>
        <v>24299.065420560746</v>
      </c>
      <c r="J113" s="85">
        <f t="shared" si="29"/>
        <v>3000</v>
      </c>
      <c r="K113" s="217">
        <f t="shared" si="30"/>
        <v>3150</v>
      </c>
      <c r="L113" s="5">
        <f>+SUM('5'!$E$63)</f>
        <v>0</v>
      </c>
      <c r="M113" s="92">
        <f>+SUM('5'!$E$64)</f>
        <v>66</v>
      </c>
      <c r="N113" s="3">
        <f>+SUM('5'!$E$65)</f>
        <v>10</v>
      </c>
    </row>
    <row r="114" spans="1:14" x14ac:dyDescent="0.2">
      <c r="A114" s="82">
        <f t="shared" si="26"/>
        <v>42831</v>
      </c>
      <c r="B114" s="84">
        <f>+'6'!$E$60</f>
        <v>528</v>
      </c>
      <c r="C114" s="85">
        <f>+'6'!$E$61</f>
        <v>1</v>
      </c>
      <c r="D114" s="85">
        <f>+'6'!$E$62</f>
        <v>527</v>
      </c>
      <c r="E114" s="92">
        <f>+SUM('6'!$E$63:$E$65)</f>
        <v>64</v>
      </c>
      <c r="F114" s="96">
        <f t="shared" si="24"/>
        <v>0.89189189189189189</v>
      </c>
      <c r="G114" s="71">
        <f t="shared" si="27"/>
        <v>0.98299999999999998</v>
      </c>
      <c r="H114" s="75">
        <f t="shared" si="28"/>
        <v>0.93299999999999994</v>
      </c>
      <c r="I114" s="240">
        <f t="shared" si="25"/>
        <v>1893.939393939394</v>
      </c>
      <c r="J114" s="85">
        <f t="shared" si="29"/>
        <v>3000</v>
      </c>
      <c r="K114" s="217">
        <f t="shared" si="30"/>
        <v>3150</v>
      </c>
      <c r="L114" s="5">
        <f>+SUM('6'!$E$63)</f>
        <v>0</v>
      </c>
      <c r="M114" s="92">
        <f>+SUM('6'!$E$64)</f>
        <v>55</v>
      </c>
      <c r="N114" s="3">
        <f>+SUM('6'!$E$65)</f>
        <v>9</v>
      </c>
    </row>
    <row r="115" spans="1:14" x14ac:dyDescent="0.2">
      <c r="A115" s="82">
        <f t="shared" si="26"/>
        <v>42832</v>
      </c>
      <c r="B115" s="84">
        <f>+'7'!$E$60</f>
        <v>588</v>
      </c>
      <c r="C115" s="85">
        <f>+'7'!$E$61</f>
        <v>0</v>
      </c>
      <c r="D115" s="85">
        <f>+'7'!$E$62</f>
        <v>588</v>
      </c>
      <c r="E115" s="92">
        <f>+SUM('7'!$E$63:$E$65)</f>
        <v>10</v>
      </c>
      <c r="F115" s="96">
        <f t="shared" si="24"/>
        <v>0.98327759197324416</v>
      </c>
      <c r="G115" s="71">
        <f t="shared" si="27"/>
        <v>0.98299999999999998</v>
      </c>
      <c r="H115" s="75">
        <f t="shared" si="28"/>
        <v>0.93299999999999994</v>
      </c>
      <c r="I115" s="240">
        <f t="shared" si="25"/>
        <v>0</v>
      </c>
      <c r="J115" s="85">
        <f t="shared" si="29"/>
        <v>3000</v>
      </c>
      <c r="K115" s="217">
        <f t="shared" si="30"/>
        <v>3150</v>
      </c>
      <c r="L115" s="5">
        <f>+SUM('7'!$E$63)</f>
        <v>0</v>
      </c>
      <c r="M115" s="92">
        <f>+SUM('7'!$E$64)</f>
        <v>2</v>
      </c>
      <c r="N115" s="3">
        <f>+SUM('7'!$E$65)</f>
        <v>8</v>
      </c>
    </row>
    <row r="116" spans="1:14" x14ac:dyDescent="0.2">
      <c r="A116" s="82">
        <f t="shared" si="26"/>
        <v>42833</v>
      </c>
      <c r="B116" s="84">
        <f>+'8'!$E$60</f>
        <v>0</v>
      </c>
      <c r="C116" s="85">
        <f>+'8'!$E$61</f>
        <v>0</v>
      </c>
      <c r="D116" s="85">
        <f>+'8'!$E$62</f>
        <v>0</v>
      </c>
      <c r="E116" s="92">
        <f>+SUM('8'!$E$63:$E$65)</f>
        <v>0</v>
      </c>
      <c r="F116" s="96" t="str">
        <f t="shared" si="24"/>
        <v/>
      </c>
      <c r="G116" s="71">
        <f t="shared" si="27"/>
        <v>0.98299999999999998</v>
      </c>
      <c r="H116" s="75">
        <f t="shared" si="28"/>
        <v>0.93299999999999994</v>
      </c>
      <c r="I116" s="240" t="str">
        <f t="shared" si="25"/>
        <v/>
      </c>
      <c r="J116" s="85">
        <f t="shared" si="29"/>
        <v>3000</v>
      </c>
      <c r="K116" s="217">
        <f t="shared" si="30"/>
        <v>3150</v>
      </c>
      <c r="L116" s="5">
        <f>+SUM('8'!$E$63)</f>
        <v>0</v>
      </c>
      <c r="M116" s="92">
        <f>+SUM('8'!$E$64)</f>
        <v>0</v>
      </c>
      <c r="N116" s="3">
        <f>+SUM('8'!$E$65)</f>
        <v>0</v>
      </c>
    </row>
    <row r="117" spans="1:14" x14ac:dyDescent="0.2">
      <c r="A117" s="82">
        <f t="shared" si="26"/>
        <v>42834</v>
      </c>
      <c r="B117" s="84">
        <f>+'9'!$E$60</f>
        <v>0</v>
      </c>
      <c r="C117" s="85">
        <f>+'9'!$E$61</f>
        <v>0</v>
      </c>
      <c r="D117" s="85">
        <f>+'9'!$E$62</f>
        <v>0</v>
      </c>
      <c r="E117" s="92">
        <f>+SUM('9'!$E$63:$E$65)</f>
        <v>0</v>
      </c>
      <c r="F117" s="96" t="str">
        <f t="shared" si="24"/>
        <v/>
      </c>
      <c r="G117" s="71">
        <f t="shared" si="27"/>
        <v>0.98299999999999998</v>
      </c>
      <c r="H117" s="75">
        <f t="shared" si="28"/>
        <v>0.93299999999999994</v>
      </c>
      <c r="I117" s="240" t="str">
        <f t="shared" si="25"/>
        <v/>
      </c>
      <c r="J117" s="85">
        <f t="shared" si="29"/>
        <v>3000</v>
      </c>
      <c r="K117" s="217">
        <f t="shared" si="30"/>
        <v>3150</v>
      </c>
      <c r="L117" s="5">
        <f>+SUM('9'!$E$63)</f>
        <v>0</v>
      </c>
      <c r="M117" s="92">
        <f>+SUM('9'!$E$64)</f>
        <v>0</v>
      </c>
      <c r="N117" s="3">
        <f>+SUM('9'!$E$65)</f>
        <v>0</v>
      </c>
    </row>
    <row r="118" spans="1:14" x14ac:dyDescent="0.2">
      <c r="A118" s="82">
        <f t="shared" si="26"/>
        <v>42835</v>
      </c>
      <c r="B118" s="84">
        <f>+'10'!$E$60</f>
        <v>366</v>
      </c>
      <c r="C118" s="85">
        <f>+'10'!$E$61</f>
        <v>1</v>
      </c>
      <c r="D118" s="85">
        <f>+'10'!$E$62</f>
        <v>365</v>
      </c>
      <c r="E118" s="92">
        <f>+SUM('10'!$E$63:$E$65)</f>
        <v>25</v>
      </c>
      <c r="F118" s="96">
        <f t="shared" si="24"/>
        <v>0.93606138107416881</v>
      </c>
      <c r="G118" s="71">
        <f t="shared" si="27"/>
        <v>0.98299999999999998</v>
      </c>
      <c r="H118" s="75">
        <f t="shared" si="28"/>
        <v>0.93299999999999994</v>
      </c>
      <c r="I118" s="240">
        <f t="shared" si="25"/>
        <v>2732.2404371584698</v>
      </c>
      <c r="J118" s="85">
        <f t="shared" si="29"/>
        <v>3000</v>
      </c>
      <c r="K118" s="217">
        <f t="shared" si="30"/>
        <v>3150</v>
      </c>
      <c r="L118" s="5">
        <f>+SUM('10'!$E$63)</f>
        <v>0</v>
      </c>
      <c r="M118" s="92">
        <f>+SUM('10'!$E$64)</f>
        <v>20</v>
      </c>
      <c r="N118" s="3">
        <f>+SUM('10'!$E$65)</f>
        <v>5</v>
      </c>
    </row>
    <row r="119" spans="1:14" x14ac:dyDescent="0.2">
      <c r="A119" s="82">
        <f t="shared" si="26"/>
        <v>42836</v>
      </c>
      <c r="B119" s="84">
        <f>+'11'!$E$60</f>
        <v>324</v>
      </c>
      <c r="C119" s="85">
        <f>+'11'!$E$61</f>
        <v>0</v>
      </c>
      <c r="D119" s="85">
        <f>+'11'!$E$62</f>
        <v>324</v>
      </c>
      <c r="E119" s="92">
        <f>+SUM('11'!$E$63:$E$65)</f>
        <v>0</v>
      </c>
      <c r="F119" s="96">
        <f t="shared" si="24"/>
        <v>1</v>
      </c>
      <c r="G119" s="71">
        <f t="shared" si="27"/>
        <v>0.98299999999999998</v>
      </c>
      <c r="H119" s="75">
        <f t="shared" si="28"/>
        <v>0.93299999999999994</v>
      </c>
      <c r="I119" s="240">
        <f t="shared" si="25"/>
        <v>0</v>
      </c>
      <c r="J119" s="85">
        <f t="shared" si="29"/>
        <v>3000</v>
      </c>
      <c r="K119" s="217">
        <f t="shared" si="30"/>
        <v>3150</v>
      </c>
      <c r="L119" s="5">
        <f>+SUM('11'!$E$63)</f>
        <v>0</v>
      </c>
      <c r="M119" s="92">
        <f>+SUM('11'!$E$64)</f>
        <v>0</v>
      </c>
      <c r="N119" s="3">
        <f>+SUM('11'!$E$65)</f>
        <v>0</v>
      </c>
    </row>
    <row r="120" spans="1:14" x14ac:dyDescent="0.2">
      <c r="A120" s="82">
        <f t="shared" si="26"/>
        <v>42837</v>
      </c>
      <c r="B120" s="84">
        <f>+'12'!$E$60</f>
        <v>682</v>
      </c>
      <c r="C120" s="85">
        <f>+'12'!$E$61</f>
        <v>3</v>
      </c>
      <c r="D120" s="85">
        <f>+'12'!$E$62</f>
        <v>679</v>
      </c>
      <c r="E120" s="92">
        <f>+SUM('12'!$E$63:$E$65)</f>
        <v>10</v>
      </c>
      <c r="F120" s="96">
        <f t="shared" si="24"/>
        <v>0.98554913294797686</v>
      </c>
      <c r="G120" s="71">
        <f t="shared" si="27"/>
        <v>0.98299999999999998</v>
      </c>
      <c r="H120" s="75">
        <f t="shared" si="28"/>
        <v>0.93299999999999994</v>
      </c>
      <c r="I120" s="240">
        <f t="shared" si="25"/>
        <v>4398.8269794721409</v>
      </c>
      <c r="J120" s="85">
        <f t="shared" si="29"/>
        <v>3000</v>
      </c>
      <c r="K120" s="217">
        <f t="shared" si="30"/>
        <v>3150</v>
      </c>
      <c r="L120" s="5">
        <f>+SUM('12'!$E$63)</f>
        <v>0</v>
      </c>
      <c r="M120" s="92">
        <f>+SUM('12'!$E$64)</f>
        <v>8</v>
      </c>
      <c r="N120" s="3">
        <f>+SUM('12'!$E$65)</f>
        <v>2</v>
      </c>
    </row>
    <row r="121" spans="1:14" x14ac:dyDescent="0.2">
      <c r="A121" s="82">
        <f t="shared" si="26"/>
        <v>42838</v>
      </c>
      <c r="B121" s="84">
        <f>+'13'!$E$60</f>
        <v>592</v>
      </c>
      <c r="C121" s="85">
        <f>+'13'!$E$61</f>
        <v>1</v>
      </c>
      <c r="D121" s="85">
        <f>+'13'!$E$62</f>
        <v>591</v>
      </c>
      <c r="E121" s="92">
        <f>+SUM('13'!$E$63:$E$65)</f>
        <v>16</v>
      </c>
      <c r="F121" s="96">
        <f t="shared" si="24"/>
        <v>0.97368421052631582</v>
      </c>
      <c r="G121" s="71">
        <f t="shared" si="27"/>
        <v>0.98299999999999998</v>
      </c>
      <c r="H121" s="75">
        <f t="shared" si="28"/>
        <v>0.93299999999999994</v>
      </c>
      <c r="I121" s="240">
        <f t="shared" si="25"/>
        <v>1689.1891891891894</v>
      </c>
      <c r="J121" s="85">
        <f t="shared" si="29"/>
        <v>3000</v>
      </c>
      <c r="K121" s="217">
        <f t="shared" si="30"/>
        <v>3150</v>
      </c>
      <c r="L121" s="5">
        <f>+SUM('13'!$E$63)</f>
        <v>0</v>
      </c>
      <c r="M121" s="92">
        <f>+SUM('13'!$E$64)</f>
        <v>4</v>
      </c>
      <c r="N121" s="3">
        <f>+SUM('13'!$E$65)</f>
        <v>12</v>
      </c>
    </row>
    <row r="122" spans="1:14" x14ac:dyDescent="0.2">
      <c r="A122" s="82">
        <f t="shared" si="26"/>
        <v>42839</v>
      </c>
      <c r="B122" s="84">
        <f>+'14'!$E$60</f>
        <v>20</v>
      </c>
      <c r="C122" s="85">
        <f>+'14'!$E$61</f>
        <v>0</v>
      </c>
      <c r="D122" s="85">
        <f>+'14'!$E$62</f>
        <v>20</v>
      </c>
      <c r="E122" s="92">
        <f>+SUM('14'!$E$63:$E$65)</f>
        <v>0</v>
      </c>
      <c r="F122" s="96">
        <f t="shared" si="24"/>
        <v>1</v>
      </c>
      <c r="G122" s="71">
        <f t="shared" si="27"/>
        <v>0.98299999999999998</v>
      </c>
      <c r="H122" s="75">
        <f t="shared" si="28"/>
        <v>0.93299999999999994</v>
      </c>
      <c r="I122" s="240">
        <f t="shared" si="25"/>
        <v>0</v>
      </c>
      <c r="J122" s="85">
        <f t="shared" si="29"/>
        <v>3000</v>
      </c>
      <c r="K122" s="217">
        <f t="shared" si="30"/>
        <v>3150</v>
      </c>
      <c r="L122" s="5">
        <f>+SUM('14'!$E$63)</f>
        <v>0</v>
      </c>
      <c r="M122" s="92">
        <f>+SUM('14'!$E$64)</f>
        <v>0</v>
      </c>
      <c r="N122" s="3">
        <f>+SUM('14'!$E$65)</f>
        <v>0</v>
      </c>
    </row>
    <row r="123" spans="1:14" x14ac:dyDescent="0.2">
      <c r="A123" s="82">
        <f t="shared" si="26"/>
        <v>42840</v>
      </c>
      <c r="B123" s="84">
        <f>+'15'!$E$60</f>
        <v>0</v>
      </c>
      <c r="C123" s="85">
        <f>+'15'!$E$61</f>
        <v>0</v>
      </c>
      <c r="D123" s="85">
        <f>+'15'!$E$62</f>
        <v>0</v>
      </c>
      <c r="E123" s="92">
        <f>+SUM('15'!$E$63:$E$65)</f>
        <v>0</v>
      </c>
      <c r="F123" s="96" t="str">
        <f t="shared" si="24"/>
        <v/>
      </c>
      <c r="G123" s="71">
        <f t="shared" si="27"/>
        <v>0.98299999999999998</v>
      </c>
      <c r="H123" s="75">
        <f t="shared" si="28"/>
        <v>0.93299999999999994</v>
      </c>
      <c r="I123" s="240" t="str">
        <f t="shared" si="25"/>
        <v/>
      </c>
      <c r="J123" s="85">
        <f t="shared" si="29"/>
        <v>3000</v>
      </c>
      <c r="K123" s="217">
        <f t="shared" si="30"/>
        <v>3150</v>
      </c>
      <c r="L123" s="5">
        <f>+SUM('15'!$E$63)</f>
        <v>0</v>
      </c>
      <c r="M123" s="92">
        <f>+SUM('15'!$E$64)</f>
        <v>0</v>
      </c>
      <c r="N123" s="3">
        <f>+SUM('15'!$E$65)</f>
        <v>0</v>
      </c>
    </row>
    <row r="124" spans="1:14" x14ac:dyDescent="0.2">
      <c r="A124" s="82">
        <f t="shared" si="26"/>
        <v>42841</v>
      </c>
      <c r="B124" s="84">
        <f>+'16'!$E$60</f>
        <v>0</v>
      </c>
      <c r="C124" s="85">
        <f>+'16'!$E$61</f>
        <v>0</v>
      </c>
      <c r="D124" s="85">
        <f>+'16'!$E$62</f>
        <v>0</v>
      </c>
      <c r="E124" s="92">
        <f>+SUM('16'!$E$63:$E$65)</f>
        <v>0</v>
      </c>
      <c r="F124" s="96" t="str">
        <f t="shared" si="24"/>
        <v/>
      </c>
      <c r="G124" s="71">
        <f t="shared" si="27"/>
        <v>0.98299999999999998</v>
      </c>
      <c r="H124" s="75">
        <f t="shared" si="28"/>
        <v>0.93299999999999994</v>
      </c>
      <c r="I124" s="240" t="str">
        <f t="shared" si="25"/>
        <v/>
      </c>
      <c r="J124" s="85">
        <f t="shared" si="29"/>
        <v>3000</v>
      </c>
      <c r="K124" s="217">
        <f t="shared" si="30"/>
        <v>3150</v>
      </c>
      <c r="L124" s="5">
        <f>+SUM('16'!$E$63)</f>
        <v>0</v>
      </c>
      <c r="M124" s="92">
        <f>+SUM('16'!$E$64)</f>
        <v>0</v>
      </c>
      <c r="N124" s="3">
        <f>+SUM('16'!$E$65)</f>
        <v>0</v>
      </c>
    </row>
    <row r="125" spans="1:14" x14ac:dyDescent="0.2">
      <c r="A125" s="82">
        <f t="shared" si="26"/>
        <v>42842</v>
      </c>
      <c r="B125" s="84">
        <f>+'17'!$E$60</f>
        <v>0</v>
      </c>
      <c r="C125" s="85">
        <f>+'17'!$E$61</f>
        <v>0</v>
      </c>
      <c r="D125" s="85">
        <f>+'17'!$E$62</f>
        <v>0</v>
      </c>
      <c r="E125" s="92">
        <f>+SUM('17'!$E$63:$E$65)</f>
        <v>0</v>
      </c>
      <c r="F125" s="96" t="str">
        <f t="shared" si="24"/>
        <v/>
      </c>
      <c r="G125" s="71">
        <f t="shared" si="27"/>
        <v>0.98299999999999998</v>
      </c>
      <c r="H125" s="75">
        <f t="shared" si="28"/>
        <v>0.93299999999999994</v>
      </c>
      <c r="I125" s="240" t="str">
        <f t="shared" si="25"/>
        <v/>
      </c>
      <c r="J125" s="85">
        <f t="shared" si="29"/>
        <v>3000</v>
      </c>
      <c r="K125" s="217">
        <f t="shared" si="30"/>
        <v>3150</v>
      </c>
      <c r="L125" s="5">
        <f>+SUM('17'!$E$63)</f>
        <v>0</v>
      </c>
      <c r="M125" s="92">
        <f>+SUM('17'!$E$64)</f>
        <v>0</v>
      </c>
      <c r="N125" s="3">
        <f>+SUM('17'!$E$65)</f>
        <v>0</v>
      </c>
    </row>
    <row r="126" spans="1:14" x14ac:dyDescent="0.2">
      <c r="A126" s="82">
        <f t="shared" si="26"/>
        <v>42843</v>
      </c>
      <c r="B126" s="84">
        <f>+'18'!$E$60</f>
        <v>284</v>
      </c>
      <c r="C126" s="85">
        <f>+'18'!$E$61</f>
        <v>0</v>
      </c>
      <c r="D126" s="85">
        <f>+'18'!$E$62</f>
        <v>284</v>
      </c>
      <c r="E126" s="92">
        <f>+SUM('18'!$E$63:$E$65)</f>
        <v>4</v>
      </c>
      <c r="F126" s="96">
        <f t="shared" si="24"/>
        <v>0.98611111111111116</v>
      </c>
      <c r="G126" s="71">
        <f t="shared" si="27"/>
        <v>0.98299999999999998</v>
      </c>
      <c r="H126" s="75">
        <f t="shared" si="28"/>
        <v>0.93299999999999994</v>
      </c>
      <c r="I126" s="240">
        <f t="shared" si="25"/>
        <v>0</v>
      </c>
      <c r="J126" s="85">
        <f t="shared" si="29"/>
        <v>3000</v>
      </c>
      <c r="K126" s="217">
        <f t="shared" si="30"/>
        <v>3150</v>
      </c>
      <c r="L126" s="5">
        <f>+SUM('18'!$E$63)</f>
        <v>0</v>
      </c>
      <c r="M126" s="92">
        <f>+SUM('18'!$E$64)</f>
        <v>2</v>
      </c>
      <c r="N126" s="3">
        <f>+SUM('18'!$E$65)</f>
        <v>2</v>
      </c>
    </row>
    <row r="127" spans="1:14" x14ac:dyDescent="0.2">
      <c r="A127" s="82">
        <f t="shared" si="26"/>
        <v>42844</v>
      </c>
      <c r="B127" s="84">
        <f>+'19'!$E$60</f>
        <v>584</v>
      </c>
      <c r="C127" s="85">
        <f>+'19'!$E$61</f>
        <v>0</v>
      </c>
      <c r="D127" s="85">
        <f>+'19'!$E$62</f>
        <v>584</v>
      </c>
      <c r="E127" s="92">
        <f>+SUM('19'!$E$63:$E$65)</f>
        <v>4</v>
      </c>
      <c r="F127" s="96">
        <f t="shared" si="24"/>
        <v>0.99319727891156462</v>
      </c>
      <c r="G127" s="71">
        <f t="shared" si="27"/>
        <v>0.98299999999999998</v>
      </c>
      <c r="H127" s="75">
        <f t="shared" si="28"/>
        <v>0.93299999999999994</v>
      </c>
      <c r="I127" s="240">
        <f t="shared" si="25"/>
        <v>0</v>
      </c>
      <c r="J127" s="85">
        <f t="shared" si="29"/>
        <v>3000</v>
      </c>
      <c r="K127" s="217">
        <f t="shared" si="30"/>
        <v>3150</v>
      </c>
      <c r="L127" s="5">
        <f>+SUM('19'!$E$63)</f>
        <v>0</v>
      </c>
      <c r="M127" s="92">
        <f>+SUM('19'!$E$64)</f>
        <v>0</v>
      </c>
      <c r="N127" s="3">
        <f>+SUM('19'!$E$65)</f>
        <v>4</v>
      </c>
    </row>
    <row r="128" spans="1:14" x14ac:dyDescent="0.2">
      <c r="A128" s="82">
        <f t="shared" si="26"/>
        <v>42845</v>
      </c>
      <c r="B128" s="84">
        <f>+'20'!$E$60</f>
        <v>416</v>
      </c>
      <c r="C128" s="85">
        <f>+'20'!$E$61</f>
        <v>1</v>
      </c>
      <c r="D128" s="85">
        <f>+'20'!$E$62</f>
        <v>415</v>
      </c>
      <c r="E128" s="92">
        <f>+SUM('20'!$E$63:$E$65)</f>
        <v>9</v>
      </c>
      <c r="F128" s="96">
        <f t="shared" si="24"/>
        <v>0.97882352941176476</v>
      </c>
      <c r="G128" s="71">
        <f t="shared" si="27"/>
        <v>0.98299999999999998</v>
      </c>
      <c r="H128" s="75">
        <f t="shared" si="28"/>
        <v>0.93299999999999994</v>
      </c>
      <c r="I128" s="240">
        <f t="shared" si="25"/>
        <v>2403.8461538461538</v>
      </c>
      <c r="J128" s="85">
        <f t="shared" si="29"/>
        <v>3000</v>
      </c>
      <c r="K128" s="217">
        <f t="shared" si="30"/>
        <v>3150</v>
      </c>
      <c r="L128" s="5">
        <f>+SUM('20'!$E$63)</f>
        <v>0</v>
      </c>
      <c r="M128" s="92">
        <f>+SUM('20'!$E$64)</f>
        <v>4</v>
      </c>
      <c r="N128" s="3">
        <f>+SUM('20'!$E$65)</f>
        <v>5</v>
      </c>
    </row>
    <row r="129" spans="1:14" x14ac:dyDescent="0.2">
      <c r="A129" s="82">
        <f t="shared" si="26"/>
        <v>42846</v>
      </c>
      <c r="B129" s="84">
        <f>+'21'!$E$60</f>
        <v>179</v>
      </c>
      <c r="C129" s="85">
        <f>+'21'!$E$61</f>
        <v>1</v>
      </c>
      <c r="D129" s="85">
        <f>+'21'!$E$62</f>
        <v>178</v>
      </c>
      <c r="E129" s="92">
        <f>+SUM('21'!$E$63:$E$65)</f>
        <v>13</v>
      </c>
      <c r="F129" s="96">
        <f t="shared" si="24"/>
        <v>0.93229166666666663</v>
      </c>
      <c r="G129" s="71">
        <f t="shared" si="27"/>
        <v>0.98299999999999998</v>
      </c>
      <c r="H129" s="75">
        <f t="shared" si="28"/>
        <v>0.93299999999999994</v>
      </c>
      <c r="I129" s="240">
        <f t="shared" si="25"/>
        <v>5586.5921787709503</v>
      </c>
      <c r="J129" s="85">
        <f t="shared" si="29"/>
        <v>3000</v>
      </c>
      <c r="K129" s="217">
        <f t="shared" si="30"/>
        <v>3150</v>
      </c>
      <c r="L129" s="5">
        <f>+SUM('21'!$E$63)</f>
        <v>0</v>
      </c>
      <c r="M129" s="92">
        <f>+SUM('21'!$E$64)</f>
        <v>12</v>
      </c>
      <c r="N129" s="3">
        <f>+SUM('21'!$E$65)</f>
        <v>1</v>
      </c>
    </row>
    <row r="130" spans="1:14" x14ac:dyDescent="0.2">
      <c r="A130" s="82">
        <f t="shared" si="26"/>
        <v>42847</v>
      </c>
      <c r="B130" s="84">
        <f>+'22'!$E$60</f>
        <v>0</v>
      </c>
      <c r="C130" s="85">
        <f>+'22'!$E$61</f>
        <v>0</v>
      </c>
      <c r="D130" s="85">
        <f>+'22'!$E$62</f>
        <v>0</v>
      </c>
      <c r="E130" s="92">
        <f>+SUM('22'!$E$63:$E$65)</f>
        <v>0</v>
      </c>
      <c r="F130" s="96" t="str">
        <f t="shared" si="24"/>
        <v/>
      </c>
      <c r="G130" s="71">
        <f t="shared" si="27"/>
        <v>0.98299999999999998</v>
      </c>
      <c r="H130" s="75">
        <f t="shared" si="28"/>
        <v>0.93299999999999994</v>
      </c>
      <c r="I130" s="240" t="str">
        <f t="shared" si="25"/>
        <v/>
      </c>
      <c r="J130" s="85">
        <f t="shared" si="29"/>
        <v>3000</v>
      </c>
      <c r="K130" s="217">
        <f t="shared" si="30"/>
        <v>3150</v>
      </c>
      <c r="L130" s="5">
        <f>+SUM('22'!$E$63)</f>
        <v>0</v>
      </c>
      <c r="M130" s="92">
        <f>+SUM('22'!$E$64)</f>
        <v>0</v>
      </c>
      <c r="N130" s="3">
        <f>+SUM('22'!$E$65)</f>
        <v>0</v>
      </c>
    </row>
    <row r="131" spans="1:14" x14ac:dyDescent="0.2">
      <c r="A131" s="82">
        <f t="shared" si="26"/>
        <v>42848</v>
      </c>
      <c r="B131" s="84">
        <f>+'23'!$E$60</f>
        <v>0</v>
      </c>
      <c r="C131" s="85">
        <f>+'23'!$E$61</f>
        <v>0</v>
      </c>
      <c r="D131" s="85">
        <f>+'23'!$E$62</f>
        <v>0</v>
      </c>
      <c r="E131" s="92">
        <f>+SUM('23'!$E$63:$E$65)</f>
        <v>0</v>
      </c>
      <c r="F131" s="96" t="str">
        <f t="shared" si="24"/>
        <v/>
      </c>
      <c r="G131" s="71">
        <f t="shared" si="27"/>
        <v>0.98299999999999998</v>
      </c>
      <c r="H131" s="75">
        <f t="shared" si="28"/>
        <v>0.93299999999999994</v>
      </c>
      <c r="I131" s="240" t="str">
        <f t="shared" si="25"/>
        <v/>
      </c>
      <c r="J131" s="85">
        <f t="shared" si="29"/>
        <v>3000</v>
      </c>
      <c r="K131" s="217">
        <f t="shared" si="30"/>
        <v>3150</v>
      </c>
      <c r="L131" s="5">
        <f>+SUM('23'!$E$63)</f>
        <v>0</v>
      </c>
      <c r="M131" s="92">
        <f>+SUM('23'!$E$64)</f>
        <v>0</v>
      </c>
      <c r="N131" s="3">
        <f>+SUM('23'!$E$65)</f>
        <v>0</v>
      </c>
    </row>
    <row r="132" spans="1:14" x14ac:dyDescent="0.2">
      <c r="A132" s="82">
        <f t="shared" si="26"/>
        <v>42849</v>
      </c>
      <c r="B132" s="84">
        <f>+'24'!$E$60</f>
        <v>475</v>
      </c>
      <c r="C132" s="85">
        <f>+'24'!$E$61</f>
        <v>3</v>
      </c>
      <c r="D132" s="85">
        <f>+'24'!$E$62</f>
        <v>472</v>
      </c>
      <c r="E132" s="92">
        <f>+SUM('24'!$E$63:$E$65)</f>
        <v>17</v>
      </c>
      <c r="F132" s="96">
        <f t="shared" si="24"/>
        <v>0.96544715447154472</v>
      </c>
      <c r="G132" s="71">
        <f t="shared" si="27"/>
        <v>0.98299999999999998</v>
      </c>
      <c r="H132" s="75">
        <f t="shared" si="28"/>
        <v>0.93299999999999994</v>
      </c>
      <c r="I132" s="240">
        <f t="shared" si="25"/>
        <v>6315.78947368421</v>
      </c>
      <c r="J132" s="85">
        <f t="shared" si="29"/>
        <v>3000</v>
      </c>
      <c r="K132" s="217">
        <f t="shared" si="30"/>
        <v>3150</v>
      </c>
      <c r="L132" s="5">
        <f>+SUM('24'!$E$63)</f>
        <v>0</v>
      </c>
      <c r="M132" s="92">
        <f>+SUM('24'!$E$64)</f>
        <v>15</v>
      </c>
      <c r="N132" s="3">
        <f>+SUM('24'!$E$65)</f>
        <v>2</v>
      </c>
    </row>
    <row r="133" spans="1:14" x14ac:dyDescent="0.2">
      <c r="A133" s="82">
        <f t="shared" si="26"/>
        <v>42850</v>
      </c>
      <c r="B133" s="84">
        <f>+'25'!$E$60</f>
        <v>565</v>
      </c>
      <c r="C133" s="85">
        <f>+'25'!$E$61</f>
        <v>3</v>
      </c>
      <c r="D133" s="85">
        <f>+'25'!$E$62</f>
        <v>562</v>
      </c>
      <c r="E133" s="92">
        <f>+SUM('25'!$E$63:$E$65)</f>
        <v>28</v>
      </c>
      <c r="F133" s="96">
        <f t="shared" si="24"/>
        <v>0.95278246205733563</v>
      </c>
      <c r="G133" s="71">
        <f t="shared" si="27"/>
        <v>0.98299999999999998</v>
      </c>
      <c r="H133" s="75">
        <f t="shared" si="28"/>
        <v>0.93299999999999994</v>
      </c>
      <c r="I133" s="240">
        <f t="shared" si="25"/>
        <v>5309.7345132743358</v>
      </c>
      <c r="J133" s="85">
        <f t="shared" si="29"/>
        <v>3000</v>
      </c>
      <c r="K133" s="217">
        <f t="shared" si="30"/>
        <v>3150</v>
      </c>
      <c r="L133" s="5">
        <f>+SUM('25'!$E$63)</f>
        <v>0</v>
      </c>
      <c r="M133" s="92">
        <f>+SUM('25'!$E$64)</f>
        <v>22</v>
      </c>
      <c r="N133" s="3">
        <f>+SUM('25'!$E$65)</f>
        <v>6</v>
      </c>
    </row>
    <row r="134" spans="1:14" x14ac:dyDescent="0.2">
      <c r="A134" s="82">
        <f t="shared" si="26"/>
        <v>42851</v>
      </c>
      <c r="B134" s="84">
        <f>+'26'!$E$60</f>
        <v>443</v>
      </c>
      <c r="C134" s="85">
        <f>+'26'!$E$61</f>
        <v>3</v>
      </c>
      <c r="D134" s="85">
        <f>+'26'!$E$62</f>
        <v>440</v>
      </c>
      <c r="E134" s="92">
        <f>+SUM('26'!$E$63:$E$65)</f>
        <v>26</v>
      </c>
      <c r="F134" s="96">
        <f t="shared" si="24"/>
        <v>0.94456289978678043</v>
      </c>
      <c r="G134" s="71">
        <f t="shared" si="27"/>
        <v>0.98299999999999998</v>
      </c>
      <c r="H134" s="75">
        <f t="shared" si="28"/>
        <v>0.93299999999999994</v>
      </c>
      <c r="I134" s="240">
        <f t="shared" si="25"/>
        <v>6772.0090293453723</v>
      </c>
      <c r="J134" s="85">
        <f t="shared" si="29"/>
        <v>3000</v>
      </c>
      <c r="K134" s="217">
        <f t="shared" si="30"/>
        <v>3150</v>
      </c>
      <c r="L134" s="5">
        <f>+SUM('26'!$E$63)</f>
        <v>0</v>
      </c>
      <c r="M134" s="92">
        <f>+SUM('26'!$E$64)</f>
        <v>23</v>
      </c>
      <c r="N134" s="3">
        <f>+SUM('26'!$E$65)</f>
        <v>3</v>
      </c>
    </row>
    <row r="135" spans="1:14" x14ac:dyDescent="0.2">
      <c r="A135" s="82">
        <f t="shared" si="26"/>
        <v>42852</v>
      </c>
      <c r="B135" s="84">
        <f>+'27'!$E$60</f>
        <v>325</v>
      </c>
      <c r="C135" s="85">
        <f>+'27'!$E$61</f>
        <v>0</v>
      </c>
      <c r="D135" s="85">
        <f>+'27'!$E$62</f>
        <v>325</v>
      </c>
      <c r="E135" s="92">
        <f>+SUM('27'!$E$63:$E$65)</f>
        <v>11</v>
      </c>
      <c r="F135" s="96">
        <f t="shared" si="24"/>
        <v>0.96726190476190477</v>
      </c>
      <c r="G135" s="71">
        <f t="shared" si="27"/>
        <v>0.98299999999999998</v>
      </c>
      <c r="H135" s="75">
        <f t="shared" si="28"/>
        <v>0.93299999999999994</v>
      </c>
      <c r="I135" s="240">
        <f t="shared" si="25"/>
        <v>0</v>
      </c>
      <c r="J135" s="85">
        <f t="shared" si="29"/>
        <v>3000</v>
      </c>
      <c r="K135" s="217">
        <f t="shared" si="30"/>
        <v>3150</v>
      </c>
      <c r="L135" s="5">
        <f>+SUM('27'!$E$63)</f>
        <v>0</v>
      </c>
      <c r="M135" s="92">
        <f>+SUM('27'!$E$64)</f>
        <v>4</v>
      </c>
      <c r="N135" s="3">
        <f>+SUM('27'!$E$65)</f>
        <v>7</v>
      </c>
    </row>
    <row r="136" spans="1:14" x14ac:dyDescent="0.2">
      <c r="A136" s="82">
        <f t="shared" si="26"/>
        <v>42853</v>
      </c>
      <c r="B136" s="84">
        <f>+'28'!$E$60</f>
        <v>332</v>
      </c>
      <c r="C136" s="85">
        <f>+'28'!$E$61</f>
        <v>0</v>
      </c>
      <c r="D136" s="85">
        <f>+'28'!$E$62</f>
        <v>332</v>
      </c>
      <c r="E136" s="92">
        <f>+SUM('28'!$E$63:$E$65)</f>
        <v>2</v>
      </c>
      <c r="F136" s="96">
        <f t="shared" si="24"/>
        <v>0.99401197604790414</v>
      </c>
      <c r="G136" s="71">
        <f t="shared" si="27"/>
        <v>0.98299999999999998</v>
      </c>
      <c r="H136" s="75">
        <f t="shared" si="28"/>
        <v>0.93299999999999994</v>
      </c>
      <c r="I136" s="240">
        <f t="shared" si="25"/>
        <v>0</v>
      </c>
      <c r="J136" s="85">
        <f t="shared" si="29"/>
        <v>3000</v>
      </c>
      <c r="K136" s="217">
        <f t="shared" si="30"/>
        <v>3150</v>
      </c>
      <c r="L136" s="5">
        <f>+SUM('28'!$E$63)</f>
        <v>0</v>
      </c>
      <c r="M136" s="92">
        <f>+SUM('28'!$E$64)</f>
        <v>1</v>
      </c>
      <c r="N136" s="3">
        <f>+SUM('28'!$E$65)</f>
        <v>1</v>
      </c>
    </row>
    <row r="137" spans="1:14" x14ac:dyDescent="0.2">
      <c r="A137" s="82">
        <f t="shared" si="26"/>
        <v>42854</v>
      </c>
      <c r="B137" s="84">
        <f>+'29'!$E$60</f>
        <v>0</v>
      </c>
      <c r="C137" s="85">
        <f>+'29'!$E$61</f>
        <v>0</v>
      </c>
      <c r="D137" s="85">
        <f>+'29'!$E$62</f>
        <v>0</v>
      </c>
      <c r="E137" s="92">
        <f>+SUM('29'!$E$63:$E$65)</f>
        <v>0</v>
      </c>
      <c r="F137" s="96" t="str">
        <f t="shared" si="24"/>
        <v/>
      </c>
      <c r="G137" s="71">
        <f t="shared" si="27"/>
        <v>0.98299999999999998</v>
      </c>
      <c r="H137" s="75">
        <f t="shared" si="28"/>
        <v>0.93299999999999994</v>
      </c>
      <c r="I137" s="240" t="str">
        <f t="shared" si="25"/>
        <v/>
      </c>
      <c r="J137" s="85">
        <f t="shared" si="29"/>
        <v>3000</v>
      </c>
      <c r="K137" s="217">
        <f t="shared" si="30"/>
        <v>3150</v>
      </c>
      <c r="L137" s="5">
        <f>+SUM('29'!$E$63)</f>
        <v>0</v>
      </c>
      <c r="M137" s="92">
        <f>+SUM('29'!$E$64)</f>
        <v>0</v>
      </c>
      <c r="N137" s="3">
        <f>+SUM('29'!$E$65)</f>
        <v>0</v>
      </c>
    </row>
    <row r="138" spans="1:14" x14ac:dyDescent="0.2">
      <c r="A138" s="82">
        <f t="shared" si="26"/>
        <v>42855</v>
      </c>
      <c r="B138" s="84">
        <f>+'30'!$E$60</f>
        <v>0</v>
      </c>
      <c r="C138" s="85">
        <f>+'30'!$E$61</f>
        <v>0</v>
      </c>
      <c r="D138" s="85">
        <f>+'30'!$E$62</f>
        <v>0</v>
      </c>
      <c r="E138" s="92">
        <f>+SUM('30'!$E$63:$E$65)</f>
        <v>0</v>
      </c>
      <c r="F138" s="96" t="str">
        <f t="shared" si="24"/>
        <v/>
      </c>
      <c r="G138" s="71">
        <f t="shared" si="27"/>
        <v>0.98299999999999998</v>
      </c>
      <c r="H138" s="75">
        <f t="shared" si="28"/>
        <v>0.93299999999999994</v>
      </c>
      <c r="I138" s="240" t="str">
        <f t="shared" si="25"/>
        <v/>
      </c>
      <c r="J138" s="85">
        <f t="shared" si="29"/>
        <v>3000</v>
      </c>
      <c r="K138" s="217">
        <f t="shared" si="30"/>
        <v>3150</v>
      </c>
      <c r="L138" s="5">
        <f>+SUM('30'!$E$63)</f>
        <v>0</v>
      </c>
      <c r="M138" s="92">
        <f>+SUM('30'!$E$64)</f>
        <v>0</v>
      </c>
      <c r="N138" s="3">
        <f>+SUM('30'!$E$65)</f>
        <v>0</v>
      </c>
    </row>
    <row r="139" spans="1:14" ht="13.5" thickBot="1" x14ac:dyDescent="0.25">
      <c r="A139" s="82" t="str">
        <f t="shared" si="26"/>
        <v/>
      </c>
      <c r="B139" s="86">
        <f>+'31'!$E$60</f>
        <v>0</v>
      </c>
      <c r="C139" s="87">
        <f>+'31'!$E$61</f>
        <v>0</v>
      </c>
      <c r="D139" s="87">
        <f>+'31'!$E$62</f>
        <v>0</v>
      </c>
      <c r="E139" s="93">
        <f>+SUM('31'!$E$63:$E$65)</f>
        <v>0</v>
      </c>
      <c r="F139" s="97" t="str">
        <f t="shared" si="24"/>
        <v/>
      </c>
      <c r="G139" s="90">
        <f t="shared" si="27"/>
        <v>0.98299999999999998</v>
      </c>
      <c r="H139" s="76">
        <f t="shared" si="28"/>
        <v>0.93299999999999994</v>
      </c>
      <c r="I139" s="240" t="str">
        <f t="shared" si="25"/>
        <v/>
      </c>
      <c r="J139" s="87">
        <f t="shared" si="29"/>
        <v>3000</v>
      </c>
      <c r="K139" s="218">
        <f t="shared" si="30"/>
        <v>3150</v>
      </c>
      <c r="L139" s="103">
        <f>+SUM('31'!$E$63)</f>
        <v>0</v>
      </c>
      <c r="M139" s="93">
        <f>+SUM('31'!$E$64)</f>
        <v>0</v>
      </c>
      <c r="N139" s="77">
        <f>+SUM('31'!$E$65)</f>
        <v>0</v>
      </c>
    </row>
    <row r="140" spans="1:14" ht="13.5" thickBot="1" x14ac:dyDescent="0.25">
      <c r="A140" s="83" t="s">
        <v>24</v>
      </c>
      <c r="B140" s="88">
        <f>SUM(B109:B139)</f>
        <v>7832</v>
      </c>
      <c r="C140" s="89">
        <f>SUM(C109:C139)</f>
        <v>30</v>
      </c>
      <c r="D140" s="89">
        <f>SUM(D109:D139)</f>
        <v>7802</v>
      </c>
      <c r="E140" s="94">
        <f>SUM(E109:E139)</f>
        <v>323</v>
      </c>
      <c r="F140" s="98">
        <f>+IF(SUM(E140,B140)&gt;0,B140/SUM(E140,B140),"")</f>
        <v>0.96039239730226855</v>
      </c>
      <c r="G140" s="95">
        <f t="shared" si="27"/>
        <v>0.98299999999999998</v>
      </c>
      <c r="H140" s="78">
        <f t="shared" si="28"/>
        <v>0.93299999999999994</v>
      </c>
      <c r="I140" s="242">
        <f t="shared" si="25"/>
        <v>3830.439223697651</v>
      </c>
      <c r="J140" s="89">
        <f t="shared" si="29"/>
        <v>3000</v>
      </c>
      <c r="K140" s="219">
        <f t="shared" si="30"/>
        <v>3150</v>
      </c>
      <c r="L140" s="104">
        <f t="shared" ref="L140:N140" si="31">SUM(L109:L139)</f>
        <v>0</v>
      </c>
      <c r="M140" s="94">
        <f t="shared" si="31"/>
        <v>243</v>
      </c>
      <c r="N140" s="79">
        <f t="shared" si="31"/>
        <v>80</v>
      </c>
    </row>
    <row r="142" spans="1:14" ht="24" thickBot="1" x14ac:dyDescent="0.4">
      <c r="A142" s="251" t="str">
        <f>[1]Montáž!$AK$8</f>
        <v>BS BRI</v>
      </c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3"/>
    </row>
    <row r="143" spans="1:14" x14ac:dyDescent="0.2">
      <c r="A143" s="81" t="s">
        <v>18</v>
      </c>
      <c r="B143" s="80" t="s">
        <v>0</v>
      </c>
      <c r="C143" s="73" t="s">
        <v>19</v>
      </c>
      <c r="D143" s="73" t="s">
        <v>20</v>
      </c>
      <c r="E143" s="91" t="s">
        <v>21</v>
      </c>
      <c r="F143" s="81" t="s">
        <v>17</v>
      </c>
      <c r="G143" s="72" t="s">
        <v>22</v>
      </c>
      <c r="H143" s="74" t="s">
        <v>26</v>
      </c>
      <c r="I143" s="80" t="s">
        <v>16</v>
      </c>
      <c r="J143" s="73" t="s">
        <v>23</v>
      </c>
      <c r="K143" s="74" t="s">
        <v>25</v>
      </c>
      <c r="L143" s="102" t="s">
        <v>3</v>
      </c>
      <c r="M143" s="74" t="s">
        <v>36</v>
      </c>
      <c r="N143" s="91" t="s">
        <v>5</v>
      </c>
    </row>
    <row r="144" spans="1:14" x14ac:dyDescent="0.2">
      <c r="A144" s="82">
        <f>+$B$1</f>
        <v>42826</v>
      </c>
      <c r="B144" s="84">
        <f>+'1'!$F$60</f>
        <v>0</v>
      </c>
      <c r="C144" s="85">
        <f>+'1'!$F$61</f>
        <v>0</v>
      </c>
      <c r="D144" s="85">
        <f>+'1'!$F$62</f>
        <v>0</v>
      </c>
      <c r="E144" s="92">
        <f>+SUM('1'!$F$63:$F$65)</f>
        <v>0</v>
      </c>
      <c r="F144" s="96" t="str">
        <f>+IF(SUM(E144,B144)&gt;0,B144/SUM(E144,B144),"")</f>
        <v/>
      </c>
      <c r="G144" s="71">
        <f>+[1]Montáž!$AK$53</f>
        <v>0.98799999999999999</v>
      </c>
      <c r="H144" s="75">
        <f>+[1]Montáž!$AK$75</f>
        <v>0.93799999999999994</v>
      </c>
      <c r="I144" s="240" t="str">
        <f>+IF(SUM(C144:D144)&gt;0,1000000*(C144/SUM(C144:D144)),"")</f>
        <v/>
      </c>
      <c r="J144" s="85">
        <f>+[1]Montáž!$AK$9</f>
        <v>3000</v>
      </c>
      <c r="K144" s="217">
        <f>+[1]Montáž!$AK$31</f>
        <v>3150</v>
      </c>
      <c r="L144" s="5">
        <f>+SUM('1'!$F$63)</f>
        <v>0</v>
      </c>
      <c r="M144" s="92">
        <f>+SUM('1'!$F$64)</f>
        <v>0</v>
      </c>
      <c r="N144" s="3">
        <f>+SUM('1'!$F$65)</f>
        <v>0</v>
      </c>
    </row>
    <row r="145" spans="1:14" x14ac:dyDescent="0.2">
      <c r="A145" s="82">
        <f>IFERROR(IF(MONTH(A144+1)=$D$1,A144+1,""),"")</f>
        <v>42827</v>
      </c>
      <c r="B145" s="84">
        <f>+'2'!$F$60</f>
        <v>0</v>
      </c>
      <c r="C145" s="85">
        <f>+'2'!$F$61</f>
        <v>0</v>
      </c>
      <c r="D145" s="85">
        <f>+'2'!$F$62</f>
        <v>0</v>
      </c>
      <c r="E145" s="92">
        <f>+SUM('2'!$F$63:$F$65)</f>
        <v>0</v>
      </c>
      <c r="F145" s="96" t="str">
        <f t="shared" ref="F145:F174" si="32">+IF(SUM(E145,B145)&gt;0,B145/SUM(E145,B145),"")</f>
        <v/>
      </c>
      <c r="G145" s="71">
        <f>+G144</f>
        <v>0.98799999999999999</v>
      </c>
      <c r="H145" s="75">
        <f>+H144</f>
        <v>0.93799999999999994</v>
      </c>
      <c r="I145" s="240" t="str">
        <f t="shared" ref="I145:I175" si="33">+IF(SUM(C145:D145)&gt;0,1000000*(C145/SUM(C145:D145)),"")</f>
        <v/>
      </c>
      <c r="J145" s="85">
        <f>+J144</f>
        <v>3000</v>
      </c>
      <c r="K145" s="217">
        <f>+K144</f>
        <v>3150</v>
      </c>
      <c r="L145" s="5">
        <f>+SUM('2'!$F$63)</f>
        <v>0</v>
      </c>
      <c r="M145" s="92">
        <f>+SUM('2'!$F$64)</f>
        <v>0</v>
      </c>
      <c r="N145" s="3">
        <f>+SUM('2'!$F$65)</f>
        <v>0</v>
      </c>
    </row>
    <row r="146" spans="1:14" x14ac:dyDescent="0.2">
      <c r="A146" s="82">
        <f t="shared" ref="A146:A174" si="34">IFERROR(IF(MONTH(A145+1)=$D$1,A145+1,""),"")</f>
        <v>42828</v>
      </c>
      <c r="B146" s="84">
        <f>+'3'!$F$60</f>
        <v>112</v>
      </c>
      <c r="C146" s="85">
        <f>+'3'!$F$61</f>
        <v>0</v>
      </c>
      <c r="D146" s="85">
        <f>+'3'!$F$62</f>
        <v>112</v>
      </c>
      <c r="E146" s="92">
        <f>+SUM('3'!$F$63:$F$65)</f>
        <v>0</v>
      </c>
      <c r="F146" s="96">
        <f t="shared" si="32"/>
        <v>1</v>
      </c>
      <c r="G146" s="71">
        <f t="shared" ref="G146:G175" si="35">+G145</f>
        <v>0.98799999999999999</v>
      </c>
      <c r="H146" s="75">
        <f t="shared" ref="H146:H175" si="36">+H145</f>
        <v>0.93799999999999994</v>
      </c>
      <c r="I146" s="240">
        <f t="shared" si="33"/>
        <v>0</v>
      </c>
      <c r="J146" s="85">
        <f t="shared" ref="J146:J175" si="37">+J145</f>
        <v>3000</v>
      </c>
      <c r="K146" s="217">
        <f t="shared" ref="K146:K175" si="38">+K145</f>
        <v>3150</v>
      </c>
      <c r="L146" s="5">
        <f>+SUM('3'!$F$63)</f>
        <v>0</v>
      </c>
      <c r="M146" s="92">
        <f>+SUM('3'!$F$64)</f>
        <v>0</v>
      </c>
      <c r="N146" s="3">
        <f>+SUM('3'!$F$65)</f>
        <v>0</v>
      </c>
    </row>
    <row r="147" spans="1:14" x14ac:dyDescent="0.2">
      <c r="A147" s="82">
        <f t="shared" si="34"/>
        <v>42829</v>
      </c>
      <c r="B147" s="84">
        <f>+'4'!$F$60</f>
        <v>52</v>
      </c>
      <c r="C147" s="85">
        <f>+'4'!$F$61</f>
        <v>0</v>
      </c>
      <c r="D147" s="85">
        <f>+'4'!$F$62</f>
        <v>52</v>
      </c>
      <c r="E147" s="92">
        <f>+SUM('4'!$F$63:$F$65)</f>
        <v>0</v>
      </c>
      <c r="F147" s="96">
        <f t="shared" si="32"/>
        <v>1</v>
      </c>
      <c r="G147" s="71">
        <f t="shared" si="35"/>
        <v>0.98799999999999999</v>
      </c>
      <c r="H147" s="75">
        <f t="shared" si="36"/>
        <v>0.93799999999999994</v>
      </c>
      <c r="I147" s="240">
        <f t="shared" si="33"/>
        <v>0</v>
      </c>
      <c r="J147" s="85">
        <f t="shared" si="37"/>
        <v>3000</v>
      </c>
      <c r="K147" s="217">
        <f t="shared" si="38"/>
        <v>3150</v>
      </c>
      <c r="L147" s="5">
        <f>+SUM('4'!$F$63)</f>
        <v>0</v>
      </c>
      <c r="M147" s="92">
        <f>+SUM('4'!$F$64)</f>
        <v>0</v>
      </c>
      <c r="N147" s="3">
        <f>+SUM('4'!$F$65)</f>
        <v>0</v>
      </c>
    </row>
    <row r="148" spans="1:14" x14ac:dyDescent="0.2">
      <c r="A148" s="82">
        <f t="shared" si="34"/>
        <v>42830</v>
      </c>
      <c r="B148" s="84">
        <f>+'5'!$F$60</f>
        <v>0</v>
      </c>
      <c r="C148" s="85">
        <f>+'5'!$F$61</f>
        <v>0</v>
      </c>
      <c r="D148" s="85">
        <f>+'5'!$F$62</f>
        <v>0</v>
      </c>
      <c r="E148" s="92">
        <f>+SUM('5'!$F$63:$F$65)</f>
        <v>0</v>
      </c>
      <c r="F148" s="96" t="str">
        <f t="shared" si="32"/>
        <v/>
      </c>
      <c r="G148" s="71">
        <f t="shared" si="35"/>
        <v>0.98799999999999999</v>
      </c>
      <c r="H148" s="75">
        <f t="shared" si="36"/>
        <v>0.93799999999999994</v>
      </c>
      <c r="I148" s="240" t="str">
        <f t="shared" si="33"/>
        <v/>
      </c>
      <c r="J148" s="85">
        <f t="shared" si="37"/>
        <v>3000</v>
      </c>
      <c r="K148" s="217">
        <f t="shared" si="38"/>
        <v>3150</v>
      </c>
      <c r="L148" s="5">
        <f>+SUM('5'!$F$63)</f>
        <v>0</v>
      </c>
      <c r="M148" s="92">
        <f>+SUM('5'!$F$64)</f>
        <v>0</v>
      </c>
      <c r="N148" s="3">
        <f>+SUM('5'!$F$65)</f>
        <v>0</v>
      </c>
    </row>
    <row r="149" spans="1:14" x14ac:dyDescent="0.2">
      <c r="A149" s="82">
        <f t="shared" si="34"/>
        <v>42831</v>
      </c>
      <c r="B149" s="84">
        <f>+'6'!$F$60</f>
        <v>0</v>
      </c>
      <c r="C149" s="85">
        <f>+'6'!$F$61</f>
        <v>0</v>
      </c>
      <c r="D149" s="85">
        <f>+'6'!$F$62</f>
        <v>0</v>
      </c>
      <c r="E149" s="92">
        <f>+SUM('6'!$F$63:$F$65)</f>
        <v>0</v>
      </c>
      <c r="F149" s="96" t="str">
        <f t="shared" si="32"/>
        <v/>
      </c>
      <c r="G149" s="71">
        <f t="shared" si="35"/>
        <v>0.98799999999999999</v>
      </c>
      <c r="H149" s="75">
        <f t="shared" si="36"/>
        <v>0.93799999999999994</v>
      </c>
      <c r="I149" s="240" t="str">
        <f t="shared" si="33"/>
        <v/>
      </c>
      <c r="J149" s="85">
        <f t="shared" si="37"/>
        <v>3000</v>
      </c>
      <c r="K149" s="217">
        <f t="shared" si="38"/>
        <v>3150</v>
      </c>
      <c r="L149" s="5">
        <f>+SUM('6'!$F$63)</f>
        <v>0</v>
      </c>
      <c r="M149" s="92">
        <f>+SUM('6'!$F$64)</f>
        <v>0</v>
      </c>
      <c r="N149" s="3">
        <f>+SUM('6'!$F$65)</f>
        <v>0</v>
      </c>
    </row>
    <row r="150" spans="1:14" x14ac:dyDescent="0.2">
      <c r="A150" s="82">
        <f t="shared" si="34"/>
        <v>42832</v>
      </c>
      <c r="B150" s="84">
        <f>+'7'!$F$60</f>
        <v>0</v>
      </c>
      <c r="C150" s="85">
        <f>+'7'!$F$61</f>
        <v>0</v>
      </c>
      <c r="D150" s="85">
        <f>+'7'!$F$62</f>
        <v>0</v>
      </c>
      <c r="E150" s="92">
        <f>+SUM('7'!$F$63:$F$65)</f>
        <v>0</v>
      </c>
      <c r="F150" s="96" t="str">
        <f t="shared" si="32"/>
        <v/>
      </c>
      <c r="G150" s="71">
        <f t="shared" si="35"/>
        <v>0.98799999999999999</v>
      </c>
      <c r="H150" s="75">
        <f t="shared" si="36"/>
        <v>0.93799999999999994</v>
      </c>
      <c r="I150" s="240" t="str">
        <f t="shared" si="33"/>
        <v/>
      </c>
      <c r="J150" s="85">
        <f t="shared" si="37"/>
        <v>3000</v>
      </c>
      <c r="K150" s="217">
        <f t="shared" si="38"/>
        <v>3150</v>
      </c>
      <c r="L150" s="5">
        <f>+SUM('7'!$F$63)</f>
        <v>0</v>
      </c>
      <c r="M150" s="92">
        <f>+SUM('7'!$F$64)</f>
        <v>0</v>
      </c>
      <c r="N150" s="3">
        <f>+SUM('7'!$F$65)</f>
        <v>0</v>
      </c>
    </row>
    <row r="151" spans="1:14" x14ac:dyDescent="0.2">
      <c r="A151" s="82">
        <f t="shared" si="34"/>
        <v>42833</v>
      </c>
      <c r="B151" s="84">
        <f>+'8'!$F$60</f>
        <v>0</v>
      </c>
      <c r="C151" s="85">
        <f>+'8'!$F$61</f>
        <v>0</v>
      </c>
      <c r="D151" s="85">
        <f>+'8'!$F$62</f>
        <v>0</v>
      </c>
      <c r="E151" s="92">
        <f>+SUM('8'!$F$63:$F$65)</f>
        <v>0</v>
      </c>
      <c r="F151" s="96" t="str">
        <f t="shared" si="32"/>
        <v/>
      </c>
      <c r="G151" s="71">
        <f t="shared" si="35"/>
        <v>0.98799999999999999</v>
      </c>
      <c r="H151" s="75">
        <f t="shared" si="36"/>
        <v>0.93799999999999994</v>
      </c>
      <c r="I151" s="240" t="str">
        <f t="shared" si="33"/>
        <v/>
      </c>
      <c r="J151" s="85">
        <f t="shared" si="37"/>
        <v>3000</v>
      </c>
      <c r="K151" s="217">
        <f t="shared" si="38"/>
        <v>3150</v>
      </c>
      <c r="L151" s="5">
        <f>+SUM('8'!$F$63)</f>
        <v>0</v>
      </c>
      <c r="M151" s="92">
        <f>+SUM('8'!$F$64)</f>
        <v>0</v>
      </c>
      <c r="N151" s="3">
        <f>+SUM('8'!$F$65)</f>
        <v>0</v>
      </c>
    </row>
    <row r="152" spans="1:14" x14ac:dyDescent="0.2">
      <c r="A152" s="82">
        <f t="shared" si="34"/>
        <v>42834</v>
      </c>
      <c r="B152" s="84">
        <f>+'9'!$F$60</f>
        <v>0</v>
      </c>
      <c r="C152" s="85">
        <f>+'9'!$F$61</f>
        <v>0</v>
      </c>
      <c r="D152" s="85">
        <f>+'9'!$F$62</f>
        <v>0</v>
      </c>
      <c r="E152" s="92">
        <f>+SUM('9'!$F$63:$F$65)</f>
        <v>0</v>
      </c>
      <c r="F152" s="96" t="str">
        <f t="shared" si="32"/>
        <v/>
      </c>
      <c r="G152" s="71">
        <f t="shared" si="35"/>
        <v>0.98799999999999999</v>
      </c>
      <c r="H152" s="75">
        <f t="shared" si="36"/>
        <v>0.93799999999999994</v>
      </c>
      <c r="I152" s="240" t="str">
        <f t="shared" si="33"/>
        <v/>
      </c>
      <c r="J152" s="85">
        <f t="shared" si="37"/>
        <v>3000</v>
      </c>
      <c r="K152" s="217">
        <f t="shared" si="38"/>
        <v>3150</v>
      </c>
      <c r="L152" s="5">
        <f>+SUM('9'!$F$63)</f>
        <v>0</v>
      </c>
      <c r="M152" s="92">
        <f>+SUM('9'!$F$64)</f>
        <v>0</v>
      </c>
      <c r="N152" s="3">
        <f>+SUM('9'!$F$65)</f>
        <v>0</v>
      </c>
    </row>
    <row r="153" spans="1:14" x14ac:dyDescent="0.2">
      <c r="A153" s="82">
        <f t="shared" si="34"/>
        <v>42835</v>
      </c>
      <c r="B153" s="84">
        <f>+'10'!$F$60</f>
        <v>0</v>
      </c>
      <c r="C153" s="85">
        <f>+'10'!$F$61</f>
        <v>0</v>
      </c>
      <c r="D153" s="85">
        <f>+'10'!$F$62</f>
        <v>0</v>
      </c>
      <c r="E153" s="92">
        <f>+SUM('10'!$F$63:$F$65)</f>
        <v>0</v>
      </c>
      <c r="F153" s="96" t="str">
        <f t="shared" si="32"/>
        <v/>
      </c>
      <c r="G153" s="71">
        <f t="shared" si="35"/>
        <v>0.98799999999999999</v>
      </c>
      <c r="H153" s="75">
        <f t="shared" si="36"/>
        <v>0.93799999999999994</v>
      </c>
      <c r="I153" s="240" t="str">
        <f t="shared" si="33"/>
        <v/>
      </c>
      <c r="J153" s="85">
        <f t="shared" si="37"/>
        <v>3000</v>
      </c>
      <c r="K153" s="217">
        <f t="shared" si="38"/>
        <v>3150</v>
      </c>
      <c r="L153" s="5">
        <f>+SUM('10'!$F$63)</f>
        <v>0</v>
      </c>
      <c r="M153" s="92">
        <f>+SUM('10'!$F$64)</f>
        <v>0</v>
      </c>
      <c r="N153" s="3">
        <f>+SUM('10'!$F$65)</f>
        <v>0</v>
      </c>
    </row>
    <row r="154" spans="1:14" x14ac:dyDescent="0.2">
      <c r="A154" s="82">
        <f t="shared" si="34"/>
        <v>42836</v>
      </c>
      <c r="B154" s="84">
        <f>+'11'!$F$60</f>
        <v>0</v>
      </c>
      <c r="C154" s="85">
        <f>+'11'!$F$61</f>
        <v>0</v>
      </c>
      <c r="D154" s="85">
        <f>+'11'!$F$62</f>
        <v>0</v>
      </c>
      <c r="E154" s="92">
        <f>+SUM('11'!$F$63:$F$65)</f>
        <v>0</v>
      </c>
      <c r="F154" s="96" t="str">
        <f t="shared" si="32"/>
        <v/>
      </c>
      <c r="G154" s="71">
        <f t="shared" si="35"/>
        <v>0.98799999999999999</v>
      </c>
      <c r="H154" s="75">
        <f t="shared" si="36"/>
        <v>0.93799999999999994</v>
      </c>
      <c r="I154" s="240" t="str">
        <f t="shared" si="33"/>
        <v/>
      </c>
      <c r="J154" s="85">
        <f t="shared" si="37"/>
        <v>3000</v>
      </c>
      <c r="K154" s="217">
        <f t="shared" si="38"/>
        <v>3150</v>
      </c>
      <c r="L154" s="5">
        <f>+SUM('11'!$F$63)</f>
        <v>0</v>
      </c>
      <c r="M154" s="92">
        <f>+SUM('11'!$F$64)</f>
        <v>0</v>
      </c>
      <c r="N154" s="3">
        <f>+SUM('11'!$F$65)</f>
        <v>0</v>
      </c>
    </row>
    <row r="155" spans="1:14" x14ac:dyDescent="0.2">
      <c r="A155" s="82">
        <f t="shared" si="34"/>
        <v>42837</v>
      </c>
      <c r="B155" s="84">
        <f>+'12'!$F$60</f>
        <v>0</v>
      </c>
      <c r="C155" s="85">
        <f>+'12'!$F$61</f>
        <v>0</v>
      </c>
      <c r="D155" s="85">
        <f>+'12'!$F$62</f>
        <v>0</v>
      </c>
      <c r="E155" s="92">
        <f>+SUM('12'!$F$63:$F$65)</f>
        <v>0</v>
      </c>
      <c r="F155" s="96" t="str">
        <f t="shared" si="32"/>
        <v/>
      </c>
      <c r="G155" s="71">
        <f t="shared" si="35"/>
        <v>0.98799999999999999</v>
      </c>
      <c r="H155" s="75">
        <f t="shared" si="36"/>
        <v>0.93799999999999994</v>
      </c>
      <c r="I155" s="240" t="str">
        <f t="shared" si="33"/>
        <v/>
      </c>
      <c r="J155" s="85">
        <f t="shared" si="37"/>
        <v>3000</v>
      </c>
      <c r="K155" s="217">
        <f t="shared" si="38"/>
        <v>3150</v>
      </c>
      <c r="L155" s="5">
        <f>+SUM('12'!$F$63)</f>
        <v>0</v>
      </c>
      <c r="M155" s="92">
        <f>+SUM('12'!$F$64)</f>
        <v>0</v>
      </c>
      <c r="N155" s="3">
        <f>+SUM('12'!$F$65)</f>
        <v>0</v>
      </c>
    </row>
    <row r="156" spans="1:14" x14ac:dyDescent="0.2">
      <c r="A156" s="82">
        <f t="shared" si="34"/>
        <v>42838</v>
      </c>
      <c r="B156" s="84">
        <f>+'13'!$F$60</f>
        <v>0</v>
      </c>
      <c r="C156" s="85">
        <f>+'13'!$F$61</f>
        <v>0</v>
      </c>
      <c r="D156" s="85">
        <f>+'13'!$F$62</f>
        <v>0</v>
      </c>
      <c r="E156" s="92">
        <f>+SUM('13'!$F$63:$F$65)</f>
        <v>0</v>
      </c>
      <c r="F156" s="96" t="str">
        <f t="shared" si="32"/>
        <v/>
      </c>
      <c r="G156" s="71">
        <f t="shared" si="35"/>
        <v>0.98799999999999999</v>
      </c>
      <c r="H156" s="75">
        <f t="shared" si="36"/>
        <v>0.93799999999999994</v>
      </c>
      <c r="I156" s="240" t="str">
        <f t="shared" si="33"/>
        <v/>
      </c>
      <c r="J156" s="85">
        <f t="shared" si="37"/>
        <v>3000</v>
      </c>
      <c r="K156" s="217">
        <f t="shared" si="38"/>
        <v>3150</v>
      </c>
      <c r="L156" s="5">
        <f>+SUM('13'!$F$63)</f>
        <v>0</v>
      </c>
      <c r="M156" s="92">
        <f>+SUM('13'!$F$64)</f>
        <v>0</v>
      </c>
      <c r="N156" s="3">
        <f>+SUM('13'!$F$65)</f>
        <v>0</v>
      </c>
    </row>
    <row r="157" spans="1:14" x14ac:dyDescent="0.2">
      <c r="A157" s="82">
        <f t="shared" si="34"/>
        <v>42839</v>
      </c>
      <c r="B157" s="84">
        <f>+'14'!$F$60</f>
        <v>0</v>
      </c>
      <c r="C157" s="85">
        <f>+'14'!$F$61</f>
        <v>0</v>
      </c>
      <c r="D157" s="85">
        <f>+'14'!$F$62</f>
        <v>0</v>
      </c>
      <c r="E157" s="92">
        <f>+SUM('14'!$F$63:$F$65)</f>
        <v>0</v>
      </c>
      <c r="F157" s="96" t="str">
        <f t="shared" si="32"/>
        <v/>
      </c>
      <c r="G157" s="71">
        <f t="shared" si="35"/>
        <v>0.98799999999999999</v>
      </c>
      <c r="H157" s="75">
        <f t="shared" si="36"/>
        <v>0.93799999999999994</v>
      </c>
      <c r="I157" s="240" t="str">
        <f t="shared" si="33"/>
        <v/>
      </c>
      <c r="J157" s="85">
        <f t="shared" si="37"/>
        <v>3000</v>
      </c>
      <c r="K157" s="217">
        <f t="shared" si="38"/>
        <v>3150</v>
      </c>
      <c r="L157" s="5">
        <f>+SUM('14'!$F$63)</f>
        <v>0</v>
      </c>
      <c r="M157" s="92">
        <f>+SUM('14'!$F$64)</f>
        <v>0</v>
      </c>
      <c r="N157" s="3">
        <f>+SUM('14'!$F$65)</f>
        <v>0</v>
      </c>
    </row>
    <row r="158" spans="1:14" x14ac:dyDescent="0.2">
      <c r="A158" s="82">
        <f t="shared" si="34"/>
        <v>42840</v>
      </c>
      <c r="B158" s="84">
        <f>+'15'!$F$60</f>
        <v>0</v>
      </c>
      <c r="C158" s="85">
        <f>+'15'!$F$61</f>
        <v>0</v>
      </c>
      <c r="D158" s="85">
        <f>+'15'!$F$62</f>
        <v>0</v>
      </c>
      <c r="E158" s="92">
        <f>+SUM('15'!$F$63:$F$65)</f>
        <v>0</v>
      </c>
      <c r="F158" s="96" t="str">
        <f t="shared" si="32"/>
        <v/>
      </c>
      <c r="G158" s="71">
        <f t="shared" si="35"/>
        <v>0.98799999999999999</v>
      </c>
      <c r="H158" s="75">
        <f t="shared" si="36"/>
        <v>0.93799999999999994</v>
      </c>
      <c r="I158" s="240" t="str">
        <f t="shared" si="33"/>
        <v/>
      </c>
      <c r="J158" s="85">
        <f t="shared" si="37"/>
        <v>3000</v>
      </c>
      <c r="K158" s="217">
        <f t="shared" si="38"/>
        <v>3150</v>
      </c>
      <c r="L158" s="5">
        <f>+SUM('15'!$F$63)</f>
        <v>0</v>
      </c>
      <c r="M158" s="92">
        <f>+SUM('15'!$F$64)</f>
        <v>0</v>
      </c>
      <c r="N158" s="3">
        <f>+SUM('15'!$F$65)</f>
        <v>0</v>
      </c>
    </row>
    <row r="159" spans="1:14" x14ac:dyDescent="0.2">
      <c r="A159" s="82">
        <f t="shared" si="34"/>
        <v>42841</v>
      </c>
      <c r="B159" s="84">
        <f>+'16'!$F$60</f>
        <v>0</v>
      </c>
      <c r="C159" s="85">
        <f>+'16'!$F$61</f>
        <v>0</v>
      </c>
      <c r="D159" s="85">
        <f>+'16'!$F$62</f>
        <v>0</v>
      </c>
      <c r="E159" s="92">
        <f>+SUM('16'!$F$63:$F$65)</f>
        <v>0</v>
      </c>
      <c r="F159" s="96" t="str">
        <f t="shared" si="32"/>
        <v/>
      </c>
      <c r="G159" s="71">
        <f t="shared" si="35"/>
        <v>0.98799999999999999</v>
      </c>
      <c r="H159" s="75">
        <f t="shared" si="36"/>
        <v>0.93799999999999994</v>
      </c>
      <c r="I159" s="240" t="str">
        <f t="shared" si="33"/>
        <v/>
      </c>
      <c r="J159" s="85">
        <f t="shared" si="37"/>
        <v>3000</v>
      </c>
      <c r="K159" s="217">
        <f t="shared" si="38"/>
        <v>3150</v>
      </c>
      <c r="L159" s="5">
        <f>+SUM('16'!$F$63)</f>
        <v>0</v>
      </c>
      <c r="M159" s="92">
        <f>+SUM('16'!$F$64)</f>
        <v>0</v>
      </c>
      <c r="N159" s="3">
        <f>+SUM('16'!$F$65)</f>
        <v>0</v>
      </c>
    </row>
    <row r="160" spans="1:14" x14ac:dyDescent="0.2">
      <c r="A160" s="82">
        <f t="shared" si="34"/>
        <v>42842</v>
      </c>
      <c r="B160" s="84">
        <f>+'17'!$F$60</f>
        <v>0</v>
      </c>
      <c r="C160" s="85">
        <f>+'17'!$F$61</f>
        <v>0</v>
      </c>
      <c r="D160" s="85">
        <f>+'17'!$F$62</f>
        <v>0</v>
      </c>
      <c r="E160" s="92">
        <f>+SUM('17'!$F$63:$F$65)</f>
        <v>0</v>
      </c>
      <c r="F160" s="96" t="str">
        <f t="shared" si="32"/>
        <v/>
      </c>
      <c r="G160" s="71">
        <f t="shared" si="35"/>
        <v>0.98799999999999999</v>
      </c>
      <c r="H160" s="75">
        <f t="shared" si="36"/>
        <v>0.93799999999999994</v>
      </c>
      <c r="I160" s="240" t="str">
        <f t="shared" si="33"/>
        <v/>
      </c>
      <c r="J160" s="85">
        <f t="shared" si="37"/>
        <v>3000</v>
      </c>
      <c r="K160" s="217">
        <f t="shared" si="38"/>
        <v>3150</v>
      </c>
      <c r="L160" s="5">
        <f>+SUM('17'!$F$63)</f>
        <v>0</v>
      </c>
      <c r="M160" s="92">
        <f>+SUM('17'!$F$64)</f>
        <v>0</v>
      </c>
      <c r="N160" s="3">
        <f>+SUM('17'!$F$65)</f>
        <v>0</v>
      </c>
    </row>
    <row r="161" spans="1:14" x14ac:dyDescent="0.2">
      <c r="A161" s="82">
        <f t="shared" si="34"/>
        <v>42843</v>
      </c>
      <c r="B161" s="84">
        <f>+'18'!$F$60</f>
        <v>52</v>
      </c>
      <c r="C161" s="85">
        <f>+'18'!$F$61</f>
        <v>0</v>
      </c>
      <c r="D161" s="85">
        <f>+'18'!$F$62</f>
        <v>52</v>
      </c>
      <c r="E161" s="92">
        <f>+SUM('18'!$F$63:$F$65)</f>
        <v>0</v>
      </c>
      <c r="F161" s="96">
        <f t="shared" si="32"/>
        <v>1</v>
      </c>
      <c r="G161" s="71">
        <f t="shared" si="35"/>
        <v>0.98799999999999999</v>
      </c>
      <c r="H161" s="75">
        <f t="shared" si="36"/>
        <v>0.93799999999999994</v>
      </c>
      <c r="I161" s="240">
        <f t="shared" si="33"/>
        <v>0</v>
      </c>
      <c r="J161" s="85">
        <f t="shared" si="37"/>
        <v>3000</v>
      </c>
      <c r="K161" s="217">
        <f t="shared" si="38"/>
        <v>3150</v>
      </c>
      <c r="L161" s="5">
        <f>+SUM('18'!$F$63)</f>
        <v>0</v>
      </c>
      <c r="M161" s="92">
        <f>+SUM('18'!$F$64)</f>
        <v>0</v>
      </c>
      <c r="N161" s="3">
        <f>+SUM('18'!$F$65)</f>
        <v>0</v>
      </c>
    </row>
    <row r="162" spans="1:14" x14ac:dyDescent="0.2">
      <c r="A162" s="82">
        <f t="shared" si="34"/>
        <v>42844</v>
      </c>
      <c r="B162" s="84">
        <f>+'19'!$F$60</f>
        <v>0</v>
      </c>
      <c r="C162" s="85">
        <f>+'19'!$F$61</f>
        <v>0</v>
      </c>
      <c r="D162" s="85">
        <f>+'19'!$F$62</f>
        <v>0</v>
      </c>
      <c r="E162" s="92">
        <f>+SUM('19'!$F$63:$F$65)</f>
        <v>0</v>
      </c>
      <c r="F162" s="96" t="str">
        <f t="shared" si="32"/>
        <v/>
      </c>
      <c r="G162" s="71">
        <f t="shared" si="35"/>
        <v>0.98799999999999999</v>
      </c>
      <c r="H162" s="75">
        <f t="shared" si="36"/>
        <v>0.93799999999999994</v>
      </c>
      <c r="I162" s="240" t="str">
        <f t="shared" si="33"/>
        <v/>
      </c>
      <c r="J162" s="85">
        <f t="shared" si="37"/>
        <v>3000</v>
      </c>
      <c r="K162" s="217">
        <f t="shared" si="38"/>
        <v>3150</v>
      </c>
      <c r="L162" s="5">
        <f>+SUM('19'!$F$63)</f>
        <v>0</v>
      </c>
      <c r="M162" s="92">
        <f>+SUM('19'!$F$64)</f>
        <v>0</v>
      </c>
      <c r="N162" s="3">
        <f>+SUM('19'!$F$65)</f>
        <v>0</v>
      </c>
    </row>
    <row r="163" spans="1:14" x14ac:dyDescent="0.2">
      <c r="A163" s="82">
        <f t="shared" si="34"/>
        <v>42845</v>
      </c>
      <c r="B163" s="84">
        <f>+'20'!$F$60</f>
        <v>0</v>
      </c>
      <c r="C163" s="85">
        <f>+'20'!$F$61</f>
        <v>0</v>
      </c>
      <c r="D163" s="85">
        <f>+'20'!$F$62</f>
        <v>0</v>
      </c>
      <c r="E163" s="92">
        <f>+SUM('20'!$F$63:$F$65)</f>
        <v>0</v>
      </c>
      <c r="F163" s="96" t="str">
        <f t="shared" si="32"/>
        <v/>
      </c>
      <c r="G163" s="71">
        <f t="shared" si="35"/>
        <v>0.98799999999999999</v>
      </c>
      <c r="H163" s="75">
        <f t="shared" si="36"/>
        <v>0.93799999999999994</v>
      </c>
      <c r="I163" s="240" t="str">
        <f t="shared" si="33"/>
        <v/>
      </c>
      <c r="J163" s="85">
        <f t="shared" si="37"/>
        <v>3000</v>
      </c>
      <c r="K163" s="217">
        <f t="shared" si="38"/>
        <v>3150</v>
      </c>
      <c r="L163" s="5">
        <f>+SUM('20'!$F$63)</f>
        <v>0</v>
      </c>
      <c r="M163" s="92">
        <f>+SUM('20'!$F$64)</f>
        <v>0</v>
      </c>
      <c r="N163" s="3">
        <f>+SUM('20'!$F$65)</f>
        <v>0</v>
      </c>
    </row>
    <row r="164" spans="1:14" x14ac:dyDescent="0.2">
      <c r="A164" s="82">
        <f t="shared" si="34"/>
        <v>42846</v>
      </c>
      <c r="B164" s="84">
        <f>+'21'!$F$60</f>
        <v>62</v>
      </c>
      <c r="C164" s="85">
        <f>+'21'!$F$61</f>
        <v>0</v>
      </c>
      <c r="D164" s="85">
        <f>+'21'!$F$62</f>
        <v>62</v>
      </c>
      <c r="E164" s="92">
        <f>+SUM('21'!$F$63:$F$65)</f>
        <v>0</v>
      </c>
      <c r="F164" s="96">
        <f t="shared" si="32"/>
        <v>1</v>
      </c>
      <c r="G164" s="71">
        <f t="shared" si="35"/>
        <v>0.98799999999999999</v>
      </c>
      <c r="H164" s="75">
        <f t="shared" si="36"/>
        <v>0.93799999999999994</v>
      </c>
      <c r="I164" s="240">
        <f t="shared" si="33"/>
        <v>0</v>
      </c>
      <c r="J164" s="85">
        <f t="shared" si="37"/>
        <v>3000</v>
      </c>
      <c r="K164" s="217">
        <f t="shared" si="38"/>
        <v>3150</v>
      </c>
      <c r="L164" s="5">
        <f>+SUM('21'!$F$63)</f>
        <v>0</v>
      </c>
      <c r="M164" s="92">
        <f>+SUM('21'!$F$64)</f>
        <v>0</v>
      </c>
      <c r="N164" s="3">
        <f>+SUM('21'!$F$65)</f>
        <v>0</v>
      </c>
    </row>
    <row r="165" spans="1:14" x14ac:dyDescent="0.2">
      <c r="A165" s="82">
        <f t="shared" si="34"/>
        <v>42847</v>
      </c>
      <c r="B165" s="84">
        <f>+'22'!$F$60</f>
        <v>0</v>
      </c>
      <c r="C165" s="85">
        <f>+'22'!$F$61</f>
        <v>0</v>
      </c>
      <c r="D165" s="85">
        <f>+'22'!$F$62</f>
        <v>0</v>
      </c>
      <c r="E165" s="92">
        <f>+SUM('22'!$F$63:$F$65)</f>
        <v>0</v>
      </c>
      <c r="F165" s="96" t="str">
        <f t="shared" si="32"/>
        <v/>
      </c>
      <c r="G165" s="71">
        <f t="shared" si="35"/>
        <v>0.98799999999999999</v>
      </c>
      <c r="H165" s="75">
        <f t="shared" si="36"/>
        <v>0.93799999999999994</v>
      </c>
      <c r="I165" s="240" t="str">
        <f t="shared" si="33"/>
        <v/>
      </c>
      <c r="J165" s="85">
        <f t="shared" si="37"/>
        <v>3000</v>
      </c>
      <c r="K165" s="217">
        <f t="shared" si="38"/>
        <v>3150</v>
      </c>
      <c r="L165" s="5">
        <f>+SUM('22'!$F$63)</f>
        <v>0</v>
      </c>
      <c r="M165" s="92">
        <f>+SUM('22'!$F$64)</f>
        <v>0</v>
      </c>
      <c r="N165" s="3">
        <f>+SUM('22'!$F$65)</f>
        <v>0</v>
      </c>
    </row>
    <row r="166" spans="1:14" x14ac:dyDescent="0.2">
      <c r="A166" s="82">
        <f t="shared" si="34"/>
        <v>42848</v>
      </c>
      <c r="B166" s="84">
        <f>+'23'!$F$60</f>
        <v>0</v>
      </c>
      <c r="C166" s="85">
        <f>+'23'!$F$61</f>
        <v>0</v>
      </c>
      <c r="D166" s="85">
        <f>+'23'!$F$62</f>
        <v>0</v>
      </c>
      <c r="E166" s="92">
        <f>+SUM('23'!$F$63:$F$65)</f>
        <v>0</v>
      </c>
      <c r="F166" s="96" t="str">
        <f t="shared" si="32"/>
        <v/>
      </c>
      <c r="G166" s="71">
        <f t="shared" si="35"/>
        <v>0.98799999999999999</v>
      </c>
      <c r="H166" s="75">
        <f t="shared" si="36"/>
        <v>0.93799999999999994</v>
      </c>
      <c r="I166" s="240" t="str">
        <f t="shared" si="33"/>
        <v/>
      </c>
      <c r="J166" s="85">
        <f t="shared" si="37"/>
        <v>3000</v>
      </c>
      <c r="K166" s="217">
        <f t="shared" si="38"/>
        <v>3150</v>
      </c>
      <c r="L166" s="5">
        <f>+SUM('23'!$F$63)</f>
        <v>0</v>
      </c>
      <c r="M166" s="92">
        <f>+SUM('23'!$F$64)</f>
        <v>0</v>
      </c>
      <c r="N166" s="3">
        <f>+SUM('23'!$F$65)</f>
        <v>0</v>
      </c>
    </row>
    <row r="167" spans="1:14" x14ac:dyDescent="0.2">
      <c r="A167" s="82">
        <f t="shared" si="34"/>
        <v>42849</v>
      </c>
      <c r="B167" s="84">
        <f>+'24'!$F$60</f>
        <v>0</v>
      </c>
      <c r="C167" s="85">
        <f>+'24'!$F$61</f>
        <v>0</v>
      </c>
      <c r="D167" s="85">
        <f>+'24'!$F$62</f>
        <v>0</v>
      </c>
      <c r="E167" s="92">
        <f>+SUM('24'!$F$63:$F$65)</f>
        <v>0</v>
      </c>
      <c r="F167" s="96" t="str">
        <f t="shared" si="32"/>
        <v/>
      </c>
      <c r="G167" s="71">
        <f t="shared" si="35"/>
        <v>0.98799999999999999</v>
      </c>
      <c r="H167" s="75">
        <f t="shared" si="36"/>
        <v>0.93799999999999994</v>
      </c>
      <c r="I167" s="240" t="str">
        <f t="shared" si="33"/>
        <v/>
      </c>
      <c r="J167" s="85">
        <f t="shared" si="37"/>
        <v>3000</v>
      </c>
      <c r="K167" s="217">
        <f t="shared" si="38"/>
        <v>3150</v>
      </c>
      <c r="L167" s="5">
        <f>+SUM('24'!$F$63)</f>
        <v>0</v>
      </c>
      <c r="M167" s="92">
        <f>+SUM('24'!$F$64)</f>
        <v>0</v>
      </c>
      <c r="N167" s="3">
        <f>+SUM('24'!$F$65)</f>
        <v>0</v>
      </c>
    </row>
    <row r="168" spans="1:14" x14ac:dyDescent="0.2">
      <c r="A168" s="82">
        <f t="shared" si="34"/>
        <v>42850</v>
      </c>
      <c r="B168" s="84">
        <f>+'25'!$F$60</f>
        <v>27</v>
      </c>
      <c r="C168" s="85">
        <f>+'25'!$F$61</f>
        <v>0</v>
      </c>
      <c r="D168" s="85">
        <f>+'25'!$F$62</f>
        <v>27</v>
      </c>
      <c r="E168" s="92">
        <f>+SUM('25'!$F$63:$F$65)</f>
        <v>0</v>
      </c>
      <c r="F168" s="96">
        <f t="shared" si="32"/>
        <v>1</v>
      </c>
      <c r="G168" s="71">
        <f t="shared" si="35"/>
        <v>0.98799999999999999</v>
      </c>
      <c r="H168" s="75">
        <f t="shared" si="36"/>
        <v>0.93799999999999994</v>
      </c>
      <c r="I168" s="240">
        <f t="shared" si="33"/>
        <v>0</v>
      </c>
      <c r="J168" s="85">
        <f t="shared" si="37"/>
        <v>3000</v>
      </c>
      <c r="K168" s="217">
        <f t="shared" si="38"/>
        <v>3150</v>
      </c>
      <c r="L168" s="5">
        <f>+SUM('25'!$F$63)</f>
        <v>0</v>
      </c>
      <c r="M168" s="92">
        <f>+SUM('25'!$F$64)</f>
        <v>0</v>
      </c>
      <c r="N168" s="3">
        <f>+SUM('25'!$F$65)</f>
        <v>0</v>
      </c>
    </row>
    <row r="169" spans="1:14" x14ac:dyDescent="0.2">
      <c r="A169" s="82">
        <f t="shared" si="34"/>
        <v>42851</v>
      </c>
      <c r="B169" s="84">
        <f>+'26'!$F$60</f>
        <v>0</v>
      </c>
      <c r="C169" s="85">
        <f>+'26'!$F$61</f>
        <v>0</v>
      </c>
      <c r="D169" s="85">
        <f>+'26'!$F$62</f>
        <v>0</v>
      </c>
      <c r="E169" s="92">
        <f>+SUM('26'!$F$63:$F$65)</f>
        <v>0</v>
      </c>
      <c r="F169" s="96" t="str">
        <f t="shared" si="32"/>
        <v/>
      </c>
      <c r="G169" s="71">
        <f t="shared" si="35"/>
        <v>0.98799999999999999</v>
      </c>
      <c r="H169" s="75">
        <f t="shared" si="36"/>
        <v>0.93799999999999994</v>
      </c>
      <c r="I169" s="240" t="str">
        <f t="shared" si="33"/>
        <v/>
      </c>
      <c r="J169" s="85">
        <f t="shared" si="37"/>
        <v>3000</v>
      </c>
      <c r="K169" s="217">
        <f t="shared" si="38"/>
        <v>3150</v>
      </c>
      <c r="L169" s="5">
        <f>+SUM('26'!$F$63)</f>
        <v>0</v>
      </c>
      <c r="M169" s="92">
        <f>+SUM('26'!$F$64)</f>
        <v>0</v>
      </c>
      <c r="N169" s="3">
        <f>+SUM('26'!$F$65)</f>
        <v>0</v>
      </c>
    </row>
    <row r="170" spans="1:14" x14ac:dyDescent="0.2">
      <c r="A170" s="82">
        <f t="shared" si="34"/>
        <v>42852</v>
      </c>
      <c r="B170" s="84">
        <f>+'27'!$F$60</f>
        <v>0</v>
      </c>
      <c r="C170" s="85">
        <f>+'27'!$F$61</f>
        <v>0</v>
      </c>
      <c r="D170" s="85">
        <f>+'27'!$F$62</f>
        <v>0</v>
      </c>
      <c r="E170" s="92">
        <f>+SUM('27'!$F$63:$F$65)</f>
        <v>0</v>
      </c>
      <c r="F170" s="96" t="str">
        <f t="shared" si="32"/>
        <v/>
      </c>
      <c r="G170" s="71">
        <f t="shared" si="35"/>
        <v>0.98799999999999999</v>
      </c>
      <c r="H170" s="75">
        <f t="shared" si="36"/>
        <v>0.93799999999999994</v>
      </c>
      <c r="I170" s="240" t="str">
        <f t="shared" si="33"/>
        <v/>
      </c>
      <c r="J170" s="85">
        <f t="shared" si="37"/>
        <v>3000</v>
      </c>
      <c r="K170" s="217">
        <f t="shared" si="38"/>
        <v>3150</v>
      </c>
      <c r="L170" s="5">
        <f>+SUM('27'!$F$63)</f>
        <v>0</v>
      </c>
      <c r="M170" s="92">
        <f>+SUM('27'!$F$64)</f>
        <v>0</v>
      </c>
      <c r="N170" s="3">
        <f>+SUM('27'!$F$65)</f>
        <v>0</v>
      </c>
    </row>
    <row r="171" spans="1:14" x14ac:dyDescent="0.2">
      <c r="A171" s="82">
        <f t="shared" si="34"/>
        <v>42853</v>
      </c>
      <c r="B171" s="84">
        <f>+'28'!$F$60</f>
        <v>0</v>
      </c>
      <c r="C171" s="85">
        <f>+'28'!$F$61</f>
        <v>0</v>
      </c>
      <c r="D171" s="85">
        <f>+'28'!$F$62</f>
        <v>0</v>
      </c>
      <c r="E171" s="92">
        <f>+SUM('28'!$F$63:$F$65)</f>
        <v>0</v>
      </c>
      <c r="F171" s="96" t="str">
        <f t="shared" si="32"/>
        <v/>
      </c>
      <c r="G171" s="71">
        <f t="shared" si="35"/>
        <v>0.98799999999999999</v>
      </c>
      <c r="H171" s="75">
        <f t="shared" si="36"/>
        <v>0.93799999999999994</v>
      </c>
      <c r="I171" s="240" t="str">
        <f t="shared" si="33"/>
        <v/>
      </c>
      <c r="J171" s="85">
        <f t="shared" si="37"/>
        <v>3000</v>
      </c>
      <c r="K171" s="217">
        <f t="shared" si="38"/>
        <v>3150</v>
      </c>
      <c r="L171" s="5">
        <f>+SUM('28'!$F$63)</f>
        <v>0</v>
      </c>
      <c r="M171" s="92">
        <f>+SUM('28'!$F$64)</f>
        <v>0</v>
      </c>
      <c r="N171" s="3">
        <f>+SUM('28'!$F$65)</f>
        <v>0</v>
      </c>
    </row>
    <row r="172" spans="1:14" x14ac:dyDescent="0.2">
      <c r="A172" s="82">
        <f t="shared" si="34"/>
        <v>42854</v>
      </c>
      <c r="B172" s="84">
        <f>+'29'!$F$60</f>
        <v>0</v>
      </c>
      <c r="C172" s="85">
        <f>+'29'!$F$61</f>
        <v>0</v>
      </c>
      <c r="D172" s="85">
        <f>+'29'!$F$62</f>
        <v>0</v>
      </c>
      <c r="E172" s="92">
        <f>+SUM('29'!$F$63:$F$65)</f>
        <v>0</v>
      </c>
      <c r="F172" s="96" t="str">
        <f t="shared" si="32"/>
        <v/>
      </c>
      <c r="G172" s="71">
        <f t="shared" si="35"/>
        <v>0.98799999999999999</v>
      </c>
      <c r="H172" s="75">
        <f t="shared" si="36"/>
        <v>0.93799999999999994</v>
      </c>
      <c r="I172" s="240" t="str">
        <f t="shared" si="33"/>
        <v/>
      </c>
      <c r="J172" s="85">
        <f t="shared" si="37"/>
        <v>3000</v>
      </c>
      <c r="K172" s="217">
        <f t="shared" si="38"/>
        <v>3150</v>
      </c>
      <c r="L172" s="5">
        <f>+SUM('29'!$F$63)</f>
        <v>0</v>
      </c>
      <c r="M172" s="92">
        <f>+SUM('29'!$F$64)</f>
        <v>0</v>
      </c>
      <c r="N172" s="3">
        <f>+SUM('29'!$F$65)</f>
        <v>0</v>
      </c>
    </row>
    <row r="173" spans="1:14" x14ac:dyDescent="0.2">
      <c r="A173" s="82">
        <f t="shared" si="34"/>
        <v>42855</v>
      </c>
      <c r="B173" s="84">
        <f>+'30'!$F$60</f>
        <v>0</v>
      </c>
      <c r="C173" s="85">
        <f>+'30'!$F$61</f>
        <v>0</v>
      </c>
      <c r="D173" s="85">
        <f>+'30'!$F$62</f>
        <v>0</v>
      </c>
      <c r="E173" s="92">
        <f>+SUM('30'!$F$63:$F$65)</f>
        <v>0</v>
      </c>
      <c r="F173" s="96" t="str">
        <f t="shared" si="32"/>
        <v/>
      </c>
      <c r="G173" s="71">
        <f t="shared" si="35"/>
        <v>0.98799999999999999</v>
      </c>
      <c r="H173" s="75">
        <f t="shared" si="36"/>
        <v>0.93799999999999994</v>
      </c>
      <c r="I173" s="240" t="str">
        <f t="shared" si="33"/>
        <v/>
      </c>
      <c r="J173" s="85">
        <f t="shared" si="37"/>
        <v>3000</v>
      </c>
      <c r="K173" s="217">
        <f t="shared" si="38"/>
        <v>3150</v>
      </c>
      <c r="L173" s="5">
        <f>+SUM('30'!$F$63)</f>
        <v>0</v>
      </c>
      <c r="M173" s="92">
        <f>+SUM('30'!$F$64)</f>
        <v>0</v>
      </c>
      <c r="N173" s="3">
        <f>+SUM('30'!$F$65)</f>
        <v>0</v>
      </c>
    </row>
    <row r="174" spans="1:14" ht="13.5" thickBot="1" x14ac:dyDescent="0.25">
      <c r="A174" s="82" t="str">
        <f t="shared" si="34"/>
        <v/>
      </c>
      <c r="B174" s="86">
        <f>+'31'!$F$60</f>
        <v>0</v>
      </c>
      <c r="C174" s="87">
        <f>+'31'!$F$61</f>
        <v>0</v>
      </c>
      <c r="D174" s="87">
        <f>+'31'!$F$62</f>
        <v>0</v>
      </c>
      <c r="E174" s="93">
        <f>+SUM('31'!$F$63:$F$65)</f>
        <v>0</v>
      </c>
      <c r="F174" s="97" t="str">
        <f t="shared" si="32"/>
        <v/>
      </c>
      <c r="G174" s="90">
        <f t="shared" si="35"/>
        <v>0.98799999999999999</v>
      </c>
      <c r="H174" s="76">
        <f t="shared" si="36"/>
        <v>0.93799999999999994</v>
      </c>
      <c r="I174" s="241" t="str">
        <f t="shared" si="33"/>
        <v/>
      </c>
      <c r="J174" s="87">
        <f t="shared" si="37"/>
        <v>3000</v>
      </c>
      <c r="K174" s="218">
        <f t="shared" si="38"/>
        <v>3150</v>
      </c>
      <c r="L174" s="103">
        <f>+SUM('31'!$F$63)</f>
        <v>0</v>
      </c>
      <c r="M174" s="93">
        <f>+SUM('31'!$F$64)</f>
        <v>0</v>
      </c>
      <c r="N174" s="77">
        <f>+SUM('31'!$F$65)</f>
        <v>0</v>
      </c>
    </row>
    <row r="175" spans="1:14" ht="13.5" thickBot="1" x14ac:dyDescent="0.25">
      <c r="A175" s="83" t="s">
        <v>24</v>
      </c>
      <c r="B175" s="88">
        <f>SUM(B144:B174)</f>
        <v>305</v>
      </c>
      <c r="C175" s="89">
        <f>SUM(C144:C174)</f>
        <v>0</v>
      </c>
      <c r="D175" s="89">
        <f>SUM(D144:D174)</f>
        <v>305</v>
      </c>
      <c r="E175" s="94">
        <f>SUM(E144:E174)</f>
        <v>0</v>
      </c>
      <c r="F175" s="98">
        <f>+IF(SUM(E175,B175)&gt;0,B175/SUM(E175,B175),"")</f>
        <v>1</v>
      </c>
      <c r="G175" s="95">
        <f t="shared" si="35"/>
        <v>0.98799999999999999</v>
      </c>
      <c r="H175" s="78">
        <f t="shared" si="36"/>
        <v>0.93799999999999994</v>
      </c>
      <c r="I175" s="242">
        <f t="shared" si="33"/>
        <v>0</v>
      </c>
      <c r="J175" s="89">
        <f t="shared" si="37"/>
        <v>3000</v>
      </c>
      <c r="K175" s="219">
        <f t="shared" si="38"/>
        <v>3150</v>
      </c>
      <c r="L175" s="104">
        <f t="shared" ref="L175:N175" si="39">SUM(L144:L174)</f>
        <v>0</v>
      </c>
      <c r="M175" s="94">
        <f t="shared" si="39"/>
        <v>0</v>
      </c>
      <c r="N175" s="79">
        <f t="shared" si="39"/>
        <v>0</v>
      </c>
    </row>
    <row r="177" spans="1:14" ht="24" thickBot="1" x14ac:dyDescent="0.4">
      <c r="A177" s="251" t="str">
        <f>[1]Montáž!$AL$8</f>
        <v>AoH/MZ</v>
      </c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3"/>
    </row>
    <row r="178" spans="1:14" x14ac:dyDescent="0.2">
      <c r="A178" s="81" t="s">
        <v>18</v>
      </c>
      <c r="B178" s="80" t="s">
        <v>0</v>
      </c>
      <c r="C178" s="73" t="s">
        <v>19</v>
      </c>
      <c r="D178" s="73" t="s">
        <v>20</v>
      </c>
      <c r="E178" s="91" t="s">
        <v>21</v>
      </c>
      <c r="F178" s="81" t="s">
        <v>17</v>
      </c>
      <c r="G178" s="72" t="s">
        <v>22</v>
      </c>
      <c r="H178" s="74" t="s">
        <v>26</v>
      </c>
      <c r="I178" s="80" t="s">
        <v>16</v>
      </c>
      <c r="J178" s="73" t="s">
        <v>23</v>
      </c>
      <c r="K178" s="74" t="s">
        <v>25</v>
      </c>
      <c r="L178" s="102" t="s">
        <v>3</v>
      </c>
      <c r="M178" s="74" t="s">
        <v>36</v>
      </c>
      <c r="N178" s="91" t="s">
        <v>5</v>
      </c>
    </row>
    <row r="179" spans="1:14" x14ac:dyDescent="0.2">
      <c r="A179" s="82">
        <f>+$B$1</f>
        <v>42826</v>
      </c>
      <c r="B179" s="84">
        <f>+'1'!$G$60</f>
        <v>0</v>
      </c>
      <c r="C179" s="85">
        <f>+'1'!$G$61</f>
        <v>0</v>
      </c>
      <c r="D179" s="85">
        <f>+'1'!$G$62</f>
        <v>0</v>
      </c>
      <c r="E179" s="92">
        <f>+SUM('1'!$G$63:$G$65)</f>
        <v>0</v>
      </c>
      <c r="F179" s="96" t="str">
        <f>+IF(SUM(E179,B179)&gt;0,B179/SUM(E179,B179),"")</f>
        <v/>
      </c>
      <c r="G179" s="71">
        <f>+[1]Montáž!$AL$53</f>
        <v>0.98199999999999998</v>
      </c>
      <c r="H179" s="75">
        <f>+[1]Montáž!$AL$75</f>
        <v>0.93199999999999994</v>
      </c>
      <c r="I179" s="240" t="str">
        <f>+IF(SUM(C179:D179)&gt;0,1000000*(C179/SUM(C179:D179)),"")</f>
        <v/>
      </c>
      <c r="J179" s="85">
        <f>+[1]Montáž!$AL$9</f>
        <v>5000</v>
      </c>
      <c r="K179" s="217">
        <f>+[1]Montáž!$AL$31</f>
        <v>5250</v>
      </c>
      <c r="L179" s="5">
        <f>+SUM('1'!$G$63)</f>
        <v>0</v>
      </c>
      <c r="M179" s="92">
        <f>+SUM('1'!$G$64)</f>
        <v>0</v>
      </c>
      <c r="N179" s="3">
        <f>+SUM('1'!$G$65)</f>
        <v>0</v>
      </c>
    </row>
    <row r="180" spans="1:14" x14ac:dyDescent="0.2">
      <c r="A180" s="82">
        <f>IFERROR(IF(MONTH(A179+1)=$D$1,A179+1,""),"")</f>
        <v>42827</v>
      </c>
      <c r="B180" s="84">
        <f>+'2'!$G$60</f>
        <v>96</v>
      </c>
      <c r="C180" s="85">
        <f>+'2'!$G$61</f>
        <v>0</v>
      </c>
      <c r="D180" s="85">
        <f>+'2'!$G$62</f>
        <v>96</v>
      </c>
      <c r="E180" s="92">
        <f>+SUM('2'!$G$63:$G$65)</f>
        <v>1</v>
      </c>
      <c r="F180" s="96">
        <f t="shared" ref="F180:F209" si="40">+IF(SUM(E180,B180)&gt;0,B180/SUM(E180,B180),"")</f>
        <v>0.98969072164948457</v>
      </c>
      <c r="G180" s="71">
        <f>+G179</f>
        <v>0.98199999999999998</v>
      </c>
      <c r="H180" s="75">
        <f>+H179</f>
        <v>0.93199999999999994</v>
      </c>
      <c r="I180" s="240">
        <f t="shared" ref="I180:I210" si="41">+IF(SUM(C180:D180)&gt;0,1000000*(C180/SUM(C180:D180)),"")</f>
        <v>0</v>
      </c>
      <c r="J180" s="85">
        <f>+J179</f>
        <v>5000</v>
      </c>
      <c r="K180" s="217">
        <f>+K179</f>
        <v>5250</v>
      </c>
      <c r="L180" s="5">
        <f>+SUM('2'!$G$63)</f>
        <v>0</v>
      </c>
      <c r="M180" s="92">
        <f>+SUM('2'!$G$64)</f>
        <v>1</v>
      </c>
      <c r="N180" s="3">
        <f>+SUM('2'!$G$65)</f>
        <v>0</v>
      </c>
    </row>
    <row r="181" spans="1:14" x14ac:dyDescent="0.2">
      <c r="A181" s="82">
        <f t="shared" ref="A181:A209" si="42">IFERROR(IF(MONTH(A180+1)=$D$1,A180+1,""),"")</f>
        <v>42828</v>
      </c>
      <c r="B181" s="84">
        <f>+'3'!$G$60</f>
        <v>157</v>
      </c>
      <c r="C181" s="85">
        <f>+'3'!$G$61</f>
        <v>0</v>
      </c>
      <c r="D181" s="85">
        <f>+'3'!$G$62</f>
        <v>157</v>
      </c>
      <c r="E181" s="92">
        <f>+SUM('3'!$G$63:$G$65)</f>
        <v>1</v>
      </c>
      <c r="F181" s="96">
        <f t="shared" si="40"/>
        <v>0.99367088607594933</v>
      </c>
      <c r="G181" s="71">
        <f t="shared" ref="G181:G210" si="43">+G180</f>
        <v>0.98199999999999998</v>
      </c>
      <c r="H181" s="75">
        <f t="shared" ref="H181:H210" si="44">+H180</f>
        <v>0.93199999999999994</v>
      </c>
      <c r="I181" s="240">
        <f t="shared" si="41"/>
        <v>0</v>
      </c>
      <c r="J181" s="85">
        <f t="shared" ref="J181:J210" si="45">+J180</f>
        <v>5000</v>
      </c>
      <c r="K181" s="217">
        <f t="shared" ref="K181:K210" si="46">+K180</f>
        <v>5250</v>
      </c>
      <c r="L181" s="5">
        <f>+SUM('3'!$G$63)</f>
        <v>0</v>
      </c>
      <c r="M181" s="92">
        <f>+SUM('3'!$G$64)</f>
        <v>1</v>
      </c>
      <c r="N181" s="3">
        <f>+SUM('3'!$G$65)</f>
        <v>0</v>
      </c>
    </row>
    <row r="182" spans="1:14" x14ac:dyDescent="0.2">
      <c r="A182" s="82">
        <f t="shared" si="42"/>
        <v>42829</v>
      </c>
      <c r="B182" s="84">
        <f>+'4'!$G$60</f>
        <v>0</v>
      </c>
      <c r="C182" s="85">
        <f>+'4'!$G$61</f>
        <v>0</v>
      </c>
      <c r="D182" s="85">
        <f>+'4'!$G$62</f>
        <v>0</v>
      </c>
      <c r="E182" s="92">
        <f>+SUM('4'!$G$63:$G$65)</f>
        <v>0</v>
      </c>
      <c r="F182" s="96" t="str">
        <f t="shared" si="40"/>
        <v/>
      </c>
      <c r="G182" s="71">
        <f t="shared" si="43"/>
        <v>0.98199999999999998</v>
      </c>
      <c r="H182" s="75">
        <f t="shared" si="44"/>
        <v>0.93199999999999994</v>
      </c>
      <c r="I182" s="240" t="str">
        <f t="shared" si="41"/>
        <v/>
      </c>
      <c r="J182" s="85">
        <f t="shared" si="45"/>
        <v>5000</v>
      </c>
      <c r="K182" s="217">
        <f t="shared" si="46"/>
        <v>5250</v>
      </c>
      <c r="L182" s="5">
        <f>+SUM('4'!$G$63)</f>
        <v>0</v>
      </c>
      <c r="M182" s="92">
        <f>+SUM('4'!$G$64)</f>
        <v>0</v>
      </c>
      <c r="N182" s="3">
        <f>+SUM('4'!$G$65)</f>
        <v>0</v>
      </c>
    </row>
    <row r="183" spans="1:14" x14ac:dyDescent="0.2">
      <c r="A183" s="82">
        <f t="shared" si="42"/>
        <v>42830</v>
      </c>
      <c r="B183" s="84">
        <f>+'5'!$G$60</f>
        <v>0</v>
      </c>
      <c r="C183" s="85">
        <f>+'5'!$G$61</f>
        <v>0</v>
      </c>
      <c r="D183" s="85">
        <f>+'5'!$G$62</f>
        <v>0</v>
      </c>
      <c r="E183" s="92">
        <f>+SUM('5'!$G$63:$G$65)</f>
        <v>0</v>
      </c>
      <c r="F183" s="96" t="str">
        <f t="shared" si="40"/>
        <v/>
      </c>
      <c r="G183" s="71">
        <f t="shared" si="43"/>
        <v>0.98199999999999998</v>
      </c>
      <c r="H183" s="75">
        <f t="shared" si="44"/>
        <v>0.93199999999999994</v>
      </c>
      <c r="I183" s="240" t="str">
        <f t="shared" si="41"/>
        <v/>
      </c>
      <c r="J183" s="85">
        <f t="shared" si="45"/>
        <v>5000</v>
      </c>
      <c r="K183" s="217">
        <f t="shared" si="46"/>
        <v>5250</v>
      </c>
      <c r="L183" s="5">
        <f>+SUM('5'!$G$63)</f>
        <v>0</v>
      </c>
      <c r="M183" s="92">
        <f>+SUM('5'!$G$64)</f>
        <v>0</v>
      </c>
      <c r="N183" s="3">
        <f>+SUM('5'!$G$65)</f>
        <v>0</v>
      </c>
    </row>
    <row r="184" spans="1:14" x14ac:dyDescent="0.2">
      <c r="A184" s="82">
        <f t="shared" si="42"/>
        <v>42831</v>
      </c>
      <c r="B184" s="84">
        <f>+'6'!$G$60</f>
        <v>45</v>
      </c>
      <c r="C184" s="85">
        <f>+'6'!$G$61</f>
        <v>0</v>
      </c>
      <c r="D184" s="85">
        <f>+'6'!$G$62</f>
        <v>45</v>
      </c>
      <c r="E184" s="92">
        <f>+SUM('6'!$G$63:$G$65)</f>
        <v>0</v>
      </c>
      <c r="F184" s="96">
        <f t="shared" si="40"/>
        <v>1</v>
      </c>
      <c r="G184" s="71">
        <f t="shared" si="43"/>
        <v>0.98199999999999998</v>
      </c>
      <c r="H184" s="75">
        <f t="shared" si="44"/>
        <v>0.93199999999999994</v>
      </c>
      <c r="I184" s="240">
        <f t="shared" si="41"/>
        <v>0</v>
      </c>
      <c r="J184" s="85">
        <f t="shared" si="45"/>
        <v>5000</v>
      </c>
      <c r="K184" s="217">
        <f t="shared" si="46"/>
        <v>5250</v>
      </c>
      <c r="L184" s="5">
        <f>+SUM('6'!$G$63)</f>
        <v>0</v>
      </c>
      <c r="M184" s="92">
        <f>+SUM('6'!$G$64)</f>
        <v>0</v>
      </c>
      <c r="N184" s="3">
        <f>+SUM('6'!$G$65)</f>
        <v>0</v>
      </c>
    </row>
    <row r="185" spans="1:14" x14ac:dyDescent="0.2">
      <c r="A185" s="82">
        <f t="shared" si="42"/>
        <v>42832</v>
      </c>
      <c r="B185" s="84">
        <f>+'7'!$G$60</f>
        <v>169</v>
      </c>
      <c r="C185" s="85">
        <f>+'7'!$G$61</f>
        <v>0</v>
      </c>
      <c r="D185" s="85">
        <f>+'7'!$G$62</f>
        <v>169</v>
      </c>
      <c r="E185" s="92">
        <f>+SUM('7'!$G$63:$G$65)</f>
        <v>4</v>
      </c>
      <c r="F185" s="96">
        <f t="shared" si="40"/>
        <v>0.97687861271676302</v>
      </c>
      <c r="G185" s="71">
        <f t="shared" si="43"/>
        <v>0.98199999999999998</v>
      </c>
      <c r="H185" s="75">
        <f t="shared" si="44"/>
        <v>0.93199999999999994</v>
      </c>
      <c r="I185" s="240">
        <f t="shared" si="41"/>
        <v>0</v>
      </c>
      <c r="J185" s="85">
        <f t="shared" si="45"/>
        <v>5000</v>
      </c>
      <c r="K185" s="217">
        <f t="shared" si="46"/>
        <v>5250</v>
      </c>
      <c r="L185" s="5">
        <f>+SUM('7'!$G$63)</f>
        <v>0</v>
      </c>
      <c r="M185" s="92">
        <f>+SUM('7'!$G$64)</f>
        <v>4</v>
      </c>
      <c r="N185" s="3">
        <f>+SUM('7'!$G$65)</f>
        <v>0</v>
      </c>
    </row>
    <row r="186" spans="1:14" x14ac:dyDescent="0.2">
      <c r="A186" s="82">
        <f t="shared" si="42"/>
        <v>42833</v>
      </c>
      <c r="B186" s="84">
        <f>+'8'!$G$60</f>
        <v>0</v>
      </c>
      <c r="C186" s="85">
        <f>+'8'!$G$61</f>
        <v>0</v>
      </c>
      <c r="D186" s="85">
        <f>+'8'!$G$62</f>
        <v>0</v>
      </c>
      <c r="E186" s="92">
        <f>+SUM('8'!$G$63:$G$65)</f>
        <v>0</v>
      </c>
      <c r="F186" s="96" t="str">
        <f t="shared" si="40"/>
        <v/>
      </c>
      <c r="G186" s="71">
        <f t="shared" si="43"/>
        <v>0.98199999999999998</v>
      </c>
      <c r="H186" s="75">
        <f t="shared" si="44"/>
        <v>0.93199999999999994</v>
      </c>
      <c r="I186" s="240" t="str">
        <f t="shared" si="41"/>
        <v/>
      </c>
      <c r="J186" s="85">
        <f t="shared" si="45"/>
        <v>5000</v>
      </c>
      <c r="K186" s="217">
        <f t="shared" si="46"/>
        <v>5250</v>
      </c>
      <c r="L186" s="5">
        <f>+SUM('8'!$G$63)</f>
        <v>0</v>
      </c>
      <c r="M186" s="92">
        <f>+SUM('8'!$G$64)</f>
        <v>0</v>
      </c>
      <c r="N186" s="3">
        <f>+SUM('8'!$G$65)</f>
        <v>0</v>
      </c>
    </row>
    <row r="187" spans="1:14" x14ac:dyDescent="0.2">
      <c r="A187" s="82">
        <f t="shared" si="42"/>
        <v>42834</v>
      </c>
      <c r="B187" s="84">
        <f>+'9'!$G$60</f>
        <v>0</v>
      </c>
      <c r="C187" s="85">
        <f>+'9'!$G$61</f>
        <v>0</v>
      </c>
      <c r="D187" s="85">
        <f>+'9'!$G$62</f>
        <v>0</v>
      </c>
      <c r="E187" s="92">
        <f>+SUM('9'!$G$63:$G$65)</f>
        <v>0</v>
      </c>
      <c r="F187" s="96" t="str">
        <f t="shared" si="40"/>
        <v/>
      </c>
      <c r="G187" s="71">
        <f t="shared" si="43"/>
        <v>0.98199999999999998</v>
      </c>
      <c r="H187" s="75">
        <f t="shared" si="44"/>
        <v>0.93199999999999994</v>
      </c>
      <c r="I187" s="240" t="str">
        <f t="shared" si="41"/>
        <v/>
      </c>
      <c r="J187" s="85">
        <f t="shared" si="45"/>
        <v>5000</v>
      </c>
      <c r="K187" s="217">
        <f t="shared" si="46"/>
        <v>5250</v>
      </c>
      <c r="L187" s="5">
        <f>+SUM('9'!$G$63)</f>
        <v>0</v>
      </c>
      <c r="M187" s="92">
        <f>+SUM('9'!$G$64)</f>
        <v>0</v>
      </c>
      <c r="N187" s="3">
        <f>+SUM('9'!$G$65)</f>
        <v>0</v>
      </c>
    </row>
    <row r="188" spans="1:14" x14ac:dyDescent="0.2">
      <c r="A188" s="82">
        <f t="shared" si="42"/>
        <v>42835</v>
      </c>
      <c r="B188" s="84">
        <f>+'10'!$G$60</f>
        <v>163</v>
      </c>
      <c r="C188" s="85">
        <f>+'10'!$G$61</f>
        <v>0</v>
      </c>
      <c r="D188" s="85">
        <f>+'10'!$G$62</f>
        <v>163</v>
      </c>
      <c r="E188" s="92">
        <f>+SUM('10'!$G$63:$G$65)</f>
        <v>2</v>
      </c>
      <c r="F188" s="96">
        <f t="shared" si="40"/>
        <v>0.98787878787878791</v>
      </c>
      <c r="G188" s="71">
        <f t="shared" si="43"/>
        <v>0.98199999999999998</v>
      </c>
      <c r="H188" s="75">
        <f t="shared" si="44"/>
        <v>0.93199999999999994</v>
      </c>
      <c r="I188" s="240">
        <f t="shared" si="41"/>
        <v>0</v>
      </c>
      <c r="J188" s="85">
        <f t="shared" si="45"/>
        <v>5000</v>
      </c>
      <c r="K188" s="217">
        <f t="shared" si="46"/>
        <v>5250</v>
      </c>
      <c r="L188" s="5">
        <f>+SUM('10'!$G$63)</f>
        <v>0</v>
      </c>
      <c r="M188" s="92">
        <f>+SUM('10'!$G$64)</f>
        <v>2</v>
      </c>
      <c r="N188" s="3">
        <f>+SUM('10'!$G$65)</f>
        <v>0</v>
      </c>
    </row>
    <row r="189" spans="1:14" x14ac:dyDescent="0.2">
      <c r="A189" s="82">
        <f t="shared" si="42"/>
        <v>42836</v>
      </c>
      <c r="B189" s="84">
        <f>+'11'!$G$60</f>
        <v>179</v>
      </c>
      <c r="C189" s="85">
        <f>+'11'!$G$61</f>
        <v>0</v>
      </c>
      <c r="D189" s="85">
        <f>+'11'!$G$62</f>
        <v>179</v>
      </c>
      <c r="E189" s="92">
        <f>+SUM('11'!$G$63:$G$65)</f>
        <v>1</v>
      </c>
      <c r="F189" s="96">
        <f t="shared" si="40"/>
        <v>0.99444444444444446</v>
      </c>
      <c r="G189" s="71">
        <f t="shared" si="43"/>
        <v>0.98199999999999998</v>
      </c>
      <c r="H189" s="75">
        <f t="shared" si="44"/>
        <v>0.93199999999999994</v>
      </c>
      <c r="I189" s="240">
        <f t="shared" si="41"/>
        <v>0</v>
      </c>
      <c r="J189" s="85">
        <f t="shared" si="45"/>
        <v>5000</v>
      </c>
      <c r="K189" s="217">
        <f t="shared" si="46"/>
        <v>5250</v>
      </c>
      <c r="L189" s="5">
        <f>+SUM('11'!$G$63)</f>
        <v>0</v>
      </c>
      <c r="M189" s="92">
        <f>+SUM('11'!$G$64)</f>
        <v>1</v>
      </c>
      <c r="N189" s="3">
        <f>+SUM('11'!$G$65)</f>
        <v>0</v>
      </c>
    </row>
    <row r="190" spans="1:14" x14ac:dyDescent="0.2">
      <c r="A190" s="82">
        <f t="shared" si="42"/>
        <v>42837</v>
      </c>
      <c r="B190" s="84">
        <f>+'12'!$G$60</f>
        <v>18</v>
      </c>
      <c r="C190" s="85">
        <f>+'12'!$G$61</f>
        <v>0</v>
      </c>
      <c r="D190" s="85">
        <f>+'12'!$G$62</f>
        <v>18</v>
      </c>
      <c r="E190" s="92">
        <f>+SUM('12'!$G$63:$G$65)</f>
        <v>0</v>
      </c>
      <c r="F190" s="96">
        <f t="shared" si="40"/>
        <v>1</v>
      </c>
      <c r="G190" s="71">
        <f t="shared" si="43"/>
        <v>0.98199999999999998</v>
      </c>
      <c r="H190" s="75">
        <f t="shared" si="44"/>
        <v>0.93199999999999994</v>
      </c>
      <c r="I190" s="240">
        <f t="shared" si="41"/>
        <v>0</v>
      </c>
      <c r="J190" s="85">
        <f t="shared" si="45"/>
        <v>5000</v>
      </c>
      <c r="K190" s="217">
        <f t="shared" si="46"/>
        <v>5250</v>
      </c>
      <c r="L190" s="5">
        <f>+SUM('12'!$G$63)</f>
        <v>0</v>
      </c>
      <c r="M190" s="92">
        <f>+SUM('12'!$G$64)</f>
        <v>0</v>
      </c>
      <c r="N190" s="3">
        <f>+SUM('12'!$G$65)</f>
        <v>0</v>
      </c>
    </row>
    <row r="191" spans="1:14" x14ac:dyDescent="0.2">
      <c r="A191" s="82">
        <f t="shared" si="42"/>
        <v>42838</v>
      </c>
      <c r="B191" s="84">
        <f>+'13'!$G$60</f>
        <v>0</v>
      </c>
      <c r="C191" s="85">
        <f>+'13'!$G$61</f>
        <v>0</v>
      </c>
      <c r="D191" s="85">
        <f>+'13'!$G$62</f>
        <v>0</v>
      </c>
      <c r="E191" s="92">
        <f>+SUM('13'!$G$63:$G$65)</f>
        <v>0</v>
      </c>
      <c r="F191" s="96" t="str">
        <f t="shared" si="40"/>
        <v/>
      </c>
      <c r="G191" s="71">
        <f t="shared" si="43"/>
        <v>0.98199999999999998</v>
      </c>
      <c r="H191" s="75">
        <f t="shared" si="44"/>
        <v>0.93199999999999994</v>
      </c>
      <c r="I191" s="240" t="str">
        <f t="shared" si="41"/>
        <v/>
      </c>
      <c r="J191" s="85">
        <f t="shared" si="45"/>
        <v>5000</v>
      </c>
      <c r="K191" s="217">
        <f t="shared" si="46"/>
        <v>5250</v>
      </c>
      <c r="L191" s="5">
        <f>+SUM('13'!$G$63)</f>
        <v>0</v>
      </c>
      <c r="M191" s="92">
        <f>+SUM('13'!$G$64)</f>
        <v>0</v>
      </c>
      <c r="N191" s="3">
        <f>+SUM('13'!$G$65)</f>
        <v>0</v>
      </c>
    </row>
    <row r="192" spans="1:14" x14ac:dyDescent="0.2">
      <c r="A192" s="82">
        <f t="shared" si="42"/>
        <v>42839</v>
      </c>
      <c r="B192" s="84">
        <f>+'14'!$G$60</f>
        <v>0</v>
      </c>
      <c r="C192" s="85">
        <f>+'14'!$G$61</f>
        <v>0</v>
      </c>
      <c r="D192" s="85">
        <f>+'14'!$G$62</f>
        <v>0</v>
      </c>
      <c r="E192" s="92">
        <f>+SUM('14'!$G$63:$G$65)</f>
        <v>0</v>
      </c>
      <c r="F192" s="96" t="str">
        <f t="shared" si="40"/>
        <v/>
      </c>
      <c r="G192" s="71">
        <f t="shared" si="43"/>
        <v>0.98199999999999998</v>
      </c>
      <c r="H192" s="75">
        <f t="shared" si="44"/>
        <v>0.93199999999999994</v>
      </c>
      <c r="I192" s="240" t="str">
        <f t="shared" si="41"/>
        <v/>
      </c>
      <c r="J192" s="85">
        <f t="shared" si="45"/>
        <v>5000</v>
      </c>
      <c r="K192" s="217">
        <f t="shared" si="46"/>
        <v>5250</v>
      </c>
      <c r="L192" s="5">
        <f>+SUM('14'!$G$63)</f>
        <v>0</v>
      </c>
      <c r="M192" s="92">
        <f>+SUM('14'!$G$64)</f>
        <v>0</v>
      </c>
      <c r="N192" s="3">
        <f>+SUM('14'!$G$65)</f>
        <v>0</v>
      </c>
    </row>
    <row r="193" spans="1:14" x14ac:dyDescent="0.2">
      <c r="A193" s="82">
        <f t="shared" si="42"/>
        <v>42840</v>
      </c>
      <c r="B193" s="84">
        <f>+'15'!$G$60</f>
        <v>0</v>
      </c>
      <c r="C193" s="85">
        <f>+'15'!$G$61</f>
        <v>0</v>
      </c>
      <c r="D193" s="85">
        <f>+'15'!$G$62</f>
        <v>0</v>
      </c>
      <c r="E193" s="92">
        <f>+SUM('15'!$G$63:$G$65)</f>
        <v>0</v>
      </c>
      <c r="F193" s="96" t="str">
        <f t="shared" si="40"/>
        <v/>
      </c>
      <c r="G193" s="71">
        <f t="shared" si="43"/>
        <v>0.98199999999999998</v>
      </c>
      <c r="H193" s="75">
        <f t="shared" si="44"/>
        <v>0.93199999999999994</v>
      </c>
      <c r="I193" s="240" t="str">
        <f t="shared" si="41"/>
        <v/>
      </c>
      <c r="J193" s="85">
        <f t="shared" si="45"/>
        <v>5000</v>
      </c>
      <c r="K193" s="217">
        <f t="shared" si="46"/>
        <v>5250</v>
      </c>
      <c r="L193" s="5">
        <f>+SUM('15'!$G$63)</f>
        <v>0</v>
      </c>
      <c r="M193" s="92">
        <f>+SUM('15'!$G$64)</f>
        <v>0</v>
      </c>
      <c r="N193" s="3">
        <f>+SUM('15'!$G$65)</f>
        <v>0</v>
      </c>
    </row>
    <row r="194" spans="1:14" x14ac:dyDescent="0.2">
      <c r="A194" s="82">
        <f t="shared" si="42"/>
        <v>42841</v>
      </c>
      <c r="B194" s="84">
        <f>+'16'!$G$60</f>
        <v>0</v>
      </c>
      <c r="C194" s="85">
        <f>+'16'!$G$61</f>
        <v>0</v>
      </c>
      <c r="D194" s="85">
        <f>+'16'!$G$62</f>
        <v>0</v>
      </c>
      <c r="E194" s="92">
        <f>+SUM('16'!$G$63:$G$65)</f>
        <v>0</v>
      </c>
      <c r="F194" s="96" t="str">
        <f t="shared" si="40"/>
        <v/>
      </c>
      <c r="G194" s="71">
        <f t="shared" si="43"/>
        <v>0.98199999999999998</v>
      </c>
      <c r="H194" s="75">
        <f t="shared" si="44"/>
        <v>0.93199999999999994</v>
      </c>
      <c r="I194" s="240" t="str">
        <f t="shared" si="41"/>
        <v/>
      </c>
      <c r="J194" s="85">
        <f t="shared" si="45"/>
        <v>5000</v>
      </c>
      <c r="K194" s="217">
        <f t="shared" si="46"/>
        <v>5250</v>
      </c>
      <c r="L194" s="5">
        <f>+SUM('16'!$G$63)</f>
        <v>0</v>
      </c>
      <c r="M194" s="92">
        <f>+SUM('16'!$G$64)</f>
        <v>0</v>
      </c>
      <c r="N194" s="3">
        <f>+SUM('16'!$G$65)</f>
        <v>0</v>
      </c>
    </row>
    <row r="195" spans="1:14" x14ac:dyDescent="0.2">
      <c r="A195" s="82">
        <f t="shared" si="42"/>
        <v>42842</v>
      </c>
      <c r="B195" s="84">
        <f>+'17'!$G$60</f>
        <v>0</v>
      </c>
      <c r="C195" s="85">
        <f>+'17'!$G$61</f>
        <v>0</v>
      </c>
      <c r="D195" s="85">
        <f>+'17'!$G$62</f>
        <v>0</v>
      </c>
      <c r="E195" s="92">
        <f>+SUM('17'!$G$63:$G$65)</f>
        <v>0</v>
      </c>
      <c r="F195" s="96" t="str">
        <f t="shared" si="40"/>
        <v/>
      </c>
      <c r="G195" s="71">
        <f t="shared" si="43"/>
        <v>0.98199999999999998</v>
      </c>
      <c r="H195" s="75">
        <f t="shared" si="44"/>
        <v>0.93199999999999994</v>
      </c>
      <c r="I195" s="240" t="str">
        <f t="shared" si="41"/>
        <v/>
      </c>
      <c r="J195" s="85">
        <f t="shared" si="45"/>
        <v>5000</v>
      </c>
      <c r="K195" s="217">
        <f t="shared" si="46"/>
        <v>5250</v>
      </c>
      <c r="L195" s="5">
        <f>+SUM('17'!$G$63)</f>
        <v>0</v>
      </c>
      <c r="M195" s="92">
        <f>+SUM('17'!$G$64)</f>
        <v>0</v>
      </c>
      <c r="N195" s="3">
        <f>+SUM('17'!$G$65)</f>
        <v>0</v>
      </c>
    </row>
    <row r="196" spans="1:14" x14ac:dyDescent="0.2">
      <c r="A196" s="82">
        <f t="shared" si="42"/>
        <v>42843</v>
      </c>
      <c r="B196" s="84">
        <f>+'18'!$G$60</f>
        <v>240</v>
      </c>
      <c r="C196" s="85">
        <f>+'18'!$G$61</f>
        <v>0</v>
      </c>
      <c r="D196" s="85">
        <f>+'18'!$G$62</f>
        <v>240</v>
      </c>
      <c r="E196" s="92">
        <f>+SUM('18'!$G$63:$G$65)</f>
        <v>1</v>
      </c>
      <c r="F196" s="96">
        <f t="shared" si="40"/>
        <v>0.99585062240663902</v>
      </c>
      <c r="G196" s="71">
        <f t="shared" si="43"/>
        <v>0.98199999999999998</v>
      </c>
      <c r="H196" s="75">
        <f t="shared" si="44"/>
        <v>0.93199999999999994</v>
      </c>
      <c r="I196" s="240">
        <f t="shared" si="41"/>
        <v>0</v>
      </c>
      <c r="J196" s="85">
        <f t="shared" si="45"/>
        <v>5000</v>
      </c>
      <c r="K196" s="217">
        <f t="shared" si="46"/>
        <v>5250</v>
      </c>
      <c r="L196" s="5">
        <f>+SUM('18'!$G$63)</f>
        <v>0</v>
      </c>
      <c r="M196" s="92">
        <f>+SUM('18'!$G$64)</f>
        <v>1</v>
      </c>
      <c r="N196" s="3">
        <f>+SUM('18'!$G$65)</f>
        <v>0</v>
      </c>
    </row>
    <row r="197" spans="1:14" x14ac:dyDescent="0.2">
      <c r="A197" s="82">
        <f t="shared" si="42"/>
        <v>42844</v>
      </c>
      <c r="B197" s="84">
        <f>+'19'!$G$60</f>
        <v>196</v>
      </c>
      <c r="C197" s="85">
        <f>+'19'!$G$61</f>
        <v>0</v>
      </c>
      <c r="D197" s="85">
        <f>+'19'!$G$62</f>
        <v>196</v>
      </c>
      <c r="E197" s="92">
        <f>+SUM('19'!$G$63:$G$65)</f>
        <v>2</v>
      </c>
      <c r="F197" s="96">
        <f t="shared" si="40"/>
        <v>0.98989898989898994</v>
      </c>
      <c r="G197" s="71">
        <f t="shared" si="43"/>
        <v>0.98199999999999998</v>
      </c>
      <c r="H197" s="75">
        <f t="shared" si="44"/>
        <v>0.93199999999999994</v>
      </c>
      <c r="I197" s="240">
        <f t="shared" si="41"/>
        <v>0</v>
      </c>
      <c r="J197" s="85">
        <f t="shared" si="45"/>
        <v>5000</v>
      </c>
      <c r="K197" s="217">
        <f t="shared" si="46"/>
        <v>5250</v>
      </c>
      <c r="L197" s="5">
        <f>+SUM('19'!$G$63)</f>
        <v>0</v>
      </c>
      <c r="M197" s="92">
        <f>+SUM('19'!$G$64)</f>
        <v>1</v>
      </c>
      <c r="N197" s="3">
        <f>+SUM('19'!$G$65)</f>
        <v>1</v>
      </c>
    </row>
    <row r="198" spans="1:14" x14ac:dyDescent="0.2">
      <c r="A198" s="82">
        <f t="shared" si="42"/>
        <v>42845</v>
      </c>
      <c r="B198" s="84">
        <f>+'20'!$G$60</f>
        <v>339</v>
      </c>
      <c r="C198" s="85">
        <f>+'20'!$G$61</f>
        <v>0</v>
      </c>
      <c r="D198" s="85">
        <f>+'20'!$G$62</f>
        <v>339</v>
      </c>
      <c r="E198" s="92">
        <f>+SUM('20'!$G$63:$G$65)</f>
        <v>6</v>
      </c>
      <c r="F198" s="96">
        <f t="shared" si="40"/>
        <v>0.9826086956521739</v>
      </c>
      <c r="G198" s="71">
        <f t="shared" si="43"/>
        <v>0.98199999999999998</v>
      </c>
      <c r="H198" s="75">
        <f t="shared" si="44"/>
        <v>0.93199999999999994</v>
      </c>
      <c r="I198" s="240">
        <f t="shared" si="41"/>
        <v>0</v>
      </c>
      <c r="J198" s="85">
        <f t="shared" si="45"/>
        <v>5000</v>
      </c>
      <c r="K198" s="217">
        <f t="shared" si="46"/>
        <v>5250</v>
      </c>
      <c r="L198" s="5">
        <f>+SUM('20'!$G$63)</f>
        <v>0</v>
      </c>
      <c r="M198" s="92">
        <f>+SUM('20'!$G$64)</f>
        <v>6</v>
      </c>
      <c r="N198" s="3">
        <f>+SUM('20'!$G$65)</f>
        <v>0</v>
      </c>
    </row>
    <row r="199" spans="1:14" x14ac:dyDescent="0.2">
      <c r="A199" s="82">
        <f t="shared" si="42"/>
        <v>42846</v>
      </c>
      <c r="B199" s="84">
        <f>+'21'!$G$60</f>
        <v>307</v>
      </c>
      <c r="C199" s="85">
        <f>+'21'!$G$61</f>
        <v>1</v>
      </c>
      <c r="D199" s="85">
        <f>+'21'!$G$62</f>
        <v>306</v>
      </c>
      <c r="E199" s="92">
        <f>+SUM('21'!$G$63:$G$65)</f>
        <v>3</v>
      </c>
      <c r="F199" s="96">
        <f t="shared" si="40"/>
        <v>0.99032258064516132</v>
      </c>
      <c r="G199" s="71">
        <f t="shared" si="43"/>
        <v>0.98199999999999998</v>
      </c>
      <c r="H199" s="75">
        <f t="shared" si="44"/>
        <v>0.93199999999999994</v>
      </c>
      <c r="I199" s="240">
        <f t="shared" si="41"/>
        <v>3257.328990228013</v>
      </c>
      <c r="J199" s="85">
        <f t="shared" si="45"/>
        <v>5000</v>
      </c>
      <c r="K199" s="217">
        <f t="shared" si="46"/>
        <v>5250</v>
      </c>
      <c r="L199" s="5">
        <f>+SUM('21'!$G$63)</f>
        <v>0</v>
      </c>
      <c r="M199" s="92">
        <f>+SUM('21'!$G$64)</f>
        <v>3</v>
      </c>
      <c r="N199" s="3">
        <f>+SUM('21'!$G$65)</f>
        <v>0</v>
      </c>
    </row>
    <row r="200" spans="1:14" x14ac:dyDescent="0.2">
      <c r="A200" s="82">
        <f t="shared" si="42"/>
        <v>42847</v>
      </c>
      <c r="B200" s="84">
        <f>+'22'!$G$60</f>
        <v>0</v>
      </c>
      <c r="C200" s="85">
        <f>+'22'!$G$61</f>
        <v>0</v>
      </c>
      <c r="D200" s="85">
        <f>+'22'!$G$62</f>
        <v>0</v>
      </c>
      <c r="E200" s="92">
        <f>+SUM('22'!$G$63:$G$65)</f>
        <v>0</v>
      </c>
      <c r="F200" s="96" t="str">
        <f t="shared" si="40"/>
        <v/>
      </c>
      <c r="G200" s="71">
        <f t="shared" si="43"/>
        <v>0.98199999999999998</v>
      </c>
      <c r="H200" s="75">
        <f t="shared" si="44"/>
        <v>0.93199999999999994</v>
      </c>
      <c r="I200" s="240" t="str">
        <f t="shared" si="41"/>
        <v/>
      </c>
      <c r="J200" s="85">
        <f t="shared" si="45"/>
        <v>5000</v>
      </c>
      <c r="K200" s="217">
        <f t="shared" si="46"/>
        <v>5250</v>
      </c>
      <c r="L200" s="5">
        <f>+SUM('22'!$G$63)</f>
        <v>0</v>
      </c>
      <c r="M200" s="92">
        <f>+SUM('22'!$G$64)</f>
        <v>0</v>
      </c>
      <c r="N200" s="3">
        <f>+SUM('22'!$G$65)</f>
        <v>0</v>
      </c>
    </row>
    <row r="201" spans="1:14" x14ac:dyDescent="0.2">
      <c r="A201" s="82">
        <f t="shared" si="42"/>
        <v>42848</v>
      </c>
      <c r="B201" s="84">
        <f>+'23'!$G$60</f>
        <v>0</v>
      </c>
      <c r="C201" s="85">
        <f>+'23'!$G$61</f>
        <v>0</v>
      </c>
      <c r="D201" s="85">
        <f>+'23'!$G$62</f>
        <v>0</v>
      </c>
      <c r="E201" s="92">
        <f>+SUM('23'!$G$63:$G$65)</f>
        <v>0</v>
      </c>
      <c r="F201" s="96" t="str">
        <f t="shared" si="40"/>
        <v/>
      </c>
      <c r="G201" s="71">
        <f t="shared" si="43"/>
        <v>0.98199999999999998</v>
      </c>
      <c r="H201" s="75">
        <f t="shared" si="44"/>
        <v>0.93199999999999994</v>
      </c>
      <c r="I201" s="240" t="str">
        <f t="shared" si="41"/>
        <v/>
      </c>
      <c r="J201" s="85">
        <f t="shared" si="45"/>
        <v>5000</v>
      </c>
      <c r="K201" s="217">
        <f t="shared" si="46"/>
        <v>5250</v>
      </c>
      <c r="L201" s="5">
        <f>+SUM('23'!$G$63)</f>
        <v>0</v>
      </c>
      <c r="M201" s="92">
        <f>+SUM('23'!$G$64)</f>
        <v>0</v>
      </c>
      <c r="N201" s="3">
        <f>+SUM('23'!$G$65)</f>
        <v>0</v>
      </c>
    </row>
    <row r="202" spans="1:14" x14ac:dyDescent="0.2">
      <c r="A202" s="82">
        <f t="shared" si="42"/>
        <v>42849</v>
      </c>
      <c r="B202" s="84">
        <f>+'24'!$G$60</f>
        <v>353</v>
      </c>
      <c r="C202" s="85">
        <f>+'24'!$G$61</f>
        <v>3</v>
      </c>
      <c r="D202" s="85">
        <f>+'24'!$G$62</f>
        <v>350</v>
      </c>
      <c r="E202" s="92">
        <f>+SUM('24'!$G$63:$G$65)</f>
        <v>13</v>
      </c>
      <c r="F202" s="96">
        <f t="shared" si="40"/>
        <v>0.96448087431693985</v>
      </c>
      <c r="G202" s="71">
        <f t="shared" si="43"/>
        <v>0.98199999999999998</v>
      </c>
      <c r="H202" s="75">
        <f t="shared" si="44"/>
        <v>0.93199999999999994</v>
      </c>
      <c r="I202" s="240">
        <f t="shared" si="41"/>
        <v>8498.5835694051002</v>
      </c>
      <c r="J202" s="85">
        <f t="shared" si="45"/>
        <v>5000</v>
      </c>
      <c r="K202" s="217">
        <f t="shared" si="46"/>
        <v>5250</v>
      </c>
      <c r="L202" s="5">
        <f>+SUM('24'!$G$63)</f>
        <v>0</v>
      </c>
      <c r="M202" s="92">
        <f>+SUM('24'!$G$64)</f>
        <v>13</v>
      </c>
      <c r="N202" s="3">
        <f>+SUM('24'!$G$65)</f>
        <v>0</v>
      </c>
    </row>
    <row r="203" spans="1:14" x14ac:dyDescent="0.2">
      <c r="A203" s="82">
        <f t="shared" si="42"/>
        <v>42850</v>
      </c>
      <c r="B203" s="84">
        <f>+'25'!$G$60</f>
        <v>467</v>
      </c>
      <c r="C203" s="85">
        <f>+'25'!$G$61</f>
        <v>1</v>
      </c>
      <c r="D203" s="85">
        <f>+'25'!$G$62</f>
        <v>466</v>
      </c>
      <c r="E203" s="92">
        <f>+SUM('25'!$G$63:$G$65)</f>
        <v>3</v>
      </c>
      <c r="F203" s="96">
        <f t="shared" si="40"/>
        <v>0.99361702127659579</v>
      </c>
      <c r="G203" s="71">
        <f t="shared" si="43"/>
        <v>0.98199999999999998</v>
      </c>
      <c r="H203" s="75">
        <f t="shared" si="44"/>
        <v>0.93199999999999994</v>
      </c>
      <c r="I203" s="240">
        <f t="shared" si="41"/>
        <v>2141.3276231263385</v>
      </c>
      <c r="J203" s="85">
        <f t="shared" si="45"/>
        <v>5000</v>
      </c>
      <c r="K203" s="217">
        <f t="shared" si="46"/>
        <v>5250</v>
      </c>
      <c r="L203" s="5">
        <f>+SUM('25'!$G$63)</f>
        <v>0</v>
      </c>
      <c r="M203" s="92">
        <f>+SUM('25'!$G$64)</f>
        <v>3</v>
      </c>
      <c r="N203" s="3">
        <f>+SUM('25'!$G$65)</f>
        <v>0</v>
      </c>
    </row>
    <row r="204" spans="1:14" x14ac:dyDescent="0.2">
      <c r="A204" s="82">
        <f t="shared" si="42"/>
        <v>42851</v>
      </c>
      <c r="B204" s="84">
        <f>+'26'!$G$60</f>
        <v>69</v>
      </c>
      <c r="C204" s="85">
        <f>+'26'!$G$61</f>
        <v>0</v>
      </c>
      <c r="D204" s="85">
        <f>+'26'!$G$62</f>
        <v>69</v>
      </c>
      <c r="E204" s="92">
        <f>+SUM('26'!$G$63:$G$65)</f>
        <v>0</v>
      </c>
      <c r="F204" s="96">
        <f t="shared" si="40"/>
        <v>1</v>
      </c>
      <c r="G204" s="71">
        <f t="shared" si="43"/>
        <v>0.98199999999999998</v>
      </c>
      <c r="H204" s="75">
        <f t="shared" si="44"/>
        <v>0.93199999999999994</v>
      </c>
      <c r="I204" s="240">
        <f t="shared" si="41"/>
        <v>0</v>
      </c>
      <c r="J204" s="85">
        <f t="shared" si="45"/>
        <v>5000</v>
      </c>
      <c r="K204" s="217">
        <f t="shared" si="46"/>
        <v>5250</v>
      </c>
      <c r="L204" s="5">
        <f>+SUM('26'!$G$63)</f>
        <v>0</v>
      </c>
      <c r="M204" s="92">
        <f>+SUM('26'!$G$64)</f>
        <v>0</v>
      </c>
      <c r="N204" s="3">
        <f>+SUM('26'!$G$65)</f>
        <v>0</v>
      </c>
    </row>
    <row r="205" spans="1:14" x14ac:dyDescent="0.2">
      <c r="A205" s="82">
        <f t="shared" si="42"/>
        <v>42852</v>
      </c>
      <c r="B205" s="84">
        <f>+'27'!$G$60</f>
        <v>225</v>
      </c>
      <c r="C205" s="85">
        <f>+'27'!$G$61</f>
        <v>2</v>
      </c>
      <c r="D205" s="85">
        <f>+'27'!$G$62</f>
        <v>223</v>
      </c>
      <c r="E205" s="92">
        <f>+SUM('27'!$G$63:$G$65)</f>
        <v>11</v>
      </c>
      <c r="F205" s="96">
        <f t="shared" si="40"/>
        <v>0.95338983050847459</v>
      </c>
      <c r="G205" s="71">
        <f t="shared" si="43"/>
        <v>0.98199999999999998</v>
      </c>
      <c r="H205" s="75">
        <f t="shared" si="44"/>
        <v>0.93199999999999994</v>
      </c>
      <c r="I205" s="240">
        <f t="shared" si="41"/>
        <v>8888.8888888888887</v>
      </c>
      <c r="J205" s="85">
        <f t="shared" si="45"/>
        <v>5000</v>
      </c>
      <c r="K205" s="217">
        <f t="shared" si="46"/>
        <v>5250</v>
      </c>
      <c r="L205" s="5">
        <f>+SUM('27'!$G$63)</f>
        <v>0</v>
      </c>
      <c r="M205" s="92">
        <f>+SUM('27'!$G$64)</f>
        <v>8</v>
      </c>
      <c r="N205" s="3">
        <f>+SUM('27'!$G$65)</f>
        <v>3</v>
      </c>
    </row>
    <row r="206" spans="1:14" x14ac:dyDescent="0.2">
      <c r="A206" s="82">
        <f t="shared" si="42"/>
        <v>42853</v>
      </c>
      <c r="B206" s="84">
        <f>+'28'!$G$60</f>
        <v>319</v>
      </c>
      <c r="C206" s="85">
        <f>+'28'!$G$61</f>
        <v>1</v>
      </c>
      <c r="D206" s="85">
        <f>+'28'!$G$62</f>
        <v>318</v>
      </c>
      <c r="E206" s="92">
        <f>+SUM('28'!$G$63:$G$65)</f>
        <v>3</v>
      </c>
      <c r="F206" s="96">
        <f t="shared" si="40"/>
        <v>0.99068322981366463</v>
      </c>
      <c r="G206" s="71">
        <f t="shared" si="43"/>
        <v>0.98199999999999998</v>
      </c>
      <c r="H206" s="75">
        <f t="shared" si="44"/>
        <v>0.93199999999999994</v>
      </c>
      <c r="I206" s="240">
        <f t="shared" si="41"/>
        <v>3134.7962382445139</v>
      </c>
      <c r="J206" s="85">
        <f t="shared" si="45"/>
        <v>5000</v>
      </c>
      <c r="K206" s="217">
        <f t="shared" si="46"/>
        <v>5250</v>
      </c>
      <c r="L206" s="5">
        <f>+SUM('28'!$G$63)</f>
        <v>0</v>
      </c>
      <c r="M206" s="92">
        <f>+SUM('28'!$G$64)</f>
        <v>0</v>
      </c>
      <c r="N206" s="3">
        <f>+SUM('28'!$G$65)</f>
        <v>3</v>
      </c>
    </row>
    <row r="207" spans="1:14" x14ac:dyDescent="0.2">
      <c r="A207" s="82">
        <f t="shared" si="42"/>
        <v>42854</v>
      </c>
      <c r="B207" s="84">
        <f>+'29'!$G$60</f>
        <v>0</v>
      </c>
      <c r="C207" s="85">
        <f>+'29'!$G$61</f>
        <v>0</v>
      </c>
      <c r="D207" s="85">
        <f>+'29'!$G$62</f>
        <v>0</v>
      </c>
      <c r="E207" s="92">
        <f>+SUM('29'!$G$63:$G$65)</f>
        <v>0</v>
      </c>
      <c r="F207" s="96" t="str">
        <f t="shared" si="40"/>
        <v/>
      </c>
      <c r="G207" s="71">
        <f t="shared" si="43"/>
        <v>0.98199999999999998</v>
      </c>
      <c r="H207" s="75">
        <f t="shared" si="44"/>
        <v>0.93199999999999994</v>
      </c>
      <c r="I207" s="240" t="str">
        <f t="shared" si="41"/>
        <v/>
      </c>
      <c r="J207" s="85">
        <f t="shared" si="45"/>
        <v>5000</v>
      </c>
      <c r="K207" s="217">
        <f t="shared" si="46"/>
        <v>5250</v>
      </c>
      <c r="L207" s="5">
        <f>+SUM('29'!$G$63)</f>
        <v>0</v>
      </c>
      <c r="M207" s="92">
        <f>+SUM('29'!$G$64)</f>
        <v>0</v>
      </c>
      <c r="N207" s="3">
        <f>+SUM('29'!$G$65)</f>
        <v>0</v>
      </c>
    </row>
    <row r="208" spans="1:14" x14ac:dyDescent="0.2">
      <c r="A208" s="82">
        <f t="shared" si="42"/>
        <v>42855</v>
      </c>
      <c r="B208" s="84">
        <f>+'30'!$G$60</f>
        <v>0</v>
      </c>
      <c r="C208" s="85">
        <f>+'30'!$G$61</f>
        <v>0</v>
      </c>
      <c r="D208" s="85">
        <f>+'30'!$G$62</f>
        <v>0</v>
      </c>
      <c r="E208" s="92">
        <f>+SUM('30'!$G$63:$G$65)</f>
        <v>0</v>
      </c>
      <c r="F208" s="96" t="str">
        <f t="shared" si="40"/>
        <v/>
      </c>
      <c r="G208" s="71">
        <f t="shared" si="43"/>
        <v>0.98199999999999998</v>
      </c>
      <c r="H208" s="75">
        <f t="shared" si="44"/>
        <v>0.93199999999999994</v>
      </c>
      <c r="I208" s="240" t="str">
        <f t="shared" si="41"/>
        <v/>
      </c>
      <c r="J208" s="85">
        <f t="shared" si="45"/>
        <v>5000</v>
      </c>
      <c r="K208" s="217">
        <f t="shared" si="46"/>
        <v>5250</v>
      </c>
      <c r="L208" s="5">
        <f>+SUM('30'!$G$63)</f>
        <v>0</v>
      </c>
      <c r="M208" s="92">
        <f>+SUM('30'!$G$64)</f>
        <v>0</v>
      </c>
      <c r="N208" s="3">
        <f>+SUM('30'!$G$65)</f>
        <v>0</v>
      </c>
    </row>
    <row r="209" spans="1:14" ht="13.5" thickBot="1" x14ac:dyDescent="0.25">
      <c r="A209" s="82" t="str">
        <f t="shared" si="42"/>
        <v/>
      </c>
      <c r="B209" s="86">
        <f>+'31'!$G$60</f>
        <v>0</v>
      </c>
      <c r="C209" s="87">
        <f>+'31'!$G$61</f>
        <v>0</v>
      </c>
      <c r="D209" s="87">
        <f>+'31'!$G$62</f>
        <v>0</v>
      </c>
      <c r="E209" s="93">
        <f>+SUM('31'!$G$63:$G$65)</f>
        <v>0</v>
      </c>
      <c r="F209" s="97" t="str">
        <f t="shared" si="40"/>
        <v/>
      </c>
      <c r="G209" s="90">
        <f t="shared" si="43"/>
        <v>0.98199999999999998</v>
      </c>
      <c r="H209" s="76">
        <f t="shared" si="44"/>
        <v>0.93199999999999994</v>
      </c>
      <c r="I209" s="241" t="str">
        <f t="shared" si="41"/>
        <v/>
      </c>
      <c r="J209" s="87">
        <f t="shared" si="45"/>
        <v>5000</v>
      </c>
      <c r="K209" s="218">
        <f t="shared" si="46"/>
        <v>5250</v>
      </c>
      <c r="L209" s="103">
        <f>+SUM('31'!$G$63)</f>
        <v>0</v>
      </c>
      <c r="M209" s="93">
        <f>+SUM('31'!$G$64)</f>
        <v>0</v>
      </c>
      <c r="N209" s="77">
        <f>+SUM('31'!$G$65)</f>
        <v>0</v>
      </c>
    </row>
    <row r="210" spans="1:14" ht="13.5" thickBot="1" x14ac:dyDescent="0.25">
      <c r="A210" s="83" t="s">
        <v>24</v>
      </c>
      <c r="B210" s="88">
        <f>SUM(B179:B209)</f>
        <v>3342</v>
      </c>
      <c r="C210" s="89">
        <f>SUM(C179:C209)</f>
        <v>8</v>
      </c>
      <c r="D210" s="89">
        <f>SUM(D179:D209)</f>
        <v>3334</v>
      </c>
      <c r="E210" s="94">
        <f>SUM(E179:E209)</f>
        <v>51</v>
      </c>
      <c r="F210" s="98">
        <f>+IF(SUM(E210,B210)&gt;0,B210/SUM(E210,B210),"")</f>
        <v>0.98496905393457113</v>
      </c>
      <c r="G210" s="95">
        <f t="shared" si="43"/>
        <v>0.98199999999999998</v>
      </c>
      <c r="H210" s="78">
        <f t="shared" si="44"/>
        <v>0.93199999999999994</v>
      </c>
      <c r="I210" s="242">
        <f t="shared" si="41"/>
        <v>2393.7761819269899</v>
      </c>
      <c r="J210" s="89">
        <f t="shared" si="45"/>
        <v>5000</v>
      </c>
      <c r="K210" s="219">
        <f t="shared" si="46"/>
        <v>5250</v>
      </c>
      <c r="L210" s="104">
        <f t="shared" ref="L210:N210" si="47">SUM(L179:L209)</f>
        <v>0</v>
      </c>
      <c r="M210" s="94">
        <f t="shared" si="47"/>
        <v>44</v>
      </c>
      <c r="N210" s="79">
        <f t="shared" si="47"/>
        <v>7</v>
      </c>
    </row>
    <row r="212" spans="1:14" ht="24" thickBot="1" x14ac:dyDescent="0.4">
      <c r="A212" s="251" t="str">
        <f>[1]Montáž!$AM$8</f>
        <v>NG4</v>
      </c>
      <c r="B212" s="252"/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253"/>
    </row>
    <row r="213" spans="1:14" x14ac:dyDescent="0.2">
      <c r="A213" s="81" t="s">
        <v>18</v>
      </c>
      <c r="B213" s="80" t="s">
        <v>0</v>
      </c>
      <c r="C213" s="73" t="s">
        <v>19</v>
      </c>
      <c r="D213" s="73" t="s">
        <v>20</v>
      </c>
      <c r="E213" s="91" t="s">
        <v>21</v>
      </c>
      <c r="F213" s="81" t="s">
        <v>17</v>
      </c>
      <c r="G213" s="72" t="s">
        <v>22</v>
      </c>
      <c r="H213" s="74" t="s">
        <v>26</v>
      </c>
      <c r="I213" s="80" t="s">
        <v>16</v>
      </c>
      <c r="J213" s="73" t="s">
        <v>23</v>
      </c>
      <c r="K213" s="74" t="s">
        <v>25</v>
      </c>
      <c r="L213" s="102" t="s">
        <v>3</v>
      </c>
      <c r="M213" s="74" t="s">
        <v>36</v>
      </c>
      <c r="N213" s="91" t="s">
        <v>5</v>
      </c>
    </row>
    <row r="214" spans="1:14" x14ac:dyDescent="0.2">
      <c r="A214" s="82">
        <f>+$B$1</f>
        <v>42826</v>
      </c>
      <c r="B214" s="84">
        <f>+'1'!$H$60</f>
        <v>0</v>
      </c>
      <c r="C214" s="85">
        <f>+'1'!$H$61</f>
        <v>0</v>
      </c>
      <c r="D214" s="85">
        <f>+'1'!$H$62</f>
        <v>0</v>
      </c>
      <c r="E214" s="92">
        <f>+SUM('1'!$H$63:$H$65)</f>
        <v>0</v>
      </c>
      <c r="F214" s="96" t="str">
        <f>+IF(SUM(E214,B214)&gt;0,B214/SUM(E214,B214),"")</f>
        <v/>
      </c>
      <c r="G214" s="71">
        <f>+[1]Montáž!$AM$53</f>
        <v>0.99299999999999999</v>
      </c>
      <c r="H214" s="75">
        <f>+[1]Montáž!$AM$75</f>
        <v>0.94299999999999995</v>
      </c>
      <c r="I214" s="240" t="str">
        <f>+IF(SUM(C214:D214)&gt;0,1000000*(C214/SUM(C214:D214)),"")</f>
        <v/>
      </c>
      <c r="J214" s="85">
        <f>+[1]Montáž!$AM$9</f>
        <v>2500</v>
      </c>
      <c r="K214" s="217">
        <f>+[1]Montáž!$AM$31</f>
        <v>2625</v>
      </c>
      <c r="L214" s="5">
        <f>+SUM('1'!$H$63)</f>
        <v>0</v>
      </c>
      <c r="M214" s="92">
        <f>+SUM('1'!$H$64)</f>
        <v>0</v>
      </c>
      <c r="N214" s="3">
        <f>+SUM('1'!$H$65)</f>
        <v>0</v>
      </c>
    </row>
    <row r="215" spans="1:14" x14ac:dyDescent="0.2">
      <c r="A215" s="82">
        <f>IFERROR(IF(MONTH(A214+1)=$D$1,A214+1,""),"")</f>
        <v>42827</v>
      </c>
      <c r="B215" s="84">
        <f>+'2'!$H$60</f>
        <v>0</v>
      </c>
      <c r="C215" s="85">
        <f>+'2'!$H$61</f>
        <v>0</v>
      </c>
      <c r="D215" s="85">
        <f>+'2'!$H$62</f>
        <v>0</v>
      </c>
      <c r="E215" s="92">
        <f>+SUM('2'!$H$63:$H$65)</f>
        <v>0</v>
      </c>
      <c r="F215" s="96" t="str">
        <f t="shared" ref="F215:F244" si="48">+IF(SUM(E215,B215)&gt;0,B215/SUM(E215,B215),"")</f>
        <v/>
      </c>
      <c r="G215" s="71">
        <f>+G214</f>
        <v>0.99299999999999999</v>
      </c>
      <c r="H215" s="75">
        <f>+H214</f>
        <v>0.94299999999999995</v>
      </c>
      <c r="I215" s="240" t="str">
        <f t="shared" ref="I215:I245" si="49">+IF(SUM(C215:D215)&gt;0,1000000*(C215/SUM(C215:D215)),"")</f>
        <v/>
      </c>
      <c r="J215" s="85">
        <f>+J214</f>
        <v>2500</v>
      </c>
      <c r="K215" s="217">
        <f>+K214</f>
        <v>2625</v>
      </c>
      <c r="L215" s="5">
        <f>+SUM('2'!$H$63)</f>
        <v>0</v>
      </c>
      <c r="M215" s="92">
        <f>+SUM('2'!$H$64)</f>
        <v>0</v>
      </c>
      <c r="N215" s="3">
        <f>+SUM('2'!$H$65)</f>
        <v>0</v>
      </c>
    </row>
    <row r="216" spans="1:14" x14ac:dyDescent="0.2">
      <c r="A216" s="82">
        <f t="shared" ref="A216:A244" si="50">IFERROR(IF(MONTH(A215+1)=$D$1,A215+1,""),"")</f>
        <v>42828</v>
      </c>
      <c r="B216" s="84">
        <f>+'3'!$H$60</f>
        <v>771</v>
      </c>
      <c r="C216" s="85">
        <f>+'3'!$H$61</f>
        <v>0</v>
      </c>
      <c r="D216" s="85">
        <f>+'3'!$H$62</f>
        <v>771</v>
      </c>
      <c r="E216" s="92">
        <f>+SUM('3'!$H$63:$H$65)</f>
        <v>1</v>
      </c>
      <c r="F216" s="96">
        <f t="shared" si="48"/>
        <v>0.99870466321243523</v>
      </c>
      <c r="G216" s="71">
        <f t="shared" ref="G216:G245" si="51">+G215</f>
        <v>0.99299999999999999</v>
      </c>
      <c r="H216" s="75">
        <f t="shared" ref="H216:H245" si="52">+H215</f>
        <v>0.94299999999999995</v>
      </c>
      <c r="I216" s="240">
        <f t="shared" si="49"/>
        <v>0</v>
      </c>
      <c r="J216" s="85">
        <f t="shared" ref="J216:J245" si="53">+J215</f>
        <v>2500</v>
      </c>
      <c r="K216" s="217">
        <f t="shared" ref="K216:K245" si="54">+K215</f>
        <v>2625</v>
      </c>
      <c r="L216" s="5">
        <f>+SUM('3'!$H$63)</f>
        <v>0</v>
      </c>
      <c r="M216" s="92">
        <f>+SUM('3'!$H$64)</f>
        <v>1</v>
      </c>
      <c r="N216" s="3">
        <f>+SUM('3'!$H$65)</f>
        <v>0</v>
      </c>
    </row>
    <row r="217" spans="1:14" x14ac:dyDescent="0.2">
      <c r="A217" s="82">
        <f t="shared" si="50"/>
        <v>42829</v>
      </c>
      <c r="B217" s="84">
        <f>+'4'!$H$60</f>
        <v>1041</v>
      </c>
      <c r="C217" s="85">
        <f>+'4'!$H$61</f>
        <v>1</v>
      </c>
      <c r="D217" s="85">
        <f>+'4'!$H$62</f>
        <v>1039</v>
      </c>
      <c r="E217" s="92">
        <f>+SUM('4'!$H$63:$H$65)</f>
        <v>7</v>
      </c>
      <c r="F217" s="96">
        <f t="shared" si="48"/>
        <v>0.99332061068702293</v>
      </c>
      <c r="G217" s="71">
        <f t="shared" si="51"/>
        <v>0.99299999999999999</v>
      </c>
      <c r="H217" s="75">
        <f t="shared" si="52"/>
        <v>0.94299999999999995</v>
      </c>
      <c r="I217" s="240">
        <f t="shared" si="49"/>
        <v>961.53846153846155</v>
      </c>
      <c r="J217" s="85">
        <f t="shared" si="53"/>
        <v>2500</v>
      </c>
      <c r="K217" s="217">
        <f t="shared" si="54"/>
        <v>2625</v>
      </c>
      <c r="L217" s="5">
        <f>+SUM('4'!$H$63)</f>
        <v>0</v>
      </c>
      <c r="M217" s="92">
        <f>+SUM('4'!$H$64)</f>
        <v>4</v>
      </c>
      <c r="N217" s="3">
        <f>+SUM('4'!$H$65)</f>
        <v>3</v>
      </c>
    </row>
    <row r="218" spans="1:14" x14ac:dyDescent="0.2">
      <c r="A218" s="82">
        <f t="shared" si="50"/>
        <v>42830</v>
      </c>
      <c r="B218" s="84">
        <f>+'5'!$H$60</f>
        <v>761</v>
      </c>
      <c r="C218" s="85">
        <f>+'5'!$H$61</f>
        <v>3</v>
      </c>
      <c r="D218" s="85">
        <f>+'5'!$H$62</f>
        <v>758</v>
      </c>
      <c r="E218" s="92">
        <f>+SUM('5'!$H$63:$H$65)</f>
        <v>19</v>
      </c>
      <c r="F218" s="96">
        <f t="shared" si="48"/>
        <v>0.97564102564102562</v>
      </c>
      <c r="G218" s="71">
        <f t="shared" si="51"/>
        <v>0.99299999999999999</v>
      </c>
      <c r="H218" s="75">
        <f t="shared" si="52"/>
        <v>0.94299999999999995</v>
      </c>
      <c r="I218" s="240">
        <f t="shared" si="49"/>
        <v>3942.1813403416554</v>
      </c>
      <c r="J218" s="85">
        <f t="shared" si="53"/>
        <v>2500</v>
      </c>
      <c r="K218" s="217">
        <f t="shared" si="54"/>
        <v>2625</v>
      </c>
      <c r="L218" s="5">
        <f>+SUM('5'!$H$63)</f>
        <v>0</v>
      </c>
      <c r="M218" s="92">
        <f>+SUM('5'!$H$64)</f>
        <v>15</v>
      </c>
      <c r="N218" s="3">
        <f>+SUM('5'!$H$65)</f>
        <v>4</v>
      </c>
    </row>
    <row r="219" spans="1:14" x14ac:dyDescent="0.2">
      <c r="A219" s="82">
        <f t="shared" si="50"/>
        <v>42831</v>
      </c>
      <c r="B219" s="84">
        <f>+'6'!$H$60</f>
        <v>772</v>
      </c>
      <c r="C219" s="85">
        <f>+'6'!$H$61</f>
        <v>1</v>
      </c>
      <c r="D219" s="85">
        <f>+'6'!$H$62</f>
        <v>771</v>
      </c>
      <c r="E219" s="92">
        <f>+SUM('6'!$H$63:$H$65)</f>
        <v>17</v>
      </c>
      <c r="F219" s="96">
        <f t="shared" si="48"/>
        <v>0.97845373891001264</v>
      </c>
      <c r="G219" s="71">
        <f t="shared" si="51"/>
        <v>0.99299999999999999</v>
      </c>
      <c r="H219" s="75">
        <f t="shared" si="52"/>
        <v>0.94299999999999995</v>
      </c>
      <c r="I219" s="240">
        <f t="shared" si="49"/>
        <v>1295.3367875647668</v>
      </c>
      <c r="J219" s="85">
        <f t="shared" si="53"/>
        <v>2500</v>
      </c>
      <c r="K219" s="217">
        <f t="shared" si="54"/>
        <v>2625</v>
      </c>
      <c r="L219" s="5">
        <f>+SUM('6'!$H$63)</f>
        <v>0</v>
      </c>
      <c r="M219" s="92">
        <f>+SUM('6'!$H$64)</f>
        <v>9</v>
      </c>
      <c r="N219" s="3">
        <f>+SUM('6'!$H$65)</f>
        <v>8</v>
      </c>
    </row>
    <row r="220" spans="1:14" x14ac:dyDescent="0.2">
      <c r="A220" s="82">
        <f t="shared" si="50"/>
        <v>42832</v>
      </c>
      <c r="B220" s="84">
        <f>+'7'!$H$60</f>
        <v>675</v>
      </c>
      <c r="C220" s="85">
        <f>+'7'!$H$61</f>
        <v>2</v>
      </c>
      <c r="D220" s="85">
        <f>+'7'!$H$62</f>
        <v>673</v>
      </c>
      <c r="E220" s="92">
        <f>+SUM('7'!$H$63:$H$65)</f>
        <v>37</v>
      </c>
      <c r="F220" s="96">
        <f t="shared" si="48"/>
        <v>0.9480337078651685</v>
      </c>
      <c r="G220" s="71">
        <f t="shared" si="51"/>
        <v>0.99299999999999999</v>
      </c>
      <c r="H220" s="75">
        <f t="shared" si="52"/>
        <v>0.94299999999999995</v>
      </c>
      <c r="I220" s="240">
        <f t="shared" si="49"/>
        <v>2962.9629629629626</v>
      </c>
      <c r="J220" s="85">
        <f t="shared" si="53"/>
        <v>2500</v>
      </c>
      <c r="K220" s="217">
        <f t="shared" si="54"/>
        <v>2625</v>
      </c>
      <c r="L220" s="5">
        <f>+SUM('7'!$H$63)</f>
        <v>0</v>
      </c>
      <c r="M220" s="92">
        <f>+SUM('7'!$H$64)</f>
        <v>16</v>
      </c>
      <c r="N220" s="3">
        <f>+SUM('7'!$H$65)</f>
        <v>21</v>
      </c>
    </row>
    <row r="221" spans="1:14" x14ac:dyDescent="0.2">
      <c r="A221" s="82">
        <f t="shared" si="50"/>
        <v>42833</v>
      </c>
      <c r="B221" s="84">
        <f>+'8'!$H$60</f>
        <v>0</v>
      </c>
      <c r="C221" s="85">
        <f>+'8'!$H$61</f>
        <v>0</v>
      </c>
      <c r="D221" s="85">
        <f>+'8'!$H$62</f>
        <v>0</v>
      </c>
      <c r="E221" s="92">
        <f>+SUM('8'!$H$63:$H$65)</f>
        <v>0</v>
      </c>
      <c r="F221" s="96" t="str">
        <f t="shared" si="48"/>
        <v/>
      </c>
      <c r="G221" s="71">
        <f t="shared" si="51"/>
        <v>0.99299999999999999</v>
      </c>
      <c r="H221" s="75">
        <f t="shared" si="52"/>
        <v>0.94299999999999995</v>
      </c>
      <c r="I221" s="240" t="str">
        <f t="shared" si="49"/>
        <v/>
      </c>
      <c r="J221" s="85">
        <f t="shared" si="53"/>
        <v>2500</v>
      </c>
      <c r="K221" s="217">
        <f t="shared" si="54"/>
        <v>2625</v>
      </c>
      <c r="L221" s="5">
        <f>+SUM('8'!$H$63)</f>
        <v>0</v>
      </c>
      <c r="M221" s="92">
        <f>+SUM('8'!$H$64)</f>
        <v>0</v>
      </c>
      <c r="N221" s="3">
        <f>+SUM('8'!$H$65)</f>
        <v>0</v>
      </c>
    </row>
    <row r="222" spans="1:14" x14ac:dyDescent="0.2">
      <c r="A222" s="82">
        <f t="shared" si="50"/>
        <v>42834</v>
      </c>
      <c r="B222" s="84">
        <f>+'9'!$H$60</f>
        <v>0</v>
      </c>
      <c r="C222" s="85">
        <f>+'9'!$H$61</f>
        <v>0</v>
      </c>
      <c r="D222" s="85">
        <f>+'9'!$H$62</f>
        <v>0</v>
      </c>
      <c r="E222" s="92">
        <f>+SUM('9'!$H$63:$H$65)</f>
        <v>0</v>
      </c>
      <c r="F222" s="96" t="str">
        <f t="shared" si="48"/>
        <v/>
      </c>
      <c r="G222" s="71">
        <f t="shared" si="51"/>
        <v>0.99299999999999999</v>
      </c>
      <c r="H222" s="75">
        <f t="shared" si="52"/>
        <v>0.94299999999999995</v>
      </c>
      <c r="I222" s="240" t="str">
        <f t="shared" si="49"/>
        <v/>
      </c>
      <c r="J222" s="85">
        <f t="shared" si="53"/>
        <v>2500</v>
      </c>
      <c r="K222" s="217">
        <f t="shared" si="54"/>
        <v>2625</v>
      </c>
      <c r="L222" s="5">
        <f>+SUM('9'!$H$63)</f>
        <v>0</v>
      </c>
      <c r="M222" s="92">
        <f>+SUM('9'!$H$64)</f>
        <v>0</v>
      </c>
      <c r="N222" s="3">
        <f>+SUM('9'!$H$65)</f>
        <v>0</v>
      </c>
    </row>
    <row r="223" spans="1:14" x14ac:dyDescent="0.2">
      <c r="A223" s="82">
        <f t="shared" si="50"/>
        <v>42835</v>
      </c>
      <c r="B223" s="84">
        <f>+'10'!$H$60</f>
        <v>794</v>
      </c>
      <c r="C223" s="85">
        <f>+'10'!$H$61</f>
        <v>0</v>
      </c>
      <c r="D223" s="85">
        <f>+'10'!$H$62</f>
        <v>794</v>
      </c>
      <c r="E223" s="92">
        <f>+SUM('10'!$H$63:$H$65)</f>
        <v>0</v>
      </c>
      <c r="F223" s="96">
        <f t="shared" si="48"/>
        <v>1</v>
      </c>
      <c r="G223" s="71">
        <f t="shared" si="51"/>
        <v>0.99299999999999999</v>
      </c>
      <c r="H223" s="75">
        <f t="shared" si="52"/>
        <v>0.94299999999999995</v>
      </c>
      <c r="I223" s="240">
        <f t="shared" si="49"/>
        <v>0</v>
      </c>
      <c r="J223" s="85">
        <f t="shared" si="53"/>
        <v>2500</v>
      </c>
      <c r="K223" s="217">
        <f t="shared" si="54"/>
        <v>2625</v>
      </c>
      <c r="L223" s="5">
        <f>+SUM('10'!$H$63)</f>
        <v>0</v>
      </c>
      <c r="M223" s="92">
        <f>+SUM('10'!$H$64)</f>
        <v>0</v>
      </c>
      <c r="N223" s="3">
        <f>+SUM('10'!$H$65)</f>
        <v>0</v>
      </c>
    </row>
    <row r="224" spans="1:14" x14ac:dyDescent="0.2">
      <c r="A224" s="82">
        <f t="shared" si="50"/>
        <v>42836</v>
      </c>
      <c r="B224" s="84">
        <f>+'11'!$H$60</f>
        <v>904</v>
      </c>
      <c r="C224" s="85">
        <f>+'11'!$H$61</f>
        <v>0</v>
      </c>
      <c r="D224" s="85">
        <f>+'11'!$H$62</f>
        <v>904</v>
      </c>
      <c r="E224" s="92">
        <f>+SUM('11'!$H$63:$H$65)</f>
        <v>18</v>
      </c>
      <c r="F224" s="96">
        <f t="shared" si="48"/>
        <v>0.9804772234273319</v>
      </c>
      <c r="G224" s="71">
        <f t="shared" si="51"/>
        <v>0.99299999999999999</v>
      </c>
      <c r="H224" s="75">
        <f t="shared" si="52"/>
        <v>0.94299999999999995</v>
      </c>
      <c r="I224" s="240">
        <f t="shared" si="49"/>
        <v>0</v>
      </c>
      <c r="J224" s="85">
        <f t="shared" si="53"/>
        <v>2500</v>
      </c>
      <c r="K224" s="217">
        <f t="shared" si="54"/>
        <v>2625</v>
      </c>
      <c r="L224" s="5">
        <f>+SUM('11'!$H$63)</f>
        <v>0</v>
      </c>
      <c r="M224" s="92">
        <f>+SUM('11'!$H$64)</f>
        <v>7</v>
      </c>
      <c r="N224" s="3">
        <f>+SUM('11'!$H$65)</f>
        <v>11</v>
      </c>
    </row>
    <row r="225" spans="1:14" x14ac:dyDescent="0.2">
      <c r="A225" s="82">
        <f t="shared" si="50"/>
        <v>42837</v>
      </c>
      <c r="B225" s="84">
        <f>+'12'!$H$60</f>
        <v>1014</v>
      </c>
      <c r="C225" s="85">
        <f>+'12'!$H$61</f>
        <v>1</v>
      </c>
      <c r="D225" s="85">
        <f>+'12'!$H$62</f>
        <v>1013</v>
      </c>
      <c r="E225" s="92">
        <f>+SUM('12'!$H$63:$H$65)</f>
        <v>5</v>
      </c>
      <c r="F225" s="96">
        <f t="shared" si="48"/>
        <v>0.99509322865554461</v>
      </c>
      <c r="G225" s="71">
        <f t="shared" si="51"/>
        <v>0.99299999999999999</v>
      </c>
      <c r="H225" s="75">
        <f t="shared" si="52"/>
        <v>0.94299999999999995</v>
      </c>
      <c r="I225" s="240">
        <f t="shared" si="49"/>
        <v>986.19329388560163</v>
      </c>
      <c r="J225" s="85">
        <f t="shared" si="53"/>
        <v>2500</v>
      </c>
      <c r="K225" s="217">
        <f t="shared" si="54"/>
        <v>2625</v>
      </c>
      <c r="L225" s="5">
        <f>+SUM('12'!$H$63)</f>
        <v>0</v>
      </c>
      <c r="M225" s="92">
        <f>+SUM('12'!$H$64)</f>
        <v>4</v>
      </c>
      <c r="N225" s="3">
        <f>+SUM('12'!$H$65)</f>
        <v>1</v>
      </c>
    </row>
    <row r="226" spans="1:14" x14ac:dyDescent="0.2">
      <c r="A226" s="82">
        <f t="shared" si="50"/>
        <v>42838</v>
      </c>
      <c r="B226" s="84">
        <f>+'13'!$H$60</f>
        <v>894</v>
      </c>
      <c r="C226" s="85">
        <f>+'13'!$H$61</f>
        <v>2</v>
      </c>
      <c r="D226" s="85">
        <f>+'13'!$H$62</f>
        <v>892</v>
      </c>
      <c r="E226" s="92">
        <f>+SUM('13'!$H$63:$H$65)</f>
        <v>9</v>
      </c>
      <c r="F226" s="96">
        <f t="shared" si="48"/>
        <v>0.99003322259136217</v>
      </c>
      <c r="G226" s="71">
        <f t="shared" si="51"/>
        <v>0.99299999999999999</v>
      </c>
      <c r="H226" s="75">
        <f t="shared" si="52"/>
        <v>0.94299999999999995</v>
      </c>
      <c r="I226" s="240">
        <f t="shared" si="49"/>
        <v>2237.1364653243845</v>
      </c>
      <c r="J226" s="85">
        <f t="shared" si="53"/>
        <v>2500</v>
      </c>
      <c r="K226" s="217">
        <f t="shared" si="54"/>
        <v>2625</v>
      </c>
      <c r="L226" s="5">
        <f>+SUM('13'!$H$63)</f>
        <v>0</v>
      </c>
      <c r="M226" s="92">
        <f>+SUM('13'!$H$64)</f>
        <v>2</v>
      </c>
      <c r="N226" s="3">
        <f>+SUM('13'!$H$65)</f>
        <v>7</v>
      </c>
    </row>
    <row r="227" spans="1:14" x14ac:dyDescent="0.2">
      <c r="A227" s="82">
        <f t="shared" si="50"/>
        <v>42839</v>
      </c>
      <c r="B227" s="84">
        <f>+'14'!$H$60</f>
        <v>0</v>
      </c>
      <c r="C227" s="85">
        <f>+'14'!$H$61</f>
        <v>0</v>
      </c>
      <c r="D227" s="85">
        <f>+'14'!$H$62</f>
        <v>0</v>
      </c>
      <c r="E227" s="92">
        <f>+SUM('14'!$H$63:$H$65)</f>
        <v>0</v>
      </c>
      <c r="F227" s="96" t="str">
        <f t="shared" si="48"/>
        <v/>
      </c>
      <c r="G227" s="71">
        <f t="shared" si="51"/>
        <v>0.99299999999999999</v>
      </c>
      <c r="H227" s="75">
        <f t="shared" si="52"/>
        <v>0.94299999999999995</v>
      </c>
      <c r="I227" s="240" t="str">
        <f t="shared" si="49"/>
        <v/>
      </c>
      <c r="J227" s="85">
        <f t="shared" si="53"/>
        <v>2500</v>
      </c>
      <c r="K227" s="217">
        <f t="shared" si="54"/>
        <v>2625</v>
      </c>
      <c r="L227" s="5">
        <f>+SUM('14'!$H$63)</f>
        <v>0</v>
      </c>
      <c r="M227" s="92">
        <f>+SUM('14'!$H$64)</f>
        <v>0</v>
      </c>
      <c r="N227" s="3">
        <f>+SUM('14'!$H$65)</f>
        <v>0</v>
      </c>
    </row>
    <row r="228" spans="1:14" x14ac:dyDescent="0.2">
      <c r="A228" s="82">
        <f t="shared" si="50"/>
        <v>42840</v>
      </c>
      <c r="B228" s="84">
        <f>+'15'!$H$60</f>
        <v>0</v>
      </c>
      <c r="C228" s="85">
        <f>+'15'!$H$61</f>
        <v>0</v>
      </c>
      <c r="D228" s="85">
        <f>+'15'!$H$62</f>
        <v>0</v>
      </c>
      <c r="E228" s="92">
        <f>+SUM('15'!$H$63:$H$65)</f>
        <v>0</v>
      </c>
      <c r="F228" s="96" t="str">
        <f t="shared" si="48"/>
        <v/>
      </c>
      <c r="G228" s="71">
        <f t="shared" si="51"/>
        <v>0.99299999999999999</v>
      </c>
      <c r="H228" s="75">
        <f t="shared" si="52"/>
        <v>0.94299999999999995</v>
      </c>
      <c r="I228" s="240" t="str">
        <f t="shared" si="49"/>
        <v/>
      </c>
      <c r="J228" s="85">
        <f t="shared" si="53"/>
        <v>2500</v>
      </c>
      <c r="K228" s="217">
        <f t="shared" si="54"/>
        <v>2625</v>
      </c>
      <c r="L228" s="5">
        <f>+SUM('15'!$H$63)</f>
        <v>0</v>
      </c>
      <c r="M228" s="92">
        <f>+SUM('15'!$H$64)</f>
        <v>0</v>
      </c>
      <c r="N228" s="3">
        <f>+SUM('15'!$H$65)</f>
        <v>0</v>
      </c>
    </row>
    <row r="229" spans="1:14" x14ac:dyDescent="0.2">
      <c r="A229" s="82">
        <f t="shared" si="50"/>
        <v>42841</v>
      </c>
      <c r="B229" s="84">
        <f>+'16'!$H$60</f>
        <v>0</v>
      </c>
      <c r="C229" s="85">
        <f>+'16'!$H$61</f>
        <v>0</v>
      </c>
      <c r="D229" s="85">
        <f>+'16'!$H$62</f>
        <v>0</v>
      </c>
      <c r="E229" s="92">
        <f>+SUM('16'!$H$63:$H$65)</f>
        <v>0</v>
      </c>
      <c r="F229" s="96" t="str">
        <f t="shared" si="48"/>
        <v/>
      </c>
      <c r="G229" s="71">
        <f t="shared" si="51"/>
        <v>0.99299999999999999</v>
      </c>
      <c r="H229" s="75">
        <f t="shared" si="52"/>
        <v>0.94299999999999995</v>
      </c>
      <c r="I229" s="240" t="str">
        <f t="shared" si="49"/>
        <v/>
      </c>
      <c r="J229" s="85">
        <f t="shared" si="53"/>
        <v>2500</v>
      </c>
      <c r="K229" s="217">
        <f t="shared" si="54"/>
        <v>2625</v>
      </c>
      <c r="L229" s="5">
        <f>+SUM('16'!$H$63)</f>
        <v>0</v>
      </c>
      <c r="M229" s="92">
        <f>+SUM('16'!$H$64)</f>
        <v>0</v>
      </c>
      <c r="N229" s="3">
        <f>+SUM('16'!$H$65)</f>
        <v>0</v>
      </c>
    </row>
    <row r="230" spans="1:14" x14ac:dyDescent="0.2">
      <c r="A230" s="82">
        <f t="shared" si="50"/>
        <v>42842</v>
      </c>
      <c r="B230" s="84">
        <f>+'17'!$H$60</f>
        <v>0</v>
      </c>
      <c r="C230" s="85">
        <f>+'17'!$H$61</f>
        <v>0</v>
      </c>
      <c r="D230" s="85">
        <f>+'17'!$H$62</f>
        <v>0</v>
      </c>
      <c r="E230" s="92">
        <f>+SUM('17'!$H$63:$H$65)</f>
        <v>0</v>
      </c>
      <c r="F230" s="96" t="str">
        <f t="shared" si="48"/>
        <v/>
      </c>
      <c r="G230" s="71">
        <f t="shared" si="51"/>
        <v>0.99299999999999999</v>
      </c>
      <c r="H230" s="75">
        <f t="shared" si="52"/>
        <v>0.94299999999999995</v>
      </c>
      <c r="I230" s="240" t="str">
        <f t="shared" si="49"/>
        <v/>
      </c>
      <c r="J230" s="85">
        <f t="shared" si="53"/>
        <v>2500</v>
      </c>
      <c r="K230" s="217">
        <f t="shared" si="54"/>
        <v>2625</v>
      </c>
      <c r="L230" s="5">
        <f>+SUM('17'!$H$63)</f>
        <v>0</v>
      </c>
      <c r="M230" s="92">
        <f>+SUM('17'!$H$64)</f>
        <v>0</v>
      </c>
      <c r="N230" s="3">
        <f>+SUM('17'!$H$65)</f>
        <v>0</v>
      </c>
    </row>
    <row r="231" spans="1:14" x14ac:dyDescent="0.2">
      <c r="A231" s="82">
        <f t="shared" si="50"/>
        <v>42843</v>
      </c>
      <c r="B231" s="84">
        <f>+'18'!$H$60</f>
        <v>702</v>
      </c>
      <c r="C231" s="85">
        <f>+'18'!$H$61</f>
        <v>0</v>
      </c>
      <c r="D231" s="85">
        <f>+'18'!$H$62</f>
        <v>702</v>
      </c>
      <c r="E231" s="92">
        <f>+SUM('18'!$H$63:$H$65)</f>
        <v>6</v>
      </c>
      <c r="F231" s="96">
        <f t="shared" si="48"/>
        <v>0.99152542372881358</v>
      </c>
      <c r="G231" s="71">
        <f t="shared" si="51"/>
        <v>0.99299999999999999</v>
      </c>
      <c r="H231" s="75">
        <f t="shared" si="52"/>
        <v>0.94299999999999995</v>
      </c>
      <c r="I231" s="240">
        <f t="shared" si="49"/>
        <v>0</v>
      </c>
      <c r="J231" s="85">
        <f t="shared" si="53"/>
        <v>2500</v>
      </c>
      <c r="K231" s="217">
        <f t="shared" si="54"/>
        <v>2625</v>
      </c>
      <c r="L231" s="5">
        <f>+SUM('18'!$H$63)</f>
        <v>0</v>
      </c>
      <c r="M231" s="92">
        <f>+SUM('18'!$H$64)</f>
        <v>3</v>
      </c>
      <c r="N231" s="3">
        <f>+SUM('18'!$H$65)</f>
        <v>3</v>
      </c>
    </row>
    <row r="232" spans="1:14" x14ac:dyDescent="0.2">
      <c r="A232" s="82">
        <f t="shared" si="50"/>
        <v>42844</v>
      </c>
      <c r="B232" s="84">
        <f>+'19'!$H$60</f>
        <v>772</v>
      </c>
      <c r="C232" s="85">
        <f>+'19'!$H$61</f>
        <v>0</v>
      </c>
      <c r="D232" s="85">
        <f>+'19'!$H$62</f>
        <v>772</v>
      </c>
      <c r="E232" s="92">
        <f>+SUM('19'!$H$63:$H$65)</f>
        <v>1</v>
      </c>
      <c r="F232" s="96">
        <f t="shared" si="48"/>
        <v>0.99870633893919791</v>
      </c>
      <c r="G232" s="71">
        <f t="shared" si="51"/>
        <v>0.99299999999999999</v>
      </c>
      <c r="H232" s="75">
        <f t="shared" si="52"/>
        <v>0.94299999999999995</v>
      </c>
      <c r="I232" s="240">
        <f t="shared" si="49"/>
        <v>0</v>
      </c>
      <c r="J232" s="85">
        <f t="shared" si="53"/>
        <v>2500</v>
      </c>
      <c r="K232" s="217">
        <f t="shared" si="54"/>
        <v>2625</v>
      </c>
      <c r="L232" s="5">
        <f>+SUM('19'!$H$63)</f>
        <v>0</v>
      </c>
      <c r="M232" s="92">
        <f>+SUM('19'!$H$64)</f>
        <v>0</v>
      </c>
      <c r="N232" s="3">
        <f>+SUM('19'!$H$65)</f>
        <v>1</v>
      </c>
    </row>
    <row r="233" spans="1:14" x14ac:dyDescent="0.2">
      <c r="A233" s="82">
        <f t="shared" si="50"/>
        <v>42845</v>
      </c>
      <c r="B233" s="84">
        <f>+'20'!$H$60</f>
        <v>1022</v>
      </c>
      <c r="C233" s="85">
        <f>+'20'!$H$61</f>
        <v>0</v>
      </c>
      <c r="D233" s="85">
        <f>+'20'!$H$62</f>
        <v>1022</v>
      </c>
      <c r="E233" s="92">
        <f>+SUM('20'!$H$63:$H$65)</f>
        <v>7</v>
      </c>
      <c r="F233" s="96">
        <f t="shared" si="48"/>
        <v>0.99319727891156462</v>
      </c>
      <c r="G233" s="71">
        <f t="shared" si="51"/>
        <v>0.99299999999999999</v>
      </c>
      <c r="H233" s="75">
        <f t="shared" si="52"/>
        <v>0.94299999999999995</v>
      </c>
      <c r="I233" s="240">
        <f t="shared" si="49"/>
        <v>0</v>
      </c>
      <c r="J233" s="85">
        <f t="shared" si="53"/>
        <v>2500</v>
      </c>
      <c r="K233" s="217">
        <f t="shared" si="54"/>
        <v>2625</v>
      </c>
      <c r="L233" s="5">
        <f>+SUM('20'!$H$63)</f>
        <v>0</v>
      </c>
      <c r="M233" s="92">
        <f>+SUM('20'!$H$64)</f>
        <v>4</v>
      </c>
      <c r="N233" s="3">
        <f>+SUM('20'!$H$65)</f>
        <v>3</v>
      </c>
    </row>
    <row r="234" spans="1:14" x14ac:dyDescent="0.2">
      <c r="A234" s="82">
        <f t="shared" si="50"/>
        <v>42846</v>
      </c>
      <c r="B234" s="84">
        <f>+'21'!$H$60</f>
        <v>759</v>
      </c>
      <c r="C234" s="85">
        <f>+'21'!$H$61</f>
        <v>0</v>
      </c>
      <c r="D234" s="85">
        <f>+'21'!$H$62</f>
        <v>759</v>
      </c>
      <c r="E234" s="92">
        <f>+SUM('21'!$H$63:$H$65)</f>
        <v>1</v>
      </c>
      <c r="F234" s="96">
        <f t="shared" si="48"/>
        <v>0.99868421052631584</v>
      </c>
      <c r="G234" s="71">
        <f t="shared" si="51"/>
        <v>0.99299999999999999</v>
      </c>
      <c r="H234" s="75">
        <f t="shared" si="52"/>
        <v>0.94299999999999995</v>
      </c>
      <c r="I234" s="240">
        <f t="shared" si="49"/>
        <v>0</v>
      </c>
      <c r="J234" s="85">
        <f t="shared" si="53"/>
        <v>2500</v>
      </c>
      <c r="K234" s="217">
        <f t="shared" si="54"/>
        <v>2625</v>
      </c>
      <c r="L234" s="5">
        <f>+SUM('21'!$H$63)</f>
        <v>0</v>
      </c>
      <c r="M234" s="92">
        <f>+SUM('21'!$H$64)</f>
        <v>0</v>
      </c>
      <c r="N234" s="3">
        <f>+SUM('21'!$H$65)</f>
        <v>1</v>
      </c>
    </row>
    <row r="235" spans="1:14" x14ac:dyDescent="0.2">
      <c r="A235" s="82">
        <f t="shared" si="50"/>
        <v>42847</v>
      </c>
      <c r="B235" s="84">
        <f>+'22'!$H$60</f>
        <v>0</v>
      </c>
      <c r="C235" s="85">
        <f>+'22'!$H$61</f>
        <v>0</v>
      </c>
      <c r="D235" s="85">
        <f>+'22'!$H$62</f>
        <v>0</v>
      </c>
      <c r="E235" s="92">
        <f>+SUM('22'!$H$63:$H$65)</f>
        <v>0</v>
      </c>
      <c r="F235" s="96" t="str">
        <f t="shared" si="48"/>
        <v/>
      </c>
      <c r="G235" s="71">
        <f t="shared" si="51"/>
        <v>0.99299999999999999</v>
      </c>
      <c r="H235" s="75">
        <f t="shared" si="52"/>
        <v>0.94299999999999995</v>
      </c>
      <c r="I235" s="240" t="str">
        <f t="shared" si="49"/>
        <v/>
      </c>
      <c r="J235" s="85">
        <f t="shared" si="53"/>
        <v>2500</v>
      </c>
      <c r="K235" s="217">
        <f t="shared" si="54"/>
        <v>2625</v>
      </c>
      <c r="L235" s="5">
        <f>+SUM('22'!$H$63)</f>
        <v>0</v>
      </c>
      <c r="M235" s="92">
        <f>+SUM('22'!$H$64)</f>
        <v>0</v>
      </c>
      <c r="N235" s="3">
        <f>+SUM('22'!$H$65)</f>
        <v>0</v>
      </c>
    </row>
    <row r="236" spans="1:14" x14ac:dyDescent="0.2">
      <c r="A236" s="82">
        <f t="shared" si="50"/>
        <v>42848</v>
      </c>
      <c r="B236" s="84">
        <f>+'23'!$H$60</f>
        <v>0</v>
      </c>
      <c r="C236" s="85">
        <f>+'23'!$H$61</f>
        <v>0</v>
      </c>
      <c r="D236" s="85">
        <f>+'23'!$H$62</f>
        <v>0</v>
      </c>
      <c r="E236" s="92">
        <f>+SUM('23'!$H$63:$H$65)</f>
        <v>0</v>
      </c>
      <c r="F236" s="96" t="str">
        <f t="shared" si="48"/>
        <v/>
      </c>
      <c r="G236" s="71">
        <f t="shared" si="51"/>
        <v>0.99299999999999999</v>
      </c>
      <c r="H236" s="75">
        <f t="shared" si="52"/>
        <v>0.94299999999999995</v>
      </c>
      <c r="I236" s="240" t="str">
        <f t="shared" si="49"/>
        <v/>
      </c>
      <c r="J236" s="85">
        <f t="shared" si="53"/>
        <v>2500</v>
      </c>
      <c r="K236" s="217">
        <f t="shared" si="54"/>
        <v>2625</v>
      </c>
      <c r="L236" s="5">
        <f>+SUM('23'!$H$63)</f>
        <v>0</v>
      </c>
      <c r="M236" s="92">
        <f>+SUM('23'!$H$64)</f>
        <v>0</v>
      </c>
      <c r="N236" s="3">
        <f>+SUM('23'!$H$65)</f>
        <v>0</v>
      </c>
    </row>
    <row r="237" spans="1:14" x14ac:dyDescent="0.2">
      <c r="A237" s="82">
        <f t="shared" si="50"/>
        <v>42849</v>
      </c>
      <c r="B237" s="84">
        <f>+'24'!$H$60</f>
        <v>610</v>
      </c>
      <c r="C237" s="85">
        <f>+'24'!$H$61</f>
        <v>0</v>
      </c>
      <c r="D237" s="85">
        <f>+'24'!$H$62</f>
        <v>610</v>
      </c>
      <c r="E237" s="92">
        <f>+SUM('24'!$H$63:$H$65)</f>
        <v>2</v>
      </c>
      <c r="F237" s="96">
        <f t="shared" si="48"/>
        <v>0.99673202614379086</v>
      </c>
      <c r="G237" s="71">
        <f t="shared" si="51"/>
        <v>0.99299999999999999</v>
      </c>
      <c r="H237" s="75">
        <f t="shared" si="52"/>
        <v>0.94299999999999995</v>
      </c>
      <c r="I237" s="240">
        <f t="shared" si="49"/>
        <v>0</v>
      </c>
      <c r="J237" s="85">
        <f t="shared" si="53"/>
        <v>2500</v>
      </c>
      <c r="K237" s="217">
        <f t="shared" si="54"/>
        <v>2625</v>
      </c>
      <c r="L237" s="5">
        <f>+SUM('24'!$H$63)</f>
        <v>0</v>
      </c>
      <c r="M237" s="92">
        <f>+SUM('24'!$H$64)</f>
        <v>1</v>
      </c>
      <c r="N237" s="3">
        <f>+SUM('24'!$H$65)</f>
        <v>1</v>
      </c>
    </row>
    <row r="238" spans="1:14" x14ac:dyDescent="0.2">
      <c r="A238" s="82">
        <f t="shared" si="50"/>
        <v>42850</v>
      </c>
      <c r="B238" s="84">
        <f>+'25'!$H$60</f>
        <v>464</v>
      </c>
      <c r="C238" s="85">
        <f>+'25'!$H$61</f>
        <v>0</v>
      </c>
      <c r="D238" s="85">
        <f>+'25'!$H$62</f>
        <v>464</v>
      </c>
      <c r="E238" s="92">
        <f>+SUM('25'!$H$63:$H$65)</f>
        <v>0</v>
      </c>
      <c r="F238" s="96">
        <f t="shared" si="48"/>
        <v>1</v>
      </c>
      <c r="G238" s="71">
        <f t="shared" si="51"/>
        <v>0.99299999999999999</v>
      </c>
      <c r="H238" s="75">
        <f t="shared" si="52"/>
        <v>0.94299999999999995</v>
      </c>
      <c r="I238" s="240">
        <f t="shared" si="49"/>
        <v>0</v>
      </c>
      <c r="J238" s="85">
        <f t="shared" si="53"/>
        <v>2500</v>
      </c>
      <c r="K238" s="217">
        <f t="shared" si="54"/>
        <v>2625</v>
      </c>
      <c r="L238" s="5">
        <f>+SUM('25'!$H$63)</f>
        <v>0</v>
      </c>
      <c r="M238" s="92">
        <f>+SUM('25'!$H$64)</f>
        <v>0</v>
      </c>
      <c r="N238" s="3">
        <f>+SUM('25'!$H$65)</f>
        <v>0</v>
      </c>
    </row>
    <row r="239" spans="1:14" x14ac:dyDescent="0.2">
      <c r="A239" s="82">
        <f t="shared" si="50"/>
        <v>42851</v>
      </c>
      <c r="B239" s="84">
        <f>+'26'!$H$60</f>
        <v>733</v>
      </c>
      <c r="C239" s="85">
        <f>+'26'!$H$61</f>
        <v>0</v>
      </c>
      <c r="D239" s="85">
        <f>+'26'!$H$62</f>
        <v>733</v>
      </c>
      <c r="E239" s="92">
        <f>+SUM('26'!$H$63:$H$65)</f>
        <v>15</v>
      </c>
      <c r="F239" s="96">
        <f t="shared" si="48"/>
        <v>0.97994652406417115</v>
      </c>
      <c r="G239" s="71">
        <f t="shared" si="51"/>
        <v>0.99299999999999999</v>
      </c>
      <c r="H239" s="75">
        <f t="shared" si="52"/>
        <v>0.94299999999999995</v>
      </c>
      <c r="I239" s="240">
        <f t="shared" si="49"/>
        <v>0</v>
      </c>
      <c r="J239" s="85">
        <f t="shared" si="53"/>
        <v>2500</v>
      </c>
      <c r="K239" s="217">
        <f t="shared" si="54"/>
        <v>2625</v>
      </c>
      <c r="L239" s="5">
        <f>+SUM('26'!$H$63)</f>
        <v>0</v>
      </c>
      <c r="M239" s="92">
        <f>+SUM('26'!$H$64)</f>
        <v>5</v>
      </c>
      <c r="N239" s="3">
        <f>+SUM('26'!$H$65)</f>
        <v>10</v>
      </c>
    </row>
    <row r="240" spans="1:14" x14ac:dyDescent="0.2">
      <c r="A240" s="82">
        <f t="shared" si="50"/>
        <v>42852</v>
      </c>
      <c r="B240" s="84">
        <f>+'27'!$H$60</f>
        <v>747</v>
      </c>
      <c r="C240" s="85">
        <f>+'27'!$H$61</f>
        <v>0</v>
      </c>
      <c r="D240" s="85">
        <f>+'27'!$H$62</f>
        <v>746</v>
      </c>
      <c r="E240" s="92">
        <f>+SUM('27'!$H$63:$H$65)</f>
        <v>10</v>
      </c>
      <c r="F240" s="96">
        <f t="shared" si="48"/>
        <v>0.98678996036988109</v>
      </c>
      <c r="G240" s="71">
        <f t="shared" si="51"/>
        <v>0.99299999999999999</v>
      </c>
      <c r="H240" s="75">
        <f t="shared" si="52"/>
        <v>0.94299999999999995</v>
      </c>
      <c r="I240" s="240">
        <f t="shared" si="49"/>
        <v>0</v>
      </c>
      <c r="J240" s="85">
        <f t="shared" si="53"/>
        <v>2500</v>
      </c>
      <c r="K240" s="217">
        <f t="shared" si="54"/>
        <v>2625</v>
      </c>
      <c r="L240" s="5">
        <f>+SUM('27'!$H$63)</f>
        <v>0</v>
      </c>
      <c r="M240" s="92">
        <f>+SUM('27'!$H$64)</f>
        <v>5</v>
      </c>
      <c r="N240" s="3">
        <f>+SUM('27'!$H$65)</f>
        <v>5</v>
      </c>
    </row>
    <row r="241" spans="1:14" x14ac:dyDescent="0.2">
      <c r="A241" s="82">
        <f t="shared" si="50"/>
        <v>42853</v>
      </c>
      <c r="B241" s="84">
        <f>+'28'!$H$60</f>
        <v>564</v>
      </c>
      <c r="C241" s="85">
        <f>+'28'!$H$61</f>
        <v>0</v>
      </c>
      <c r="D241" s="85">
        <f>+'28'!$H$62</f>
        <v>564</v>
      </c>
      <c r="E241" s="92">
        <f>+SUM('28'!$H$63:$H$65)</f>
        <v>0</v>
      </c>
      <c r="F241" s="96">
        <f t="shared" si="48"/>
        <v>1</v>
      </c>
      <c r="G241" s="71">
        <f t="shared" si="51"/>
        <v>0.99299999999999999</v>
      </c>
      <c r="H241" s="75">
        <f t="shared" si="52"/>
        <v>0.94299999999999995</v>
      </c>
      <c r="I241" s="240">
        <f t="shared" si="49"/>
        <v>0</v>
      </c>
      <c r="J241" s="85">
        <f t="shared" si="53"/>
        <v>2500</v>
      </c>
      <c r="K241" s="217">
        <f t="shared" si="54"/>
        <v>2625</v>
      </c>
      <c r="L241" s="5">
        <f>+SUM('28'!$H$63)</f>
        <v>0</v>
      </c>
      <c r="M241" s="92">
        <f>+SUM('28'!$H$64)</f>
        <v>0</v>
      </c>
      <c r="N241" s="3">
        <f>+SUM('28'!$H$65)</f>
        <v>0</v>
      </c>
    </row>
    <row r="242" spans="1:14" x14ac:dyDescent="0.2">
      <c r="A242" s="82">
        <f t="shared" si="50"/>
        <v>42854</v>
      </c>
      <c r="B242" s="84">
        <f>+'29'!$H$60</f>
        <v>0</v>
      </c>
      <c r="C242" s="85">
        <f>+'29'!$H$61</f>
        <v>0</v>
      </c>
      <c r="D242" s="85">
        <f>+'29'!$H$62</f>
        <v>0</v>
      </c>
      <c r="E242" s="92">
        <f>+SUM('29'!$H$63:$H$65)</f>
        <v>0</v>
      </c>
      <c r="F242" s="96" t="str">
        <f t="shared" si="48"/>
        <v/>
      </c>
      <c r="G242" s="71">
        <f t="shared" si="51"/>
        <v>0.99299999999999999</v>
      </c>
      <c r="H242" s="75">
        <f t="shared" si="52"/>
        <v>0.94299999999999995</v>
      </c>
      <c r="I242" s="240" t="str">
        <f t="shared" si="49"/>
        <v/>
      </c>
      <c r="J242" s="85">
        <f t="shared" si="53"/>
        <v>2500</v>
      </c>
      <c r="K242" s="217">
        <f t="shared" si="54"/>
        <v>2625</v>
      </c>
      <c r="L242" s="5">
        <f>+SUM('29'!$H$63)</f>
        <v>0</v>
      </c>
      <c r="M242" s="92">
        <f>+SUM('29'!$H$64)</f>
        <v>0</v>
      </c>
      <c r="N242" s="3">
        <f>+SUM('29'!$H$65)</f>
        <v>0</v>
      </c>
    </row>
    <row r="243" spans="1:14" x14ac:dyDescent="0.2">
      <c r="A243" s="82">
        <f t="shared" si="50"/>
        <v>42855</v>
      </c>
      <c r="B243" s="84">
        <f>+'30'!$H$60</f>
        <v>0</v>
      </c>
      <c r="C243" s="85">
        <f>+'30'!$H$61</f>
        <v>0</v>
      </c>
      <c r="D243" s="85">
        <f>+'30'!$H$62</f>
        <v>0</v>
      </c>
      <c r="E243" s="92">
        <f>+SUM('30'!$H$63:$H$65)</f>
        <v>0</v>
      </c>
      <c r="F243" s="96" t="str">
        <f t="shared" si="48"/>
        <v/>
      </c>
      <c r="G243" s="71">
        <f t="shared" si="51"/>
        <v>0.99299999999999999</v>
      </c>
      <c r="H243" s="75">
        <f t="shared" si="52"/>
        <v>0.94299999999999995</v>
      </c>
      <c r="I243" s="240" t="str">
        <f t="shared" si="49"/>
        <v/>
      </c>
      <c r="J243" s="85">
        <f t="shared" si="53"/>
        <v>2500</v>
      </c>
      <c r="K243" s="217">
        <f t="shared" si="54"/>
        <v>2625</v>
      </c>
      <c r="L243" s="5">
        <f>+SUM('30'!$H$63)</f>
        <v>0</v>
      </c>
      <c r="M243" s="92">
        <f>+SUM('30'!$H$64)</f>
        <v>0</v>
      </c>
      <c r="N243" s="3">
        <f>+SUM('30'!$H$65)</f>
        <v>0</v>
      </c>
    </row>
    <row r="244" spans="1:14" ht="13.5" thickBot="1" x14ac:dyDescent="0.25">
      <c r="A244" s="82" t="str">
        <f t="shared" si="50"/>
        <v/>
      </c>
      <c r="B244" s="86">
        <f>+'31'!$H$60</f>
        <v>0</v>
      </c>
      <c r="C244" s="87">
        <f>+'31'!$H$61</f>
        <v>0</v>
      </c>
      <c r="D244" s="87">
        <f>+'31'!$H$62</f>
        <v>0</v>
      </c>
      <c r="E244" s="93">
        <f>+SUM('31'!$H$63:$H$65)</f>
        <v>0</v>
      </c>
      <c r="F244" s="97" t="str">
        <f t="shared" si="48"/>
        <v/>
      </c>
      <c r="G244" s="90">
        <f t="shared" si="51"/>
        <v>0.99299999999999999</v>
      </c>
      <c r="H244" s="76">
        <f t="shared" si="52"/>
        <v>0.94299999999999995</v>
      </c>
      <c r="I244" s="241" t="str">
        <f t="shared" si="49"/>
        <v/>
      </c>
      <c r="J244" s="87">
        <f t="shared" si="53"/>
        <v>2500</v>
      </c>
      <c r="K244" s="218">
        <f t="shared" si="54"/>
        <v>2625</v>
      </c>
      <c r="L244" s="103">
        <f>+SUM('31'!$H$63)</f>
        <v>0</v>
      </c>
      <c r="M244" s="93">
        <f>+SUM('31'!$H$64)</f>
        <v>0</v>
      </c>
      <c r="N244" s="77">
        <f>+SUM('31'!$H$65)</f>
        <v>0</v>
      </c>
    </row>
    <row r="245" spans="1:14" ht="13.5" thickBot="1" x14ac:dyDescent="0.25">
      <c r="A245" s="83" t="s">
        <v>24</v>
      </c>
      <c r="B245" s="88">
        <f>SUM(B214:B244)</f>
        <v>13999</v>
      </c>
      <c r="C245" s="89">
        <f>SUM(C214:C244)</f>
        <v>10</v>
      </c>
      <c r="D245" s="89">
        <f>SUM(D214:D244)</f>
        <v>13987</v>
      </c>
      <c r="E245" s="94">
        <f>SUM(E214:E244)</f>
        <v>155</v>
      </c>
      <c r="F245" s="98">
        <f>+IF(SUM(E245,B245)&gt;0,B245/SUM(E245,B245),"")</f>
        <v>0.98904903207573835</v>
      </c>
      <c r="G245" s="95">
        <f t="shared" si="51"/>
        <v>0.99299999999999999</v>
      </c>
      <c r="H245" s="78">
        <f t="shared" si="52"/>
        <v>0.94299999999999995</v>
      </c>
      <c r="I245" s="242">
        <f t="shared" si="49"/>
        <v>714.43880831606771</v>
      </c>
      <c r="J245" s="89">
        <f t="shared" si="53"/>
        <v>2500</v>
      </c>
      <c r="K245" s="219">
        <f t="shared" si="54"/>
        <v>2625</v>
      </c>
      <c r="L245" s="104">
        <f t="shared" ref="L245:N245" si="55">SUM(L214:L244)</f>
        <v>0</v>
      </c>
      <c r="M245" s="94">
        <f t="shared" si="55"/>
        <v>76</v>
      </c>
      <c r="N245" s="79">
        <f t="shared" si="55"/>
        <v>79</v>
      </c>
    </row>
    <row r="247" spans="1:14" ht="50.25" customHeight="1" thickBot="1" x14ac:dyDescent="0.4">
      <c r="A247" s="251" t="str">
        <f>[1]Montáž!$AN$8</f>
        <v>SPB P</v>
      </c>
      <c r="B247" s="252"/>
      <c r="C247" s="252"/>
      <c r="D247" s="252"/>
      <c r="E247" s="252"/>
      <c r="F247" s="252"/>
      <c r="G247" s="252"/>
      <c r="H247" s="252"/>
      <c r="I247" s="252"/>
      <c r="J247" s="252"/>
      <c r="K247" s="252"/>
      <c r="L247" s="252"/>
      <c r="M247" s="252"/>
      <c r="N247" s="253"/>
    </row>
    <row r="248" spans="1:14" x14ac:dyDescent="0.2">
      <c r="A248" s="81" t="s">
        <v>18</v>
      </c>
      <c r="B248" s="80" t="s">
        <v>0</v>
      </c>
      <c r="C248" s="73" t="s">
        <v>19</v>
      </c>
      <c r="D248" s="73" t="s">
        <v>20</v>
      </c>
      <c r="E248" s="91" t="s">
        <v>21</v>
      </c>
      <c r="F248" s="81" t="s">
        <v>17</v>
      </c>
      <c r="G248" s="72" t="s">
        <v>22</v>
      </c>
      <c r="H248" s="74" t="s">
        <v>26</v>
      </c>
      <c r="I248" s="80" t="s">
        <v>16</v>
      </c>
      <c r="J248" s="73" t="s">
        <v>23</v>
      </c>
      <c r="K248" s="74" t="s">
        <v>25</v>
      </c>
      <c r="L248" s="102" t="s">
        <v>3</v>
      </c>
      <c r="M248" s="74" t="s">
        <v>36</v>
      </c>
      <c r="N248" s="91" t="s">
        <v>5</v>
      </c>
    </row>
    <row r="249" spans="1:14" x14ac:dyDescent="0.2">
      <c r="A249" s="82">
        <f>+$B$1</f>
        <v>42826</v>
      </c>
      <c r="B249" s="84">
        <f>+'1'!$I$60</f>
        <v>0</v>
      </c>
      <c r="C249" s="85">
        <f>+'1'!$I$61</f>
        <v>0</v>
      </c>
      <c r="D249" s="85">
        <f>+'1'!$I$62</f>
        <v>0</v>
      </c>
      <c r="E249" s="92">
        <f>+SUM('1'!$I$63:$I$65)</f>
        <v>0</v>
      </c>
      <c r="F249" s="96" t="str">
        <f>+IF(SUM(E249,B249)&gt;0,B249/SUM(E249,B249),"")</f>
        <v/>
      </c>
      <c r="G249" s="71">
        <f>+[1]Montáž!$AN$53</f>
        <v>0.93</v>
      </c>
      <c r="H249" s="75">
        <f>+[1]Montáž!$AN$75</f>
        <v>0.88</v>
      </c>
      <c r="I249" s="240" t="str">
        <f>+IF(SUM(C249:D249)&gt;0,1000000*(C249/SUM(C249:D249)),"")</f>
        <v/>
      </c>
      <c r="J249" s="85">
        <f>+[1]Montáž!$AN$9</f>
        <v>60000</v>
      </c>
      <c r="K249" s="217">
        <f>+[1]Montáž!$AN$31</f>
        <v>63000</v>
      </c>
      <c r="L249" s="5">
        <f>+SUM('1'!$I$63)</f>
        <v>0</v>
      </c>
      <c r="M249" s="92">
        <f>+SUM('1'!$I$64)</f>
        <v>0</v>
      </c>
      <c r="N249" s="3">
        <f>+SUM('1'!$I$65)</f>
        <v>0</v>
      </c>
    </row>
    <row r="250" spans="1:14" x14ac:dyDescent="0.2">
      <c r="A250" s="82">
        <f>IFERROR(IF(MONTH(A249+1)=$D$1,A249+1,""),"")</f>
        <v>42827</v>
      </c>
      <c r="B250" s="84">
        <f>+'2'!$I$60</f>
        <v>0</v>
      </c>
      <c r="C250" s="85">
        <f>+'2'!$I$61</f>
        <v>0</v>
      </c>
      <c r="D250" s="85">
        <f>+'2'!$I$62</f>
        <v>0</v>
      </c>
      <c r="E250" s="92">
        <f>+SUM('2'!$I$63:$I$65)</f>
        <v>0</v>
      </c>
      <c r="F250" s="96" t="str">
        <f t="shared" ref="F250:F279" si="56">+IF(SUM(E250,B250)&gt;0,B250/SUM(E250,B250),"")</f>
        <v/>
      </c>
      <c r="G250" s="71">
        <f>+G249</f>
        <v>0.93</v>
      </c>
      <c r="H250" s="75">
        <f>+H249</f>
        <v>0.88</v>
      </c>
      <c r="I250" s="240" t="str">
        <f t="shared" ref="I250:I280" si="57">+IF(SUM(C250:D250)&gt;0,1000000*(C250/SUM(C250:D250)),"")</f>
        <v/>
      </c>
      <c r="J250" s="85">
        <f>+J249</f>
        <v>60000</v>
      </c>
      <c r="K250" s="217">
        <f>+K249</f>
        <v>63000</v>
      </c>
      <c r="L250" s="5">
        <f>+SUM('2'!$I$63)</f>
        <v>0</v>
      </c>
      <c r="M250" s="92">
        <f>+SUM('2'!$I$64)</f>
        <v>0</v>
      </c>
      <c r="N250" s="3">
        <f>+SUM('2'!$I$65)</f>
        <v>0</v>
      </c>
    </row>
    <row r="251" spans="1:14" x14ac:dyDescent="0.2">
      <c r="A251" s="82">
        <f t="shared" ref="A251:A279" si="58">IFERROR(IF(MONTH(A250+1)=$D$1,A250+1,""),"")</f>
        <v>42828</v>
      </c>
      <c r="B251" s="84">
        <f>+'3'!$I$60</f>
        <v>0</v>
      </c>
      <c r="C251" s="85">
        <f>+'3'!$I$61</f>
        <v>0</v>
      </c>
      <c r="D251" s="85">
        <f>+'3'!$I$62</f>
        <v>0</v>
      </c>
      <c r="E251" s="92">
        <f>+SUM('3'!$I$63:$I$65)</f>
        <v>0</v>
      </c>
      <c r="F251" s="96" t="str">
        <f t="shared" si="56"/>
        <v/>
      </c>
      <c r="G251" s="71">
        <f t="shared" ref="G251:G280" si="59">+G250</f>
        <v>0.93</v>
      </c>
      <c r="H251" s="75">
        <f t="shared" ref="H251:H280" si="60">+H250</f>
        <v>0.88</v>
      </c>
      <c r="I251" s="240" t="str">
        <f t="shared" si="57"/>
        <v/>
      </c>
      <c r="J251" s="85">
        <f t="shared" ref="J251:J280" si="61">+J250</f>
        <v>60000</v>
      </c>
      <c r="K251" s="217">
        <f t="shared" ref="K251:K280" si="62">+K250</f>
        <v>63000</v>
      </c>
      <c r="L251" s="5">
        <f>+SUM('3'!$I$63)</f>
        <v>0</v>
      </c>
      <c r="M251" s="92">
        <f>+SUM('3'!$I$64)</f>
        <v>0</v>
      </c>
      <c r="N251" s="3">
        <f>+SUM('3'!$I$65)</f>
        <v>0</v>
      </c>
    </row>
    <row r="252" spans="1:14" x14ac:dyDescent="0.2">
      <c r="A252" s="82">
        <f t="shared" si="58"/>
        <v>42829</v>
      </c>
      <c r="B252" s="84">
        <f>+'4'!$I$60</f>
        <v>0</v>
      </c>
      <c r="C252" s="85">
        <f>+'4'!$I$61</f>
        <v>0</v>
      </c>
      <c r="D252" s="85">
        <f>+'4'!$I$62</f>
        <v>0</v>
      </c>
      <c r="E252" s="92">
        <f>+SUM('4'!$I$63:$I$65)</f>
        <v>0</v>
      </c>
      <c r="F252" s="96" t="str">
        <f t="shared" si="56"/>
        <v/>
      </c>
      <c r="G252" s="71">
        <f t="shared" si="59"/>
        <v>0.93</v>
      </c>
      <c r="H252" s="75">
        <f t="shared" si="60"/>
        <v>0.88</v>
      </c>
      <c r="I252" s="240" t="str">
        <f t="shared" si="57"/>
        <v/>
      </c>
      <c r="J252" s="85">
        <f t="shared" si="61"/>
        <v>60000</v>
      </c>
      <c r="K252" s="217">
        <f t="shared" si="62"/>
        <v>63000</v>
      </c>
      <c r="L252" s="5">
        <f>+SUM('4'!$I$63)</f>
        <v>0</v>
      </c>
      <c r="M252" s="92">
        <f>+SUM('4'!$I$64)</f>
        <v>0</v>
      </c>
      <c r="N252" s="3">
        <f>+SUM('4'!$I$65)</f>
        <v>0</v>
      </c>
    </row>
    <row r="253" spans="1:14" x14ac:dyDescent="0.2">
      <c r="A253" s="82">
        <f t="shared" si="58"/>
        <v>42830</v>
      </c>
      <c r="B253" s="84">
        <f>+'5'!$I$60</f>
        <v>0</v>
      </c>
      <c r="C253" s="85">
        <f>+'5'!$I$61</f>
        <v>0</v>
      </c>
      <c r="D253" s="85">
        <f>+'5'!$I$62</f>
        <v>0</v>
      </c>
      <c r="E253" s="92">
        <f>+SUM('5'!$I$63:$I$65)</f>
        <v>0</v>
      </c>
      <c r="F253" s="96" t="str">
        <f t="shared" si="56"/>
        <v/>
      </c>
      <c r="G253" s="71">
        <f t="shared" si="59"/>
        <v>0.93</v>
      </c>
      <c r="H253" s="75">
        <f t="shared" si="60"/>
        <v>0.88</v>
      </c>
      <c r="I253" s="240" t="str">
        <f t="shared" si="57"/>
        <v/>
      </c>
      <c r="J253" s="85">
        <f t="shared" si="61"/>
        <v>60000</v>
      </c>
      <c r="K253" s="217">
        <f t="shared" si="62"/>
        <v>63000</v>
      </c>
      <c r="L253" s="5">
        <f>+SUM('5'!$I$63)</f>
        <v>0</v>
      </c>
      <c r="M253" s="92">
        <f>+SUM('5'!$I$64)</f>
        <v>0</v>
      </c>
      <c r="N253" s="3">
        <f>+SUM('5'!$I$65)</f>
        <v>0</v>
      </c>
    </row>
    <row r="254" spans="1:14" x14ac:dyDescent="0.2">
      <c r="A254" s="82">
        <f t="shared" si="58"/>
        <v>42831</v>
      </c>
      <c r="B254" s="84">
        <f>+'6'!$I$60</f>
        <v>0</v>
      </c>
      <c r="C254" s="85">
        <f>+'6'!$I$61</f>
        <v>0</v>
      </c>
      <c r="D254" s="85">
        <f>+'6'!$I$62</f>
        <v>0</v>
      </c>
      <c r="E254" s="92">
        <f>+SUM('6'!$I$63:$I$65)</f>
        <v>0</v>
      </c>
      <c r="F254" s="96" t="str">
        <f t="shared" si="56"/>
        <v/>
      </c>
      <c r="G254" s="71">
        <f t="shared" si="59"/>
        <v>0.93</v>
      </c>
      <c r="H254" s="75">
        <f t="shared" si="60"/>
        <v>0.88</v>
      </c>
      <c r="I254" s="240" t="str">
        <f t="shared" si="57"/>
        <v/>
      </c>
      <c r="J254" s="85">
        <f t="shared" si="61"/>
        <v>60000</v>
      </c>
      <c r="K254" s="217">
        <f t="shared" si="62"/>
        <v>63000</v>
      </c>
      <c r="L254" s="5">
        <f>+SUM('6'!$I$63)</f>
        <v>0</v>
      </c>
      <c r="M254" s="92">
        <f>+SUM('6'!$I$64)</f>
        <v>0</v>
      </c>
      <c r="N254" s="3">
        <f>+SUM('6'!$I$65)</f>
        <v>0</v>
      </c>
    </row>
    <row r="255" spans="1:14" x14ac:dyDescent="0.2">
      <c r="A255" s="82">
        <f t="shared" si="58"/>
        <v>42832</v>
      </c>
      <c r="B255" s="84">
        <f>+'7'!$I$60</f>
        <v>0</v>
      </c>
      <c r="C255" s="85">
        <f>+'7'!$I$61</f>
        <v>0</v>
      </c>
      <c r="D255" s="85">
        <f>+'7'!$I$62</f>
        <v>0</v>
      </c>
      <c r="E255" s="92">
        <f>+SUM('7'!$I$63:$I$65)</f>
        <v>0</v>
      </c>
      <c r="F255" s="96" t="str">
        <f t="shared" si="56"/>
        <v/>
      </c>
      <c r="G255" s="71">
        <f t="shared" si="59"/>
        <v>0.93</v>
      </c>
      <c r="H255" s="75">
        <f t="shared" si="60"/>
        <v>0.88</v>
      </c>
      <c r="I255" s="240" t="str">
        <f t="shared" si="57"/>
        <v/>
      </c>
      <c r="J255" s="85">
        <f t="shared" si="61"/>
        <v>60000</v>
      </c>
      <c r="K255" s="217">
        <f t="shared" si="62"/>
        <v>63000</v>
      </c>
      <c r="L255" s="5">
        <f>+SUM('7'!$I$63)</f>
        <v>0</v>
      </c>
      <c r="M255" s="92">
        <f>+SUM('7'!$I$64)</f>
        <v>0</v>
      </c>
      <c r="N255" s="3">
        <f>+SUM('7'!$I$65)</f>
        <v>0</v>
      </c>
    </row>
    <row r="256" spans="1:14" x14ac:dyDescent="0.2">
      <c r="A256" s="82">
        <f t="shared" si="58"/>
        <v>42833</v>
      </c>
      <c r="B256" s="84">
        <f>+'8'!$I$60</f>
        <v>0</v>
      </c>
      <c r="C256" s="85">
        <f>+'8'!$I$61</f>
        <v>0</v>
      </c>
      <c r="D256" s="85">
        <f>+'8'!$I$62</f>
        <v>0</v>
      </c>
      <c r="E256" s="92">
        <f>+SUM('8'!$I$63:$I$65)</f>
        <v>0</v>
      </c>
      <c r="F256" s="96" t="str">
        <f t="shared" si="56"/>
        <v/>
      </c>
      <c r="G256" s="71">
        <f t="shared" si="59"/>
        <v>0.93</v>
      </c>
      <c r="H256" s="75">
        <f t="shared" si="60"/>
        <v>0.88</v>
      </c>
      <c r="I256" s="240" t="str">
        <f t="shared" si="57"/>
        <v/>
      </c>
      <c r="J256" s="85">
        <f t="shared" si="61"/>
        <v>60000</v>
      </c>
      <c r="K256" s="217">
        <f t="shared" si="62"/>
        <v>63000</v>
      </c>
      <c r="L256" s="5">
        <f>+SUM('8'!$I$63)</f>
        <v>0</v>
      </c>
      <c r="M256" s="92">
        <f>+SUM('8'!$I$64)</f>
        <v>0</v>
      </c>
      <c r="N256" s="3">
        <f>+SUM('8'!$I$65)</f>
        <v>0</v>
      </c>
    </row>
    <row r="257" spans="1:14" x14ac:dyDescent="0.2">
      <c r="A257" s="82">
        <f t="shared" si="58"/>
        <v>42834</v>
      </c>
      <c r="B257" s="84">
        <f>+'9'!$I$60</f>
        <v>0</v>
      </c>
      <c r="C257" s="85">
        <f>+'9'!$I$61</f>
        <v>0</v>
      </c>
      <c r="D257" s="85">
        <f>+'9'!$I$62</f>
        <v>0</v>
      </c>
      <c r="E257" s="92">
        <f>+SUM('9'!$I$63:$I$65)</f>
        <v>0</v>
      </c>
      <c r="F257" s="96" t="str">
        <f t="shared" si="56"/>
        <v/>
      </c>
      <c r="G257" s="71">
        <f t="shared" si="59"/>
        <v>0.93</v>
      </c>
      <c r="H257" s="75">
        <f t="shared" si="60"/>
        <v>0.88</v>
      </c>
      <c r="I257" s="240" t="str">
        <f t="shared" si="57"/>
        <v/>
      </c>
      <c r="J257" s="85">
        <f t="shared" si="61"/>
        <v>60000</v>
      </c>
      <c r="K257" s="217">
        <f t="shared" si="62"/>
        <v>63000</v>
      </c>
      <c r="L257" s="5">
        <f>+SUM('9'!$I$63)</f>
        <v>0</v>
      </c>
      <c r="M257" s="92">
        <f>+SUM('9'!$I$64)</f>
        <v>0</v>
      </c>
      <c r="N257" s="3">
        <f>+SUM('9'!$I$65)</f>
        <v>0</v>
      </c>
    </row>
    <row r="258" spans="1:14" x14ac:dyDescent="0.2">
      <c r="A258" s="82">
        <f t="shared" si="58"/>
        <v>42835</v>
      </c>
      <c r="B258" s="84">
        <f>+'10'!$I$60</f>
        <v>0</v>
      </c>
      <c r="C258" s="85">
        <f>+'10'!$I$61</f>
        <v>0</v>
      </c>
      <c r="D258" s="85">
        <f>+'10'!$I$62</f>
        <v>0</v>
      </c>
      <c r="E258" s="92">
        <f>+SUM('10'!$I$63:$I$65)</f>
        <v>0</v>
      </c>
      <c r="F258" s="96" t="str">
        <f t="shared" si="56"/>
        <v/>
      </c>
      <c r="G258" s="71">
        <f t="shared" si="59"/>
        <v>0.93</v>
      </c>
      <c r="H258" s="75">
        <f t="shared" si="60"/>
        <v>0.88</v>
      </c>
      <c r="I258" s="240" t="str">
        <f t="shared" si="57"/>
        <v/>
      </c>
      <c r="J258" s="85">
        <f t="shared" si="61"/>
        <v>60000</v>
      </c>
      <c r="K258" s="217">
        <f t="shared" si="62"/>
        <v>63000</v>
      </c>
      <c r="L258" s="5">
        <f>+SUM('10'!$I$63)</f>
        <v>0</v>
      </c>
      <c r="M258" s="92">
        <f>+SUM('10'!$I$64)</f>
        <v>0</v>
      </c>
      <c r="N258" s="3">
        <f>+SUM('10'!$I$65)</f>
        <v>0</v>
      </c>
    </row>
    <row r="259" spans="1:14" x14ac:dyDescent="0.2">
      <c r="A259" s="82">
        <f t="shared" si="58"/>
        <v>42836</v>
      </c>
      <c r="B259" s="84">
        <f>+'11'!$I$60</f>
        <v>0</v>
      </c>
      <c r="C259" s="85">
        <f>+'11'!$I$61</f>
        <v>0</v>
      </c>
      <c r="D259" s="85">
        <f>+'11'!$I$62</f>
        <v>0</v>
      </c>
      <c r="E259" s="92">
        <f>+SUM('11'!$I$63:$I$65)</f>
        <v>0</v>
      </c>
      <c r="F259" s="96" t="str">
        <f t="shared" si="56"/>
        <v/>
      </c>
      <c r="G259" s="71">
        <f t="shared" si="59"/>
        <v>0.93</v>
      </c>
      <c r="H259" s="75">
        <f t="shared" si="60"/>
        <v>0.88</v>
      </c>
      <c r="I259" s="240" t="str">
        <f t="shared" si="57"/>
        <v/>
      </c>
      <c r="J259" s="85">
        <f t="shared" si="61"/>
        <v>60000</v>
      </c>
      <c r="K259" s="217">
        <f t="shared" si="62"/>
        <v>63000</v>
      </c>
      <c r="L259" s="5">
        <f>+SUM('11'!$I$63)</f>
        <v>0</v>
      </c>
      <c r="M259" s="92">
        <f>+SUM('11'!$I$64)</f>
        <v>0</v>
      </c>
      <c r="N259" s="3">
        <f>+SUM('11'!$I$65)</f>
        <v>0</v>
      </c>
    </row>
    <row r="260" spans="1:14" x14ac:dyDescent="0.2">
      <c r="A260" s="82">
        <f t="shared" si="58"/>
        <v>42837</v>
      </c>
      <c r="B260" s="84">
        <f>+'12'!$I$60</f>
        <v>0</v>
      </c>
      <c r="C260" s="85">
        <f>+'12'!$I$61</f>
        <v>0</v>
      </c>
      <c r="D260" s="85">
        <f>+'12'!$I$62</f>
        <v>0</v>
      </c>
      <c r="E260" s="92">
        <f>+SUM('12'!$I$63:$I$65)</f>
        <v>0</v>
      </c>
      <c r="F260" s="96" t="str">
        <f t="shared" si="56"/>
        <v/>
      </c>
      <c r="G260" s="71">
        <f t="shared" si="59"/>
        <v>0.93</v>
      </c>
      <c r="H260" s="75">
        <f t="shared" si="60"/>
        <v>0.88</v>
      </c>
      <c r="I260" s="240" t="str">
        <f t="shared" si="57"/>
        <v/>
      </c>
      <c r="J260" s="85">
        <f t="shared" si="61"/>
        <v>60000</v>
      </c>
      <c r="K260" s="217">
        <f t="shared" si="62"/>
        <v>63000</v>
      </c>
      <c r="L260" s="5">
        <f>+SUM('12'!$I$63)</f>
        <v>0</v>
      </c>
      <c r="M260" s="92">
        <f>+SUM('12'!$I$64)</f>
        <v>0</v>
      </c>
      <c r="N260" s="3">
        <f>+SUM('12'!$I$65)</f>
        <v>0</v>
      </c>
    </row>
    <row r="261" spans="1:14" x14ac:dyDescent="0.2">
      <c r="A261" s="82">
        <f t="shared" si="58"/>
        <v>42838</v>
      </c>
      <c r="B261" s="84">
        <f>+'13'!$I$60</f>
        <v>0</v>
      </c>
      <c r="C261" s="85">
        <f>+'13'!$I$61</f>
        <v>0</v>
      </c>
      <c r="D261" s="85">
        <f>+'13'!$I$62</f>
        <v>0</v>
      </c>
      <c r="E261" s="92">
        <f>+SUM('13'!$I$63:$I$65)</f>
        <v>0</v>
      </c>
      <c r="F261" s="96" t="str">
        <f t="shared" si="56"/>
        <v/>
      </c>
      <c r="G261" s="71">
        <f t="shared" si="59"/>
        <v>0.93</v>
      </c>
      <c r="H261" s="75">
        <f t="shared" si="60"/>
        <v>0.88</v>
      </c>
      <c r="I261" s="240" t="str">
        <f t="shared" si="57"/>
        <v/>
      </c>
      <c r="J261" s="85">
        <f t="shared" si="61"/>
        <v>60000</v>
      </c>
      <c r="K261" s="217">
        <f t="shared" si="62"/>
        <v>63000</v>
      </c>
      <c r="L261" s="5">
        <f>+SUM('13'!$I$63)</f>
        <v>0</v>
      </c>
      <c r="M261" s="92">
        <f>+SUM('13'!$I$64)</f>
        <v>0</v>
      </c>
      <c r="N261" s="3">
        <f>+SUM('13'!$I$65)</f>
        <v>0</v>
      </c>
    </row>
    <row r="262" spans="1:14" x14ac:dyDescent="0.2">
      <c r="A262" s="82">
        <f t="shared" si="58"/>
        <v>42839</v>
      </c>
      <c r="B262" s="84">
        <f>+'14'!$I$60</f>
        <v>0</v>
      </c>
      <c r="C262" s="85">
        <f>+'14'!$I$61</f>
        <v>0</v>
      </c>
      <c r="D262" s="85">
        <f>+'14'!$I$62</f>
        <v>0</v>
      </c>
      <c r="E262" s="92">
        <f>+SUM('14'!$I$63:$I$65)</f>
        <v>0</v>
      </c>
      <c r="F262" s="96" t="str">
        <f t="shared" si="56"/>
        <v/>
      </c>
      <c r="G262" s="71">
        <f t="shared" si="59"/>
        <v>0.93</v>
      </c>
      <c r="H262" s="75">
        <f t="shared" si="60"/>
        <v>0.88</v>
      </c>
      <c r="I262" s="240" t="str">
        <f t="shared" si="57"/>
        <v/>
      </c>
      <c r="J262" s="85">
        <f t="shared" si="61"/>
        <v>60000</v>
      </c>
      <c r="K262" s="217">
        <f t="shared" si="62"/>
        <v>63000</v>
      </c>
      <c r="L262" s="5">
        <f>+SUM('14'!$I$63)</f>
        <v>0</v>
      </c>
      <c r="M262" s="92">
        <f>+SUM('14'!$I$64)</f>
        <v>0</v>
      </c>
      <c r="N262" s="3">
        <f>+SUM('14'!$I$65)</f>
        <v>0</v>
      </c>
    </row>
    <row r="263" spans="1:14" x14ac:dyDescent="0.2">
      <c r="A263" s="82">
        <f t="shared" si="58"/>
        <v>42840</v>
      </c>
      <c r="B263" s="84">
        <f>+'15'!$I$60</f>
        <v>0</v>
      </c>
      <c r="C263" s="85">
        <f>+'15'!$I$61</f>
        <v>0</v>
      </c>
      <c r="D263" s="85">
        <f>+'15'!$I$62</f>
        <v>0</v>
      </c>
      <c r="E263" s="92">
        <f>+SUM('15'!$I$63:$I$65)</f>
        <v>0</v>
      </c>
      <c r="F263" s="96" t="str">
        <f t="shared" si="56"/>
        <v/>
      </c>
      <c r="G263" s="71">
        <f t="shared" si="59"/>
        <v>0.93</v>
      </c>
      <c r="H263" s="75">
        <f t="shared" si="60"/>
        <v>0.88</v>
      </c>
      <c r="I263" s="240" t="str">
        <f t="shared" si="57"/>
        <v/>
      </c>
      <c r="J263" s="85">
        <f t="shared" si="61"/>
        <v>60000</v>
      </c>
      <c r="K263" s="217">
        <f t="shared" si="62"/>
        <v>63000</v>
      </c>
      <c r="L263" s="5">
        <f>+SUM('15'!$I$63)</f>
        <v>0</v>
      </c>
      <c r="M263" s="92">
        <f>+SUM('15'!$I$64)</f>
        <v>0</v>
      </c>
      <c r="N263" s="3">
        <f>+SUM('15'!$I$65)</f>
        <v>0</v>
      </c>
    </row>
    <row r="264" spans="1:14" x14ac:dyDescent="0.2">
      <c r="A264" s="82">
        <f t="shared" si="58"/>
        <v>42841</v>
      </c>
      <c r="B264" s="84">
        <f>+'16'!$I$60</f>
        <v>0</v>
      </c>
      <c r="C264" s="85">
        <f>+'16'!$I$61</f>
        <v>0</v>
      </c>
      <c r="D264" s="85">
        <f>+'16'!$I$62</f>
        <v>0</v>
      </c>
      <c r="E264" s="92">
        <f>+SUM('16'!$I$63:$I$65)</f>
        <v>0</v>
      </c>
      <c r="F264" s="96" t="str">
        <f t="shared" si="56"/>
        <v/>
      </c>
      <c r="G264" s="71">
        <f t="shared" si="59"/>
        <v>0.93</v>
      </c>
      <c r="H264" s="75">
        <f t="shared" si="60"/>
        <v>0.88</v>
      </c>
      <c r="I264" s="240" t="str">
        <f t="shared" si="57"/>
        <v/>
      </c>
      <c r="J264" s="85">
        <f t="shared" si="61"/>
        <v>60000</v>
      </c>
      <c r="K264" s="217">
        <f t="shared" si="62"/>
        <v>63000</v>
      </c>
      <c r="L264" s="5">
        <f>+SUM('16'!$I$63)</f>
        <v>0</v>
      </c>
      <c r="M264" s="92">
        <f>+SUM('16'!$I$64)</f>
        <v>0</v>
      </c>
      <c r="N264" s="3">
        <f>+SUM('16'!$I$65)</f>
        <v>0</v>
      </c>
    </row>
    <row r="265" spans="1:14" x14ac:dyDescent="0.2">
      <c r="A265" s="82">
        <f t="shared" si="58"/>
        <v>42842</v>
      </c>
      <c r="B265" s="84">
        <f>+'17'!$I$60</f>
        <v>0</v>
      </c>
      <c r="C265" s="85">
        <f>+'17'!$I$61</f>
        <v>0</v>
      </c>
      <c r="D265" s="85">
        <f>+'17'!$I$62</f>
        <v>0</v>
      </c>
      <c r="E265" s="92">
        <f>+SUM('17'!$I$63:$I$65)</f>
        <v>0</v>
      </c>
      <c r="F265" s="96" t="str">
        <f t="shared" si="56"/>
        <v/>
      </c>
      <c r="G265" s="71">
        <f t="shared" si="59"/>
        <v>0.93</v>
      </c>
      <c r="H265" s="75">
        <f t="shared" si="60"/>
        <v>0.88</v>
      </c>
      <c r="I265" s="240" t="str">
        <f t="shared" si="57"/>
        <v/>
      </c>
      <c r="J265" s="85">
        <f t="shared" si="61"/>
        <v>60000</v>
      </c>
      <c r="K265" s="217">
        <f t="shared" si="62"/>
        <v>63000</v>
      </c>
      <c r="L265" s="5">
        <f>+SUM('17'!$I$63)</f>
        <v>0</v>
      </c>
      <c r="M265" s="92">
        <f>+SUM('17'!$I$64)</f>
        <v>0</v>
      </c>
      <c r="N265" s="3">
        <f>+SUM('17'!$I$65)</f>
        <v>0</v>
      </c>
    </row>
    <row r="266" spans="1:14" x14ac:dyDescent="0.2">
      <c r="A266" s="82">
        <f t="shared" si="58"/>
        <v>42843</v>
      </c>
      <c r="B266" s="84">
        <f>+'18'!$I$60</f>
        <v>0</v>
      </c>
      <c r="C266" s="85">
        <f>+'18'!$I$61</f>
        <v>0</v>
      </c>
      <c r="D266" s="85">
        <f>+'18'!$I$62</f>
        <v>0</v>
      </c>
      <c r="E266" s="92">
        <f>+SUM('18'!$I$63:$I$65)</f>
        <v>0</v>
      </c>
      <c r="F266" s="96" t="str">
        <f t="shared" si="56"/>
        <v/>
      </c>
      <c r="G266" s="71">
        <f t="shared" si="59"/>
        <v>0.93</v>
      </c>
      <c r="H266" s="75">
        <f t="shared" si="60"/>
        <v>0.88</v>
      </c>
      <c r="I266" s="240" t="str">
        <f t="shared" si="57"/>
        <v/>
      </c>
      <c r="J266" s="85">
        <f t="shared" si="61"/>
        <v>60000</v>
      </c>
      <c r="K266" s="217">
        <f t="shared" si="62"/>
        <v>63000</v>
      </c>
      <c r="L266" s="5">
        <f>+SUM('18'!$I$63)</f>
        <v>0</v>
      </c>
      <c r="M266" s="92">
        <f>+SUM('18'!$I$64)</f>
        <v>0</v>
      </c>
      <c r="N266" s="3">
        <f>+SUM('18'!$I$65)</f>
        <v>0</v>
      </c>
    </row>
    <row r="267" spans="1:14" x14ac:dyDescent="0.2">
      <c r="A267" s="82">
        <f t="shared" si="58"/>
        <v>42844</v>
      </c>
      <c r="B267" s="84">
        <f>+'19'!$I$60</f>
        <v>0</v>
      </c>
      <c r="C267" s="85">
        <f>+'19'!$I$61</f>
        <v>0</v>
      </c>
      <c r="D267" s="85">
        <f>+'19'!$I$62</f>
        <v>0</v>
      </c>
      <c r="E267" s="92">
        <f>+SUM('19'!$I$63:$I$65)</f>
        <v>0</v>
      </c>
      <c r="F267" s="96" t="str">
        <f t="shared" si="56"/>
        <v/>
      </c>
      <c r="G267" s="71">
        <f t="shared" si="59"/>
        <v>0.93</v>
      </c>
      <c r="H267" s="75">
        <f t="shared" si="60"/>
        <v>0.88</v>
      </c>
      <c r="I267" s="240" t="str">
        <f t="shared" si="57"/>
        <v/>
      </c>
      <c r="J267" s="85">
        <f t="shared" si="61"/>
        <v>60000</v>
      </c>
      <c r="K267" s="217">
        <f t="shared" si="62"/>
        <v>63000</v>
      </c>
      <c r="L267" s="5">
        <f>+SUM('19'!$I$63)</f>
        <v>0</v>
      </c>
      <c r="M267" s="92">
        <f>+SUM('19'!$I$64)</f>
        <v>0</v>
      </c>
      <c r="N267" s="3">
        <f>+SUM('19'!$I$65)</f>
        <v>0</v>
      </c>
    </row>
    <row r="268" spans="1:14" x14ac:dyDescent="0.2">
      <c r="A268" s="82">
        <f t="shared" si="58"/>
        <v>42845</v>
      </c>
      <c r="B268" s="84">
        <f>+'20'!$I$60</f>
        <v>0</v>
      </c>
      <c r="C268" s="85">
        <f>+'20'!$I$61</f>
        <v>0</v>
      </c>
      <c r="D268" s="85">
        <f>+'20'!$I$62</f>
        <v>0</v>
      </c>
      <c r="E268" s="92">
        <f>+SUM('20'!$I$63:$I$65)</f>
        <v>0</v>
      </c>
      <c r="F268" s="96" t="str">
        <f t="shared" si="56"/>
        <v/>
      </c>
      <c r="G268" s="71">
        <f t="shared" si="59"/>
        <v>0.93</v>
      </c>
      <c r="H268" s="75">
        <f t="shared" si="60"/>
        <v>0.88</v>
      </c>
      <c r="I268" s="240" t="str">
        <f t="shared" si="57"/>
        <v/>
      </c>
      <c r="J268" s="85">
        <f t="shared" si="61"/>
        <v>60000</v>
      </c>
      <c r="K268" s="217">
        <f t="shared" si="62"/>
        <v>63000</v>
      </c>
      <c r="L268" s="5">
        <f>+SUM('20'!$I$63)</f>
        <v>0</v>
      </c>
      <c r="M268" s="92">
        <f>+SUM('20'!$I$64)</f>
        <v>0</v>
      </c>
      <c r="N268" s="3">
        <f>+SUM('20'!$I$65)</f>
        <v>0</v>
      </c>
    </row>
    <row r="269" spans="1:14" x14ac:dyDescent="0.2">
      <c r="A269" s="82">
        <f t="shared" si="58"/>
        <v>42846</v>
      </c>
      <c r="B269" s="84">
        <f>+'21'!$I$60</f>
        <v>0</v>
      </c>
      <c r="C269" s="85">
        <f>+'21'!$I$61</f>
        <v>0</v>
      </c>
      <c r="D269" s="85">
        <f>+'21'!$I$62</f>
        <v>0</v>
      </c>
      <c r="E269" s="92">
        <f>+SUM('21'!$I$63:$I$65)</f>
        <v>0</v>
      </c>
      <c r="F269" s="96" t="str">
        <f t="shared" si="56"/>
        <v/>
      </c>
      <c r="G269" s="71">
        <f t="shared" si="59"/>
        <v>0.93</v>
      </c>
      <c r="H269" s="75">
        <f t="shared" si="60"/>
        <v>0.88</v>
      </c>
      <c r="I269" s="240" t="str">
        <f t="shared" si="57"/>
        <v/>
      </c>
      <c r="J269" s="85">
        <f t="shared" si="61"/>
        <v>60000</v>
      </c>
      <c r="K269" s="217">
        <f t="shared" si="62"/>
        <v>63000</v>
      </c>
      <c r="L269" s="5">
        <f>+SUM('21'!$I$63)</f>
        <v>0</v>
      </c>
      <c r="M269" s="92">
        <f>+SUM('21'!$I$64)</f>
        <v>0</v>
      </c>
      <c r="N269" s="3">
        <f>+SUM('21'!$I$65)</f>
        <v>0</v>
      </c>
    </row>
    <row r="270" spans="1:14" x14ac:dyDescent="0.2">
      <c r="A270" s="82">
        <f t="shared" si="58"/>
        <v>42847</v>
      </c>
      <c r="B270" s="84">
        <f>+'22'!$I$60</f>
        <v>0</v>
      </c>
      <c r="C270" s="85">
        <f>+'22'!$I$61</f>
        <v>0</v>
      </c>
      <c r="D270" s="85">
        <f>+'22'!$I$62</f>
        <v>0</v>
      </c>
      <c r="E270" s="92">
        <f>+SUM('22'!$I$63:$I$65)</f>
        <v>0</v>
      </c>
      <c r="F270" s="96" t="str">
        <f t="shared" si="56"/>
        <v/>
      </c>
      <c r="G270" s="71">
        <f t="shared" si="59"/>
        <v>0.93</v>
      </c>
      <c r="H270" s="75">
        <f t="shared" si="60"/>
        <v>0.88</v>
      </c>
      <c r="I270" s="240" t="str">
        <f t="shared" si="57"/>
        <v/>
      </c>
      <c r="J270" s="85">
        <f t="shared" si="61"/>
        <v>60000</v>
      </c>
      <c r="K270" s="217">
        <f t="shared" si="62"/>
        <v>63000</v>
      </c>
      <c r="L270" s="5">
        <f>+SUM('22'!$I$63)</f>
        <v>0</v>
      </c>
      <c r="M270" s="92">
        <f>+SUM('22'!$I$64)</f>
        <v>0</v>
      </c>
      <c r="N270" s="3">
        <f>+SUM('22'!$I$65)</f>
        <v>0</v>
      </c>
    </row>
    <row r="271" spans="1:14" x14ac:dyDescent="0.2">
      <c r="A271" s="82">
        <f t="shared" si="58"/>
        <v>42848</v>
      </c>
      <c r="B271" s="84">
        <f>+'23'!$I$60</f>
        <v>0</v>
      </c>
      <c r="C271" s="85">
        <f>+'23'!$I$61</f>
        <v>0</v>
      </c>
      <c r="D271" s="85">
        <f>+'23'!$I$62</f>
        <v>0</v>
      </c>
      <c r="E271" s="92">
        <f>+SUM('23'!$I$63:$I$65)</f>
        <v>0</v>
      </c>
      <c r="F271" s="96" t="str">
        <f t="shared" si="56"/>
        <v/>
      </c>
      <c r="G271" s="71">
        <f t="shared" si="59"/>
        <v>0.93</v>
      </c>
      <c r="H271" s="75">
        <f t="shared" si="60"/>
        <v>0.88</v>
      </c>
      <c r="I271" s="240" t="str">
        <f t="shared" si="57"/>
        <v/>
      </c>
      <c r="J271" s="85">
        <f t="shared" si="61"/>
        <v>60000</v>
      </c>
      <c r="K271" s="217">
        <f t="shared" si="62"/>
        <v>63000</v>
      </c>
      <c r="L271" s="5">
        <f>+SUM('23'!$I$63)</f>
        <v>0</v>
      </c>
      <c r="M271" s="92">
        <f>+SUM('23'!$I$64)</f>
        <v>0</v>
      </c>
      <c r="N271" s="3">
        <f>+SUM('23'!$I$65)</f>
        <v>0</v>
      </c>
    </row>
    <row r="272" spans="1:14" x14ac:dyDescent="0.2">
      <c r="A272" s="82">
        <f t="shared" si="58"/>
        <v>42849</v>
      </c>
      <c r="B272" s="84">
        <f>+'24'!$I$60</f>
        <v>0</v>
      </c>
      <c r="C272" s="85">
        <f>+'24'!$I$61</f>
        <v>0</v>
      </c>
      <c r="D272" s="85">
        <f>+'24'!$I$62</f>
        <v>0</v>
      </c>
      <c r="E272" s="92">
        <f>+SUM('24'!$I$63:$I$65)</f>
        <v>0</v>
      </c>
      <c r="F272" s="96" t="str">
        <f t="shared" si="56"/>
        <v/>
      </c>
      <c r="G272" s="71">
        <f t="shared" si="59"/>
        <v>0.93</v>
      </c>
      <c r="H272" s="75">
        <f t="shared" si="60"/>
        <v>0.88</v>
      </c>
      <c r="I272" s="240" t="str">
        <f t="shared" si="57"/>
        <v/>
      </c>
      <c r="J272" s="85">
        <f t="shared" si="61"/>
        <v>60000</v>
      </c>
      <c r="K272" s="217">
        <f t="shared" si="62"/>
        <v>63000</v>
      </c>
      <c r="L272" s="5">
        <f>+SUM('24'!$I$63)</f>
        <v>0</v>
      </c>
      <c r="M272" s="92">
        <f>+SUM('24'!$I$64)</f>
        <v>0</v>
      </c>
      <c r="N272" s="3">
        <f>+SUM('24'!$I$65)</f>
        <v>0</v>
      </c>
    </row>
    <row r="273" spans="1:14" x14ac:dyDescent="0.2">
      <c r="A273" s="82">
        <f t="shared" si="58"/>
        <v>42850</v>
      </c>
      <c r="B273" s="84">
        <f>+'25'!$I$60</f>
        <v>0</v>
      </c>
      <c r="C273" s="85">
        <f>+'25'!$I$61</f>
        <v>0</v>
      </c>
      <c r="D273" s="85">
        <f>+'25'!$I$62</f>
        <v>0</v>
      </c>
      <c r="E273" s="92">
        <f>+SUM('25'!$I$63:$I$65)</f>
        <v>0</v>
      </c>
      <c r="F273" s="96" t="str">
        <f t="shared" si="56"/>
        <v/>
      </c>
      <c r="G273" s="71">
        <f t="shared" si="59"/>
        <v>0.93</v>
      </c>
      <c r="H273" s="75">
        <f t="shared" si="60"/>
        <v>0.88</v>
      </c>
      <c r="I273" s="240" t="str">
        <f t="shared" si="57"/>
        <v/>
      </c>
      <c r="J273" s="85">
        <f t="shared" si="61"/>
        <v>60000</v>
      </c>
      <c r="K273" s="217">
        <f t="shared" si="62"/>
        <v>63000</v>
      </c>
      <c r="L273" s="5">
        <f>+SUM('25'!$I$63)</f>
        <v>0</v>
      </c>
      <c r="M273" s="92">
        <f>+SUM('25'!$I$64)</f>
        <v>0</v>
      </c>
      <c r="N273" s="3">
        <f>+SUM('25'!$I$65)</f>
        <v>0</v>
      </c>
    </row>
    <row r="274" spans="1:14" x14ac:dyDescent="0.2">
      <c r="A274" s="82">
        <f t="shared" si="58"/>
        <v>42851</v>
      </c>
      <c r="B274" s="84">
        <f>+'26'!$I$60</f>
        <v>61</v>
      </c>
      <c r="C274" s="85">
        <f>+'26'!$I$61</f>
        <v>2</v>
      </c>
      <c r="D274" s="85">
        <f>+'26'!$I$62</f>
        <v>59</v>
      </c>
      <c r="E274" s="92">
        <f>+SUM('26'!$I$63:$I$65)</f>
        <v>2</v>
      </c>
      <c r="F274" s="96">
        <f t="shared" si="56"/>
        <v>0.96825396825396826</v>
      </c>
      <c r="G274" s="71">
        <f t="shared" si="59"/>
        <v>0.93</v>
      </c>
      <c r="H274" s="75">
        <f t="shared" si="60"/>
        <v>0.88</v>
      </c>
      <c r="I274" s="240">
        <f t="shared" si="57"/>
        <v>32786.885245901642</v>
      </c>
      <c r="J274" s="85">
        <f t="shared" si="61"/>
        <v>60000</v>
      </c>
      <c r="K274" s="217">
        <f t="shared" si="62"/>
        <v>63000</v>
      </c>
      <c r="L274" s="5">
        <f>+SUM('26'!$I$63)</f>
        <v>0</v>
      </c>
      <c r="M274" s="92">
        <f>+SUM('26'!$I$64)</f>
        <v>0</v>
      </c>
      <c r="N274" s="3">
        <f>+SUM('26'!$I$65)</f>
        <v>2</v>
      </c>
    </row>
    <row r="275" spans="1:14" x14ac:dyDescent="0.2">
      <c r="A275" s="82">
        <f t="shared" si="58"/>
        <v>42852</v>
      </c>
      <c r="B275" s="84">
        <f>+'27'!$I$60</f>
        <v>0</v>
      </c>
      <c r="C275" s="85">
        <f>+'27'!$I$61</f>
        <v>0</v>
      </c>
      <c r="D275" s="85">
        <f>+'27'!$I$62</f>
        <v>0</v>
      </c>
      <c r="E275" s="92">
        <f>+SUM('27'!$I$63:$I$65)</f>
        <v>0</v>
      </c>
      <c r="F275" s="96" t="str">
        <f t="shared" si="56"/>
        <v/>
      </c>
      <c r="G275" s="71">
        <f t="shared" si="59"/>
        <v>0.93</v>
      </c>
      <c r="H275" s="75">
        <f t="shared" si="60"/>
        <v>0.88</v>
      </c>
      <c r="I275" s="240" t="str">
        <f t="shared" si="57"/>
        <v/>
      </c>
      <c r="J275" s="85">
        <f t="shared" si="61"/>
        <v>60000</v>
      </c>
      <c r="K275" s="217">
        <f t="shared" si="62"/>
        <v>63000</v>
      </c>
      <c r="L275" s="5">
        <f>+SUM('27'!$I$63)</f>
        <v>0</v>
      </c>
      <c r="M275" s="92">
        <f>+SUM('27'!$I$64)</f>
        <v>0</v>
      </c>
      <c r="N275" s="3">
        <f>+SUM('27'!$I$65)</f>
        <v>0</v>
      </c>
    </row>
    <row r="276" spans="1:14" x14ac:dyDescent="0.2">
      <c r="A276" s="82">
        <f t="shared" si="58"/>
        <v>42853</v>
      </c>
      <c r="B276" s="84">
        <f>+'28'!$I$60</f>
        <v>0</v>
      </c>
      <c r="C276" s="85">
        <f>+'28'!$I$61</f>
        <v>0</v>
      </c>
      <c r="D276" s="85">
        <f>+'28'!$I$62</f>
        <v>0</v>
      </c>
      <c r="E276" s="92">
        <f>+SUM('28'!$I$63:$I$65)</f>
        <v>0</v>
      </c>
      <c r="F276" s="96" t="str">
        <f t="shared" si="56"/>
        <v/>
      </c>
      <c r="G276" s="71">
        <f t="shared" si="59"/>
        <v>0.93</v>
      </c>
      <c r="H276" s="75">
        <f t="shared" si="60"/>
        <v>0.88</v>
      </c>
      <c r="I276" s="240" t="str">
        <f t="shared" si="57"/>
        <v/>
      </c>
      <c r="J276" s="85">
        <f t="shared" si="61"/>
        <v>60000</v>
      </c>
      <c r="K276" s="217">
        <f t="shared" si="62"/>
        <v>63000</v>
      </c>
      <c r="L276" s="5">
        <f>+SUM('28'!$I$63)</f>
        <v>0</v>
      </c>
      <c r="M276" s="92">
        <f>+SUM('28'!$I$64)</f>
        <v>0</v>
      </c>
      <c r="N276" s="3">
        <f>+SUM('28'!$I$65)</f>
        <v>0</v>
      </c>
    </row>
    <row r="277" spans="1:14" x14ac:dyDescent="0.2">
      <c r="A277" s="82">
        <f t="shared" si="58"/>
        <v>42854</v>
      </c>
      <c r="B277" s="84">
        <f>+'29'!$I$60</f>
        <v>0</v>
      </c>
      <c r="C277" s="85">
        <f>+'29'!$I$61</f>
        <v>0</v>
      </c>
      <c r="D277" s="85">
        <f>+'29'!$I$62</f>
        <v>0</v>
      </c>
      <c r="E277" s="92">
        <f>+SUM('29'!$I$63:$I$65)</f>
        <v>0</v>
      </c>
      <c r="F277" s="96" t="str">
        <f t="shared" si="56"/>
        <v/>
      </c>
      <c r="G277" s="71">
        <f t="shared" si="59"/>
        <v>0.93</v>
      </c>
      <c r="H277" s="75">
        <f t="shared" si="60"/>
        <v>0.88</v>
      </c>
      <c r="I277" s="240" t="str">
        <f t="shared" si="57"/>
        <v/>
      </c>
      <c r="J277" s="85">
        <f t="shared" si="61"/>
        <v>60000</v>
      </c>
      <c r="K277" s="217">
        <f t="shared" si="62"/>
        <v>63000</v>
      </c>
      <c r="L277" s="5">
        <f>+SUM('29'!$I$63)</f>
        <v>0</v>
      </c>
      <c r="M277" s="92">
        <f>+SUM('29'!$I$64)</f>
        <v>0</v>
      </c>
      <c r="N277" s="3">
        <f>+SUM('29'!$I$65)</f>
        <v>0</v>
      </c>
    </row>
    <row r="278" spans="1:14" x14ac:dyDescent="0.2">
      <c r="A278" s="82">
        <f t="shared" si="58"/>
        <v>42855</v>
      </c>
      <c r="B278" s="84">
        <f>+'30'!$I$60</f>
        <v>0</v>
      </c>
      <c r="C278" s="85">
        <f>+'30'!$I$61</f>
        <v>0</v>
      </c>
      <c r="D278" s="85">
        <f>+'30'!$I$62</f>
        <v>0</v>
      </c>
      <c r="E278" s="92">
        <f>+SUM('30'!$I$63:$I$65)</f>
        <v>0</v>
      </c>
      <c r="F278" s="96" t="str">
        <f t="shared" si="56"/>
        <v/>
      </c>
      <c r="G278" s="71">
        <f t="shared" si="59"/>
        <v>0.93</v>
      </c>
      <c r="H278" s="75">
        <f t="shared" si="60"/>
        <v>0.88</v>
      </c>
      <c r="I278" s="240" t="str">
        <f t="shared" si="57"/>
        <v/>
      </c>
      <c r="J278" s="85">
        <f t="shared" si="61"/>
        <v>60000</v>
      </c>
      <c r="K278" s="217">
        <f t="shared" si="62"/>
        <v>63000</v>
      </c>
      <c r="L278" s="5">
        <f>+SUM('30'!$I$63)</f>
        <v>0</v>
      </c>
      <c r="M278" s="92">
        <f>+SUM('30'!$I$64)</f>
        <v>0</v>
      </c>
      <c r="N278" s="3">
        <f>+SUM('30'!$I$65)</f>
        <v>0</v>
      </c>
    </row>
    <row r="279" spans="1:14" ht="13.5" thickBot="1" x14ac:dyDescent="0.25">
      <c r="A279" s="82" t="str">
        <f t="shared" si="58"/>
        <v/>
      </c>
      <c r="B279" s="86">
        <f>+'31'!$I$60</f>
        <v>0</v>
      </c>
      <c r="C279" s="87">
        <f>+'31'!$I$61</f>
        <v>0</v>
      </c>
      <c r="D279" s="87">
        <f>+'31'!$I$62</f>
        <v>0</v>
      </c>
      <c r="E279" s="93">
        <f>+SUM('31'!$I$63:$I$65)</f>
        <v>0</v>
      </c>
      <c r="F279" s="97" t="str">
        <f t="shared" si="56"/>
        <v/>
      </c>
      <c r="G279" s="90">
        <f t="shared" si="59"/>
        <v>0.93</v>
      </c>
      <c r="H279" s="76">
        <f t="shared" si="60"/>
        <v>0.88</v>
      </c>
      <c r="I279" s="241" t="str">
        <f t="shared" si="57"/>
        <v/>
      </c>
      <c r="J279" s="87">
        <f t="shared" si="61"/>
        <v>60000</v>
      </c>
      <c r="K279" s="218">
        <f t="shared" si="62"/>
        <v>63000</v>
      </c>
      <c r="L279" s="103">
        <f>+SUM('31'!$I$63)</f>
        <v>0</v>
      </c>
      <c r="M279" s="93">
        <f>+SUM('31'!$I$64)</f>
        <v>0</v>
      </c>
      <c r="N279" s="77">
        <f>+SUM('31'!$I$65)</f>
        <v>0</v>
      </c>
    </row>
    <row r="280" spans="1:14" ht="13.5" thickBot="1" x14ac:dyDescent="0.25">
      <c r="A280" s="83" t="s">
        <v>24</v>
      </c>
      <c r="B280" s="88">
        <f>SUM(B249:B279)</f>
        <v>61</v>
      </c>
      <c r="C280" s="89">
        <f>SUM(C249:C279)</f>
        <v>2</v>
      </c>
      <c r="D280" s="89">
        <f>SUM(D249:D279)</f>
        <v>59</v>
      </c>
      <c r="E280" s="94">
        <f>SUM(E249:E279)</f>
        <v>2</v>
      </c>
      <c r="F280" s="98">
        <f>+IF(SUM(E280,B280)&gt;0,B280/SUM(E280,B280),"")</f>
        <v>0.96825396825396826</v>
      </c>
      <c r="G280" s="95">
        <f t="shared" si="59"/>
        <v>0.93</v>
      </c>
      <c r="H280" s="78">
        <f t="shared" si="60"/>
        <v>0.88</v>
      </c>
      <c r="I280" s="242">
        <f t="shared" si="57"/>
        <v>32786.885245901642</v>
      </c>
      <c r="J280" s="89">
        <f t="shared" si="61"/>
        <v>60000</v>
      </c>
      <c r="K280" s="219">
        <f t="shared" si="62"/>
        <v>63000</v>
      </c>
      <c r="L280" s="104">
        <f t="shared" ref="L280:N280" si="63">SUM(L249:L279)</f>
        <v>0</v>
      </c>
      <c r="M280" s="94">
        <f t="shared" si="63"/>
        <v>0</v>
      </c>
      <c r="N280" s="79">
        <f t="shared" si="63"/>
        <v>2</v>
      </c>
    </row>
    <row r="282" spans="1:14" ht="50.25" customHeight="1" thickBot="1" x14ac:dyDescent="0.4">
      <c r="A282" s="251" t="str">
        <f>[1]Montáž!$AO$8</f>
        <v>SPB S</v>
      </c>
      <c r="B282" s="252"/>
      <c r="C282" s="252"/>
      <c r="D282" s="252"/>
      <c r="E282" s="252"/>
      <c r="F282" s="252"/>
      <c r="G282" s="252"/>
      <c r="H282" s="252"/>
      <c r="I282" s="252"/>
      <c r="J282" s="252"/>
      <c r="K282" s="252"/>
      <c r="L282" s="252"/>
      <c r="M282" s="252"/>
      <c r="N282" s="253"/>
    </row>
    <row r="283" spans="1:14" x14ac:dyDescent="0.2">
      <c r="A283" s="81" t="s">
        <v>18</v>
      </c>
      <c r="B283" s="80" t="s">
        <v>0</v>
      </c>
      <c r="C283" s="73" t="s">
        <v>19</v>
      </c>
      <c r="D283" s="73" t="s">
        <v>20</v>
      </c>
      <c r="E283" s="91" t="s">
        <v>21</v>
      </c>
      <c r="F283" s="81" t="s">
        <v>17</v>
      </c>
      <c r="G283" s="72" t="s">
        <v>22</v>
      </c>
      <c r="H283" s="74" t="s">
        <v>26</v>
      </c>
      <c r="I283" s="80" t="s">
        <v>16</v>
      </c>
      <c r="J283" s="73" t="s">
        <v>23</v>
      </c>
      <c r="K283" s="74" t="s">
        <v>25</v>
      </c>
      <c r="L283" s="102" t="s">
        <v>3</v>
      </c>
      <c r="M283" s="74" t="s">
        <v>36</v>
      </c>
      <c r="N283" s="91" t="s">
        <v>5</v>
      </c>
    </row>
    <row r="284" spans="1:14" x14ac:dyDescent="0.2">
      <c r="A284" s="82">
        <f>+$B$1</f>
        <v>42826</v>
      </c>
      <c r="B284" s="84">
        <f>+'1'!$J$60</f>
        <v>0</v>
      </c>
      <c r="C284" s="85">
        <f>+'1'!$J$61</f>
        <v>0</v>
      </c>
      <c r="D284" s="85">
        <f>+'1'!$J$62</f>
        <v>0</v>
      </c>
      <c r="E284" s="92">
        <f>+SUM('1'!$J$63:$J$65)</f>
        <v>0</v>
      </c>
      <c r="F284" s="96" t="str">
        <f>+IF(SUM(E284,B284)&gt;0,B284/SUM(E284,B284),"")</f>
        <v/>
      </c>
      <c r="G284" s="71">
        <f>+[1]Montáž!$AO$53</f>
        <v>0.93</v>
      </c>
      <c r="H284" s="75">
        <f>+[1]Montáž!$AO$75</f>
        <v>0.88</v>
      </c>
      <c r="I284" s="240" t="str">
        <f>+IF(SUM(C284:D284)&gt;0,1000000*(C284/SUM(C284:D284)),"")</f>
        <v/>
      </c>
      <c r="J284" s="85">
        <f>+[1]Montáž!$AO$9</f>
        <v>59500</v>
      </c>
      <c r="K284" s="217">
        <f>+[1]Montáž!$AO$31</f>
        <v>62475</v>
      </c>
      <c r="L284" s="5">
        <f>+SUM('1'!$J$63)</f>
        <v>0</v>
      </c>
      <c r="M284" s="92">
        <f>+SUM('1'!$J$64)</f>
        <v>0</v>
      </c>
      <c r="N284" s="3">
        <f>+SUM('1'!$J$65)</f>
        <v>0</v>
      </c>
    </row>
    <row r="285" spans="1:14" x14ac:dyDescent="0.2">
      <c r="A285" s="82">
        <f>IFERROR(IF(MONTH(A284+1)=$D$1,A284+1,""),"")</f>
        <v>42827</v>
      </c>
      <c r="B285" s="84">
        <f>+'2'!$J$60</f>
        <v>0</v>
      </c>
      <c r="C285" s="85">
        <f>+'2'!$J$61</f>
        <v>0</v>
      </c>
      <c r="D285" s="85">
        <f>+'2'!$J$62</f>
        <v>0</v>
      </c>
      <c r="E285" s="92">
        <f>+SUM('2'!$J$63:$J$65)</f>
        <v>0</v>
      </c>
      <c r="F285" s="96" t="str">
        <f t="shared" ref="F285:F314" si="64">+IF(SUM(E285,B285)&gt;0,B285/SUM(E285,B285),"")</f>
        <v/>
      </c>
      <c r="G285" s="71">
        <f>+G284</f>
        <v>0.93</v>
      </c>
      <c r="H285" s="75">
        <f>+H284</f>
        <v>0.88</v>
      </c>
      <c r="I285" s="240" t="str">
        <f t="shared" ref="I285:I315" si="65">+IF(SUM(C285:D285)&gt;0,1000000*(C285/SUM(C285:D285)),"")</f>
        <v/>
      </c>
      <c r="J285" s="85">
        <f>+J284</f>
        <v>59500</v>
      </c>
      <c r="K285" s="217">
        <f>+K284</f>
        <v>62475</v>
      </c>
      <c r="L285" s="5">
        <f>+SUM('2'!$J$63)</f>
        <v>0</v>
      </c>
      <c r="M285" s="92">
        <f>+SUM('2'!$J$64)</f>
        <v>0</v>
      </c>
      <c r="N285" s="3">
        <f>+SUM('2'!$J$65)</f>
        <v>0</v>
      </c>
    </row>
    <row r="286" spans="1:14" x14ac:dyDescent="0.2">
      <c r="A286" s="82">
        <f t="shared" ref="A286:A314" si="66">IFERROR(IF(MONTH(A285+1)=$D$1,A285+1,""),"")</f>
        <v>42828</v>
      </c>
      <c r="B286" s="84">
        <f>+'3'!$J$60</f>
        <v>0</v>
      </c>
      <c r="C286" s="85">
        <f>+'3'!$J$61</f>
        <v>0</v>
      </c>
      <c r="D286" s="85">
        <f>+'3'!$J$62</f>
        <v>0</v>
      </c>
      <c r="E286" s="92">
        <f>+SUM('3'!$J$63:$J$65)</f>
        <v>0</v>
      </c>
      <c r="F286" s="96" t="str">
        <f t="shared" si="64"/>
        <v/>
      </c>
      <c r="G286" s="71">
        <f t="shared" ref="G286:G315" si="67">+G285</f>
        <v>0.93</v>
      </c>
      <c r="H286" s="75">
        <f t="shared" ref="H286:H315" si="68">+H285</f>
        <v>0.88</v>
      </c>
      <c r="I286" s="240" t="str">
        <f t="shared" si="65"/>
        <v/>
      </c>
      <c r="J286" s="85">
        <f t="shared" ref="J286:J315" si="69">+J285</f>
        <v>59500</v>
      </c>
      <c r="K286" s="217">
        <f t="shared" ref="K286:K315" si="70">+K285</f>
        <v>62475</v>
      </c>
      <c r="L286" s="5">
        <f>+SUM('3'!$J$63)</f>
        <v>0</v>
      </c>
      <c r="M286" s="92">
        <f>+SUM('3'!$J$64)</f>
        <v>0</v>
      </c>
      <c r="N286" s="3">
        <f>+SUM('3'!$J$65)</f>
        <v>0</v>
      </c>
    </row>
    <row r="287" spans="1:14" x14ac:dyDescent="0.2">
      <c r="A287" s="82">
        <f t="shared" si="66"/>
        <v>42829</v>
      </c>
      <c r="B287" s="84">
        <f>+'4'!$J$60</f>
        <v>0</v>
      </c>
      <c r="C287" s="85">
        <f>+'4'!$J$61</f>
        <v>0</v>
      </c>
      <c r="D287" s="85">
        <f>+'4'!$J$62</f>
        <v>0</v>
      </c>
      <c r="E287" s="92">
        <f>+SUM('4'!$J$63:$J$65)</f>
        <v>0</v>
      </c>
      <c r="F287" s="96" t="str">
        <f t="shared" si="64"/>
        <v/>
      </c>
      <c r="G287" s="71">
        <f t="shared" si="67"/>
        <v>0.93</v>
      </c>
      <c r="H287" s="75">
        <f t="shared" si="68"/>
        <v>0.88</v>
      </c>
      <c r="I287" s="240" t="str">
        <f t="shared" si="65"/>
        <v/>
      </c>
      <c r="J287" s="85">
        <f t="shared" si="69"/>
        <v>59500</v>
      </c>
      <c r="K287" s="217">
        <f t="shared" si="70"/>
        <v>62475</v>
      </c>
      <c r="L287" s="5">
        <f>+SUM('4'!$J$63)</f>
        <v>0</v>
      </c>
      <c r="M287" s="92">
        <f>+SUM('4'!$J$64)</f>
        <v>0</v>
      </c>
      <c r="N287" s="3">
        <f>+SUM('4'!$J$65)</f>
        <v>0</v>
      </c>
    </row>
    <row r="288" spans="1:14" x14ac:dyDescent="0.2">
      <c r="A288" s="82">
        <f t="shared" si="66"/>
        <v>42830</v>
      </c>
      <c r="B288" s="84">
        <f>+'5'!$J$60</f>
        <v>13</v>
      </c>
      <c r="C288" s="85">
        <f>+'5'!$J$61</f>
        <v>0</v>
      </c>
      <c r="D288" s="85">
        <f>+'5'!$J$62</f>
        <v>13</v>
      </c>
      <c r="E288" s="92">
        <f>+SUM('5'!$J$63:$J$65)</f>
        <v>0</v>
      </c>
      <c r="F288" s="96">
        <f t="shared" si="64"/>
        <v>1</v>
      </c>
      <c r="G288" s="71">
        <f t="shared" si="67"/>
        <v>0.93</v>
      </c>
      <c r="H288" s="75">
        <f t="shared" si="68"/>
        <v>0.88</v>
      </c>
      <c r="I288" s="240">
        <f t="shared" si="65"/>
        <v>0</v>
      </c>
      <c r="J288" s="85">
        <f t="shared" si="69"/>
        <v>59500</v>
      </c>
      <c r="K288" s="217">
        <f t="shared" si="70"/>
        <v>62475</v>
      </c>
      <c r="L288" s="5">
        <f>+SUM('5'!$J$63)</f>
        <v>0</v>
      </c>
      <c r="M288" s="92">
        <f>+SUM('5'!$J$64)</f>
        <v>0</v>
      </c>
      <c r="N288" s="3">
        <f>+SUM('5'!$J$65)</f>
        <v>0</v>
      </c>
    </row>
    <row r="289" spans="1:14" x14ac:dyDescent="0.2">
      <c r="A289" s="82">
        <f t="shared" si="66"/>
        <v>42831</v>
      </c>
      <c r="B289" s="84">
        <f>+'6'!$J$60</f>
        <v>0</v>
      </c>
      <c r="C289" s="85">
        <f>+'6'!$J$61</f>
        <v>0</v>
      </c>
      <c r="D289" s="85">
        <f>+'6'!$J$62</f>
        <v>0</v>
      </c>
      <c r="E289" s="92">
        <f>+SUM('6'!$J$63:$J$65)</f>
        <v>0</v>
      </c>
      <c r="F289" s="96" t="str">
        <f t="shared" si="64"/>
        <v/>
      </c>
      <c r="G289" s="71">
        <f t="shared" si="67"/>
        <v>0.93</v>
      </c>
      <c r="H289" s="75">
        <f t="shared" si="68"/>
        <v>0.88</v>
      </c>
      <c r="I289" s="240" t="str">
        <f t="shared" si="65"/>
        <v/>
      </c>
      <c r="J289" s="85">
        <f t="shared" si="69"/>
        <v>59500</v>
      </c>
      <c r="K289" s="217">
        <f t="shared" si="70"/>
        <v>62475</v>
      </c>
      <c r="L289" s="5">
        <f>+SUM('6'!$J$63)</f>
        <v>0</v>
      </c>
      <c r="M289" s="92">
        <f>+SUM('6'!$J$64)</f>
        <v>0</v>
      </c>
      <c r="N289" s="3">
        <f>+SUM('6'!$J$65)</f>
        <v>0</v>
      </c>
    </row>
    <row r="290" spans="1:14" x14ac:dyDescent="0.2">
      <c r="A290" s="82">
        <f t="shared" si="66"/>
        <v>42832</v>
      </c>
      <c r="B290" s="84">
        <f>+'7'!$J$60</f>
        <v>0</v>
      </c>
      <c r="C290" s="85">
        <f>+'7'!$J$61</f>
        <v>0</v>
      </c>
      <c r="D290" s="85">
        <f>+'7'!$J$62</f>
        <v>0</v>
      </c>
      <c r="E290" s="92">
        <f>+SUM('7'!$J$63:$J$65)</f>
        <v>0</v>
      </c>
      <c r="F290" s="96" t="str">
        <f t="shared" si="64"/>
        <v/>
      </c>
      <c r="G290" s="71">
        <f t="shared" si="67"/>
        <v>0.93</v>
      </c>
      <c r="H290" s="75">
        <f t="shared" si="68"/>
        <v>0.88</v>
      </c>
      <c r="I290" s="240" t="str">
        <f t="shared" si="65"/>
        <v/>
      </c>
      <c r="J290" s="85">
        <f t="shared" si="69"/>
        <v>59500</v>
      </c>
      <c r="K290" s="217">
        <f t="shared" si="70"/>
        <v>62475</v>
      </c>
      <c r="L290" s="5">
        <f>+SUM('7'!$J$63)</f>
        <v>0</v>
      </c>
      <c r="M290" s="92">
        <f>+SUM('7'!$J$64)</f>
        <v>0</v>
      </c>
      <c r="N290" s="3">
        <f>+SUM('7'!$J$65)</f>
        <v>0</v>
      </c>
    </row>
    <row r="291" spans="1:14" x14ac:dyDescent="0.2">
      <c r="A291" s="82">
        <f t="shared" si="66"/>
        <v>42833</v>
      </c>
      <c r="B291" s="84">
        <f>+'8'!$J$60</f>
        <v>0</v>
      </c>
      <c r="C291" s="85">
        <f>+'8'!$J$61</f>
        <v>0</v>
      </c>
      <c r="D291" s="85">
        <f>+'8'!$J$62</f>
        <v>0</v>
      </c>
      <c r="E291" s="92">
        <f>+SUM('8'!$J$63:$J$65)</f>
        <v>0</v>
      </c>
      <c r="F291" s="96" t="str">
        <f t="shared" si="64"/>
        <v/>
      </c>
      <c r="G291" s="71">
        <f t="shared" si="67"/>
        <v>0.93</v>
      </c>
      <c r="H291" s="75">
        <f t="shared" si="68"/>
        <v>0.88</v>
      </c>
      <c r="I291" s="240" t="str">
        <f t="shared" si="65"/>
        <v/>
      </c>
      <c r="J291" s="85">
        <f t="shared" si="69"/>
        <v>59500</v>
      </c>
      <c r="K291" s="217">
        <f t="shared" si="70"/>
        <v>62475</v>
      </c>
      <c r="L291" s="5">
        <f>+SUM('8'!$J$63)</f>
        <v>0</v>
      </c>
      <c r="M291" s="92">
        <f>+SUM('8'!$J$64)</f>
        <v>0</v>
      </c>
      <c r="N291" s="3">
        <f>+SUM('8'!$J$65)</f>
        <v>0</v>
      </c>
    </row>
    <row r="292" spans="1:14" x14ac:dyDescent="0.2">
      <c r="A292" s="82">
        <f t="shared" si="66"/>
        <v>42834</v>
      </c>
      <c r="B292" s="84">
        <f>+'9'!$J$60</f>
        <v>0</v>
      </c>
      <c r="C292" s="85">
        <f>+'9'!$J$61</f>
        <v>0</v>
      </c>
      <c r="D292" s="85">
        <f>+'9'!$J$62</f>
        <v>0</v>
      </c>
      <c r="E292" s="92">
        <f>+SUM('9'!$J$63:$J$65)</f>
        <v>0</v>
      </c>
      <c r="F292" s="96" t="str">
        <f t="shared" si="64"/>
        <v/>
      </c>
      <c r="G292" s="71">
        <f t="shared" si="67"/>
        <v>0.93</v>
      </c>
      <c r="H292" s="75">
        <f t="shared" si="68"/>
        <v>0.88</v>
      </c>
      <c r="I292" s="240" t="str">
        <f t="shared" si="65"/>
        <v/>
      </c>
      <c r="J292" s="85">
        <f t="shared" si="69"/>
        <v>59500</v>
      </c>
      <c r="K292" s="217">
        <f t="shared" si="70"/>
        <v>62475</v>
      </c>
      <c r="L292" s="5">
        <f>+SUM('9'!$J$63)</f>
        <v>0</v>
      </c>
      <c r="M292" s="92">
        <f>+SUM('9'!$J$64)</f>
        <v>0</v>
      </c>
      <c r="N292" s="3">
        <f>+SUM('9'!$J$65)</f>
        <v>0</v>
      </c>
    </row>
    <row r="293" spans="1:14" x14ac:dyDescent="0.2">
      <c r="A293" s="82">
        <f t="shared" si="66"/>
        <v>42835</v>
      </c>
      <c r="B293" s="84">
        <f>+'10'!$J$60</f>
        <v>0</v>
      </c>
      <c r="C293" s="85">
        <f>+'10'!$J$61</f>
        <v>0</v>
      </c>
      <c r="D293" s="85">
        <f>+'10'!$J$62</f>
        <v>0</v>
      </c>
      <c r="E293" s="92">
        <f>+SUM('10'!$J$63:$J$65)</f>
        <v>0</v>
      </c>
      <c r="F293" s="96" t="str">
        <f t="shared" si="64"/>
        <v/>
      </c>
      <c r="G293" s="71">
        <f t="shared" si="67"/>
        <v>0.93</v>
      </c>
      <c r="H293" s="75">
        <f t="shared" si="68"/>
        <v>0.88</v>
      </c>
      <c r="I293" s="240" t="str">
        <f t="shared" si="65"/>
        <v/>
      </c>
      <c r="J293" s="85">
        <f t="shared" si="69"/>
        <v>59500</v>
      </c>
      <c r="K293" s="217">
        <f t="shared" si="70"/>
        <v>62475</v>
      </c>
      <c r="L293" s="5">
        <f>+SUM('10'!$J$63)</f>
        <v>0</v>
      </c>
      <c r="M293" s="92">
        <f>+SUM('10'!$J$64)</f>
        <v>0</v>
      </c>
      <c r="N293" s="3">
        <f>+SUM('10'!$J$65)</f>
        <v>0</v>
      </c>
    </row>
    <row r="294" spans="1:14" x14ac:dyDescent="0.2">
      <c r="A294" s="82">
        <f t="shared" si="66"/>
        <v>42836</v>
      </c>
      <c r="B294" s="84">
        <f>+'11'!$J$60</f>
        <v>0</v>
      </c>
      <c r="C294" s="85">
        <f>+'11'!$J$61</f>
        <v>0</v>
      </c>
      <c r="D294" s="85">
        <f>+'11'!$J$62</f>
        <v>0</v>
      </c>
      <c r="E294" s="92">
        <f>+SUM('11'!$J$63:$J$65)</f>
        <v>0</v>
      </c>
      <c r="F294" s="96" t="str">
        <f t="shared" si="64"/>
        <v/>
      </c>
      <c r="G294" s="71">
        <f t="shared" si="67"/>
        <v>0.93</v>
      </c>
      <c r="H294" s="75">
        <f t="shared" si="68"/>
        <v>0.88</v>
      </c>
      <c r="I294" s="240" t="str">
        <f t="shared" si="65"/>
        <v/>
      </c>
      <c r="J294" s="85">
        <f t="shared" si="69"/>
        <v>59500</v>
      </c>
      <c r="K294" s="217">
        <f t="shared" si="70"/>
        <v>62475</v>
      </c>
      <c r="L294" s="5">
        <f>+SUM('11'!$J$63)</f>
        <v>0</v>
      </c>
      <c r="M294" s="92">
        <f>+SUM('11'!$J$64)</f>
        <v>0</v>
      </c>
      <c r="N294" s="3">
        <f>+SUM('11'!$J$65)</f>
        <v>0</v>
      </c>
    </row>
    <row r="295" spans="1:14" x14ac:dyDescent="0.2">
      <c r="A295" s="82">
        <f t="shared" si="66"/>
        <v>42837</v>
      </c>
      <c r="B295" s="84">
        <f>+'12'!$J$60</f>
        <v>9</v>
      </c>
      <c r="C295" s="85">
        <f>+'12'!$J$61</f>
        <v>0</v>
      </c>
      <c r="D295" s="85">
        <f>+'12'!$J$62</f>
        <v>9</v>
      </c>
      <c r="E295" s="92">
        <f>+SUM('12'!$J$63:$J$65)</f>
        <v>0</v>
      </c>
      <c r="F295" s="96">
        <f t="shared" si="64"/>
        <v>1</v>
      </c>
      <c r="G295" s="71">
        <f t="shared" si="67"/>
        <v>0.93</v>
      </c>
      <c r="H295" s="75">
        <f t="shared" si="68"/>
        <v>0.88</v>
      </c>
      <c r="I295" s="240">
        <f t="shared" si="65"/>
        <v>0</v>
      </c>
      <c r="J295" s="85">
        <f t="shared" si="69"/>
        <v>59500</v>
      </c>
      <c r="K295" s="217">
        <f t="shared" si="70"/>
        <v>62475</v>
      </c>
      <c r="L295" s="5">
        <f>+SUM('12'!$J$63)</f>
        <v>0</v>
      </c>
      <c r="M295" s="92">
        <f>+SUM('12'!$J$64)</f>
        <v>0</v>
      </c>
      <c r="N295" s="3">
        <f>+SUM('12'!$J$65)</f>
        <v>0</v>
      </c>
    </row>
    <row r="296" spans="1:14" x14ac:dyDescent="0.2">
      <c r="A296" s="82">
        <f t="shared" si="66"/>
        <v>42838</v>
      </c>
      <c r="B296" s="84">
        <f>+'13'!$J$60</f>
        <v>0</v>
      </c>
      <c r="C296" s="85">
        <f>+'13'!$J$61</f>
        <v>0</v>
      </c>
      <c r="D296" s="85">
        <f>+'13'!$J$62</f>
        <v>0</v>
      </c>
      <c r="E296" s="92">
        <f>+SUM('13'!$J$63:$J$65)</f>
        <v>0</v>
      </c>
      <c r="F296" s="96" t="str">
        <f t="shared" si="64"/>
        <v/>
      </c>
      <c r="G296" s="71">
        <f t="shared" si="67"/>
        <v>0.93</v>
      </c>
      <c r="H296" s="75">
        <f t="shared" si="68"/>
        <v>0.88</v>
      </c>
      <c r="I296" s="240" t="str">
        <f t="shared" si="65"/>
        <v/>
      </c>
      <c r="J296" s="85">
        <f t="shared" si="69"/>
        <v>59500</v>
      </c>
      <c r="K296" s="217">
        <f t="shared" si="70"/>
        <v>62475</v>
      </c>
      <c r="L296" s="5">
        <f>+SUM('13'!$J$63)</f>
        <v>0</v>
      </c>
      <c r="M296" s="92">
        <f>+SUM('13'!$J$64)</f>
        <v>0</v>
      </c>
      <c r="N296" s="3">
        <f>+SUM('13'!$J$65)</f>
        <v>0</v>
      </c>
    </row>
    <row r="297" spans="1:14" x14ac:dyDescent="0.2">
      <c r="A297" s="82">
        <f t="shared" si="66"/>
        <v>42839</v>
      </c>
      <c r="B297" s="84">
        <f>+'14'!$J$60</f>
        <v>0</v>
      </c>
      <c r="C297" s="85">
        <f>+'14'!$J$61</f>
        <v>0</v>
      </c>
      <c r="D297" s="85">
        <f>+'14'!$J$62</f>
        <v>0</v>
      </c>
      <c r="E297" s="92">
        <f>+SUM('14'!$J$63:$J$65)</f>
        <v>0</v>
      </c>
      <c r="F297" s="96" t="str">
        <f t="shared" si="64"/>
        <v/>
      </c>
      <c r="G297" s="71">
        <f t="shared" si="67"/>
        <v>0.93</v>
      </c>
      <c r="H297" s="75">
        <f t="shared" si="68"/>
        <v>0.88</v>
      </c>
      <c r="I297" s="240" t="str">
        <f t="shared" si="65"/>
        <v/>
      </c>
      <c r="J297" s="85">
        <f t="shared" si="69"/>
        <v>59500</v>
      </c>
      <c r="K297" s="217">
        <f t="shared" si="70"/>
        <v>62475</v>
      </c>
      <c r="L297" s="5">
        <f>+SUM('14'!$J$63)</f>
        <v>0</v>
      </c>
      <c r="M297" s="92">
        <f>+SUM('14'!$J$64)</f>
        <v>0</v>
      </c>
      <c r="N297" s="3">
        <f>+SUM('14'!$J$65)</f>
        <v>0</v>
      </c>
    </row>
    <row r="298" spans="1:14" x14ac:dyDescent="0.2">
      <c r="A298" s="82">
        <f t="shared" si="66"/>
        <v>42840</v>
      </c>
      <c r="B298" s="84">
        <f>+'15'!$J$60</f>
        <v>0</v>
      </c>
      <c r="C298" s="85">
        <f>+'15'!$J$61</f>
        <v>0</v>
      </c>
      <c r="D298" s="85">
        <f>+'15'!$J$62</f>
        <v>0</v>
      </c>
      <c r="E298" s="92">
        <f>+SUM('15'!$J$63:$J$65)</f>
        <v>0</v>
      </c>
      <c r="F298" s="96" t="str">
        <f t="shared" si="64"/>
        <v/>
      </c>
      <c r="G298" s="71">
        <f t="shared" si="67"/>
        <v>0.93</v>
      </c>
      <c r="H298" s="75">
        <f t="shared" si="68"/>
        <v>0.88</v>
      </c>
      <c r="I298" s="240" t="str">
        <f t="shared" si="65"/>
        <v/>
      </c>
      <c r="J298" s="85">
        <f t="shared" si="69"/>
        <v>59500</v>
      </c>
      <c r="K298" s="217">
        <f t="shared" si="70"/>
        <v>62475</v>
      </c>
      <c r="L298" s="5">
        <f>+SUM('15'!$J$63)</f>
        <v>0</v>
      </c>
      <c r="M298" s="92">
        <f>+SUM('15'!$J$64)</f>
        <v>0</v>
      </c>
      <c r="N298" s="3">
        <f>+SUM('15'!$J$65)</f>
        <v>0</v>
      </c>
    </row>
    <row r="299" spans="1:14" x14ac:dyDescent="0.2">
      <c r="A299" s="82">
        <f t="shared" si="66"/>
        <v>42841</v>
      </c>
      <c r="B299" s="84">
        <f>+'16'!$J$60</f>
        <v>0</v>
      </c>
      <c r="C299" s="85">
        <f>+'16'!$J$61</f>
        <v>0</v>
      </c>
      <c r="D299" s="85">
        <f>+'16'!$J$62</f>
        <v>0</v>
      </c>
      <c r="E299" s="92">
        <f>+SUM('16'!$J$63:$J$65)</f>
        <v>0</v>
      </c>
      <c r="F299" s="96" t="str">
        <f t="shared" si="64"/>
        <v/>
      </c>
      <c r="G299" s="71">
        <f t="shared" si="67"/>
        <v>0.93</v>
      </c>
      <c r="H299" s="75">
        <f t="shared" si="68"/>
        <v>0.88</v>
      </c>
      <c r="I299" s="240" t="str">
        <f t="shared" si="65"/>
        <v/>
      </c>
      <c r="J299" s="85">
        <f t="shared" si="69"/>
        <v>59500</v>
      </c>
      <c r="K299" s="217">
        <f t="shared" si="70"/>
        <v>62475</v>
      </c>
      <c r="L299" s="5">
        <f>+SUM('16'!$J$63)</f>
        <v>0</v>
      </c>
      <c r="M299" s="92">
        <f>+SUM('16'!$J$64)</f>
        <v>0</v>
      </c>
      <c r="N299" s="3">
        <f>+SUM('16'!$J$65)</f>
        <v>0</v>
      </c>
    </row>
    <row r="300" spans="1:14" x14ac:dyDescent="0.2">
      <c r="A300" s="82">
        <f t="shared" si="66"/>
        <v>42842</v>
      </c>
      <c r="B300" s="84">
        <f>+'17'!$J$60</f>
        <v>0</v>
      </c>
      <c r="C300" s="85">
        <f>+'17'!$J$61</f>
        <v>0</v>
      </c>
      <c r="D300" s="85">
        <f>+'17'!$J$62</f>
        <v>0</v>
      </c>
      <c r="E300" s="92">
        <f>+SUM('17'!$J$63:$J$65)</f>
        <v>0</v>
      </c>
      <c r="F300" s="96" t="str">
        <f t="shared" si="64"/>
        <v/>
      </c>
      <c r="G300" s="71">
        <f t="shared" si="67"/>
        <v>0.93</v>
      </c>
      <c r="H300" s="75">
        <f t="shared" si="68"/>
        <v>0.88</v>
      </c>
      <c r="I300" s="240" t="str">
        <f t="shared" si="65"/>
        <v/>
      </c>
      <c r="J300" s="85">
        <f t="shared" si="69"/>
        <v>59500</v>
      </c>
      <c r="K300" s="217">
        <f t="shared" si="70"/>
        <v>62475</v>
      </c>
      <c r="L300" s="5">
        <f>+SUM('17'!$J$63)</f>
        <v>0</v>
      </c>
      <c r="M300" s="92">
        <f>+SUM('17'!$J$64)</f>
        <v>0</v>
      </c>
      <c r="N300" s="3">
        <f>+SUM('17'!$J$65)</f>
        <v>0</v>
      </c>
    </row>
    <row r="301" spans="1:14" x14ac:dyDescent="0.2">
      <c r="A301" s="82">
        <f t="shared" si="66"/>
        <v>42843</v>
      </c>
      <c r="B301" s="84">
        <f>+'18'!$J$60</f>
        <v>0</v>
      </c>
      <c r="C301" s="85">
        <f>+'18'!$J$61</f>
        <v>0</v>
      </c>
      <c r="D301" s="85">
        <f>+'18'!$J$62</f>
        <v>0</v>
      </c>
      <c r="E301" s="92">
        <f>+SUM('18'!$J$63:$J$65)</f>
        <v>0</v>
      </c>
      <c r="F301" s="96" t="str">
        <f t="shared" si="64"/>
        <v/>
      </c>
      <c r="G301" s="71">
        <f t="shared" si="67"/>
        <v>0.93</v>
      </c>
      <c r="H301" s="75">
        <f t="shared" si="68"/>
        <v>0.88</v>
      </c>
      <c r="I301" s="240" t="str">
        <f t="shared" si="65"/>
        <v/>
      </c>
      <c r="J301" s="85">
        <f t="shared" si="69"/>
        <v>59500</v>
      </c>
      <c r="K301" s="217">
        <f t="shared" si="70"/>
        <v>62475</v>
      </c>
      <c r="L301" s="5">
        <f>+SUM('18'!$J$63)</f>
        <v>0</v>
      </c>
      <c r="M301" s="92">
        <f>+SUM('18'!$J$64)</f>
        <v>0</v>
      </c>
      <c r="N301" s="3">
        <f>+SUM('18'!$J$65)</f>
        <v>0</v>
      </c>
    </row>
    <row r="302" spans="1:14" x14ac:dyDescent="0.2">
      <c r="A302" s="82">
        <f t="shared" si="66"/>
        <v>42844</v>
      </c>
      <c r="B302" s="84">
        <f>+'19'!$J$60</f>
        <v>0</v>
      </c>
      <c r="C302" s="85">
        <f>+'19'!$J$61</f>
        <v>0</v>
      </c>
      <c r="D302" s="85">
        <f>+'19'!$J$62</f>
        <v>0</v>
      </c>
      <c r="E302" s="92">
        <f>+SUM('19'!$J$63:$J$65)</f>
        <v>0</v>
      </c>
      <c r="F302" s="96" t="str">
        <f t="shared" si="64"/>
        <v/>
      </c>
      <c r="G302" s="71">
        <f t="shared" si="67"/>
        <v>0.93</v>
      </c>
      <c r="H302" s="75">
        <f t="shared" si="68"/>
        <v>0.88</v>
      </c>
      <c r="I302" s="240" t="str">
        <f t="shared" si="65"/>
        <v/>
      </c>
      <c r="J302" s="85">
        <f t="shared" si="69"/>
        <v>59500</v>
      </c>
      <c r="K302" s="217">
        <f t="shared" si="70"/>
        <v>62475</v>
      </c>
      <c r="L302" s="5">
        <f>+SUM('19'!$J$63)</f>
        <v>0</v>
      </c>
      <c r="M302" s="92">
        <f>+SUM('19'!$J$64)</f>
        <v>0</v>
      </c>
      <c r="N302" s="3">
        <f>+SUM('19'!$J$65)</f>
        <v>0</v>
      </c>
    </row>
    <row r="303" spans="1:14" x14ac:dyDescent="0.2">
      <c r="A303" s="82">
        <f t="shared" si="66"/>
        <v>42845</v>
      </c>
      <c r="B303" s="84">
        <f>+'20'!$J$60</f>
        <v>0</v>
      </c>
      <c r="C303" s="85">
        <f>+'20'!$J$61</f>
        <v>0</v>
      </c>
      <c r="D303" s="85">
        <f>+'20'!$J$62</f>
        <v>0</v>
      </c>
      <c r="E303" s="92">
        <f>+SUM('20'!$J$63:$J$65)</f>
        <v>0</v>
      </c>
      <c r="F303" s="96" t="str">
        <f t="shared" si="64"/>
        <v/>
      </c>
      <c r="G303" s="71">
        <f t="shared" si="67"/>
        <v>0.93</v>
      </c>
      <c r="H303" s="75">
        <f t="shared" si="68"/>
        <v>0.88</v>
      </c>
      <c r="I303" s="240" t="str">
        <f t="shared" si="65"/>
        <v/>
      </c>
      <c r="J303" s="85">
        <f t="shared" si="69"/>
        <v>59500</v>
      </c>
      <c r="K303" s="217">
        <f t="shared" si="70"/>
        <v>62475</v>
      </c>
      <c r="L303" s="5">
        <f>+SUM('20'!$J$63)</f>
        <v>0</v>
      </c>
      <c r="M303" s="92">
        <f>+SUM('20'!$J$64)</f>
        <v>0</v>
      </c>
      <c r="N303" s="3">
        <f>+SUM('20'!$J$65)</f>
        <v>0</v>
      </c>
    </row>
    <row r="304" spans="1:14" x14ac:dyDescent="0.2">
      <c r="A304" s="82">
        <f t="shared" si="66"/>
        <v>42846</v>
      </c>
      <c r="B304" s="84">
        <f>+'21'!$J$60</f>
        <v>0</v>
      </c>
      <c r="C304" s="85">
        <f>+'21'!$J$61</f>
        <v>0</v>
      </c>
      <c r="D304" s="85">
        <f>+'21'!$J$62</f>
        <v>0</v>
      </c>
      <c r="E304" s="92">
        <f>+SUM('21'!$J$63:$J$65)</f>
        <v>0</v>
      </c>
      <c r="F304" s="96" t="str">
        <f t="shared" si="64"/>
        <v/>
      </c>
      <c r="G304" s="71">
        <f t="shared" si="67"/>
        <v>0.93</v>
      </c>
      <c r="H304" s="75">
        <f t="shared" si="68"/>
        <v>0.88</v>
      </c>
      <c r="I304" s="240" t="str">
        <f t="shared" si="65"/>
        <v/>
      </c>
      <c r="J304" s="85">
        <f t="shared" si="69"/>
        <v>59500</v>
      </c>
      <c r="K304" s="217">
        <f t="shared" si="70"/>
        <v>62475</v>
      </c>
      <c r="L304" s="5">
        <f>+SUM('21'!$J$63)</f>
        <v>0</v>
      </c>
      <c r="M304" s="92">
        <f>+SUM('21'!$J$64)</f>
        <v>0</v>
      </c>
      <c r="N304" s="3">
        <f>+SUM('21'!$J$65)</f>
        <v>0</v>
      </c>
    </row>
    <row r="305" spans="1:14" x14ac:dyDescent="0.2">
      <c r="A305" s="82">
        <f t="shared" si="66"/>
        <v>42847</v>
      </c>
      <c r="B305" s="84">
        <f>+'22'!$J$60</f>
        <v>0</v>
      </c>
      <c r="C305" s="85">
        <f>+'22'!$J$61</f>
        <v>0</v>
      </c>
      <c r="D305" s="85">
        <f>+'22'!$J$62</f>
        <v>0</v>
      </c>
      <c r="E305" s="92">
        <f>+SUM('22'!$J$63:$J$65)</f>
        <v>0</v>
      </c>
      <c r="F305" s="96" t="str">
        <f t="shared" si="64"/>
        <v/>
      </c>
      <c r="G305" s="71">
        <f t="shared" si="67"/>
        <v>0.93</v>
      </c>
      <c r="H305" s="75">
        <f t="shared" si="68"/>
        <v>0.88</v>
      </c>
      <c r="I305" s="240" t="str">
        <f t="shared" si="65"/>
        <v/>
      </c>
      <c r="J305" s="85">
        <f t="shared" si="69"/>
        <v>59500</v>
      </c>
      <c r="K305" s="217">
        <f t="shared" si="70"/>
        <v>62475</v>
      </c>
      <c r="L305" s="5">
        <f>+SUM('22'!$J$63)</f>
        <v>0</v>
      </c>
      <c r="M305" s="92">
        <f>+SUM('22'!$J$64)</f>
        <v>0</v>
      </c>
      <c r="N305" s="3">
        <f>+SUM('22'!$J$65)</f>
        <v>0</v>
      </c>
    </row>
    <row r="306" spans="1:14" x14ac:dyDescent="0.2">
      <c r="A306" s="82">
        <f t="shared" si="66"/>
        <v>42848</v>
      </c>
      <c r="B306" s="84">
        <f>+'23'!$J$60</f>
        <v>0</v>
      </c>
      <c r="C306" s="85">
        <f>+'23'!$J$61</f>
        <v>0</v>
      </c>
      <c r="D306" s="85">
        <f>+'23'!$J$62</f>
        <v>0</v>
      </c>
      <c r="E306" s="92">
        <f>+SUM('23'!$J$63:$J$65)</f>
        <v>0</v>
      </c>
      <c r="F306" s="96" t="str">
        <f t="shared" si="64"/>
        <v/>
      </c>
      <c r="G306" s="71">
        <f t="shared" si="67"/>
        <v>0.93</v>
      </c>
      <c r="H306" s="75">
        <f t="shared" si="68"/>
        <v>0.88</v>
      </c>
      <c r="I306" s="240" t="str">
        <f t="shared" si="65"/>
        <v/>
      </c>
      <c r="J306" s="85">
        <f t="shared" si="69"/>
        <v>59500</v>
      </c>
      <c r="K306" s="217">
        <f t="shared" si="70"/>
        <v>62475</v>
      </c>
      <c r="L306" s="5">
        <f>+SUM('23'!$J$63)</f>
        <v>0</v>
      </c>
      <c r="M306" s="92">
        <f>+SUM('23'!$J$64)</f>
        <v>0</v>
      </c>
      <c r="N306" s="3">
        <f>+SUM('23'!$J$65)</f>
        <v>0</v>
      </c>
    </row>
    <row r="307" spans="1:14" x14ac:dyDescent="0.2">
      <c r="A307" s="82">
        <f t="shared" si="66"/>
        <v>42849</v>
      </c>
      <c r="B307" s="84">
        <f>+'24'!$J$60</f>
        <v>0</v>
      </c>
      <c r="C307" s="85">
        <f>+'24'!$J$61</f>
        <v>0</v>
      </c>
      <c r="D307" s="85">
        <f>+'24'!$J$62</f>
        <v>0</v>
      </c>
      <c r="E307" s="92">
        <f>+SUM('24'!$J$63:$J$65)</f>
        <v>0</v>
      </c>
      <c r="F307" s="96" t="str">
        <f t="shared" si="64"/>
        <v/>
      </c>
      <c r="G307" s="71">
        <f t="shared" si="67"/>
        <v>0.93</v>
      </c>
      <c r="H307" s="75">
        <f t="shared" si="68"/>
        <v>0.88</v>
      </c>
      <c r="I307" s="240" t="str">
        <f t="shared" si="65"/>
        <v/>
      </c>
      <c r="J307" s="85">
        <f t="shared" si="69"/>
        <v>59500</v>
      </c>
      <c r="K307" s="217">
        <f t="shared" si="70"/>
        <v>62475</v>
      </c>
      <c r="L307" s="5">
        <f>+SUM('24'!$J$63)</f>
        <v>0</v>
      </c>
      <c r="M307" s="92">
        <f>+SUM('24'!$J$64)</f>
        <v>0</v>
      </c>
      <c r="N307" s="3">
        <f>+SUM('24'!$J$65)</f>
        <v>0</v>
      </c>
    </row>
    <row r="308" spans="1:14" x14ac:dyDescent="0.2">
      <c r="A308" s="82">
        <f t="shared" si="66"/>
        <v>42850</v>
      </c>
      <c r="B308" s="84">
        <f>+'25'!$J$60</f>
        <v>1</v>
      </c>
      <c r="C308" s="85">
        <f>+'25'!$J$61</f>
        <v>0</v>
      </c>
      <c r="D308" s="85">
        <f>+'25'!$J$62</f>
        <v>1</v>
      </c>
      <c r="E308" s="92">
        <f>+SUM('25'!$J$63:$J$65)</f>
        <v>0</v>
      </c>
      <c r="F308" s="96">
        <f t="shared" si="64"/>
        <v>1</v>
      </c>
      <c r="G308" s="71">
        <f t="shared" si="67"/>
        <v>0.93</v>
      </c>
      <c r="H308" s="75">
        <f t="shared" si="68"/>
        <v>0.88</v>
      </c>
      <c r="I308" s="240">
        <f t="shared" si="65"/>
        <v>0</v>
      </c>
      <c r="J308" s="85">
        <f t="shared" si="69"/>
        <v>59500</v>
      </c>
      <c r="K308" s="217">
        <f t="shared" si="70"/>
        <v>62475</v>
      </c>
      <c r="L308" s="5">
        <f>+SUM('25'!$J$63)</f>
        <v>0</v>
      </c>
      <c r="M308" s="92">
        <f>+SUM('25'!$J$64)</f>
        <v>0</v>
      </c>
      <c r="N308" s="3">
        <f>+SUM('25'!$J$65)</f>
        <v>0</v>
      </c>
    </row>
    <row r="309" spans="1:14" x14ac:dyDescent="0.2">
      <c r="A309" s="82">
        <f t="shared" si="66"/>
        <v>42851</v>
      </c>
      <c r="B309" s="84">
        <f>+'26'!$J$60</f>
        <v>2</v>
      </c>
      <c r="C309" s="85">
        <f>+'26'!$J$61</f>
        <v>0</v>
      </c>
      <c r="D309" s="85">
        <f>+'26'!$J$62</f>
        <v>2</v>
      </c>
      <c r="E309" s="92">
        <f>+SUM('26'!$J$63:$J$65)</f>
        <v>0</v>
      </c>
      <c r="F309" s="96">
        <f t="shared" si="64"/>
        <v>1</v>
      </c>
      <c r="G309" s="71">
        <f t="shared" si="67"/>
        <v>0.93</v>
      </c>
      <c r="H309" s="75">
        <f t="shared" si="68"/>
        <v>0.88</v>
      </c>
      <c r="I309" s="240">
        <f t="shared" si="65"/>
        <v>0</v>
      </c>
      <c r="J309" s="85">
        <f t="shared" si="69"/>
        <v>59500</v>
      </c>
      <c r="K309" s="217">
        <f t="shared" si="70"/>
        <v>62475</v>
      </c>
      <c r="L309" s="5">
        <f>+SUM('26'!$J$63)</f>
        <v>0</v>
      </c>
      <c r="M309" s="92">
        <f>+SUM('26'!$J$64)</f>
        <v>0</v>
      </c>
      <c r="N309" s="3">
        <f>+SUM('26'!$J$65)</f>
        <v>0</v>
      </c>
    </row>
    <row r="310" spans="1:14" x14ac:dyDescent="0.2">
      <c r="A310" s="82">
        <f t="shared" si="66"/>
        <v>42852</v>
      </c>
      <c r="B310" s="84">
        <f>+'27'!$J$60</f>
        <v>0</v>
      </c>
      <c r="C310" s="85">
        <f>+'27'!$J$61</f>
        <v>0</v>
      </c>
      <c r="D310" s="85">
        <f>+'27'!$J$62</f>
        <v>0</v>
      </c>
      <c r="E310" s="92">
        <f>+SUM('27'!$J$63:$J$65)</f>
        <v>0</v>
      </c>
      <c r="F310" s="96" t="str">
        <f t="shared" si="64"/>
        <v/>
      </c>
      <c r="G310" s="71">
        <f t="shared" si="67"/>
        <v>0.93</v>
      </c>
      <c r="H310" s="75">
        <f t="shared" si="68"/>
        <v>0.88</v>
      </c>
      <c r="I310" s="240" t="str">
        <f t="shared" si="65"/>
        <v/>
      </c>
      <c r="J310" s="85">
        <f t="shared" si="69"/>
        <v>59500</v>
      </c>
      <c r="K310" s="217">
        <f t="shared" si="70"/>
        <v>62475</v>
      </c>
      <c r="L310" s="5">
        <f>+SUM('27'!$J$63)</f>
        <v>0</v>
      </c>
      <c r="M310" s="92">
        <f>+SUM('27'!$J$64)</f>
        <v>0</v>
      </c>
      <c r="N310" s="3">
        <f>+SUM('27'!$J$65)</f>
        <v>0</v>
      </c>
    </row>
    <row r="311" spans="1:14" x14ac:dyDescent="0.2">
      <c r="A311" s="82">
        <f t="shared" si="66"/>
        <v>42853</v>
      </c>
      <c r="B311" s="84">
        <f>+'28'!$J$60</f>
        <v>0</v>
      </c>
      <c r="C311" s="85">
        <f>+'28'!$J$61</f>
        <v>0</v>
      </c>
      <c r="D311" s="85">
        <f>+'28'!$J$62</f>
        <v>0</v>
      </c>
      <c r="E311" s="92">
        <f>+SUM('28'!$J$63:$J$65)</f>
        <v>0</v>
      </c>
      <c r="F311" s="96" t="str">
        <f t="shared" si="64"/>
        <v/>
      </c>
      <c r="G311" s="71">
        <f t="shared" si="67"/>
        <v>0.93</v>
      </c>
      <c r="H311" s="75">
        <f t="shared" si="68"/>
        <v>0.88</v>
      </c>
      <c r="I311" s="240" t="str">
        <f t="shared" si="65"/>
        <v/>
      </c>
      <c r="J311" s="85">
        <f t="shared" si="69"/>
        <v>59500</v>
      </c>
      <c r="K311" s="217">
        <f t="shared" si="70"/>
        <v>62475</v>
      </c>
      <c r="L311" s="5">
        <f>+SUM('28'!$J$63)</f>
        <v>0</v>
      </c>
      <c r="M311" s="92">
        <f>+SUM('28'!$J$64)</f>
        <v>0</v>
      </c>
      <c r="N311" s="3">
        <f>+SUM('28'!$J$65)</f>
        <v>0</v>
      </c>
    </row>
    <row r="312" spans="1:14" x14ac:dyDescent="0.2">
      <c r="A312" s="82">
        <f t="shared" si="66"/>
        <v>42854</v>
      </c>
      <c r="B312" s="84">
        <f>+'29'!$J$60</f>
        <v>0</v>
      </c>
      <c r="C312" s="85">
        <f>+'29'!$J$61</f>
        <v>0</v>
      </c>
      <c r="D312" s="85">
        <f>+'29'!$J$62</f>
        <v>0</v>
      </c>
      <c r="E312" s="92">
        <f>+SUM('29'!$J$63:$J$65)</f>
        <v>0</v>
      </c>
      <c r="F312" s="96" t="str">
        <f t="shared" si="64"/>
        <v/>
      </c>
      <c r="G312" s="71">
        <f t="shared" si="67"/>
        <v>0.93</v>
      </c>
      <c r="H312" s="75">
        <f t="shared" si="68"/>
        <v>0.88</v>
      </c>
      <c r="I312" s="240" t="str">
        <f t="shared" si="65"/>
        <v/>
      </c>
      <c r="J312" s="85">
        <f t="shared" si="69"/>
        <v>59500</v>
      </c>
      <c r="K312" s="217">
        <f t="shared" si="70"/>
        <v>62475</v>
      </c>
      <c r="L312" s="5">
        <f>+SUM('29'!$J$63)</f>
        <v>0</v>
      </c>
      <c r="M312" s="92">
        <f>+SUM('29'!$J$64)</f>
        <v>0</v>
      </c>
      <c r="N312" s="3">
        <f>+SUM('29'!$J$65)</f>
        <v>0</v>
      </c>
    </row>
    <row r="313" spans="1:14" x14ac:dyDescent="0.2">
      <c r="A313" s="82">
        <f t="shared" si="66"/>
        <v>42855</v>
      </c>
      <c r="B313" s="84">
        <f>+'30'!$J$60</f>
        <v>0</v>
      </c>
      <c r="C313" s="85">
        <f>+'30'!$J$61</f>
        <v>0</v>
      </c>
      <c r="D313" s="85">
        <f>+'30'!$J$62</f>
        <v>0</v>
      </c>
      <c r="E313" s="92">
        <f>+SUM('30'!$J$63:$J$65)</f>
        <v>0</v>
      </c>
      <c r="F313" s="96" t="str">
        <f t="shared" si="64"/>
        <v/>
      </c>
      <c r="G313" s="71">
        <f t="shared" si="67"/>
        <v>0.93</v>
      </c>
      <c r="H313" s="75">
        <f t="shared" si="68"/>
        <v>0.88</v>
      </c>
      <c r="I313" s="240" t="str">
        <f t="shared" si="65"/>
        <v/>
      </c>
      <c r="J313" s="85">
        <f t="shared" si="69"/>
        <v>59500</v>
      </c>
      <c r="K313" s="217">
        <f t="shared" si="70"/>
        <v>62475</v>
      </c>
      <c r="L313" s="5">
        <f>+SUM('30'!$J$63)</f>
        <v>0</v>
      </c>
      <c r="M313" s="92">
        <f>+SUM('30'!$J$64)</f>
        <v>0</v>
      </c>
      <c r="N313" s="3">
        <f>+SUM('30'!$J$65)</f>
        <v>0</v>
      </c>
    </row>
    <row r="314" spans="1:14" ht="13.5" thickBot="1" x14ac:dyDescent="0.25">
      <c r="A314" s="82" t="str">
        <f t="shared" si="66"/>
        <v/>
      </c>
      <c r="B314" s="86">
        <f>+'31'!$J$60</f>
        <v>0</v>
      </c>
      <c r="C314" s="87">
        <f>+'31'!$J$61</f>
        <v>0</v>
      </c>
      <c r="D314" s="87">
        <f>+'31'!$J$62</f>
        <v>0</v>
      </c>
      <c r="E314" s="93">
        <f>+SUM('31'!$J$63:$J$65)</f>
        <v>0</v>
      </c>
      <c r="F314" s="97" t="str">
        <f t="shared" si="64"/>
        <v/>
      </c>
      <c r="G314" s="90">
        <f t="shared" si="67"/>
        <v>0.93</v>
      </c>
      <c r="H314" s="76">
        <f t="shared" si="68"/>
        <v>0.88</v>
      </c>
      <c r="I314" s="241" t="str">
        <f t="shared" si="65"/>
        <v/>
      </c>
      <c r="J314" s="87">
        <f t="shared" si="69"/>
        <v>59500</v>
      </c>
      <c r="K314" s="218">
        <f t="shared" si="70"/>
        <v>62475</v>
      </c>
      <c r="L314" s="103">
        <f>+SUM('31'!$J$63)</f>
        <v>0</v>
      </c>
      <c r="M314" s="93">
        <f>+SUM('31'!$J$64)</f>
        <v>0</v>
      </c>
      <c r="N314" s="77">
        <f>+SUM('31'!$J$65)</f>
        <v>0</v>
      </c>
    </row>
    <row r="315" spans="1:14" ht="13.5" thickBot="1" x14ac:dyDescent="0.25">
      <c r="A315" s="83" t="s">
        <v>24</v>
      </c>
      <c r="B315" s="88">
        <f>SUM(B284:B314)</f>
        <v>25</v>
      </c>
      <c r="C315" s="89">
        <f>SUM(C284:C314)</f>
        <v>0</v>
      </c>
      <c r="D315" s="89">
        <f>SUM(D284:D314)</f>
        <v>25</v>
      </c>
      <c r="E315" s="94">
        <f>SUM(E284:E314)</f>
        <v>0</v>
      </c>
      <c r="F315" s="98">
        <f>+IF(SUM(E315,B315)&gt;0,B315/SUM(E315,B315),"")</f>
        <v>1</v>
      </c>
      <c r="G315" s="95">
        <f t="shared" si="67"/>
        <v>0.93</v>
      </c>
      <c r="H315" s="78">
        <f t="shared" si="68"/>
        <v>0.88</v>
      </c>
      <c r="I315" s="242">
        <f t="shared" si="65"/>
        <v>0</v>
      </c>
      <c r="J315" s="89">
        <f t="shared" si="69"/>
        <v>59500</v>
      </c>
      <c r="K315" s="219">
        <f t="shared" si="70"/>
        <v>62475</v>
      </c>
      <c r="L315" s="104">
        <f t="shared" ref="L315:N315" si="71">SUM(L284:L314)</f>
        <v>0</v>
      </c>
      <c r="M315" s="94">
        <f t="shared" si="71"/>
        <v>0</v>
      </c>
      <c r="N315" s="79">
        <f t="shared" si="71"/>
        <v>0</v>
      </c>
    </row>
    <row r="317" spans="1:14" s="208" customFormat="1" ht="48" customHeight="1" thickBot="1" x14ac:dyDescent="0.4">
      <c r="A317" s="251" t="str">
        <f>[1]Montáž!$AP$8</f>
        <v>SPB W/F</v>
      </c>
      <c r="B317" s="252"/>
      <c r="C317" s="252"/>
      <c r="D317" s="252"/>
      <c r="E317" s="252"/>
      <c r="F317" s="252"/>
      <c r="G317" s="252"/>
      <c r="H317" s="252"/>
      <c r="I317" s="252"/>
      <c r="J317" s="252"/>
      <c r="K317" s="252"/>
      <c r="L317" s="252"/>
      <c r="M317" s="252"/>
      <c r="N317" s="253"/>
    </row>
    <row r="318" spans="1:14" x14ac:dyDescent="0.2">
      <c r="A318" s="81" t="s">
        <v>18</v>
      </c>
      <c r="B318" s="80" t="s">
        <v>0</v>
      </c>
      <c r="C318" s="73" t="s">
        <v>19</v>
      </c>
      <c r="D318" s="73" t="s">
        <v>20</v>
      </c>
      <c r="E318" s="91" t="s">
        <v>21</v>
      </c>
      <c r="F318" s="81" t="s">
        <v>17</v>
      </c>
      <c r="G318" s="72" t="s">
        <v>22</v>
      </c>
      <c r="H318" s="74" t="s">
        <v>26</v>
      </c>
      <c r="I318" s="80" t="s">
        <v>16</v>
      </c>
      <c r="J318" s="73" t="s">
        <v>23</v>
      </c>
      <c r="K318" s="74" t="s">
        <v>25</v>
      </c>
      <c r="L318" s="102" t="s">
        <v>3</v>
      </c>
      <c r="M318" s="74" t="s">
        <v>36</v>
      </c>
      <c r="N318" s="91" t="s">
        <v>5</v>
      </c>
    </row>
    <row r="319" spans="1:14" x14ac:dyDescent="0.2">
      <c r="A319" s="82">
        <f>+$B$1</f>
        <v>42826</v>
      </c>
      <c r="B319" s="84">
        <f>+'1'!$K$60</f>
        <v>0</v>
      </c>
      <c r="C319" s="85">
        <f>+'1'!$K$61</f>
        <v>0</v>
      </c>
      <c r="D319" s="85">
        <f>+'1'!$K$62</f>
        <v>0</v>
      </c>
      <c r="E319" s="92">
        <f>+SUM('1'!$K$63:$K$65)</f>
        <v>0</v>
      </c>
      <c r="F319" s="96" t="str">
        <f>+IF(SUM(E319,B319)&gt;0,B319/SUM(E319,B319),"")</f>
        <v/>
      </c>
      <c r="G319" s="71">
        <f>+[1]Montáž!$AP$53</f>
        <v>0.93</v>
      </c>
      <c r="H319" s="75">
        <f>+[1]Montáž!$AP$75</f>
        <v>0.88</v>
      </c>
      <c r="I319" s="240" t="str">
        <f>+IF(SUM(C319:D319)&gt;0,1000000*(C319/SUM(C319:D319)),"")</f>
        <v/>
      </c>
      <c r="J319" s="85">
        <f>+[1]Montáž!$AP$9</f>
        <v>60000</v>
      </c>
      <c r="K319" s="217">
        <f>+[1]Montáž!$AP$31</f>
        <v>63000</v>
      </c>
      <c r="L319" s="5">
        <f>+SUM('1'!$K$63)</f>
        <v>0</v>
      </c>
      <c r="M319" s="92">
        <f>+SUM('1'!$K$64)</f>
        <v>0</v>
      </c>
      <c r="N319" s="3">
        <f>+SUM('1'!$K$65)</f>
        <v>0</v>
      </c>
    </row>
    <row r="320" spans="1:14" x14ac:dyDescent="0.2">
      <c r="A320" s="82">
        <f>IFERROR(IF(MONTH(A319+1)=$D$1,A319+1,""),"")</f>
        <v>42827</v>
      </c>
      <c r="B320" s="84">
        <f>+'2'!$K$60</f>
        <v>0</v>
      </c>
      <c r="C320" s="85">
        <f>+'2'!$K$61</f>
        <v>0</v>
      </c>
      <c r="D320" s="85">
        <f>+'2'!$K$62</f>
        <v>0</v>
      </c>
      <c r="E320" s="92">
        <f>+SUM('2'!$K$63:$K$65)</f>
        <v>0</v>
      </c>
      <c r="F320" s="96" t="str">
        <f t="shared" ref="F320:F349" si="72">+IF(SUM(E320,B320)&gt;0,B320/SUM(E320,B320),"")</f>
        <v/>
      </c>
      <c r="G320" s="71">
        <f>+G319</f>
        <v>0.93</v>
      </c>
      <c r="H320" s="75">
        <f>+H319</f>
        <v>0.88</v>
      </c>
      <c r="I320" s="240" t="str">
        <f t="shared" ref="I320:I350" si="73">+IF(SUM(C320:D320)&gt;0,1000000*(C320/SUM(C320:D320)),"")</f>
        <v/>
      </c>
      <c r="J320" s="85">
        <f>+J319</f>
        <v>60000</v>
      </c>
      <c r="K320" s="217">
        <f>+K319</f>
        <v>63000</v>
      </c>
      <c r="L320" s="5">
        <f>+SUM('2'!$K$63)</f>
        <v>0</v>
      </c>
      <c r="M320" s="92">
        <f>+SUM('2'!$K$64)</f>
        <v>0</v>
      </c>
      <c r="N320" s="3">
        <f>+SUM('2'!$K$65)</f>
        <v>0</v>
      </c>
    </row>
    <row r="321" spans="1:14" x14ac:dyDescent="0.2">
      <c r="A321" s="82">
        <f t="shared" ref="A321:A349" si="74">IFERROR(IF(MONTH(A320+1)=$D$1,A320+1,""),"")</f>
        <v>42828</v>
      </c>
      <c r="B321" s="84">
        <f>+'3'!$K$60</f>
        <v>0</v>
      </c>
      <c r="C321" s="85">
        <f>+'3'!$K$61</f>
        <v>0</v>
      </c>
      <c r="D321" s="85">
        <f>+'3'!$K$62</f>
        <v>0</v>
      </c>
      <c r="E321" s="92">
        <f>+SUM('3'!$K$63:$K$65)</f>
        <v>0</v>
      </c>
      <c r="F321" s="96" t="str">
        <f t="shared" si="72"/>
        <v/>
      </c>
      <c r="G321" s="71">
        <f t="shared" ref="G321:G350" si="75">+G320</f>
        <v>0.93</v>
      </c>
      <c r="H321" s="75">
        <f t="shared" ref="H321:H350" si="76">+H320</f>
        <v>0.88</v>
      </c>
      <c r="I321" s="240" t="str">
        <f t="shared" si="73"/>
        <v/>
      </c>
      <c r="J321" s="85">
        <f t="shared" ref="J321:J350" si="77">+J320</f>
        <v>60000</v>
      </c>
      <c r="K321" s="217">
        <f t="shared" ref="K321:K350" si="78">+K320</f>
        <v>63000</v>
      </c>
      <c r="L321" s="5">
        <f>+SUM('3'!$K$63)</f>
        <v>0</v>
      </c>
      <c r="M321" s="92">
        <f>+SUM('3'!$K$64)</f>
        <v>0</v>
      </c>
      <c r="N321" s="3">
        <f>+SUM('3'!$K$65)</f>
        <v>0</v>
      </c>
    </row>
    <row r="322" spans="1:14" x14ac:dyDescent="0.2">
      <c r="A322" s="82">
        <f t="shared" si="74"/>
        <v>42829</v>
      </c>
      <c r="B322" s="84">
        <f>+'4'!$K$60</f>
        <v>13</v>
      </c>
      <c r="C322" s="85">
        <f>+'4'!$K$61</f>
        <v>0</v>
      </c>
      <c r="D322" s="85">
        <f>+'4'!$K$62</f>
        <v>13</v>
      </c>
      <c r="E322" s="92">
        <f>+SUM('4'!$K$63:$K$65)</f>
        <v>0</v>
      </c>
      <c r="F322" s="96">
        <f t="shared" si="72"/>
        <v>1</v>
      </c>
      <c r="G322" s="71">
        <f t="shared" si="75"/>
        <v>0.93</v>
      </c>
      <c r="H322" s="75">
        <f t="shared" si="76"/>
        <v>0.88</v>
      </c>
      <c r="I322" s="240">
        <f t="shared" si="73"/>
        <v>0</v>
      </c>
      <c r="J322" s="85">
        <f t="shared" si="77"/>
        <v>60000</v>
      </c>
      <c r="K322" s="217">
        <f t="shared" si="78"/>
        <v>63000</v>
      </c>
      <c r="L322" s="5">
        <f>+SUM('4'!$K$63)</f>
        <v>0</v>
      </c>
      <c r="M322" s="92">
        <f>+SUM('4'!$K$64)</f>
        <v>0</v>
      </c>
      <c r="N322" s="3">
        <f>+SUM('4'!$K$65)</f>
        <v>0</v>
      </c>
    </row>
    <row r="323" spans="1:14" x14ac:dyDescent="0.2">
      <c r="A323" s="82">
        <f t="shared" si="74"/>
        <v>42830</v>
      </c>
      <c r="B323" s="84">
        <f>+'5'!$K$60</f>
        <v>0</v>
      </c>
      <c r="C323" s="85">
        <f>+'5'!$K$61</f>
        <v>0</v>
      </c>
      <c r="D323" s="85">
        <f>+'5'!$K$62</f>
        <v>0</v>
      </c>
      <c r="E323" s="92">
        <f>+SUM('5'!$K$63:$K$65)</f>
        <v>0</v>
      </c>
      <c r="F323" s="96" t="str">
        <f t="shared" si="72"/>
        <v/>
      </c>
      <c r="G323" s="71">
        <f t="shared" si="75"/>
        <v>0.93</v>
      </c>
      <c r="H323" s="75">
        <f t="shared" si="76"/>
        <v>0.88</v>
      </c>
      <c r="I323" s="240" t="str">
        <f t="shared" si="73"/>
        <v/>
      </c>
      <c r="J323" s="85">
        <f t="shared" si="77"/>
        <v>60000</v>
      </c>
      <c r="K323" s="217">
        <f t="shared" si="78"/>
        <v>63000</v>
      </c>
      <c r="L323" s="5">
        <f>+SUM('5'!$K$63)</f>
        <v>0</v>
      </c>
      <c r="M323" s="92">
        <f>+SUM('5'!$K$64)</f>
        <v>0</v>
      </c>
      <c r="N323" s="3">
        <f>+SUM('5'!$K$65)</f>
        <v>0</v>
      </c>
    </row>
    <row r="324" spans="1:14" x14ac:dyDescent="0.2">
      <c r="A324" s="82">
        <f t="shared" si="74"/>
        <v>42831</v>
      </c>
      <c r="B324" s="84">
        <f>+'6'!$K$60</f>
        <v>0</v>
      </c>
      <c r="C324" s="85">
        <f>+'6'!$K$61</f>
        <v>0</v>
      </c>
      <c r="D324" s="85">
        <f>+'6'!$K$62</f>
        <v>0</v>
      </c>
      <c r="E324" s="92">
        <f>+SUM('6'!$K$63:$K$65)</f>
        <v>0</v>
      </c>
      <c r="F324" s="96" t="str">
        <f t="shared" si="72"/>
        <v/>
      </c>
      <c r="G324" s="71">
        <f t="shared" si="75"/>
        <v>0.93</v>
      </c>
      <c r="H324" s="75">
        <f t="shared" si="76"/>
        <v>0.88</v>
      </c>
      <c r="I324" s="240" t="str">
        <f t="shared" si="73"/>
        <v/>
      </c>
      <c r="J324" s="85">
        <f t="shared" si="77"/>
        <v>60000</v>
      </c>
      <c r="K324" s="217">
        <f t="shared" si="78"/>
        <v>63000</v>
      </c>
      <c r="L324" s="5">
        <f>+SUM('6'!$K$63)</f>
        <v>0</v>
      </c>
      <c r="M324" s="92">
        <f>+SUM('6'!$K$64)</f>
        <v>0</v>
      </c>
      <c r="N324" s="3">
        <f>+SUM('6'!$K$65)</f>
        <v>0</v>
      </c>
    </row>
    <row r="325" spans="1:14" x14ac:dyDescent="0.2">
      <c r="A325" s="82">
        <f t="shared" si="74"/>
        <v>42832</v>
      </c>
      <c r="B325" s="84">
        <f>+'7'!$K$60</f>
        <v>0</v>
      </c>
      <c r="C325" s="85">
        <f>+'7'!$K$61</f>
        <v>0</v>
      </c>
      <c r="D325" s="85">
        <f>+'7'!$K$62</f>
        <v>0</v>
      </c>
      <c r="E325" s="92">
        <f>+SUM('7'!$K$63:$K$65)</f>
        <v>0</v>
      </c>
      <c r="F325" s="96" t="str">
        <f t="shared" si="72"/>
        <v/>
      </c>
      <c r="G325" s="71">
        <f t="shared" si="75"/>
        <v>0.93</v>
      </c>
      <c r="H325" s="75">
        <f t="shared" si="76"/>
        <v>0.88</v>
      </c>
      <c r="I325" s="240" t="str">
        <f t="shared" si="73"/>
        <v/>
      </c>
      <c r="J325" s="85">
        <f t="shared" si="77"/>
        <v>60000</v>
      </c>
      <c r="K325" s="217">
        <f t="shared" si="78"/>
        <v>63000</v>
      </c>
      <c r="L325" s="5">
        <f>+SUM('7'!$K$63)</f>
        <v>0</v>
      </c>
      <c r="M325" s="92">
        <f>+SUM('7'!$K$64)</f>
        <v>0</v>
      </c>
      <c r="N325" s="3">
        <f>+SUM('7'!$K$65)</f>
        <v>0</v>
      </c>
    </row>
    <row r="326" spans="1:14" x14ac:dyDescent="0.2">
      <c r="A326" s="82">
        <f t="shared" si="74"/>
        <v>42833</v>
      </c>
      <c r="B326" s="84">
        <f>+'8'!$K$60</f>
        <v>0</v>
      </c>
      <c r="C326" s="85">
        <f>+'8'!$K$61</f>
        <v>0</v>
      </c>
      <c r="D326" s="85">
        <f>+'8'!$K$62</f>
        <v>0</v>
      </c>
      <c r="E326" s="92">
        <f>+SUM('8'!$K$63:$K$65)</f>
        <v>0</v>
      </c>
      <c r="F326" s="96" t="str">
        <f t="shared" si="72"/>
        <v/>
      </c>
      <c r="G326" s="71">
        <f t="shared" si="75"/>
        <v>0.93</v>
      </c>
      <c r="H326" s="75">
        <f t="shared" si="76"/>
        <v>0.88</v>
      </c>
      <c r="I326" s="240" t="str">
        <f t="shared" si="73"/>
        <v/>
      </c>
      <c r="J326" s="85">
        <f t="shared" si="77"/>
        <v>60000</v>
      </c>
      <c r="K326" s="217">
        <f t="shared" si="78"/>
        <v>63000</v>
      </c>
      <c r="L326" s="5">
        <f>+SUM('8'!$K$63)</f>
        <v>0</v>
      </c>
      <c r="M326" s="92">
        <f>+SUM('8'!$K$64)</f>
        <v>0</v>
      </c>
      <c r="N326" s="3">
        <f>+SUM('8'!$K$65)</f>
        <v>0</v>
      </c>
    </row>
    <row r="327" spans="1:14" x14ac:dyDescent="0.2">
      <c r="A327" s="82">
        <f t="shared" si="74"/>
        <v>42834</v>
      </c>
      <c r="B327" s="84">
        <f>+'9'!$K$60</f>
        <v>0</v>
      </c>
      <c r="C327" s="85">
        <f>+'9'!$K$61</f>
        <v>0</v>
      </c>
      <c r="D327" s="85">
        <f>+'9'!$K$62</f>
        <v>0</v>
      </c>
      <c r="E327" s="92">
        <f>+SUM('9'!$K$63:$K$65)</f>
        <v>0</v>
      </c>
      <c r="F327" s="96" t="str">
        <f t="shared" si="72"/>
        <v/>
      </c>
      <c r="G327" s="71">
        <f t="shared" si="75"/>
        <v>0.93</v>
      </c>
      <c r="H327" s="75">
        <f t="shared" si="76"/>
        <v>0.88</v>
      </c>
      <c r="I327" s="240" t="str">
        <f t="shared" si="73"/>
        <v/>
      </c>
      <c r="J327" s="85">
        <f t="shared" si="77"/>
        <v>60000</v>
      </c>
      <c r="K327" s="217">
        <f t="shared" si="78"/>
        <v>63000</v>
      </c>
      <c r="L327" s="5">
        <f>+SUM('9'!$K$63)</f>
        <v>0</v>
      </c>
      <c r="M327" s="92">
        <f>+SUM('9'!$K$64)</f>
        <v>0</v>
      </c>
      <c r="N327" s="3">
        <f>+SUM('9'!$K$65)</f>
        <v>0</v>
      </c>
    </row>
    <row r="328" spans="1:14" x14ac:dyDescent="0.2">
      <c r="A328" s="82">
        <f t="shared" si="74"/>
        <v>42835</v>
      </c>
      <c r="B328" s="84">
        <f>+'10'!$K$60</f>
        <v>14</v>
      </c>
      <c r="C328" s="85">
        <f>+'10'!$K$61</f>
        <v>0</v>
      </c>
      <c r="D328" s="85">
        <f>+'10'!$K$62</f>
        <v>14</v>
      </c>
      <c r="E328" s="92">
        <f>+SUM('10'!$K$63:$K$65)</f>
        <v>0</v>
      </c>
      <c r="F328" s="96">
        <f t="shared" si="72"/>
        <v>1</v>
      </c>
      <c r="G328" s="71">
        <f t="shared" si="75"/>
        <v>0.93</v>
      </c>
      <c r="H328" s="75">
        <f t="shared" si="76"/>
        <v>0.88</v>
      </c>
      <c r="I328" s="240">
        <f t="shared" si="73"/>
        <v>0</v>
      </c>
      <c r="J328" s="85">
        <f t="shared" si="77"/>
        <v>60000</v>
      </c>
      <c r="K328" s="217">
        <f t="shared" si="78"/>
        <v>63000</v>
      </c>
      <c r="L328" s="5">
        <f>+SUM('10'!$K$63)</f>
        <v>0</v>
      </c>
      <c r="M328" s="92">
        <f>+SUM('10'!$K$64)</f>
        <v>0</v>
      </c>
      <c r="N328" s="3">
        <f>+SUM('10'!$K$65)</f>
        <v>0</v>
      </c>
    </row>
    <row r="329" spans="1:14" x14ac:dyDescent="0.2">
      <c r="A329" s="82">
        <f t="shared" si="74"/>
        <v>42836</v>
      </c>
      <c r="B329" s="84">
        <f>+'11'!$K$60</f>
        <v>0</v>
      </c>
      <c r="C329" s="85">
        <f>+'11'!$K$61</f>
        <v>0</v>
      </c>
      <c r="D329" s="85">
        <f>+'11'!$K$62</f>
        <v>0</v>
      </c>
      <c r="E329" s="92">
        <f>+SUM('11'!$K$63:$K$65)</f>
        <v>0</v>
      </c>
      <c r="F329" s="96" t="str">
        <f t="shared" si="72"/>
        <v/>
      </c>
      <c r="G329" s="71">
        <f t="shared" si="75"/>
        <v>0.93</v>
      </c>
      <c r="H329" s="75">
        <f t="shared" si="76"/>
        <v>0.88</v>
      </c>
      <c r="I329" s="240" t="str">
        <f t="shared" si="73"/>
        <v/>
      </c>
      <c r="J329" s="85">
        <f t="shared" si="77"/>
        <v>60000</v>
      </c>
      <c r="K329" s="217">
        <f t="shared" si="78"/>
        <v>63000</v>
      </c>
      <c r="L329" s="5">
        <f>+SUM('11'!$K$63)</f>
        <v>0</v>
      </c>
      <c r="M329" s="92">
        <f>+SUM('11'!$K$64)</f>
        <v>0</v>
      </c>
      <c r="N329" s="3">
        <f>+SUM('11'!$K$65)</f>
        <v>0</v>
      </c>
    </row>
    <row r="330" spans="1:14" x14ac:dyDescent="0.2">
      <c r="A330" s="82">
        <f t="shared" si="74"/>
        <v>42837</v>
      </c>
      <c r="B330" s="84">
        <f>+'12'!$K$60</f>
        <v>6</v>
      </c>
      <c r="C330" s="85">
        <f>+'12'!$K$61</f>
        <v>0</v>
      </c>
      <c r="D330" s="85">
        <f>+'12'!$K$62</f>
        <v>6</v>
      </c>
      <c r="E330" s="92">
        <f>+SUM('12'!$K$63:$K$65)</f>
        <v>0</v>
      </c>
      <c r="F330" s="96">
        <f t="shared" si="72"/>
        <v>1</v>
      </c>
      <c r="G330" s="71">
        <f t="shared" si="75"/>
        <v>0.93</v>
      </c>
      <c r="H330" s="75">
        <f t="shared" si="76"/>
        <v>0.88</v>
      </c>
      <c r="I330" s="240">
        <f t="shared" si="73"/>
        <v>0</v>
      </c>
      <c r="J330" s="85">
        <f t="shared" si="77"/>
        <v>60000</v>
      </c>
      <c r="K330" s="217">
        <f t="shared" si="78"/>
        <v>63000</v>
      </c>
      <c r="L330" s="5">
        <f>+SUM('12'!$K$63)</f>
        <v>0</v>
      </c>
      <c r="M330" s="92">
        <f>+SUM('12'!$K$64)</f>
        <v>0</v>
      </c>
      <c r="N330" s="3">
        <f>+SUM('12'!$K$65)</f>
        <v>0</v>
      </c>
    </row>
    <row r="331" spans="1:14" x14ac:dyDescent="0.2">
      <c r="A331" s="82">
        <f t="shared" si="74"/>
        <v>42838</v>
      </c>
      <c r="B331" s="84">
        <f>+'13'!$K$60</f>
        <v>0</v>
      </c>
      <c r="C331" s="85">
        <f>+'13'!$K$61</f>
        <v>0</v>
      </c>
      <c r="D331" s="85">
        <f>+'13'!$K$62</f>
        <v>0</v>
      </c>
      <c r="E331" s="92">
        <f>+SUM('13'!$K$63:$K$65)</f>
        <v>0</v>
      </c>
      <c r="F331" s="96" t="str">
        <f t="shared" si="72"/>
        <v/>
      </c>
      <c r="G331" s="71">
        <f t="shared" si="75"/>
        <v>0.93</v>
      </c>
      <c r="H331" s="75">
        <f t="shared" si="76"/>
        <v>0.88</v>
      </c>
      <c r="I331" s="240" t="str">
        <f t="shared" si="73"/>
        <v/>
      </c>
      <c r="J331" s="85">
        <f t="shared" si="77"/>
        <v>60000</v>
      </c>
      <c r="K331" s="217">
        <f t="shared" si="78"/>
        <v>63000</v>
      </c>
      <c r="L331" s="5">
        <f>+SUM('13'!$K$63)</f>
        <v>0</v>
      </c>
      <c r="M331" s="92">
        <f>+SUM('13'!$K$64)</f>
        <v>0</v>
      </c>
      <c r="N331" s="3">
        <f>+SUM('13'!$K$65)</f>
        <v>0</v>
      </c>
    </row>
    <row r="332" spans="1:14" x14ac:dyDescent="0.2">
      <c r="A332" s="82">
        <f t="shared" si="74"/>
        <v>42839</v>
      </c>
      <c r="B332" s="84">
        <f>+'14'!$K$60</f>
        <v>0</v>
      </c>
      <c r="C332" s="85">
        <f>+'14'!$K$61</f>
        <v>0</v>
      </c>
      <c r="D332" s="85">
        <f>+'14'!$K$62</f>
        <v>0</v>
      </c>
      <c r="E332" s="92">
        <f>+SUM('14'!$K$63:$K$65)</f>
        <v>0</v>
      </c>
      <c r="F332" s="96" t="str">
        <f t="shared" si="72"/>
        <v/>
      </c>
      <c r="G332" s="71">
        <f t="shared" si="75"/>
        <v>0.93</v>
      </c>
      <c r="H332" s="75">
        <f t="shared" si="76"/>
        <v>0.88</v>
      </c>
      <c r="I332" s="240" t="str">
        <f t="shared" si="73"/>
        <v/>
      </c>
      <c r="J332" s="85">
        <f t="shared" si="77"/>
        <v>60000</v>
      </c>
      <c r="K332" s="217">
        <f t="shared" si="78"/>
        <v>63000</v>
      </c>
      <c r="L332" s="5">
        <f>+SUM('14'!$K$63)</f>
        <v>0</v>
      </c>
      <c r="M332" s="92">
        <f>+SUM('14'!$K$64)</f>
        <v>0</v>
      </c>
      <c r="N332" s="3">
        <f>+SUM('14'!$K$65)</f>
        <v>0</v>
      </c>
    </row>
    <row r="333" spans="1:14" x14ac:dyDescent="0.2">
      <c r="A333" s="82">
        <f t="shared" si="74"/>
        <v>42840</v>
      </c>
      <c r="B333" s="84">
        <f>+'15'!$K$60</f>
        <v>0</v>
      </c>
      <c r="C333" s="85">
        <f>+'15'!$K$61</f>
        <v>0</v>
      </c>
      <c r="D333" s="85">
        <f>+'15'!$K$62</f>
        <v>0</v>
      </c>
      <c r="E333" s="92">
        <f>+SUM('15'!$K$63:$K$65)</f>
        <v>0</v>
      </c>
      <c r="F333" s="96" t="str">
        <f t="shared" si="72"/>
        <v/>
      </c>
      <c r="G333" s="71">
        <f t="shared" si="75"/>
        <v>0.93</v>
      </c>
      <c r="H333" s="75">
        <f t="shared" si="76"/>
        <v>0.88</v>
      </c>
      <c r="I333" s="240" t="str">
        <f t="shared" si="73"/>
        <v/>
      </c>
      <c r="J333" s="85">
        <f t="shared" si="77"/>
        <v>60000</v>
      </c>
      <c r="K333" s="217">
        <f t="shared" si="78"/>
        <v>63000</v>
      </c>
      <c r="L333" s="5">
        <f>+SUM('15'!$K$63)</f>
        <v>0</v>
      </c>
      <c r="M333" s="92">
        <f>+SUM('15'!$K$64)</f>
        <v>0</v>
      </c>
      <c r="N333" s="3">
        <f>+SUM('15'!$K$65)</f>
        <v>0</v>
      </c>
    </row>
    <row r="334" spans="1:14" x14ac:dyDescent="0.2">
      <c r="A334" s="82">
        <f t="shared" si="74"/>
        <v>42841</v>
      </c>
      <c r="B334" s="84">
        <f>+'16'!$K$60</f>
        <v>0</v>
      </c>
      <c r="C334" s="85">
        <f>+'16'!$K$61</f>
        <v>0</v>
      </c>
      <c r="D334" s="85">
        <f>+'16'!$K$62</f>
        <v>0</v>
      </c>
      <c r="E334" s="92">
        <f>+SUM('16'!$K$63:$K$65)</f>
        <v>0</v>
      </c>
      <c r="F334" s="96" t="str">
        <f t="shared" si="72"/>
        <v/>
      </c>
      <c r="G334" s="71">
        <f t="shared" si="75"/>
        <v>0.93</v>
      </c>
      <c r="H334" s="75">
        <f t="shared" si="76"/>
        <v>0.88</v>
      </c>
      <c r="I334" s="240" t="str">
        <f t="shared" si="73"/>
        <v/>
      </c>
      <c r="J334" s="85">
        <f t="shared" si="77"/>
        <v>60000</v>
      </c>
      <c r="K334" s="217">
        <f t="shared" si="78"/>
        <v>63000</v>
      </c>
      <c r="L334" s="5">
        <f>+SUM('16'!$K$63)</f>
        <v>0</v>
      </c>
      <c r="M334" s="92">
        <f>+SUM('16'!$K$64)</f>
        <v>0</v>
      </c>
      <c r="N334" s="3">
        <f>+SUM('16'!$K$65)</f>
        <v>0</v>
      </c>
    </row>
    <row r="335" spans="1:14" x14ac:dyDescent="0.2">
      <c r="A335" s="82">
        <f t="shared" si="74"/>
        <v>42842</v>
      </c>
      <c r="B335" s="84">
        <f>+'17'!$K$60</f>
        <v>0</v>
      </c>
      <c r="C335" s="85">
        <f>+'17'!$K$61</f>
        <v>0</v>
      </c>
      <c r="D335" s="85">
        <f>+'17'!$K$62</f>
        <v>0</v>
      </c>
      <c r="E335" s="92">
        <f>+SUM('17'!$K$63:$K$65)</f>
        <v>0</v>
      </c>
      <c r="F335" s="96" t="str">
        <f t="shared" si="72"/>
        <v/>
      </c>
      <c r="G335" s="71">
        <f t="shared" si="75"/>
        <v>0.93</v>
      </c>
      <c r="H335" s="75">
        <f t="shared" si="76"/>
        <v>0.88</v>
      </c>
      <c r="I335" s="240" t="str">
        <f t="shared" si="73"/>
        <v/>
      </c>
      <c r="J335" s="85">
        <f t="shared" si="77"/>
        <v>60000</v>
      </c>
      <c r="K335" s="217">
        <f t="shared" si="78"/>
        <v>63000</v>
      </c>
      <c r="L335" s="5">
        <f>+SUM('17'!$K$63)</f>
        <v>0</v>
      </c>
      <c r="M335" s="92">
        <f>+SUM('17'!$K$64)</f>
        <v>0</v>
      </c>
      <c r="N335" s="3">
        <f>+SUM('17'!$K$65)</f>
        <v>0</v>
      </c>
    </row>
    <row r="336" spans="1:14" x14ac:dyDescent="0.2">
      <c r="A336" s="82">
        <f t="shared" si="74"/>
        <v>42843</v>
      </c>
      <c r="B336" s="84">
        <f>+'18'!$K$60</f>
        <v>8</v>
      </c>
      <c r="C336" s="85">
        <f>+'18'!$K$61</f>
        <v>0</v>
      </c>
      <c r="D336" s="85">
        <f>+'18'!$K$62</f>
        <v>8</v>
      </c>
      <c r="E336" s="92">
        <f>+SUM('18'!$K$63:$K$65)</f>
        <v>0</v>
      </c>
      <c r="F336" s="96">
        <f t="shared" si="72"/>
        <v>1</v>
      </c>
      <c r="G336" s="71">
        <f t="shared" si="75"/>
        <v>0.93</v>
      </c>
      <c r="H336" s="75">
        <f t="shared" si="76"/>
        <v>0.88</v>
      </c>
      <c r="I336" s="240">
        <f t="shared" si="73"/>
        <v>0</v>
      </c>
      <c r="J336" s="85">
        <f t="shared" si="77"/>
        <v>60000</v>
      </c>
      <c r="K336" s="217">
        <f t="shared" si="78"/>
        <v>63000</v>
      </c>
      <c r="L336" s="5">
        <f>+SUM('18'!$K$63)</f>
        <v>0</v>
      </c>
      <c r="M336" s="92">
        <f>+SUM('18'!$K$64)</f>
        <v>0</v>
      </c>
      <c r="N336" s="3">
        <f>+SUM('18'!$K$65)</f>
        <v>0</v>
      </c>
    </row>
    <row r="337" spans="1:14" x14ac:dyDescent="0.2">
      <c r="A337" s="82">
        <f t="shared" si="74"/>
        <v>42844</v>
      </c>
      <c r="B337" s="84">
        <f>+'19'!$K$60</f>
        <v>1</v>
      </c>
      <c r="C337" s="85">
        <f>+'19'!$K$61</f>
        <v>0</v>
      </c>
      <c r="D337" s="85">
        <f>+'19'!$K$62</f>
        <v>1</v>
      </c>
      <c r="E337" s="92">
        <f>+SUM('19'!$K$63:$K$65)</f>
        <v>0</v>
      </c>
      <c r="F337" s="96">
        <f t="shared" si="72"/>
        <v>1</v>
      </c>
      <c r="G337" s="71">
        <f t="shared" si="75"/>
        <v>0.93</v>
      </c>
      <c r="H337" s="75">
        <f t="shared" si="76"/>
        <v>0.88</v>
      </c>
      <c r="I337" s="240">
        <f t="shared" si="73"/>
        <v>0</v>
      </c>
      <c r="J337" s="85">
        <f t="shared" si="77"/>
        <v>60000</v>
      </c>
      <c r="K337" s="217">
        <f t="shared" si="78"/>
        <v>63000</v>
      </c>
      <c r="L337" s="5">
        <f>+SUM('19'!$K$63)</f>
        <v>0</v>
      </c>
      <c r="M337" s="92">
        <f>+SUM('19'!$K$64)</f>
        <v>0</v>
      </c>
      <c r="N337" s="3">
        <f>+SUM('19'!$K$65)</f>
        <v>0</v>
      </c>
    </row>
    <row r="338" spans="1:14" x14ac:dyDescent="0.2">
      <c r="A338" s="82">
        <f t="shared" si="74"/>
        <v>42845</v>
      </c>
      <c r="B338" s="84">
        <f>+'20'!$K$60</f>
        <v>0</v>
      </c>
      <c r="C338" s="85">
        <f>+'20'!$K$61</f>
        <v>0</v>
      </c>
      <c r="D338" s="85">
        <f>+'20'!$K$62</f>
        <v>0</v>
      </c>
      <c r="E338" s="92">
        <f>+SUM('20'!$K$63:$K$65)</f>
        <v>0</v>
      </c>
      <c r="F338" s="96" t="str">
        <f t="shared" si="72"/>
        <v/>
      </c>
      <c r="G338" s="71">
        <f t="shared" si="75"/>
        <v>0.93</v>
      </c>
      <c r="H338" s="75">
        <f t="shared" si="76"/>
        <v>0.88</v>
      </c>
      <c r="I338" s="240" t="str">
        <f t="shared" si="73"/>
        <v/>
      </c>
      <c r="J338" s="85">
        <f t="shared" si="77"/>
        <v>60000</v>
      </c>
      <c r="K338" s="217">
        <f t="shared" si="78"/>
        <v>63000</v>
      </c>
      <c r="L338" s="5">
        <f>+SUM('20'!$K$63)</f>
        <v>0</v>
      </c>
      <c r="M338" s="92">
        <f>+SUM('20'!$K$64)</f>
        <v>0</v>
      </c>
      <c r="N338" s="3">
        <f>+SUM('20'!$K$65)</f>
        <v>0</v>
      </c>
    </row>
    <row r="339" spans="1:14" x14ac:dyDescent="0.2">
      <c r="A339" s="82">
        <f t="shared" si="74"/>
        <v>42846</v>
      </c>
      <c r="B339" s="84">
        <f>+'21'!$K$60</f>
        <v>0</v>
      </c>
      <c r="C339" s="85">
        <f>+'21'!$K$61</f>
        <v>0</v>
      </c>
      <c r="D339" s="85">
        <f>+'21'!$K$62</f>
        <v>0</v>
      </c>
      <c r="E339" s="92">
        <f>+SUM('21'!$K$63:$K$65)</f>
        <v>0</v>
      </c>
      <c r="F339" s="96" t="str">
        <f t="shared" si="72"/>
        <v/>
      </c>
      <c r="G339" s="71">
        <f t="shared" si="75"/>
        <v>0.93</v>
      </c>
      <c r="H339" s="75">
        <f t="shared" si="76"/>
        <v>0.88</v>
      </c>
      <c r="I339" s="240" t="str">
        <f t="shared" si="73"/>
        <v/>
      </c>
      <c r="J339" s="85">
        <f t="shared" si="77"/>
        <v>60000</v>
      </c>
      <c r="K339" s="217">
        <f t="shared" si="78"/>
        <v>63000</v>
      </c>
      <c r="L339" s="5">
        <f>+SUM('21'!$K$63)</f>
        <v>0</v>
      </c>
      <c r="M339" s="92">
        <f>+SUM('21'!$K$64)</f>
        <v>0</v>
      </c>
      <c r="N339" s="3">
        <f>+SUM('21'!$K$65)</f>
        <v>0</v>
      </c>
    </row>
    <row r="340" spans="1:14" x14ac:dyDescent="0.2">
      <c r="A340" s="82">
        <f t="shared" si="74"/>
        <v>42847</v>
      </c>
      <c r="B340" s="84">
        <f>+'22'!$K$60</f>
        <v>0</v>
      </c>
      <c r="C340" s="85">
        <f>+'22'!$K$61</f>
        <v>0</v>
      </c>
      <c r="D340" s="85">
        <f>+'22'!$K$62</f>
        <v>0</v>
      </c>
      <c r="E340" s="92">
        <f>+SUM('22'!$K$63:$K$65)</f>
        <v>0</v>
      </c>
      <c r="F340" s="96" t="str">
        <f t="shared" si="72"/>
        <v/>
      </c>
      <c r="G340" s="71">
        <f t="shared" si="75"/>
        <v>0.93</v>
      </c>
      <c r="H340" s="75">
        <f t="shared" si="76"/>
        <v>0.88</v>
      </c>
      <c r="I340" s="240" t="str">
        <f t="shared" si="73"/>
        <v/>
      </c>
      <c r="J340" s="85">
        <f t="shared" si="77"/>
        <v>60000</v>
      </c>
      <c r="K340" s="217">
        <f t="shared" si="78"/>
        <v>63000</v>
      </c>
      <c r="L340" s="5">
        <f>+SUM('22'!$K$63)</f>
        <v>0</v>
      </c>
      <c r="M340" s="92">
        <f>+SUM('22'!$K$64)</f>
        <v>0</v>
      </c>
      <c r="N340" s="3">
        <f>+SUM('22'!$K$65)</f>
        <v>0</v>
      </c>
    </row>
    <row r="341" spans="1:14" x14ac:dyDescent="0.2">
      <c r="A341" s="82">
        <f t="shared" si="74"/>
        <v>42848</v>
      </c>
      <c r="B341" s="84">
        <f>+'23'!$K$60</f>
        <v>0</v>
      </c>
      <c r="C341" s="85">
        <f>+'23'!$K$61</f>
        <v>0</v>
      </c>
      <c r="D341" s="85">
        <f>+'23'!$K$62</f>
        <v>0</v>
      </c>
      <c r="E341" s="92">
        <f>+SUM('23'!$K$63:$K$65)</f>
        <v>0</v>
      </c>
      <c r="F341" s="96" t="str">
        <f t="shared" si="72"/>
        <v/>
      </c>
      <c r="G341" s="71">
        <f t="shared" si="75"/>
        <v>0.93</v>
      </c>
      <c r="H341" s="75">
        <f t="shared" si="76"/>
        <v>0.88</v>
      </c>
      <c r="I341" s="240" t="str">
        <f t="shared" si="73"/>
        <v/>
      </c>
      <c r="J341" s="85">
        <f t="shared" si="77"/>
        <v>60000</v>
      </c>
      <c r="K341" s="217">
        <f t="shared" si="78"/>
        <v>63000</v>
      </c>
      <c r="L341" s="5">
        <f>+SUM('23'!$K$63)</f>
        <v>0</v>
      </c>
      <c r="M341" s="92">
        <f>+SUM('23'!$K$64)</f>
        <v>0</v>
      </c>
      <c r="N341" s="3">
        <f>+SUM('23'!$K$65)</f>
        <v>0</v>
      </c>
    </row>
    <row r="342" spans="1:14" x14ac:dyDescent="0.2">
      <c r="A342" s="82">
        <f t="shared" si="74"/>
        <v>42849</v>
      </c>
      <c r="B342" s="84">
        <f>+'24'!$K$60</f>
        <v>0</v>
      </c>
      <c r="C342" s="85">
        <f>+'24'!$K$61</f>
        <v>0</v>
      </c>
      <c r="D342" s="85">
        <f>+'24'!$K$62</f>
        <v>0</v>
      </c>
      <c r="E342" s="92">
        <f>+SUM('24'!$K$63:$K$65)</f>
        <v>0</v>
      </c>
      <c r="F342" s="96" t="str">
        <f t="shared" si="72"/>
        <v/>
      </c>
      <c r="G342" s="71">
        <f t="shared" si="75"/>
        <v>0.93</v>
      </c>
      <c r="H342" s="75">
        <f t="shared" si="76"/>
        <v>0.88</v>
      </c>
      <c r="I342" s="240" t="str">
        <f t="shared" si="73"/>
        <v/>
      </c>
      <c r="J342" s="85">
        <f t="shared" si="77"/>
        <v>60000</v>
      </c>
      <c r="K342" s="217">
        <f t="shared" si="78"/>
        <v>63000</v>
      </c>
      <c r="L342" s="5">
        <f>+SUM('24'!$K$63)</f>
        <v>0</v>
      </c>
      <c r="M342" s="92">
        <f>+SUM('24'!$K$64)</f>
        <v>0</v>
      </c>
      <c r="N342" s="3">
        <f>+SUM('24'!$K$65)</f>
        <v>0</v>
      </c>
    </row>
    <row r="343" spans="1:14" x14ac:dyDescent="0.2">
      <c r="A343" s="82">
        <f t="shared" si="74"/>
        <v>42850</v>
      </c>
      <c r="B343" s="84">
        <f>+'25'!$K$60</f>
        <v>0</v>
      </c>
      <c r="C343" s="85">
        <f>+'25'!$K$61</f>
        <v>0</v>
      </c>
      <c r="D343" s="85">
        <f>+'25'!$K$62</f>
        <v>0</v>
      </c>
      <c r="E343" s="92">
        <f>+SUM('25'!$K$63:$K$65)</f>
        <v>0</v>
      </c>
      <c r="F343" s="96" t="str">
        <f t="shared" si="72"/>
        <v/>
      </c>
      <c r="G343" s="71">
        <f t="shared" si="75"/>
        <v>0.93</v>
      </c>
      <c r="H343" s="75">
        <f t="shared" si="76"/>
        <v>0.88</v>
      </c>
      <c r="I343" s="240" t="str">
        <f t="shared" si="73"/>
        <v/>
      </c>
      <c r="J343" s="85">
        <f t="shared" si="77"/>
        <v>60000</v>
      </c>
      <c r="K343" s="217">
        <f t="shared" si="78"/>
        <v>63000</v>
      </c>
      <c r="L343" s="5">
        <f>+SUM('25'!$K$63)</f>
        <v>0</v>
      </c>
      <c r="M343" s="92">
        <f>+SUM('25'!$K$64)</f>
        <v>0</v>
      </c>
      <c r="N343" s="3">
        <f>+SUM('25'!$K$65)</f>
        <v>0</v>
      </c>
    </row>
    <row r="344" spans="1:14" x14ac:dyDescent="0.2">
      <c r="A344" s="82">
        <f t="shared" si="74"/>
        <v>42851</v>
      </c>
      <c r="B344" s="84">
        <f>+'26'!$K$60</f>
        <v>0</v>
      </c>
      <c r="C344" s="85">
        <f>+'26'!$K$61</f>
        <v>0</v>
      </c>
      <c r="D344" s="85">
        <f>+'26'!$K$62</f>
        <v>0</v>
      </c>
      <c r="E344" s="92">
        <f>+SUM('26'!$K$63:$K$65)</f>
        <v>0</v>
      </c>
      <c r="F344" s="96" t="str">
        <f t="shared" si="72"/>
        <v/>
      </c>
      <c r="G344" s="71">
        <f t="shared" si="75"/>
        <v>0.93</v>
      </c>
      <c r="H344" s="75">
        <f t="shared" si="76"/>
        <v>0.88</v>
      </c>
      <c r="I344" s="240" t="str">
        <f t="shared" si="73"/>
        <v/>
      </c>
      <c r="J344" s="85">
        <f t="shared" si="77"/>
        <v>60000</v>
      </c>
      <c r="K344" s="217">
        <f t="shared" si="78"/>
        <v>63000</v>
      </c>
      <c r="L344" s="5">
        <f>+SUM('26'!$K$63)</f>
        <v>0</v>
      </c>
      <c r="M344" s="92">
        <f>+SUM('26'!$K$64)</f>
        <v>0</v>
      </c>
      <c r="N344" s="3">
        <f>+SUM('26'!$K$65)</f>
        <v>0</v>
      </c>
    </row>
    <row r="345" spans="1:14" x14ac:dyDescent="0.2">
      <c r="A345" s="82">
        <f t="shared" si="74"/>
        <v>42852</v>
      </c>
      <c r="B345" s="84">
        <f>+'27'!$K$60</f>
        <v>0</v>
      </c>
      <c r="C345" s="85">
        <f>+'27'!$K$61</f>
        <v>0</v>
      </c>
      <c r="D345" s="85">
        <f>+'27'!$K$62</f>
        <v>0</v>
      </c>
      <c r="E345" s="92">
        <f>+SUM('27'!$K$63:$K$65)</f>
        <v>0</v>
      </c>
      <c r="F345" s="96" t="str">
        <f t="shared" si="72"/>
        <v/>
      </c>
      <c r="G345" s="71">
        <f t="shared" si="75"/>
        <v>0.93</v>
      </c>
      <c r="H345" s="75">
        <f t="shared" si="76"/>
        <v>0.88</v>
      </c>
      <c r="I345" s="240" t="str">
        <f t="shared" si="73"/>
        <v/>
      </c>
      <c r="J345" s="85">
        <f t="shared" si="77"/>
        <v>60000</v>
      </c>
      <c r="K345" s="217">
        <f t="shared" si="78"/>
        <v>63000</v>
      </c>
      <c r="L345" s="5">
        <f>+SUM('27'!$K$63)</f>
        <v>0</v>
      </c>
      <c r="M345" s="92">
        <f>+SUM('27'!$K$64)</f>
        <v>0</v>
      </c>
      <c r="N345" s="3">
        <f>+SUM('27'!$K$65)</f>
        <v>0</v>
      </c>
    </row>
    <row r="346" spans="1:14" x14ac:dyDescent="0.2">
      <c r="A346" s="82">
        <f t="shared" si="74"/>
        <v>42853</v>
      </c>
      <c r="B346" s="84">
        <f>+'28'!$K$60</f>
        <v>0</v>
      </c>
      <c r="C346" s="85">
        <f>+'28'!$K$61</f>
        <v>0</v>
      </c>
      <c r="D346" s="85">
        <f>+'28'!$K$62</f>
        <v>0</v>
      </c>
      <c r="E346" s="92">
        <f>+SUM('28'!$K$63:$K$65)</f>
        <v>0</v>
      </c>
      <c r="F346" s="96" t="str">
        <f t="shared" si="72"/>
        <v/>
      </c>
      <c r="G346" s="71">
        <f t="shared" si="75"/>
        <v>0.93</v>
      </c>
      <c r="H346" s="75">
        <f t="shared" si="76"/>
        <v>0.88</v>
      </c>
      <c r="I346" s="240" t="str">
        <f t="shared" si="73"/>
        <v/>
      </c>
      <c r="J346" s="85">
        <f t="shared" si="77"/>
        <v>60000</v>
      </c>
      <c r="K346" s="217">
        <f t="shared" si="78"/>
        <v>63000</v>
      </c>
      <c r="L346" s="5">
        <f>+SUM('28'!$K$63)</f>
        <v>0</v>
      </c>
      <c r="M346" s="92">
        <f>+SUM('28'!$K$64)</f>
        <v>0</v>
      </c>
      <c r="N346" s="3">
        <f>+SUM('28'!$K$65)</f>
        <v>0</v>
      </c>
    </row>
    <row r="347" spans="1:14" x14ac:dyDescent="0.2">
      <c r="A347" s="82">
        <f t="shared" si="74"/>
        <v>42854</v>
      </c>
      <c r="B347" s="84">
        <f>+'29'!$K$60</f>
        <v>0</v>
      </c>
      <c r="C347" s="85">
        <f>+'29'!$K$61</f>
        <v>0</v>
      </c>
      <c r="D347" s="85">
        <f>+'29'!$K$62</f>
        <v>0</v>
      </c>
      <c r="E347" s="92">
        <f>+SUM('29'!$K$63:$K$65)</f>
        <v>0</v>
      </c>
      <c r="F347" s="96" t="str">
        <f t="shared" si="72"/>
        <v/>
      </c>
      <c r="G347" s="71">
        <f t="shared" si="75"/>
        <v>0.93</v>
      </c>
      <c r="H347" s="75">
        <f t="shared" si="76"/>
        <v>0.88</v>
      </c>
      <c r="I347" s="240" t="str">
        <f t="shared" si="73"/>
        <v/>
      </c>
      <c r="J347" s="85">
        <f t="shared" si="77"/>
        <v>60000</v>
      </c>
      <c r="K347" s="217">
        <f t="shared" si="78"/>
        <v>63000</v>
      </c>
      <c r="L347" s="5">
        <f>+SUM('29'!$K$63)</f>
        <v>0</v>
      </c>
      <c r="M347" s="92">
        <f>+SUM('29'!$K$64)</f>
        <v>0</v>
      </c>
      <c r="N347" s="3">
        <f>+SUM('29'!$K$65)</f>
        <v>0</v>
      </c>
    </row>
    <row r="348" spans="1:14" x14ac:dyDescent="0.2">
      <c r="A348" s="82">
        <f t="shared" si="74"/>
        <v>42855</v>
      </c>
      <c r="B348" s="84">
        <f>+'30'!$K$60</f>
        <v>0</v>
      </c>
      <c r="C348" s="85">
        <f>+'30'!$K$61</f>
        <v>0</v>
      </c>
      <c r="D348" s="85">
        <f>+'30'!$K$62</f>
        <v>0</v>
      </c>
      <c r="E348" s="92">
        <f>+SUM('30'!$K$63:$K$65)</f>
        <v>0</v>
      </c>
      <c r="F348" s="96" t="str">
        <f t="shared" si="72"/>
        <v/>
      </c>
      <c r="G348" s="71">
        <f t="shared" si="75"/>
        <v>0.93</v>
      </c>
      <c r="H348" s="75">
        <f t="shared" si="76"/>
        <v>0.88</v>
      </c>
      <c r="I348" s="240" t="str">
        <f t="shared" si="73"/>
        <v/>
      </c>
      <c r="J348" s="85">
        <f t="shared" si="77"/>
        <v>60000</v>
      </c>
      <c r="K348" s="217">
        <f t="shared" si="78"/>
        <v>63000</v>
      </c>
      <c r="L348" s="5">
        <f>+SUM('30'!$K$63)</f>
        <v>0</v>
      </c>
      <c r="M348" s="92">
        <f>+SUM('30'!$K$64)</f>
        <v>0</v>
      </c>
      <c r="N348" s="3">
        <f>+SUM('30'!$K$65)</f>
        <v>0</v>
      </c>
    </row>
    <row r="349" spans="1:14" ht="13.5" thickBot="1" x14ac:dyDescent="0.25">
      <c r="A349" s="82" t="str">
        <f t="shared" si="74"/>
        <v/>
      </c>
      <c r="B349" s="86">
        <f>+'31'!$K$60</f>
        <v>0</v>
      </c>
      <c r="C349" s="87">
        <f>+'31'!$K$61</f>
        <v>0</v>
      </c>
      <c r="D349" s="87">
        <f>+'31'!$K$62</f>
        <v>0</v>
      </c>
      <c r="E349" s="93">
        <f>+SUM('31'!$K$63:$K$65)</f>
        <v>0</v>
      </c>
      <c r="F349" s="97" t="str">
        <f t="shared" si="72"/>
        <v/>
      </c>
      <c r="G349" s="90">
        <f t="shared" si="75"/>
        <v>0.93</v>
      </c>
      <c r="H349" s="76">
        <f t="shared" si="76"/>
        <v>0.88</v>
      </c>
      <c r="I349" s="241" t="str">
        <f t="shared" si="73"/>
        <v/>
      </c>
      <c r="J349" s="87">
        <f t="shared" si="77"/>
        <v>60000</v>
      </c>
      <c r="K349" s="218">
        <f t="shared" si="78"/>
        <v>63000</v>
      </c>
      <c r="L349" s="103">
        <f>+SUM('31'!$K$63)</f>
        <v>0</v>
      </c>
      <c r="M349" s="93">
        <f>+SUM('31'!$K$64)</f>
        <v>0</v>
      </c>
      <c r="N349" s="77">
        <f>+SUM('31'!$K$65)</f>
        <v>0</v>
      </c>
    </row>
    <row r="350" spans="1:14" ht="13.5" thickBot="1" x14ac:dyDescent="0.25">
      <c r="A350" s="83" t="s">
        <v>24</v>
      </c>
      <c r="B350" s="88">
        <f>SUM(B319:B349)</f>
        <v>42</v>
      </c>
      <c r="C350" s="89">
        <f>SUM(C319:C349)</f>
        <v>0</v>
      </c>
      <c r="D350" s="89">
        <f>SUM(D319:D349)</f>
        <v>42</v>
      </c>
      <c r="E350" s="94">
        <f>SUM(E319:E349)</f>
        <v>0</v>
      </c>
      <c r="F350" s="98">
        <f>+IF(SUM(E350,B350)&gt;0,B350/SUM(E350,B350),"")</f>
        <v>1</v>
      </c>
      <c r="G350" s="95">
        <f t="shared" si="75"/>
        <v>0.93</v>
      </c>
      <c r="H350" s="78">
        <f t="shared" si="76"/>
        <v>0.88</v>
      </c>
      <c r="I350" s="242">
        <f t="shared" si="73"/>
        <v>0</v>
      </c>
      <c r="J350" s="89">
        <f t="shared" si="77"/>
        <v>60000</v>
      </c>
      <c r="K350" s="219">
        <f t="shared" si="78"/>
        <v>63000</v>
      </c>
      <c r="L350" s="104">
        <f t="shared" ref="L350:N350" si="79">SUM(L319:L349)</f>
        <v>0</v>
      </c>
      <c r="M350" s="94">
        <f t="shared" si="79"/>
        <v>0</v>
      </c>
      <c r="N350" s="79">
        <f t="shared" si="79"/>
        <v>0</v>
      </c>
    </row>
    <row r="352" spans="1:14" ht="24" customHeight="1" thickBot="1" x14ac:dyDescent="0.4">
      <c r="A352" s="251" t="str">
        <f>[1]Montáž!$AQ$8</f>
        <v>WEDGE</v>
      </c>
      <c r="B352" s="252"/>
      <c r="C352" s="252"/>
      <c r="D352" s="252"/>
      <c r="E352" s="252"/>
      <c r="F352" s="252"/>
      <c r="G352" s="252"/>
      <c r="H352" s="252"/>
      <c r="I352" s="252"/>
      <c r="J352" s="252"/>
      <c r="K352" s="252"/>
      <c r="L352" s="252"/>
      <c r="M352" s="252"/>
      <c r="N352" s="253"/>
    </row>
    <row r="353" spans="1:14" x14ac:dyDescent="0.2">
      <c r="A353" s="81" t="s">
        <v>18</v>
      </c>
      <c r="B353" s="80" t="s">
        <v>0</v>
      </c>
      <c r="C353" s="73" t="s">
        <v>19</v>
      </c>
      <c r="D353" s="73" t="s">
        <v>20</v>
      </c>
      <c r="E353" s="91" t="s">
        <v>21</v>
      </c>
      <c r="F353" s="81" t="s">
        <v>17</v>
      </c>
      <c r="G353" s="72" t="s">
        <v>22</v>
      </c>
      <c r="H353" s="74" t="s">
        <v>26</v>
      </c>
      <c r="I353" s="80" t="s">
        <v>16</v>
      </c>
      <c r="J353" s="73" t="s">
        <v>23</v>
      </c>
      <c r="K353" s="74" t="s">
        <v>25</v>
      </c>
      <c r="L353" s="102" t="s">
        <v>3</v>
      </c>
      <c r="M353" s="74" t="s">
        <v>36</v>
      </c>
      <c r="N353" s="91" t="s">
        <v>5</v>
      </c>
    </row>
    <row r="354" spans="1:14" x14ac:dyDescent="0.2">
      <c r="A354" s="82">
        <f>+$B$1</f>
        <v>42826</v>
      </c>
      <c r="B354" s="84">
        <f>+'1'!$L$60</f>
        <v>0</v>
      </c>
      <c r="C354" s="85">
        <f>+'1'!$L$61</f>
        <v>0</v>
      </c>
      <c r="D354" s="85">
        <f>+'1'!$L$62</f>
        <v>0</v>
      </c>
      <c r="E354" s="92">
        <f>+SUM('1'!$L$63:$L$65)</f>
        <v>0</v>
      </c>
      <c r="F354" s="96" t="str">
        <f>+IF(SUM(E354,B354)&gt;0,B354/SUM(E354,B354),"")</f>
        <v/>
      </c>
      <c r="G354" s="71">
        <f>+[1]Montáž!$AQ$53</f>
        <v>0.995</v>
      </c>
      <c r="H354" s="75">
        <f>+[1]Montáž!$AQ$75</f>
        <v>0.94499999999999995</v>
      </c>
      <c r="I354" s="240" t="str">
        <f>+IF(SUM(C354:D354)&gt;0,1000000*(C354/SUM(C354:D354)),"")</f>
        <v/>
      </c>
      <c r="J354" s="85">
        <f>+[1]Montáž!$AQ$9</f>
        <v>6000</v>
      </c>
      <c r="K354" s="217">
        <f>+[1]Montáž!$AQ$31</f>
        <v>6300</v>
      </c>
      <c r="L354" s="5">
        <f>+SUM('1'!$L$63)</f>
        <v>0</v>
      </c>
      <c r="M354" s="92">
        <f>+SUM('1'!$L$64)</f>
        <v>0</v>
      </c>
      <c r="N354" s="3">
        <f>+SUM('1'!$L$65)</f>
        <v>0</v>
      </c>
    </row>
    <row r="355" spans="1:14" x14ac:dyDescent="0.2">
      <c r="A355" s="82">
        <f>IFERROR(IF(MONTH(A354+1)=$D$1,A354+1,""),"")</f>
        <v>42827</v>
      </c>
      <c r="B355" s="84">
        <f>+'2'!$L$60</f>
        <v>0</v>
      </c>
      <c r="C355" s="85">
        <f>+'2'!$L$61</f>
        <v>0</v>
      </c>
      <c r="D355" s="85">
        <f>+'2'!$L$62</f>
        <v>0</v>
      </c>
      <c r="E355" s="92">
        <f>+SUM('2'!$L$63:$L$65)</f>
        <v>0</v>
      </c>
      <c r="F355" s="96" t="str">
        <f t="shared" ref="F355:F384" si="80">+IF(SUM(E355,B355)&gt;0,B355/SUM(E355,B355),"")</f>
        <v/>
      </c>
      <c r="G355" s="71">
        <f>+G354</f>
        <v>0.995</v>
      </c>
      <c r="H355" s="75">
        <f>+H354</f>
        <v>0.94499999999999995</v>
      </c>
      <c r="I355" s="240" t="str">
        <f t="shared" ref="I355:I385" si="81">+IF(SUM(C355:D355)&gt;0,1000000*(C355/SUM(C355:D355)),"")</f>
        <v/>
      </c>
      <c r="J355" s="85">
        <f>+J354</f>
        <v>6000</v>
      </c>
      <c r="K355" s="217">
        <f>+K354</f>
        <v>6300</v>
      </c>
      <c r="L355" s="5">
        <f>+SUM('2'!$L$63)</f>
        <v>0</v>
      </c>
      <c r="M355" s="92">
        <f>+SUM('2'!$L$64)</f>
        <v>0</v>
      </c>
      <c r="N355" s="3">
        <f>+SUM('2'!$L$65)</f>
        <v>0</v>
      </c>
    </row>
    <row r="356" spans="1:14" x14ac:dyDescent="0.2">
      <c r="A356" s="82">
        <f t="shared" ref="A356:A384" si="82">IFERROR(IF(MONTH(A355+1)=$D$1,A355+1,""),"")</f>
        <v>42828</v>
      </c>
      <c r="B356" s="84">
        <f>+'3'!$L$60</f>
        <v>341</v>
      </c>
      <c r="C356" s="85">
        <f>+'3'!$L$61</f>
        <v>0</v>
      </c>
      <c r="D356" s="85">
        <f>+'3'!$L$62</f>
        <v>341</v>
      </c>
      <c r="E356" s="92">
        <f>+SUM('3'!$L$63:$L$65)</f>
        <v>5</v>
      </c>
      <c r="F356" s="96">
        <f t="shared" si="80"/>
        <v>0.98554913294797686</v>
      </c>
      <c r="G356" s="71">
        <f t="shared" ref="G356:G385" si="83">+G355</f>
        <v>0.995</v>
      </c>
      <c r="H356" s="75">
        <f t="shared" ref="H356:H385" si="84">+H355</f>
        <v>0.94499999999999995</v>
      </c>
      <c r="I356" s="240">
        <f t="shared" si="81"/>
        <v>0</v>
      </c>
      <c r="J356" s="85">
        <f t="shared" ref="J356:J385" si="85">+J355</f>
        <v>6000</v>
      </c>
      <c r="K356" s="217">
        <f t="shared" ref="K356:K385" si="86">+K355</f>
        <v>6300</v>
      </c>
      <c r="L356" s="5">
        <f>+SUM('3'!$L$63)</f>
        <v>0</v>
      </c>
      <c r="M356" s="92">
        <f>+SUM('3'!$L$64)</f>
        <v>5</v>
      </c>
      <c r="N356" s="3">
        <f>+SUM('3'!$L$65)</f>
        <v>0</v>
      </c>
    </row>
    <row r="357" spans="1:14" x14ac:dyDescent="0.2">
      <c r="A357" s="82">
        <f t="shared" si="82"/>
        <v>42829</v>
      </c>
      <c r="B357" s="84">
        <f>+'4'!$L$60</f>
        <v>135</v>
      </c>
      <c r="C357" s="85">
        <f>+'4'!$L$61</f>
        <v>0</v>
      </c>
      <c r="D357" s="85">
        <f>+'4'!$L$62</f>
        <v>135</v>
      </c>
      <c r="E357" s="92">
        <f>+SUM('4'!$L$63:$L$65)</f>
        <v>6</v>
      </c>
      <c r="F357" s="96">
        <f t="shared" si="80"/>
        <v>0.95744680851063835</v>
      </c>
      <c r="G357" s="71">
        <f t="shared" si="83"/>
        <v>0.995</v>
      </c>
      <c r="H357" s="75">
        <f t="shared" si="84"/>
        <v>0.94499999999999995</v>
      </c>
      <c r="I357" s="240">
        <f t="shared" si="81"/>
        <v>0</v>
      </c>
      <c r="J357" s="85">
        <f t="shared" si="85"/>
        <v>6000</v>
      </c>
      <c r="K357" s="217">
        <f t="shared" si="86"/>
        <v>6300</v>
      </c>
      <c r="L357" s="5">
        <f>+SUM('4'!$L$63)</f>
        <v>0</v>
      </c>
      <c r="M357" s="92">
        <f>+SUM('4'!$L$64)</f>
        <v>6</v>
      </c>
      <c r="N357" s="3">
        <f>+SUM('4'!$L$65)</f>
        <v>0</v>
      </c>
    </row>
    <row r="358" spans="1:14" x14ac:dyDescent="0.2">
      <c r="A358" s="82">
        <f t="shared" si="82"/>
        <v>42830</v>
      </c>
      <c r="B358" s="84">
        <f>+'5'!$L$60</f>
        <v>311</v>
      </c>
      <c r="C358" s="85">
        <f>+'5'!$L$61</f>
        <v>4</v>
      </c>
      <c r="D358" s="85">
        <f>+'5'!$L$62</f>
        <v>307</v>
      </c>
      <c r="E358" s="92">
        <f>+SUM('5'!$L$63:$L$65)</f>
        <v>21</v>
      </c>
      <c r="F358" s="96">
        <f t="shared" si="80"/>
        <v>0.93674698795180722</v>
      </c>
      <c r="G358" s="71">
        <f t="shared" si="83"/>
        <v>0.995</v>
      </c>
      <c r="H358" s="75">
        <f t="shared" si="84"/>
        <v>0.94499999999999995</v>
      </c>
      <c r="I358" s="240">
        <f t="shared" si="81"/>
        <v>12861.736334405145</v>
      </c>
      <c r="J358" s="85">
        <f t="shared" si="85"/>
        <v>6000</v>
      </c>
      <c r="K358" s="217">
        <f t="shared" si="86"/>
        <v>6300</v>
      </c>
      <c r="L358" s="5">
        <f>+SUM('5'!$L$63)</f>
        <v>0</v>
      </c>
      <c r="M358" s="92">
        <f>+SUM('5'!$L$64)</f>
        <v>21</v>
      </c>
      <c r="N358" s="3">
        <f>+SUM('5'!$L$65)</f>
        <v>0</v>
      </c>
    </row>
    <row r="359" spans="1:14" x14ac:dyDescent="0.2">
      <c r="A359" s="82">
        <f t="shared" si="82"/>
        <v>42831</v>
      </c>
      <c r="B359" s="84">
        <f>+'6'!$L$60</f>
        <v>232</v>
      </c>
      <c r="C359" s="85">
        <f>+'6'!$L$61</f>
        <v>2</v>
      </c>
      <c r="D359" s="85">
        <f>+'6'!$L$62</f>
        <v>230</v>
      </c>
      <c r="E359" s="92">
        <f>+SUM('6'!$L$63:$L$65)</f>
        <v>9</v>
      </c>
      <c r="F359" s="96">
        <f t="shared" si="80"/>
        <v>0.96265560165975106</v>
      </c>
      <c r="G359" s="71">
        <f t="shared" si="83"/>
        <v>0.995</v>
      </c>
      <c r="H359" s="75">
        <f t="shared" si="84"/>
        <v>0.94499999999999995</v>
      </c>
      <c r="I359" s="240">
        <f t="shared" si="81"/>
        <v>8620.689655172413</v>
      </c>
      <c r="J359" s="85">
        <f t="shared" si="85"/>
        <v>6000</v>
      </c>
      <c r="K359" s="217">
        <f t="shared" si="86"/>
        <v>6300</v>
      </c>
      <c r="L359" s="5">
        <f>+SUM('6'!$L$63)</f>
        <v>0</v>
      </c>
      <c r="M359" s="92">
        <f>+SUM('6'!$L$64)</f>
        <v>9</v>
      </c>
      <c r="N359" s="3">
        <f>+SUM('6'!$L$65)</f>
        <v>0</v>
      </c>
    </row>
    <row r="360" spans="1:14" x14ac:dyDescent="0.2">
      <c r="A360" s="82">
        <f t="shared" si="82"/>
        <v>42832</v>
      </c>
      <c r="B360" s="84">
        <f>+'7'!$L$60</f>
        <v>507</v>
      </c>
      <c r="C360" s="85">
        <f>+'7'!$L$61</f>
        <v>1</v>
      </c>
      <c r="D360" s="85">
        <f>+'7'!$L$62</f>
        <v>506</v>
      </c>
      <c r="E360" s="92">
        <f>+SUM('7'!$L$63:$L$65)</f>
        <v>7</v>
      </c>
      <c r="F360" s="96">
        <f t="shared" si="80"/>
        <v>0.98638132295719849</v>
      </c>
      <c r="G360" s="71">
        <f t="shared" si="83"/>
        <v>0.995</v>
      </c>
      <c r="H360" s="75">
        <f t="shared" si="84"/>
        <v>0.94499999999999995</v>
      </c>
      <c r="I360" s="240">
        <f t="shared" si="81"/>
        <v>1972.3865877712033</v>
      </c>
      <c r="J360" s="85">
        <f t="shared" si="85"/>
        <v>6000</v>
      </c>
      <c r="K360" s="217">
        <f t="shared" si="86"/>
        <v>6300</v>
      </c>
      <c r="L360" s="5">
        <f>+SUM('7'!$L$63)</f>
        <v>0</v>
      </c>
      <c r="M360" s="92">
        <f>+SUM('7'!$L$64)</f>
        <v>7</v>
      </c>
      <c r="N360" s="3">
        <f>+SUM('7'!$L$65)</f>
        <v>0</v>
      </c>
    </row>
    <row r="361" spans="1:14" x14ac:dyDescent="0.2">
      <c r="A361" s="82">
        <f t="shared" si="82"/>
        <v>42833</v>
      </c>
      <c r="B361" s="84">
        <f>+'8'!$L$60</f>
        <v>0</v>
      </c>
      <c r="C361" s="85">
        <f>+'8'!$L$61</f>
        <v>0</v>
      </c>
      <c r="D361" s="85">
        <f>+'8'!$L$62</f>
        <v>0</v>
      </c>
      <c r="E361" s="92">
        <f>+SUM('8'!$L$63:$L$65)</f>
        <v>0</v>
      </c>
      <c r="F361" s="96" t="str">
        <f t="shared" si="80"/>
        <v/>
      </c>
      <c r="G361" s="71">
        <f t="shared" si="83"/>
        <v>0.995</v>
      </c>
      <c r="H361" s="75">
        <f t="shared" si="84"/>
        <v>0.94499999999999995</v>
      </c>
      <c r="I361" s="240" t="str">
        <f t="shared" si="81"/>
        <v/>
      </c>
      <c r="J361" s="85">
        <f t="shared" si="85"/>
        <v>6000</v>
      </c>
      <c r="K361" s="217">
        <f t="shared" si="86"/>
        <v>6300</v>
      </c>
      <c r="L361" s="5">
        <f>+SUM('8'!$L$63)</f>
        <v>0</v>
      </c>
      <c r="M361" s="92">
        <f>+SUM('8'!$L$64)</f>
        <v>0</v>
      </c>
      <c r="N361" s="3">
        <f>+SUM('8'!$L$65)</f>
        <v>0</v>
      </c>
    </row>
    <row r="362" spans="1:14" x14ac:dyDescent="0.2">
      <c r="A362" s="82">
        <f t="shared" si="82"/>
        <v>42834</v>
      </c>
      <c r="B362" s="84">
        <f>+'9'!$L$60</f>
        <v>0</v>
      </c>
      <c r="C362" s="85">
        <f>+'9'!$L$61</f>
        <v>0</v>
      </c>
      <c r="D362" s="85">
        <f>+'9'!$L$62</f>
        <v>0</v>
      </c>
      <c r="E362" s="92">
        <f>+SUM('9'!$L$63:$L$65)</f>
        <v>0</v>
      </c>
      <c r="F362" s="96" t="str">
        <f t="shared" si="80"/>
        <v/>
      </c>
      <c r="G362" s="71">
        <f t="shared" si="83"/>
        <v>0.995</v>
      </c>
      <c r="H362" s="75">
        <f t="shared" si="84"/>
        <v>0.94499999999999995</v>
      </c>
      <c r="I362" s="240" t="str">
        <f t="shared" si="81"/>
        <v/>
      </c>
      <c r="J362" s="85">
        <f t="shared" si="85"/>
        <v>6000</v>
      </c>
      <c r="K362" s="217">
        <f t="shared" si="86"/>
        <v>6300</v>
      </c>
      <c r="L362" s="5">
        <f>+SUM('9'!$L$63)</f>
        <v>0</v>
      </c>
      <c r="M362" s="92">
        <f>+SUM('9'!$L$64)</f>
        <v>0</v>
      </c>
      <c r="N362" s="3">
        <f>+SUM('9'!$L$65)</f>
        <v>0</v>
      </c>
    </row>
    <row r="363" spans="1:14" x14ac:dyDescent="0.2">
      <c r="A363" s="82">
        <f t="shared" si="82"/>
        <v>42835</v>
      </c>
      <c r="B363" s="84">
        <f>+'10'!$L$60</f>
        <v>542</v>
      </c>
      <c r="C363" s="85">
        <f>+'10'!$L$61</f>
        <v>1</v>
      </c>
      <c r="D363" s="85">
        <f>+'10'!$L$62</f>
        <v>541</v>
      </c>
      <c r="E363" s="92">
        <f>+SUM('10'!$L$63:$L$65)</f>
        <v>17</v>
      </c>
      <c r="F363" s="96">
        <f t="shared" si="80"/>
        <v>0.96958855098389984</v>
      </c>
      <c r="G363" s="71">
        <f t="shared" si="83"/>
        <v>0.995</v>
      </c>
      <c r="H363" s="75">
        <f t="shared" si="84"/>
        <v>0.94499999999999995</v>
      </c>
      <c r="I363" s="240">
        <f t="shared" si="81"/>
        <v>1845.0184501845017</v>
      </c>
      <c r="J363" s="85">
        <f t="shared" si="85"/>
        <v>6000</v>
      </c>
      <c r="K363" s="217">
        <f t="shared" si="86"/>
        <v>6300</v>
      </c>
      <c r="L363" s="5">
        <f>+SUM('10'!$L$63)</f>
        <v>0</v>
      </c>
      <c r="M363" s="92">
        <f>+SUM('10'!$L$64)</f>
        <v>17</v>
      </c>
      <c r="N363" s="3">
        <f>+SUM('10'!$L$65)</f>
        <v>0</v>
      </c>
    </row>
    <row r="364" spans="1:14" x14ac:dyDescent="0.2">
      <c r="A364" s="82">
        <f t="shared" si="82"/>
        <v>42836</v>
      </c>
      <c r="B364" s="84">
        <f>+'11'!$L$60</f>
        <v>516</v>
      </c>
      <c r="C364" s="85">
        <f>+'11'!$L$61</f>
        <v>0</v>
      </c>
      <c r="D364" s="85">
        <f>+'11'!$L$62</f>
        <v>516</v>
      </c>
      <c r="E364" s="92">
        <f>+SUM('11'!$L$63:$L$65)</f>
        <v>1</v>
      </c>
      <c r="F364" s="96">
        <f t="shared" si="80"/>
        <v>0.99806576402321079</v>
      </c>
      <c r="G364" s="71">
        <f t="shared" si="83"/>
        <v>0.995</v>
      </c>
      <c r="H364" s="75">
        <f t="shared" si="84"/>
        <v>0.94499999999999995</v>
      </c>
      <c r="I364" s="240">
        <f t="shared" si="81"/>
        <v>0</v>
      </c>
      <c r="J364" s="85">
        <f t="shared" si="85"/>
        <v>6000</v>
      </c>
      <c r="K364" s="217">
        <f t="shared" si="86"/>
        <v>6300</v>
      </c>
      <c r="L364" s="5">
        <f>+SUM('11'!$L$63)</f>
        <v>0</v>
      </c>
      <c r="M364" s="92">
        <f>+SUM('11'!$L$64)</f>
        <v>1</v>
      </c>
      <c r="N364" s="3">
        <f>+SUM('11'!$L$65)</f>
        <v>0</v>
      </c>
    </row>
    <row r="365" spans="1:14" x14ac:dyDescent="0.2">
      <c r="A365" s="82">
        <f t="shared" si="82"/>
        <v>42837</v>
      </c>
      <c r="B365" s="84">
        <f>+'12'!$L$60</f>
        <v>368</v>
      </c>
      <c r="C365" s="85">
        <f>+'12'!$L$61</f>
        <v>4</v>
      </c>
      <c r="D365" s="85">
        <f>+'12'!$L$62</f>
        <v>364</v>
      </c>
      <c r="E365" s="92">
        <f>+SUM('12'!$L$63:$L$65)</f>
        <v>23</v>
      </c>
      <c r="F365" s="96">
        <f t="shared" si="80"/>
        <v>0.94117647058823528</v>
      </c>
      <c r="G365" s="71">
        <f t="shared" si="83"/>
        <v>0.995</v>
      </c>
      <c r="H365" s="75">
        <f t="shared" si="84"/>
        <v>0.94499999999999995</v>
      </c>
      <c r="I365" s="240">
        <f t="shared" si="81"/>
        <v>10869.565217391304</v>
      </c>
      <c r="J365" s="85">
        <f t="shared" si="85"/>
        <v>6000</v>
      </c>
      <c r="K365" s="217">
        <f t="shared" si="86"/>
        <v>6300</v>
      </c>
      <c r="L365" s="5">
        <f>+SUM('12'!$L$63)</f>
        <v>0</v>
      </c>
      <c r="M365" s="92">
        <f>+SUM('12'!$L$64)</f>
        <v>23</v>
      </c>
      <c r="N365" s="3">
        <f>+SUM('12'!$L$65)</f>
        <v>0</v>
      </c>
    </row>
    <row r="366" spans="1:14" x14ac:dyDescent="0.2">
      <c r="A366" s="82">
        <f t="shared" si="82"/>
        <v>42838</v>
      </c>
      <c r="B366" s="84">
        <f>+'13'!$L$60</f>
        <v>498</v>
      </c>
      <c r="C366" s="85">
        <f>+'13'!$L$61</f>
        <v>1</v>
      </c>
      <c r="D366" s="85">
        <f>+'13'!$L$62</f>
        <v>497</v>
      </c>
      <c r="E366" s="92">
        <f>+SUM('13'!$L$63:$L$65)</f>
        <v>4</v>
      </c>
      <c r="F366" s="96">
        <f t="shared" si="80"/>
        <v>0.99203187250996017</v>
      </c>
      <c r="G366" s="71">
        <f t="shared" si="83"/>
        <v>0.995</v>
      </c>
      <c r="H366" s="75">
        <f t="shared" si="84"/>
        <v>0.94499999999999995</v>
      </c>
      <c r="I366" s="240">
        <f t="shared" si="81"/>
        <v>2008.032128514056</v>
      </c>
      <c r="J366" s="85">
        <f t="shared" si="85"/>
        <v>6000</v>
      </c>
      <c r="K366" s="217">
        <f t="shared" si="86"/>
        <v>6300</v>
      </c>
      <c r="L366" s="5">
        <f>+SUM('13'!$L$63)</f>
        <v>0</v>
      </c>
      <c r="M366" s="92">
        <f>+SUM('13'!$L$64)</f>
        <v>2</v>
      </c>
      <c r="N366" s="3">
        <f>+SUM('13'!$L$65)</f>
        <v>2</v>
      </c>
    </row>
    <row r="367" spans="1:14" x14ac:dyDescent="0.2">
      <c r="A367" s="82">
        <f t="shared" si="82"/>
        <v>42839</v>
      </c>
      <c r="B367" s="84">
        <f>+'14'!$L$60</f>
        <v>0</v>
      </c>
      <c r="C367" s="85">
        <f>+'14'!$L$61</f>
        <v>0</v>
      </c>
      <c r="D367" s="85">
        <f>+'14'!$L$62</f>
        <v>0</v>
      </c>
      <c r="E367" s="92">
        <f>+SUM('14'!$L$63:$L$65)</f>
        <v>0</v>
      </c>
      <c r="F367" s="96" t="str">
        <f t="shared" si="80"/>
        <v/>
      </c>
      <c r="G367" s="71">
        <f t="shared" si="83"/>
        <v>0.995</v>
      </c>
      <c r="H367" s="75">
        <f t="shared" si="84"/>
        <v>0.94499999999999995</v>
      </c>
      <c r="I367" s="240" t="str">
        <f t="shared" si="81"/>
        <v/>
      </c>
      <c r="J367" s="85">
        <f t="shared" si="85"/>
        <v>6000</v>
      </c>
      <c r="K367" s="217">
        <f t="shared" si="86"/>
        <v>6300</v>
      </c>
      <c r="L367" s="5">
        <f>+SUM('14'!$L$63)</f>
        <v>0</v>
      </c>
      <c r="M367" s="92">
        <f>+SUM('14'!$L$64)</f>
        <v>0</v>
      </c>
      <c r="N367" s="3">
        <f>+SUM('14'!$L$65)</f>
        <v>0</v>
      </c>
    </row>
    <row r="368" spans="1:14" x14ac:dyDescent="0.2">
      <c r="A368" s="82">
        <f t="shared" si="82"/>
        <v>42840</v>
      </c>
      <c r="B368" s="84">
        <f>+'15'!$L$60</f>
        <v>0</v>
      </c>
      <c r="C368" s="85">
        <f>+'15'!$L$61</f>
        <v>0</v>
      </c>
      <c r="D368" s="85">
        <f>+'15'!$L$62</f>
        <v>0</v>
      </c>
      <c r="E368" s="92">
        <f>+SUM('15'!$L$63:$L$65)</f>
        <v>0</v>
      </c>
      <c r="F368" s="96" t="str">
        <f t="shared" si="80"/>
        <v/>
      </c>
      <c r="G368" s="71">
        <f t="shared" si="83"/>
        <v>0.995</v>
      </c>
      <c r="H368" s="75">
        <f t="shared" si="84"/>
        <v>0.94499999999999995</v>
      </c>
      <c r="I368" s="240" t="str">
        <f t="shared" si="81"/>
        <v/>
      </c>
      <c r="J368" s="85">
        <f t="shared" si="85"/>
        <v>6000</v>
      </c>
      <c r="K368" s="217">
        <f t="shared" si="86"/>
        <v>6300</v>
      </c>
      <c r="L368" s="5">
        <f>+SUM('15'!$L$63)</f>
        <v>0</v>
      </c>
      <c r="M368" s="92">
        <f>+SUM('15'!$L$64)</f>
        <v>0</v>
      </c>
      <c r="N368" s="3">
        <f>+SUM('15'!$L$65)</f>
        <v>0</v>
      </c>
    </row>
    <row r="369" spans="1:14" x14ac:dyDescent="0.2">
      <c r="A369" s="82">
        <f t="shared" si="82"/>
        <v>42841</v>
      </c>
      <c r="B369" s="84">
        <f>+'16'!$L$60</f>
        <v>0</v>
      </c>
      <c r="C369" s="85">
        <f>+'16'!$L$61</f>
        <v>0</v>
      </c>
      <c r="D369" s="85">
        <f>+'16'!$L$62</f>
        <v>0</v>
      </c>
      <c r="E369" s="92">
        <f>+SUM('16'!$L$63:$L$65)</f>
        <v>0</v>
      </c>
      <c r="F369" s="96" t="str">
        <f t="shared" si="80"/>
        <v/>
      </c>
      <c r="G369" s="71">
        <f t="shared" si="83"/>
        <v>0.995</v>
      </c>
      <c r="H369" s="75">
        <f t="shared" si="84"/>
        <v>0.94499999999999995</v>
      </c>
      <c r="I369" s="240" t="str">
        <f t="shared" si="81"/>
        <v/>
      </c>
      <c r="J369" s="85">
        <f t="shared" si="85"/>
        <v>6000</v>
      </c>
      <c r="K369" s="217">
        <f t="shared" si="86"/>
        <v>6300</v>
      </c>
      <c r="L369" s="5">
        <f>+SUM('16'!$L$63)</f>
        <v>0</v>
      </c>
      <c r="M369" s="92">
        <f>+SUM('16'!$L$64)</f>
        <v>0</v>
      </c>
      <c r="N369" s="3">
        <f>+SUM('16'!$L$65)</f>
        <v>0</v>
      </c>
    </row>
    <row r="370" spans="1:14" x14ac:dyDescent="0.2">
      <c r="A370" s="82">
        <f t="shared" si="82"/>
        <v>42842</v>
      </c>
      <c r="B370" s="84">
        <f>+'17'!$L$60</f>
        <v>0</v>
      </c>
      <c r="C370" s="85">
        <f>+'17'!$L$61</f>
        <v>0</v>
      </c>
      <c r="D370" s="85">
        <f>+'17'!$L$62</f>
        <v>0</v>
      </c>
      <c r="E370" s="92">
        <f>+SUM('17'!$L$63:$L$65)</f>
        <v>0</v>
      </c>
      <c r="F370" s="96" t="str">
        <f t="shared" si="80"/>
        <v/>
      </c>
      <c r="G370" s="71">
        <f t="shared" si="83"/>
        <v>0.995</v>
      </c>
      <c r="H370" s="75">
        <f t="shared" si="84"/>
        <v>0.94499999999999995</v>
      </c>
      <c r="I370" s="240" t="str">
        <f t="shared" si="81"/>
        <v/>
      </c>
      <c r="J370" s="85">
        <f t="shared" si="85"/>
        <v>6000</v>
      </c>
      <c r="K370" s="217">
        <f t="shared" si="86"/>
        <v>6300</v>
      </c>
      <c r="L370" s="5">
        <f>+SUM('17'!$L$63)</f>
        <v>0</v>
      </c>
      <c r="M370" s="92">
        <f>+SUM('17'!$L$64)</f>
        <v>0</v>
      </c>
      <c r="N370" s="3">
        <f>+SUM('17'!$L$65)</f>
        <v>0</v>
      </c>
    </row>
    <row r="371" spans="1:14" x14ac:dyDescent="0.2">
      <c r="A371" s="82">
        <f t="shared" si="82"/>
        <v>42843</v>
      </c>
      <c r="B371" s="84">
        <f>+'18'!$L$60</f>
        <v>165</v>
      </c>
      <c r="C371" s="85">
        <f>+'18'!$L$61</f>
        <v>2</v>
      </c>
      <c r="D371" s="85">
        <f>+'18'!$L$62</f>
        <v>163</v>
      </c>
      <c r="E371" s="92">
        <f>+SUM('18'!$L$63:$L$65)</f>
        <v>15</v>
      </c>
      <c r="F371" s="96">
        <f t="shared" si="80"/>
        <v>0.91666666666666663</v>
      </c>
      <c r="G371" s="71">
        <f t="shared" si="83"/>
        <v>0.995</v>
      </c>
      <c r="H371" s="75">
        <f t="shared" si="84"/>
        <v>0.94499999999999995</v>
      </c>
      <c r="I371" s="240">
        <f t="shared" si="81"/>
        <v>12121.212121212122</v>
      </c>
      <c r="J371" s="85">
        <f t="shared" si="85"/>
        <v>6000</v>
      </c>
      <c r="K371" s="217">
        <f t="shared" si="86"/>
        <v>6300</v>
      </c>
      <c r="L371" s="5">
        <f>+SUM('18'!$L$63)</f>
        <v>0</v>
      </c>
      <c r="M371" s="92">
        <f>+SUM('18'!$L$64)</f>
        <v>15</v>
      </c>
      <c r="N371" s="3">
        <f>+SUM('18'!$L$65)</f>
        <v>0</v>
      </c>
    </row>
    <row r="372" spans="1:14" x14ac:dyDescent="0.2">
      <c r="A372" s="82">
        <f t="shared" si="82"/>
        <v>42844</v>
      </c>
      <c r="B372" s="84">
        <f>+'19'!$L$60</f>
        <v>248</v>
      </c>
      <c r="C372" s="85">
        <f>+'19'!$L$61</f>
        <v>1</v>
      </c>
      <c r="D372" s="85">
        <f>+'19'!$L$62</f>
        <v>247</v>
      </c>
      <c r="E372" s="92">
        <f>+SUM('19'!$L$63:$L$65)</f>
        <v>6</v>
      </c>
      <c r="F372" s="96">
        <f t="shared" si="80"/>
        <v>0.97637795275590555</v>
      </c>
      <c r="G372" s="71">
        <f t="shared" si="83"/>
        <v>0.995</v>
      </c>
      <c r="H372" s="75">
        <f t="shared" si="84"/>
        <v>0.94499999999999995</v>
      </c>
      <c r="I372" s="240">
        <f t="shared" si="81"/>
        <v>4032.2580645161288</v>
      </c>
      <c r="J372" s="85">
        <f t="shared" si="85"/>
        <v>6000</v>
      </c>
      <c r="K372" s="217">
        <f t="shared" si="86"/>
        <v>6300</v>
      </c>
      <c r="L372" s="5">
        <f>+SUM('19'!$L$63)</f>
        <v>0</v>
      </c>
      <c r="M372" s="92">
        <f>+SUM('19'!$L$64)</f>
        <v>6</v>
      </c>
      <c r="N372" s="3">
        <f>+SUM('19'!$L$65)</f>
        <v>0</v>
      </c>
    </row>
    <row r="373" spans="1:14" x14ac:dyDescent="0.2">
      <c r="A373" s="82">
        <f t="shared" si="82"/>
        <v>42845</v>
      </c>
      <c r="B373" s="84">
        <f>+'20'!$L$60</f>
        <v>520</v>
      </c>
      <c r="C373" s="85">
        <f>+'20'!$L$61</f>
        <v>6</v>
      </c>
      <c r="D373" s="85">
        <f>+'20'!$L$62</f>
        <v>514</v>
      </c>
      <c r="E373" s="92">
        <f>+SUM('20'!$L$63:$L$65)</f>
        <v>28</v>
      </c>
      <c r="F373" s="96">
        <f t="shared" si="80"/>
        <v>0.94890510948905105</v>
      </c>
      <c r="G373" s="71">
        <f t="shared" si="83"/>
        <v>0.995</v>
      </c>
      <c r="H373" s="75">
        <f t="shared" si="84"/>
        <v>0.94499999999999995</v>
      </c>
      <c r="I373" s="240">
        <f t="shared" si="81"/>
        <v>11538.461538461539</v>
      </c>
      <c r="J373" s="85">
        <f t="shared" si="85"/>
        <v>6000</v>
      </c>
      <c r="K373" s="217">
        <f t="shared" si="86"/>
        <v>6300</v>
      </c>
      <c r="L373" s="5">
        <f>+SUM('20'!$L$63)</f>
        <v>0</v>
      </c>
      <c r="M373" s="92">
        <f>+SUM('20'!$L$64)</f>
        <v>28</v>
      </c>
      <c r="N373" s="3">
        <f>+SUM('20'!$L$65)</f>
        <v>0</v>
      </c>
    </row>
    <row r="374" spans="1:14" x14ac:dyDescent="0.2">
      <c r="A374" s="82">
        <f t="shared" si="82"/>
        <v>42846</v>
      </c>
      <c r="B374" s="84">
        <f>+'21'!$L$60</f>
        <v>553</v>
      </c>
      <c r="C374" s="85">
        <f>+'21'!$L$61</f>
        <v>0</v>
      </c>
      <c r="D374" s="85">
        <f>+'21'!$L$62</f>
        <v>553</v>
      </c>
      <c r="E374" s="92">
        <f>+SUM('21'!$L$63:$L$65)</f>
        <v>1</v>
      </c>
      <c r="F374" s="96">
        <f t="shared" si="80"/>
        <v>0.99819494584837543</v>
      </c>
      <c r="G374" s="71">
        <f t="shared" si="83"/>
        <v>0.995</v>
      </c>
      <c r="H374" s="75">
        <f t="shared" si="84"/>
        <v>0.94499999999999995</v>
      </c>
      <c r="I374" s="240">
        <f t="shared" si="81"/>
        <v>0</v>
      </c>
      <c r="J374" s="85">
        <f t="shared" si="85"/>
        <v>6000</v>
      </c>
      <c r="K374" s="217">
        <f t="shared" si="86"/>
        <v>6300</v>
      </c>
      <c r="L374" s="5">
        <f>+SUM('21'!$L$63)</f>
        <v>0</v>
      </c>
      <c r="M374" s="92">
        <f>+SUM('21'!$L$64)</f>
        <v>1</v>
      </c>
      <c r="N374" s="3">
        <f>+SUM('21'!$L$65)</f>
        <v>0</v>
      </c>
    </row>
    <row r="375" spans="1:14" x14ac:dyDescent="0.2">
      <c r="A375" s="82">
        <f t="shared" si="82"/>
        <v>42847</v>
      </c>
      <c r="B375" s="84">
        <f>+'22'!$L$60</f>
        <v>0</v>
      </c>
      <c r="C375" s="85">
        <f>+'22'!$L$61</f>
        <v>0</v>
      </c>
      <c r="D375" s="85">
        <f>+'22'!$L$62</f>
        <v>0</v>
      </c>
      <c r="E375" s="92">
        <f>+SUM('22'!$L$63:$L$65)</f>
        <v>0</v>
      </c>
      <c r="F375" s="96" t="str">
        <f t="shared" si="80"/>
        <v/>
      </c>
      <c r="G375" s="71">
        <f t="shared" si="83"/>
        <v>0.995</v>
      </c>
      <c r="H375" s="75">
        <f t="shared" si="84"/>
        <v>0.94499999999999995</v>
      </c>
      <c r="I375" s="240" t="str">
        <f t="shared" si="81"/>
        <v/>
      </c>
      <c r="J375" s="85">
        <f t="shared" si="85"/>
        <v>6000</v>
      </c>
      <c r="K375" s="217">
        <f t="shared" si="86"/>
        <v>6300</v>
      </c>
      <c r="L375" s="5">
        <f>+SUM('22'!$L$63)</f>
        <v>0</v>
      </c>
      <c r="M375" s="92">
        <f>+SUM('22'!$L$64)</f>
        <v>0</v>
      </c>
      <c r="N375" s="3">
        <f>+SUM('22'!$L$65)</f>
        <v>0</v>
      </c>
    </row>
    <row r="376" spans="1:14" x14ac:dyDescent="0.2">
      <c r="A376" s="82">
        <f t="shared" si="82"/>
        <v>42848</v>
      </c>
      <c r="B376" s="84">
        <f>+'23'!$L$60</f>
        <v>0</v>
      </c>
      <c r="C376" s="85">
        <f>+'23'!$L$61</f>
        <v>0</v>
      </c>
      <c r="D376" s="85">
        <f>+'23'!$L$62</f>
        <v>0</v>
      </c>
      <c r="E376" s="92">
        <f>+SUM('23'!$L$63:$L$65)</f>
        <v>0</v>
      </c>
      <c r="F376" s="96" t="str">
        <f t="shared" si="80"/>
        <v/>
      </c>
      <c r="G376" s="71">
        <f t="shared" si="83"/>
        <v>0.995</v>
      </c>
      <c r="H376" s="75">
        <f t="shared" si="84"/>
        <v>0.94499999999999995</v>
      </c>
      <c r="I376" s="240" t="str">
        <f t="shared" si="81"/>
        <v/>
      </c>
      <c r="J376" s="85">
        <f t="shared" si="85"/>
        <v>6000</v>
      </c>
      <c r="K376" s="217">
        <f t="shared" si="86"/>
        <v>6300</v>
      </c>
      <c r="L376" s="5">
        <f>+SUM('23'!$L$63)</f>
        <v>0</v>
      </c>
      <c r="M376" s="92">
        <f>+SUM('23'!$L$64)</f>
        <v>0</v>
      </c>
      <c r="N376" s="3">
        <f>+SUM('23'!$L$65)</f>
        <v>0</v>
      </c>
    </row>
    <row r="377" spans="1:14" x14ac:dyDescent="0.2">
      <c r="A377" s="82">
        <f t="shared" si="82"/>
        <v>42849</v>
      </c>
      <c r="B377" s="84">
        <f>+'24'!$L$60</f>
        <v>487</v>
      </c>
      <c r="C377" s="85">
        <f>+'24'!$L$61</f>
        <v>3</v>
      </c>
      <c r="D377" s="85">
        <f>+'24'!$L$62</f>
        <v>484</v>
      </c>
      <c r="E377" s="92">
        <f>+SUM('24'!$L$63:$L$65)</f>
        <v>8</v>
      </c>
      <c r="F377" s="96">
        <f t="shared" si="80"/>
        <v>0.98383838383838385</v>
      </c>
      <c r="G377" s="71">
        <f t="shared" si="83"/>
        <v>0.995</v>
      </c>
      <c r="H377" s="75">
        <f t="shared" si="84"/>
        <v>0.94499999999999995</v>
      </c>
      <c r="I377" s="240">
        <f t="shared" si="81"/>
        <v>6160.1642710472279</v>
      </c>
      <c r="J377" s="85">
        <f t="shared" si="85"/>
        <v>6000</v>
      </c>
      <c r="K377" s="217">
        <f t="shared" si="86"/>
        <v>6300</v>
      </c>
      <c r="L377" s="5">
        <f>+SUM('24'!$L$63)</f>
        <v>0</v>
      </c>
      <c r="M377" s="92">
        <f>+SUM('24'!$L$64)</f>
        <v>8</v>
      </c>
      <c r="N377" s="3">
        <f>+SUM('24'!$L$65)</f>
        <v>0</v>
      </c>
    </row>
    <row r="378" spans="1:14" x14ac:dyDescent="0.2">
      <c r="A378" s="82">
        <f t="shared" si="82"/>
        <v>42850</v>
      </c>
      <c r="B378" s="84">
        <f>+'25'!$L$60</f>
        <v>426</v>
      </c>
      <c r="C378" s="85">
        <f>+'25'!$L$61</f>
        <v>0</v>
      </c>
      <c r="D378" s="85">
        <f>+'25'!$L$62</f>
        <v>426</v>
      </c>
      <c r="E378" s="92">
        <f>+SUM('25'!$L$63:$L$65)</f>
        <v>2</v>
      </c>
      <c r="F378" s="96">
        <f t="shared" si="80"/>
        <v>0.99532710280373837</v>
      </c>
      <c r="G378" s="71">
        <f t="shared" si="83"/>
        <v>0.995</v>
      </c>
      <c r="H378" s="75">
        <f t="shared" si="84"/>
        <v>0.94499999999999995</v>
      </c>
      <c r="I378" s="240">
        <f t="shared" si="81"/>
        <v>0</v>
      </c>
      <c r="J378" s="85">
        <f t="shared" si="85"/>
        <v>6000</v>
      </c>
      <c r="K378" s="217">
        <f t="shared" si="86"/>
        <v>6300</v>
      </c>
      <c r="L378" s="5">
        <f>+SUM('25'!$L$63)</f>
        <v>0</v>
      </c>
      <c r="M378" s="92">
        <f>+SUM('25'!$L$64)</f>
        <v>2</v>
      </c>
      <c r="N378" s="3">
        <f>+SUM('25'!$L$65)</f>
        <v>0</v>
      </c>
    </row>
    <row r="379" spans="1:14" x14ac:dyDescent="0.2">
      <c r="A379" s="82">
        <f t="shared" si="82"/>
        <v>42851</v>
      </c>
      <c r="B379" s="84">
        <f>+'26'!$L$60</f>
        <v>473</v>
      </c>
      <c r="C379" s="85">
        <f>+'26'!$L$61</f>
        <v>4</v>
      </c>
      <c r="D379" s="85">
        <f>+'26'!$L$62</f>
        <v>469</v>
      </c>
      <c r="E379" s="92">
        <f>+SUM('26'!$L$63:$L$65)</f>
        <v>20</v>
      </c>
      <c r="F379" s="96">
        <f t="shared" si="80"/>
        <v>0.95943204868154153</v>
      </c>
      <c r="G379" s="71">
        <f t="shared" si="83"/>
        <v>0.995</v>
      </c>
      <c r="H379" s="75">
        <f t="shared" si="84"/>
        <v>0.94499999999999995</v>
      </c>
      <c r="I379" s="240">
        <f t="shared" si="81"/>
        <v>8456.6596194503181</v>
      </c>
      <c r="J379" s="85">
        <f t="shared" si="85"/>
        <v>6000</v>
      </c>
      <c r="K379" s="217">
        <f t="shared" si="86"/>
        <v>6300</v>
      </c>
      <c r="L379" s="5">
        <f>+SUM('26'!$L$63)</f>
        <v>0</v>
      </c>
      <c r="M379" s="92">
        <f>+SUM('26'!$L$64)</f>
        <v>20</v>
      </c>
      <c r="N379" s="3">
        <f>+SUM('26'!$L$65)</f>
        <v>0</v>
      </c>
    </row>
    <row r="380" spans="1:14" x14ac:dyDescent="0.2">
      <c r="A380" s="82">
        <f t="shared" si="82"/>
        <v>42852</v>
      </c>
      <c r="B380" s="84">
        <f>+'27'!$L$60</f>
        <v>313</v>
      </c>
      <c r="C380" s="85">
        <f>+'27'!$L$61</f>
        <v>1</v>
      </c>
      <c r="D380" s="85">
        <f>+'27'!$L$62</f>
        <v>312</v>
      </c>
      <c r="E380" s="92">
        <f>+SUM('27'!$L$63:$L$65)</f>
        <v>8</v>
      </c>
      <c r="F380" s="96">
        <f t="shared" si="80"/>
        <v>0.97507788161993769</v>
      </c>
      <c r="G380" s="71">
        <f t="shared" si="83"/>
        <v>0.995</v>
      </c>
      <c r="H380" s="75">
        <f t="shared" si="84"/>
        <v>0.94499999999999995</v>
      </c>
      <c r="I380" s="240">
        <f t="shared" si="81"/>
        <v>3194.8881789137381</v>
      </c>
      <c r="J380" s="85">
        <f t="shared" si="85"/>
        <v>6000</v>
      </c>
      <c r="K380" s="217">
        <f t="shared" si="86"/>
        <v>6300</v>
      </c>
      <c r="L380" s="5">
        <f>+SUM('27'!$L$63)</f>
        <v>0</v>
      </c>
      <c r="M380" s="92">
        <f>+SUM('27'!$L$64)</f>
        <v>8</v>
      </c>
      <c r="N380" s="3">
        <f>+SUM('27'!$L$65)</f>
        <v>0</v>
      </c>
    </row>
    <row r="381" spans="1:14" x14ac:dyDescent="0.2">
      <c r="A381" s="82">
        <f t="shared" si="82"/>
        <v>42853</v>
      </c>
      <c r="B381" s="84">
        <f>+'28'!$L$60</f>
        <v>0</v>
      </c>
      <c r="C381" s="85">
        <f>+'28'!$L$61</f>
        <v>0</v>
      </c>
      <c r="D381" s="85">
        <f>+'28'!$L$62</f>
        <v>0</v>
      </c>
      <c r="E381" s="92">
        <f>+SUM('28'!$L$63:$L$65)</f>
        <v>0</v>
      </c>
      <c r="F381" s="96" t="str">
        <f t="shared" si="80"/>
        <v/>
      </c>
      <c r="G381" s="71">
        <f t="shared" si="83"/>
        <v>0.995</v>
      </c>
      <c r="H381" s="75">
        <f t="shared" si="84"/>
        <v>0.94499999999999995</v>
      </c>
      <c r="I381" s="240" t="str">
        <f t="shared" si="81"/>
        <v/>
      </c>
      <c r="J381" s="85">
        <f t="shared" si="85"/>
        <v>6000</v>
      </c>
      <c r="K381" s="217">
        <f t="shared" si="86"/>
        <v>6300</v>
      </c>
      <c r="L381" s="5">
        <f>+SUM('28'!$L$63)</f>
        <v>0</v>
      </c>
      <c r="M381" s="92">
        <f>+SUM('28'!$L$64)</f>
        <v>0</v>
      </c>
      <c r="N381" s="3">
        <f>+SUM('28'!$L$65)</f>
        <v>0</v>
      </c>
    </row>
    <row r="382" spans="1:14" x14ac:dyDescent="0.2">
      <c r="A382" s="82">
        <f t="shared" si="82"/>
        <v>42854</v>
      </c>
      <c r="B382" s="84">
        <f>+'29'!$L$60</f>
        <v>0</v>
      </c>
      <c r="C382" s="85">
        <f>+'29'!$L$61</f>
        <v>0</v>
      </c>
      <c r="D382" s="85">
        <f>+'29'!$L$62</f>
        <v>0</v>
      </c>
      <c r="E382" s="92">
        <f>+SUM('29'!$L$63:$L$65)</f>
        <v>0</v>
      </c>
      <c r="F382" s="96" t="str">
        <f t="shared" si="80"/>
        <v/>
      </c>
      <c r="G382" s="71">
        <f t="shared" si="83"/>
        <v>0.995</v>
      </c>
      <c r="H382" s="75">
        <f t="shared" si="84"/>
        <v>0.94499999999999995</v>
      </c>
      <c r="I382" s="240" t="str">
        <f t="shared" si="81"/>
        <v/>
      </c>
      <c r="J382" s="85">
        <f t="shared" si="85"/>
        <v>6000</v>
      </c>
      <c r="K382" s="217">
        <f t="shared" si="86"/>
        <v>6300</v>
      </c>
      <c r="L382" s="5">
        <f>+SUM('29'!$L$63)</f>
        <v>0</v>
      </c>
      <c r="M382" s="92">
        <f>+SUM('29'!$L$64)</f>
        <v>0</v>
      </c>
      <c r="N382" s="3">
        <f>+SUM('29'!$L$65)</f>
        <v>0</v>
      </c>
    </row>
    <row r="383" spans="1:14" x14ac:dyDescent="0.2">
      <c r="A383" s="82">
        <f t="shared" si="82"/>
        <v>42855</v>
      </c>
      <c r="B383" s="84">
        <f>+'30'!$L$60</f>
        <v>0</v>
      </c>
      <c r="C383" s="85">
        <f>+'30'!$L$61</f>
        <v>0</v>
      </c>
      <c r="D383" s="85">
        <f>+'30'!$L$62</f>
        <v>0</v>
      </c>
      <c r="E383" s="92">
        <f>+SUM('30'!$L$63:$L$65)</f>
        <v>0</v>
      </c>
      <c r="F383" s="96" t="str">
        <f t="shared" si="80"/>
        <v/>
      </c>
      <c r="G383" s="71">
        <f t="shared" si="83"/>
        <v>0.995</v>
      </c>
      <c r="H383" s="75">
        <f t="shared" si="84"/>
        <v>0.94499999999999995</v>
      </c>
      <c r="I383" s="240" t="str">
        <f t="shared" si="81"/>
        <v/>
      </c>
      <c r="J383" s="85">
        <f t="shared" si="85"/>
        <v>6000</v>
      </c>
      <c r="K383" s="217">
        <f t="shared" si="86"/>
        <v>6300</v>
      </c>
      <c r="L383" s="5">
        <f>+SUM('30'!$L$63)</f>
        <v>0</v>
      </c>
      <c r="M383" s="92">
        <f>+SUM('30'!$L$64)</f>
        <v>0</v>
      </c>
      <c r="N383" s="3">
        <f>+SUM('30'!$L$65)</f>
        <v>0</v>
      </c>
    </row>
    <row r="384" spans="1:14" ht="13.5" thickBot="1" x14ac:dyDescent="0.25">
      <c r="A384" s="82" t="str">
        <f t="shared" si="82"/>
        <v/>
      </c>
      <c r="B384" s="86">
        <f>+'31'!$L$60</f>
        <v>0</v>
      </c>
      <c r="C384" s="87">
        <f>+'31'!$L$61</f>
        <v>0</v>
      </c>
      <c r="D384" s="87">
        <f>+'31'!$L$62</f>
        <v>0</v>
      </c>
      <c r="E384" s="93">
        <f>+SUM('31'!$L$63:$L$65)</f>
        <v>0</v>
      </c>
      <c r="F384" s="97" t="str">
        <f t="shared" si="80"/>
        <v/>
      </c>
      <c r="G384" s="90">
        <f t="shared" si="83"/>
        <v>0.995</v>
      </c>
      <c r="H384" s="76">
        <f t="shared" si="84"/>
        <v>0.94499999999999995</v>
      </c>
      <c r="I384" s="241" t="str">
        <f t="shared" si="81"/>
        <v/>
      </c>
      <c r="J384" s="87">
        <f t="shared" si="85"/>
        <v>6000</v>
      </c>
      <c r="K384" s="218">
        <f t="shared" si="86"/>
        <v>6300</v>
      </c>
      <c r="L384" s="103">
        <f>+SUM('31'!$L$63)</f>
        <v>0</v>
      </c>
      <c r="M384" s="93">
        <f>+SUM('31'!$L$64)</f>
        <v>0</v>
      </c>
      <c r="N384" s="77">
        <f>+SUM('31'!$L$65)</f>
        <v>0</v>
      </c>
    </row>
    <row r="385" spans="1:14" ht="13.5" thickBot="1" x14ac:dyDescent="0.25">
      <c r="A385" s="83" t="s">
        <v>24</v>
      </c>
      <c r="B385" s="88">
        <f>SUM(B354:B384)</f>
        <v>6635</v>
      </c>
      <c r="C385" s="89">
        <f>SUM(C354:C384)</f>
        <v>30</v>
      </c>
      <c r="D385" s="89">
        <f>SUM(D354:D384)</f>
        <v>6605</v>
      </c>
      <c r="E385" s="94">
        <f>SUM(E354:E384)</f>
        <v>181</v>
      </c>
      <c r="F385" s="98">
        <f>+IF(SUM(E385,B385)&gt;0,B385/SUM(E385,B385),"")</f>
        <v>0.97344483568075113</v>
      </c>
      <c r="G385" s="95">
        <f t="shared" si="83"/>
        <v>0.995</v>
      </c>
      <c r="H385" s="78">
        <f t="shared" si="84"/>
        <v>0.94499999999999995</v>
      </c>
      <c r="I385" s="242">
        <f t="shared" si="81"/>
        <v>4521.4770158251695</v>
      </c>
      <c r="J385" s="89">
        <f t="shared" si="85"/>
        <v>6000</v>
      </c>
      <c r="K385" s="219">
        <f t="shared" si="86"/>
        <v>6300</v>
      </c>
      <c r="L385" s="104">
        <f t="shared" ref="L385:N385" si="87">SUM(L354:L384)</f>
        <v>0</v>
      </c>
      <c r="M385" s="94">
        <f t="shared" si="87"/>
        <v>179</v>
      </c>
      <c r="N385" s="79">
        <f t="shared" si="87"/>
        <v>2</v>
      </c>
    </row>
    <row r="387" spans="1:14" ht="24" thickBot="1" x14ac:dyDescent="0.4">
      <c r="A387" s="251" t="str">
        <f>[1]Montáž!$AR$8</f>
        <v>NG4 PB</v>
      </c>
      <c r="B387" s="252"/>
      <c r="C387" s="252"/>
      <c r="D387" s="252"/>
      <c r="E387" s="252"/>
      <c r="F387" s="252"/>
      <c r="G387" s="252"/>
      <c r="H387" s="252"/>
      <c r="I387" s="252"/>
      <c r="J387" s="252"/>
      <c r="K387" s="252"/>
      <c r="L387" s="252"/>
      <c r="M387" s="252"/>
      <c r="N387" s="253"/>
    </row>
    <row r="388" spans="1:14" x14ac:dyDescent="0.2">
      <c r="A388" s="81" t="s">
        <v>18</v>
      </c>
      <c r="B388" s="80" t="s">
        <v>0</v>
      </c>
      <c r="C388" s="73" t="s">
        <v>19</v>
      </c>
      <c r="D388" s="73" t="s">
        <v>20</v>
      </c>
      <c r="E388" s="91" t="s">
        <v>21</v>
      </c>
      <c r="F388" s="81" t="s">
        <v>17</v>
      </c>
      <c r="G388" s="72" t="s">
        <v>22</v>
      </c>
      <c r="H388" s="74" t="s">
        <v>26</v>
      </c>
      <c r="I388" s="80" t="s">
        <v>16</v>
      </c>
      <c r="J388" s="73" t="s">
        <v>23</v>
      </c>
      <c r="K388" s="74" t="s">
        <v>25</v>
      </c>
      <c r="L388" s="102" t="s">
        <v>3</v>
      </c>
      <c r="M388" s="74" t="s">
        <v>36</v>
      </c>
      <c r="N388" s="91" t="s">
        <v>5</v>
      </c>
    </row>
    <row r="389" spans="1:14" x14ac:dyDescent="0.2">
      <c r="A389" s="82">
        <f>+$B$1</f>
        <v>42826</v>
      </c>
      <c r="B389" s="84">
        <f>+'1'!$M$60</f>
        <v>0</v>
      </c>
      <c r="C389" s="85">
        <f>+'1'!$M$61</f>
        <v>0</v>
      </c>
      <c r="D389" s="85">
        <f>+'1'!$M$62</f>
        <v>0</v>
      </c>
      <c r="E389" s="92">
        <f>+SUM('1'!$M$63:$M$65)</f>
        <v>0</v>
      </c>
      <c r="F389" s="96" t="str">
        <f>+IF(SUM(E389,B389)&gt;0,B389/SUM(E389,B389),"")</f>
        <v/>
      </c>
      <c r="G389" s="71">
        <f>+[1]Montáž!$AR$53</f>
        <v>0.99299999999999999</v>
      </c>
      <c r="H389" s="75">
        <f>+[1]Montáž!$AR$75</f>
        <v>0.94299999999999995</v>
      </c>
      <c r="I389" s="96" t="str">
        <f>+IF(SUM(C389:D389)&gt;0,1000000*(C389/SUM(C389:D389)),"")</f>
        <v/>
      </c>
      <c r="J389" s="85">
        <f>+[1]Montáž!$AR$9</f>
        <v>2500</v>
      </c>
      <c r="K389" s="217">
        <f>+[1]Montáž!$AR$31</f>
        <v>2625</v>
      </c>
      <c r="L389" s="5">
        <f>+SUM('1'!$M$63)</f>
        <v>0</v>
      </c>
      <c r="M389" s="92">
        <f>+SUM('1'!$M$64)</f>
        <v>0</v>
      </c>
      <c r="N389" s="3">
        <f>+SUM('1'!$M$65)</f>
        <v>0</v>
      </c>
    </row>
    <row r="390" spans="1:14" x14ac:dyDescent="0.2">
      <c r="A390" s="82">
        <f>IFERROR(IF(MONTH(A389+1)=$D$1,A389+1,""),"")</f>
        <v>42827</v>
      </c>
      <c r="B390" s="84">
        <f>+'2'!$M$60</f>
        <v>0</v>
      </c>
      <c r="C390" s="85">
        <f>+'2'!$M$61</f>
        <v>0</v>
      </c>
      <c r="D390" s="85">
        <f>+'2'!$M$62</f>
        <v>0</v>
      </c>
      <c r="E390" s="92">
        <f>+SUM('2'!$M$63:$M$65)</f>
        <v>0</v>
      </c>
      <c r="F390" s="96" t="str">
        <f t="shared" ref="F390:F419" si="88">+IF(SUM(E390,B390)&gt;0,B390/SUM(E390,B390),"")</f>
        <v/>
      </c>
      <c r="G390" s="71">
        <f>+G389</f>
        <v>0.99299999999999999</v>
      </c>
      <c r="H390" s="75">
        <f>+H389</f>
        <v>0.94299999999999995</v>
      </c>
      <c r="I390" s="96" t="str">
        <f t="shared" ref="I390:I420" si="89">+IF(SUM(C390:D390)&gt;0,1000000*(C390/SUM(C390:D390)),"")</f>
        <v/>
      </c>
      <c r="J390" s="85">
        <f>+J389</f>
        <v>2500</v>
      </c>
      <c r="K390" s="217">
        <f>+K389</f>
        <v>2625</v>
      </c>
      <c r="L390" s="5">
        <f>+SUM('2'!$M$63)</f>
        <v>0</v>
      </c>
      <c r="M390" s="92">
        <f>+SUM('2'!$M$64)</f>
        <v>0</v>
      </c>
      <c r="N390" s="3">
        <f>+SUM('2'!$M$65)</f>
        <v>0</v>
      </c>
    </row>
    <row r="391" spans="1:14" x14ac:dyDescent="0.2">
      <c r="A391" s="82">
        <f t="shared" ref="A391:A419" si="90">IFERROR(IF(MONTH(A390+1)=$D$1,A390+1,""),"")</f>
        <v>42828</v>
      </c>
      <c r="B391" s="84">
        <f>+'3'!$M$60</f>
        <v>0</v>
      </c>
      <c r="C391" s="85">
        <f>+'3'!$M$61</f>
        <v>0</v>
      </c>
      <c r="D391" s="85">
        <f>+'3'!$M$62</f>
        <v>0</v>
      </c>
      <c r="E391" s="92">
        <f>+SUM('3'!$M$63:$M$65)</f>
        <v>0</v>
      </c>
      <c r="F391" s="96" t="str">
        <f t="shared" si="88"/>
        <v/>
      </c>
      <c r="G391" s="71">
        <f t="shared" ref="G391:G420" si="91">+G390</f>
        <v>0.99299999999999999</v>
      </c>
      <c r="H391" s="75">
        <f t="shared" ref="H391:H420" si="92">+H390</f>
        <v>0.94299999999999995</v>
      </c>
      <c r="I391" s="96" t="str">
        <f t="shared" si="89"/>
        <v/>
      </c>
      <c r="J391" s="85">
        <f t="shared" ref="J391:J420" si="93">+J390</f>
        <v>2500</v>
      </c>
      <c r="K391" s="217">
        <f t="shared" ref="K391:K420" si="94">+K390</f>
        <v>2625</v>
      </c>
      <c r="L391" s="5">
        <f>+SUM('3'!$M$63)</f>
        <v>0</v>
      </c>
      <c r="M391" s="92">
        <f>+SUM('3'!$M$64)</f>
        <v>0</v>
      </c>
      <c r="N391" s="3">
        <f>+SUM('3'!$M$65)</f>
        <v>0</v>
      </c>
    </row>
    <row r="392" spans="1:14" x14ac:dyDescent="0.2">
      <c r="A392" s="82">
        <f t="shared" si="90"/>
        <v>42829</v>
      </c>
      <c r="B392" s="84">
        <f>+'4'!$M$60</f>
        <v>0</v>
      </c>
      <c r="C392" s="85">
        <f>+'4'!$M$61</f>
        <v>0</v>
      </c>
      <c r="D392" s="85">
        <f>+'4'!$M$62</f>
        <v>0</v>
      </c>
      <c r="E392" s="92">
        <f>+SUM('4'!$M$63:$M$65)</f>
        <v>0</v>
      </c>
      <c r="F392" s="96" t="str">
        <f t="shared" si="88"/>
        <v/>
      </c>
      <c r="G392" s="71">
        <f t="shared" si="91"/>
        <v>0.99299999999999999</v>
      </c>
      <c r="H392" s="75">
        <f t="shared" si="92"/>
        <v>0.94299999999999995</v>
      </c>
      <c r="I392" s="96" t="str">
        <f t="shared" si="89"/>
        <v/>
      </c>
      <c r="J392" s="85">
        <f t="shared" si="93"/>
        <v>2500</v>
      </c>
      <c r="K392" s="217">
        <f t="shared" si="94"/>
        <v>2625</v>
      </c>
      <c r="L392" s="5">
        <f>+SUM('4'!$M$63)</f>
        <v>0</v>
      </c>
      <c r="M392" s="92">
        <f>+SUM('4'!$M$64)</f>
        <v>0</v>
      </c>
      <c r="N392" s="3">
        <f>+SUM('4'!$M$65)</f>
        <v>0</v>
      </c>
    </row>
    <row r="393" spans="1:14" x14ac:dyDescent="0.2">
      <c r="A393" s="82">
        <f t="shared" si="90"/>
        <v>42830</v>
      </c>
      <c r="B393" s="84">
        <f>+'5'!$M$60</f>
        <v>0</v>
      </c>
      <c r="C393" s="85">
        <f>+'5'!$M$61</f>
        <v>0</v>
      </c>
      <c r="D393" s="85">
        <f>+'5'!$M$62</f>
        <v>0</v>
      </c>
      <c r="E393" s="92">
        <f>+SUM('5'!$M$63:$M$65)</f>
        <v>0</v>
      </c>
      <c r="F393" s="96" t="str">
        <f t="shared" si="88"/>
        <v/>
      </c>
      <c r="G393" s="71">
        <f t="shared" si="91"/>
        <v>0.99299999999999999</v>
      </c>
      <c r="H393" s="75">
        <f t="shared" si="92"/>
        <v>0.94299999999999995</v>
      </c>
      <c r="I393" s="96" t="str">
        <f t="shared" si="89"/>
        <v/>
      </c>
      <c r="J393" s="85">
        <f t="shared" si="93"/>
        <v>2500</v>
      </c>
      <c r="K393" s="217">
        <f t="shared" si="94"/>
        <v>2625</v>
      </c>
      <c r="L393" s="5">
        <f>+SUM('5'!$M$63)</f>
        <v>0</v>
      </c>
      <c r="M393" s="92">
        <f>+SUM('5'!$M$64)</f>
        <v>0</v>
      </c>
      <c r="N393" s="3">
        <f>+SUM('5'!$M$65)</f>
        <v>0</v>
      </c>
    </row>
    <row r="394" spans="1:14" x14ac:dyDescent="0.2">
      <c r="A394" s="82">
        <f t="shared" si="90"/>
        <v>42831</v>
      </c>
      <c r="B394" s="84">
        <f>+'6'!$M$60</f>
        <v>0</v>
      </c>
      <c r="C394" s="85">
        <f>+'6'!$M$61</f>
        <v>0</v>
      </c>
      <c r="D394" s="85">
        <f>+'6'!$M$62</f>
        <v>0</v>
      </c>
      <c r="E394" s="92">
        <f>+SUM('6'!$M$63:$M$65)</f>
        <v>0</v>
      </c>
      <c r="F394" s="96" t="str">
        <f t="shared" si="88"/>
        <v/>
      </c>
      <c r="G394" s="71">
        <f t="shared" si="91"/>
        <v>0.99299999999999999</v>
      </c>
      <c r="H394" s="75">
        <f t="shared" si="92"/>
        <v>0.94299999999999995</v>
      </c>
      <c r="I394" s="96" t="str">
        <f t="shared" si="89"/>
        <v/>
      </c>
      <c r="J394" s="85">
        <f t="shared" si="93"/>
        <v>2500</v>
      </c>
      <c r="K394" s="217">
        <f t="shared" si="94"/>
        <v>2625</v>
      </c>
      <c r="L394" s="5">
        <f>+SUM('6'!$M$63)</f>
        <v>0</v>
      </c>
      <c r="M394" s="92">
        <f>+SUM('6'!$M$64)</f>
        <v>0</v>
      </c>
      <c r="N394" s="3">
        <f>+SUM('6'!$M$65)</f>
        <v>0</v>
      </c>
    </row>
    <row r="395" spans="1:14" x14ac:dyDescent="0.2">
      <c r="A395" s="82">
        <f t="shared" si="90"/>
        <v>42832</v>
      </c>
      <c r="B395" s="84">
        <f>+'7'!$M$60</f>
        <v>0</v>
      </c>
      <c r="C395" s="85">
        <f>+'7'!$M$61</f>
        <v>0</v>
      </c>
      <c r="D395" s="85">
        <f>+'7'!$M$62</f>
        <v>0</v>
      </c>
      <c r="E395" s="92">
        <f>+SUM('7'!$M$63:$M$65)</f>
        <v>0</v>
      </c>
      <c r="F395" s="96" t="str">
        <f t="shared" si="88"/>
        <v/>
      </c>
      <c r="G395" s="71">
        <f t="shared" si="91"/>
        <v>0.99299999999999999</v>
      </c>
      <c r="H395" s="75">
        <f t="shared" si="92"/>
        <v>0.94299999999999995</v>
      </c>
      <c r="I395" s="96" t="str">
        <f t="shared" si="89"/>
        <v/>
      </c>
      <c r="J395" s="85">
        <f t="shared" si="93"/>
        <v>2500</v>
      </c>
      <c r="K395" s="217">
        <f t="shared" si="94"/>
        <v>2625</v>
      </c>
      <c r="L395" s="5">
        <f>+SUM('7'!$M$63)</f>
        <v>0</v>
      </c>
      <c r="M395" s="92">
        <f>+SUM('7'!$M$64)</f>
        <v>0</v>
      </c>
      <c r="N395" s="3">
        <f>+SUM('7'!$M$65)</f>
        <v>0</v>
      </c>
    </row>
    <row r="396" spans="1:14" x14ac:dyDescent="0.2">
      <c r="A396" s="82">
        <f t="shared" si="90"/>
        <v>42833</v>
      </c>
      <c r="B396" s="84">
        <f>+'8'!$M$60</f>
        <v>0</v>
      </c>
      <c r="C396" s="85">
        <f>+'8'!$M$61</f>
        <v>0</v>
      </c>
      <c r="D396" s="85">
        <f>+'8'!$M$62</f>
        <v>0</v>
      </c>
      <c r="E396" s="92">
        <f>+SUM('8'!$M$63:$M$65)</f>
        <v>0</v>
      </c>
      <c r="F396" s="96" t="str">
        <f t="shared" si="88"/>
        <v/>
      </c>
      <c r="G396" s="71">
        <f t="shared" si="91"/>
        <v>0.99299999999999999</v>
      </c>
      <c r="H396" s="75">
        <f t="shared" si="92"/>
        <v>0.94299999999999995</v>
      </c>
      <c r="I396" s="96" t="str">
        <f t="shared" si="89"/>
        <v/>
      </c>
      <c r="J396" s="85">
        <f t="shared" si="93"/>
        <v>2500</v>
      </c>
      <c r="K396" s="217">
        <f t="shared" si="94"/>
        <v>2625</v>
      </c>
      <c r="L396" s="5">
        <f>+SUM('8'!$M$63)</f>
        <v>0</v>
      </c>
      <c r="M396" s="92">
        <f>+SUM('8'!$M$64)</f>
        <v>0</v>
      </c>
      <c r="N396" s="3">
        <f>+SUM('8'!$M$65)</f>
        <v>0</v>
      </c>
    </row>
    <row r="397" spans="1:14" x14ac:dyDescent="0.2">
      <c r="A397" s="82">
        <f t="shared" si="90"/>
        <v>42834</v>
      </c>
      <c r="B397" s="84">
        <f>+'9'!$M$60</f>
        <v>0</v>
      </c>
      <c r="C397" s="85">
        <f>+'9'!$M$61</f>
        <v>0</v>
      </c>
      <c r="D397" s="85">
        <f>+'9'!$M$62</f>
        <v>0</v>
      </c>
      <c r="E397" s="92">
        <f>+SUM('9'!$M$63:$M$65)</f>
        <v>0</v>
      </c>
      <c r="F397" s="96" t="str">
        <f t="shared" si="88"/>
        <v/>
      </c>
      <c r="G397" s="71">
        <f t="shared" si="91"/>
        <v>0.99299999999999999</v>
      </c>
      <c r="H397" s="75">
        <f t="shared" si="92"/>
        <v>0.94299999999999995</v>
      </c>
      <c r="I397" s="96" t="str">
        <f t="shared" si="89"/>
        <v/>
      </c>
      <c r="J397" s="85">
        <f t="shared" si="93"/>
        <v>2500</v>
      </c>
      <c r="K397" s="217">
        <f t="shared" si="94"/>
        <v>2625</v>
      </c>
      <c r="L397" s="5">
        <f>+SUM('9'!$M$63)</f>
        <v>0</v>
      </c>
      <c r="M397" s="92">
        <f>+SUM('9'!$M$64)</f>
        <v>0</v>
      </c>
      <c r="N397" s="3">
        <f>+SUM('9'!$M$65)</f>
        <v>0</v>
      </c>
    </row>
    <row r="398" spans="1:14" x14ac:dyDescent="0.2">
      <c r="A398" s="82">
        <f t="shared" si="90"/>
        <v>42835</v>
      </c>
      <c r="B398" s="84">
        <f>+'10'!$M$60</f>
        <v>0</v>
      </c>
      <c r="C398" s="85">
        <f>+'10'!$M$61</f>
        <v>0</v>
      </c>
      <c r="D398" s="85">
        <f>+'10'!$M$62</f>
        <v>0</v>
      </c>
      <c r="E398" s="92">
        <f>+SUM('10'!$M$63:$M$65)</f>
        <v>0</v>
      </c>
      <c r="F398" s="96" t="str">
        <f t="shared" si="88"/>
        <v/>
      </c>
      <c r="G398" s="71">
        <f t="shared" si="91"/>
        <v>0.99299999999999999</v>
      </c>
      <c r="H398" s="75">
        <f t="shared" si="92"/>
        <v>0.94299999999999995</v>
      </c>
      <c r="I398" s="96" t="str">
        <f t="shared" si="89"/>
        <v/>
      </c>
      <c r="J398" s="85">
        <f t="shared" si="93"/>
        <v>2500</v>
      </c>
      <c r="K398" s="217">
        <f t="shared" si="94"/>
        <v>2625</v>
      </c>
      <c r="L398" s="5">
        <f>+SUM('10'!$M$63)</f>
        <v>0</v>
      </c>
      <c r="M398" s="92">
        <f>+SUM('10'!$M$64)</f>
        <v>0</v>
      </c>
      <c r="N398" s="3">
        <f>+SUM('10'!$M$65)</f>
        <v>0</v>
      </c>
    </row>
    <row r="399" spans="1:14" x14ac:dyDescent="0.2">
      <c r="A399" s="82">
        <f t="shared" si="90"/>
        <v>42836</v>
      </c>
      <c r="B399" s="84">
        <f>+'11'!$M$60</f>
        <v>0</v>
      </c>
      <c r="C399" s="85">
        <f>+'11'!$M$61</f>
        <v>0</v>
      </c>
      <c r="D399" s="85">
        <f>+'11'!$M$62</f>
        <v>0</v>
      </c>
      <c r="E399" s="92">
        <f>+SUM('11'!$M$63:$M$65)</f>
        <v>0</v>
      </c>
      <c r="F399" s="96" t="str">
        <f t="shared" si="88"/>
        <v/>
      </c>
      <c r="G399" s="71">
        <f t="shared" si="91"/>
        <v>0.99299999999999999</v>
      </c>
      <c r="H399" s="75">
        <f t="shared" si="92"/>
        <v>0.94299999999999995</v>
      </c>
      <c r="I399" s="96" t="str">
        <f t="shared" si="89"/>
        <v/>
      </c>
      <c r="J399" s="85">
        <f t="shared" si="93"/>
        <v>2500</v>
      </c>
      <c r="K399" s="217">
        <f t="shared" si="94"/>
        <v>2625</v>
      </c>
      <c r="L399" s="5">
        <f>+SUM('11'!$M$63)</f>
        <v>0</v>
      </c>
      <c r="M399" s="92">
        <f>+SUM('11'!$M$64)</f>
        <v>0</v>
      </c>
      <c r="N399" s="3">
        <f>+SUM('11'!$M$65)</f>
        <v>0</v>
      </c>
    </row>
    <row r="400" spans="1:14" x14ac:dyDescent="0.2">
      <c r="A400" s="82">
        <f t="shared" si="90"/>
        <v>42837</v>
      </c>
      <c r="B400" s="84">
        <f>+'12'!$M$60</f>
        <v>0</v>
      </c>
      <c r="C400" s="85">
        <f>+'12'!$M$61</f>
        <v>0</v>
      </c>
      <c r="D400" s="85">
        <f>+'12'!$M$62</f>
        <v>0</v>
      </c>
      <c r="E400" s="92">
        <f>+SUM('12'!$M$63:$M$65)</f>
        <v>0</v>
      </c>
      <c r="F400" s="96" t="str">
        <f t="shared" si="88"/>
        <v/>
      </c>
      <c r="G400" s="71">
        <f t="shared" si="91"/>
        <v>0.99299999999999999</v>
      </c>
      <c r="H400" s="75">
        <f t="shared" si="92"/>
        <v>0.94299999999999995</v>
      </c>
      <c r="I400" s="96" t="str">
        <f t="shared" si="89"/>
        <v/>
      </c>
      <c r="J400" s="85">
        <f t="shared" si="93"/>
        <v>2500</v>
      </c>
      <c r="K400" s="217">
        <f t="shared" si="94"/>
        <v>2625</v>
      </c>
      <c r="L400" s="5">
        <f>+SUM('12'!$M$63)</f>
        <v>0</v>
      </c>
      <c r="M400" s="92">
        <f>+SUM('12'!$M$64)</f>
        <v>0</v>
      </c>
      <c r="N400" s="3">
        <f>+SUM('12'!$M$65)</f>
        <v>0</v>
      </c>
    </row>
    <row r="401" spans="1:14" x14ac:dyDescent="0.2">
      <c r="A401" s="82">
        <f t="shared" si="90"/>
        <v>42838</v>
      </c>
      <c r="B401" s="84">
        <f>+'13'!$M$60</f>
        <v>0</v>
      </c>
      <c r="C401" s="85">
        <f>+'13'!$M$61</f>
        <v>0</v>
      </c>
      <c r="D401" s="85">
        <f>+'13'!$M$62</f>
        <v>0</v>
      </c>
      <c r="E401" s="92">
        <f>+SUM('13'!$M$63:$M$65)</f>
        <v>0</v>
      </c>
      <c r="F401" s="96" t="str">
        <f t="shared" si="88"/>
        <v/>
      </c>
      <c r="G401" s="71">
        <f t="shared" si="91"/>
        <v>0.99299999999999999</v>
      </c>
      <c r="H401" s="75">
        <f t="shared" si="92"/>
        <v>0.94299999999999995</v>
      </c>
      <c r="I401" s="96" t="str">
        <f t="shared" si="89"/>
        <v/>
      </c>
      <c r="J401" s="85">
        <f t="shared" si="93"/>
        <v>2500</v>
      </c>
      <c r="K401" s="217">
        <f t="shared" si="94"/>
        <v>2625</v>
      </c>
      <c r="L401" s="5">
        <f>+SUM('13'!$M$63)</f>
        <v>0</v>
      </c>
      <c r="M401" s="92">
        <f>+SUM('13'!$M$64)</f>
        <v>0</v>
      </c>
      <c r="N401" s="3">
        <f>+SUM('13'!$M$65)</f>
        <v>0</v>
      </c>
    </row>
    <row r="402" spans="1:14" x14ac:dyDescent="0.2">
      <c r="A402" s="82">
        <f t="shared" si="90"/>
        <v>42839</v>
      </c>
      <c r="B402" s="84">
        <f>+'14'!$M$60</f>
        <v>0</v>
      </c>
      <c r="C402" s="85">
        <f>+'14'!$M$61</f>
        <v>0</v>
      </c>
      <c r="D402" s="85">
        <f>+'14'!$M$62</f>
        <v>0</v>
      </c>
      <c r="E402" s="92">
        <f>+SUM('14'!$M$63:$M$65)</f>
        <v>0</v>
      </c>
      <c r="F402" s="96" t="str">
        <f t="shared" si="88"/>
        <v/>
      </c>
      <c r="G402" s="71">
        <f t="shared" si="91"/>
        <v>0.99299999999999999</v>
      </c>
      <c r="H402" s="75">
        <f t="shared" si="92"/>
        <v>0.94299999999999995</v>
      </c>
      <c r="I402" s="96" t="str">
        <f t="shared" si="89"/>
        <v/>
      </c>
      <c r="J402" s="85">
        <f t="shared" si="93"/>
        <v>2500</v>
      </c>
      <c r="K402" s="217">
        <f t="shared" si="94"/>
        <v>2625</v>
      </c>
      <c r="L402" s="5">
        <f>+SUM('14'!$M$63)</f>
        <v>0</v>
      </c>
      <c r="M402" s="92">
        <f>+SUM('14'!$M$64)</f>
        <v>0</v>
      </c>
      <c r="N402" s="3">
        <f>+SUM('14'!$M$65)</f>
        <v>0</v>
      </c>
    </row>
    <row r="403" spans="1:14" x14ac:dyDescent="0.2">
      <c r="A403" s="82">
        <f t="shared" si="90"/>
        <v>42840</v>
      </c>
      <c r="B403" s="84">
        <f>+'15'!$M$60</f>
        <v>0</v>
      </c>
      <c r="C403" s="85">
        <f>+'15'!$M$61</f>
        <v>0</v>
      </c>
      <c r="D403" s="85">
        <f>+'15'!$M$62</f>
        <v>0</v>
      </c>
      <c r="E403" s="92">
        <f>+SUM('15'!$M$63:$M$65)</f>
        <v>0</v>
      </c>
      <c r="F403" s="96" t="str">
        <f t="shared" si="88"/>
        <v/>
      </c>
      <c r="G403" s="71">
        <f t="shared" si="91"/>
        <v>0.99299999999999999</v>
      </c>
      <c r="H403" s="75">
        <f t="shared" si="92"/>
        <v>0.94299999999999995</v>
      </c>
      <c r="I403" s="96" t="str">
        <f t="shared" si="89"/>
        <v/>
      </c>
      <c r="J403" s="85">
        <f t="shared" si="93"/>
        <v>2500</v>
      </c>
      <c r="K403" s="217">
        <f t="shared" si="94"/>
        <v>2625</v>
      </c>
      <c r="L403" s="5">
        <f>+SUM('15'!$M$63)</f>
        <v>0</v>
      </c>
      <c r="M403" s="92">
        <f>+SUM('15'!$M$64)</f>
        <v>0</v>
      </c>
      <c r="N403" s="3">
        <f>+SUM('15'!$M$65)</f>
        <v>0</v>
      </c>
    </row>
    <row r="404" spans="1:14" x14ac:dyDescent="0.2">
      <c r="A404" s="82">
        <f t="shared" si="90"/>
        <v>42841</v>
      </c>
      <c r="B404" s="84">
        <f>+'16'!$M$60</f>
        <v>0</v>
      </c>
      <c r="C404" s="85">
        <f>+'16'!$M$61</f>
        <v>0</v>
      </c>
      <c r="D404" s="85">
        <f>+'16'!$M$62</f>
        <v>0</v>
      </c>
      <c r="E404" s="92">
        <f>+SUM('16'!$M$63:$M$65)</f>
        <v>0</v>
      </c>
      <c r="F404" s="96" t="str">
        <f t="shared" si="88"/>
        <v/>
      </c>
      <c r="G404" s="71">
        <f t="shared" si="91"/>
        <v>0.99299999999999999</v>
      </c>
      <c r="H404" s="75">
        <f t="shared" si="92"/>
        <v>0.94299999999999995</v>
      </c>
      <c r="I404" s="96" t="str">
        <f t="shared" si="89"/>
        <v/>
      </c>
      <c r="J404" s="85">
        <f t="shared" si="93"/>
        <v>2500</v>
      </c>
      <c r="K404" s="217">
        <f t="shared" si="94"/>
        <v>2625</v>
      </c>
      <c r="L404" s="5">
        <f>+SUM('16'!$M$63)</f>
        <v>0</v>
      </c>
      <c r="M404" s="92">
        <f>+SUM('16'!$M$64)</f>
        <v>0</v>
      </c>
      <c r="N404" s="3">
        <f>+SUM('16'!$M$65)</f>
        <v>0</v>
      </c>
    </row>
    <row r="405" spans="1:14" x14ac:dyDescent="0.2">
      <c r="A405" s="82">
        <f t="shared" si="90"/>
        <v>42842</v>
      </c>
      <c r="B405" s="84">
        <f>+'17'!$M$60</f>
        <v>0</v>
      </c>
      <c r="C405" s="85">
        <f>+'17'!$M$61</f>
        <v>0</v>
      </c>
      <c r="D405" s="85">
        <f>+'17'!$M$62</f>
        <v>0</v>
      </c>
      <c r="E405" s="92">
        <f>+SUM('17'!$M$63:$M$65)</f>
        <v>0</v>
      </c>
      <c r="F405" s="96" t="str">
        <f t="shared" si="88"/>
        <v/>
      </c>
      <c r="G405" s="71">
        <f t="shared" si="91"/>
        <v>0.99299999999999999</v>
      </c>
      <c r="H405" s="75">
        <f t="shared" si="92"/>
        <v>0.94299999999999995</v>
      </c>
      <c r="I405" s="96" t="str">
        <f t="shared" si="89"/>
        <v/>
      </c>
      <c r="J405" s="85">
        <f t="shared" si="93"/>
        <v>2500</v>
      </c>
      <c r="K405" s="217">
        <f t="shared" si="94"/>
        <v>2625</v>
      </c>
      <c r="L405" s="5">
        <f>+SUM('17'!$M$63)</f>
        <v>0</v>
      </c>
      <c r="M405" s="92">
        <f>+SUM('17'!$M$64)</f>
        <v>0</v>
      </c>
      <c r="N405" s="3">
        <f>+SUM('17'!$M$65)</f>
        <v>0</v>
      </c>
    </row>
    <row r="406" spans="1:14" x14ac:dyDescent="0.2">
      <c r="A406" s="82">
        <f t="shared" si="90"/>
        <v>42843</v>
      </c>
      <c r="B406" s="84">
        <f>+'18'!$M$60</f>
        <v>0</v>
      </c>
      <c r="C406" s="85">
        <f>+'18'!$M$61</f>
        <v>0</v>
      </c>
      <c r="D406" s="85">
        <f>+'18'!$M$62</f>
        <v>0</v>
      </c>
      <c r="E406" s="92">
        <f>+SUM('18'!$M$63:$M$65)</f>
        <v>0</v>
      </c>
      <c r="F406" s="96" t="str">
        <f t="shared" si="88"/>
        <v/>
      </c>
      <c r="G406" s="71">
        <f t="shared" si="91"/>
        <v>0.99299999999999999</v>
      </c>
      <c r="H406" s="75">
        <f t="shared" si="92"/>
        <v>0.94299999999999995</v>
      </c>
      <c r="I406" s="96" t="str">
        <f t="shared" si="89"/>
        <v/>
      </c>
      <c r="J406" s="85">
        <f t="shared" si="93"/>
        <v>2500</v>
      </c>
      <c r="K406" s="217">
        <f t="shared" si="94"/>
        <v>2625</v>
      </c>
      <c r="L406" s="5">
        <f>+SUM('18'!$M$63)</f>
        <v>0</v>
      </c>
      <c r="M406" s="92">
        <f>+SUM('18'!$M$64)</f>
        <v>0</v>
      </c>
      <c r="N406" s="3">
        <f>+SUM('18'!$M$65)</f>
        <v>0</v>
      </c>
    </row>
    <row r="407" spans="1:14" x14ac:dyDescent="0.2">
      <c r="A407" s="82">
        <f t="shared" si="90"/>
        <v>42844</v>
      </c>
      <c r="B407" s="84">
        <f>+'19'!$M$60</f>
        <v>0</v>
      </c>
      <c r="C407" s="85">
        <f>+'19'!$M$61</f>
        <v>0</v>
      </c>
      <c r="D407" s="85">
        <f>+'19'!$M$62</f>
        <v>0</v>
      </c>
      <c r="E407" s="92">
        <f>+SUM('19'!$M$63:$M$65)</f>
        <v>0</v>
      </c>
      <c r="F407" s="96" t="str">
        <f t="shared" si="88"/>
        <v/>
      </c>
      <c r="G407" s="71">
        <f t="shared" si="91"/>
        <v>0.99299999999999999</v>
      </c>
      <c r="H407" s="75">
        <f t="shared" si="92"/>
        <v>0.94299999999999995</v>
      </c>
      <c r="I407" s="96" t="str">
        <f t="shared" si="89"/>
        <v/>
      </c>
      <c r="J407" s="85">
        <f t="shared" si="93"/>
        <v>2500</v>
      </c>
      <c r="K407" s="217">
        <f t="shared" si="94"/>
        <v>2625</v>
      </c>
      <c r="L407" s="5">
        <f>+SUM('19'!$M$63)</f>
        <v>0</v>
      </c>
      <c r="M407" s="92">
        <f>+SUM('19'!$M$64)</f>
        <v>0</v>
      </c>
      <c r="N407" s="3">
        <f>+SUM('19'!$M$65)</f>
        <v>0</v>
      </c>
    </row>
    <row r="408" spans="1:14" x14ac:dyDescent="0.2">
      <c r="A408" s="82">
        <f t="shared" si="90"/>
        <v>42845</v>
      </c>
      <c r="B408" s="84">
        <f>+'20'!$M$60</f>
        <v>0</v>
      </c>
      <c r="C408" s="85">
        <f>+'20'!$M$61</f>
        <v>0</v>
      </c>
      <c r="D408" s="85">
        <f>+'20'!$M$62</f>
        <v>0</v>
      </c>
      <c r="E408" s="92">
        <f>+SUM('20'!$M$63:$M$65)</f>
        <v>0</v>
      </c>
      <c r="F408" s="96" t="str">
        <f t="shared" si="88"/>
        <v/>
      </c>
      <c r="G408" s="71">
        <f t="shared" si="91"/>
        <v>0.99299999999999999</v>
      </c>
      <c r="H408" s="75">
        <f t="shared" si="92"/>
        <v>0.94299999999999995</v>
      </c>
      <c r="I408" s="96" t="str">
        <f t="shared" si="89"/>
        <v/>
      </c>
      <c r="J408" s="85">
        <f t="shared" si="93"/>
        <v>2500</v>
      </c>
      <c r="K408" s="217">
        <f t="shared" si="94"/>
        <v>2625</v>
      </c>
      <c r="L408" s="5">
        <f>+SUM('20'!$M$63)</f>
        <v>0</v>
      </c>
      <c r="M408" s="92">
        <f>+SUM('20'!$M$64)</f>
        <v>0</v>
      </c>
      <c r="N408" s="3">
        <f>+SUM('20'!$M$65)</f>
        <v>0</v>
      </c>
    </row>
    <row r="409" spans="1:14" x14ac:dyDescent="0.2">
      <c r="A409" s="82">
        <f t="shared" si="90"/>
        <v>42846</v>
      </c>
      <c r="B409" s="84">
        <f>+'21'!$M$60</f>
        <v>0</v>
      </c>
      <c r="C409" s="85">
        <f>+'21'!$M$61</f>
        <v>0</v>
      </c>
      <c r="D409" s="85">
        <f>+'21'!$M$62</f>
        <v>0</v>
      </c>
      <c r="E409" s="92">
        <f>+SUM('21'!$M$63:$M$65)</f>
        <v>0</v>
      </c>
      <c r="F409" s="96" t="str">
        <f t="shared" si="88"/>
        <v/>
      </c>
      <c r="G409" s="71">
        <f t="shared" si="91"/>
        <v>0.99299999999999999</v>
      </c>
      <c r="H409" s="75">
        <f t="shared" si="92"/>
        <v>0.94299999999999995</v>
      </c>
      <c r="I409" s="96" t="str">
        <f t="shared" si="89"/>
        <v/>
      </c>
      <c r="J409" s="85">
        <f t="shared" si="93"/>
        <v>2500</v>
      </c>
      <c r="K409" s="217">
        <f t="shared" si="94"/>
        <v>2625</v>
      </c>
      <c r="L409" s="5">
        <f>+SUM('21'!$M$63)</f>
        <v>0</v>
      </c>
      <c r="M409" s="92">
        <f>+SUM('21'!$M$64)</f>
        <v>0</v>
      </c>
      <c r="N409" s="3">
        <f>+SUM('21'!$M$65)</f>
        <v>0</v>
      </c>
    </row>
    <row r="410" spans="1:14" x14ac:dyDescent="0.2">
      <c r="A410" s="82">
        <f t="shared" si="90"/>
        <v>42847</v>
      </c>
      <c r="B410" s="84">
        <f>+'22'!$M$60</f>
        <v>0</v>
      </c>
      <c r="C410" s="85">
        <f>+'22'!$M$61</f>
        <v>0</v>
      </c>
      <c r="D410" s="85">
        <f>+'22'!$M$62</f>
        <v>0</v>
      </c>
      <c r="E410" s="92">
        <f>+SUM('22'!$M$63:$M$65)</f>
        <v>0</v>
      </c>
      <c r="F410" s="96" t="str">
        <f t="shared" si="88"/>
        <v/>
      </c>
      <c r="G410" s="71">
        <f t="shared" si="91"/>
        <v>0.99299999999999999</v>
      </c>
      <c r="H410" s="75">
        <f t="shared" si="92"/>
        <v>0.94299999999999995</v>
      </c>
      <c r="I410" s="96" t="str">
        <f t="shared" si="89"/>
        <v/>
      </c>
      <c r="J410" s="85">
        <f t="shared" si="93"/>
        <v>2500</v>
      </c>
      <c r="K410" s="217">
        <f t="shared" si="94"/>
        <v>2625</v>
      </c>
      <c r="L410" s="5">
        <f>+SUM('22'!$M$63)</f>
        <v>0</v>
      </c>
      <c r="M410" s="92">
        <f>+SUM('22'!$M$64)</f>
        <v>0</v>
      </c>
      <c r="N410" s="3">
        <f>+SUM('22'!$M$65)</f>
        <v>0</v>
      </c>
    </row>
    <row r="411" spans="1:14" x14ac:dyDescent="0.2">
      <c r="A411" s="82">
        <f t="shared" si="90"/>
        <v>42848</v>
      </c>
      <c r="B411" s="84">
        <f>+'23'!$M$60</f>
        <v>0</v>
      </c>
      <c r="C411" s="85">
        <f>+'23'!$M$61</f>
        <v>0</v>
      </c>
      <c r="D411" s="85">
        <f>+'23'!$M$62</f>
        <v>0</v>
      </c>
      <c r="E411" s="92">
        <f>+SUM('23'!$M$63:$M$65)</f>
        <v>0</v>
      </c>
      <c r="F411" s="96" t="str">
        <f t="shared" si="88"/>
        <v/>
      </c>
      <c r="G411" s="71">
        <f t="shared" si="91"/>
        <v>0.99299999999999999</v>
      </c>
      <c r="H411" s="75">
        <f t="shared" si="92"/>
        <v>0.94299999999999995</v>
      </c>
      <c r="I411" s="96" t="str">
        <f t="shared" si="89"/>
        <v/>
      </c>
      <c r="J411" s="85">
        <f t="shared" si="93"/>
        <v>2500</v>
      </c>
      <c r="K411" s="217">
        <f t="shared" si="94"/>
        <v>2625</v>
      </c>
      <c r="L411" s="5">
        <f>+SUM('23'!$M$63)</f>
        <v>0</v>
      </c>
      <c r="M411" s="92">
        <f>+SUM('23'!$M$64)</f>
        <v>0</v>
      </c>
      <c r="N411" s="3">
        <f>+SUM('23'!$M$65)</f>
        <v>0</v>
      </c>
    </row>
    <row r="412" spans="1:14" x14ac:dyDescent="0.2">
      <c r="A412" s="82">
        <f t="shared" si="90"/>
        <v>42849</v>
      </c>
      <c r="B412" s="84">
        <f>+'24'!$M$60</f>
        <v>0</v>
      </c>
      <c r="C412" s="85">
        <f>+'24'!$M$61</f>
        <v>0</v>
      </c>
      <c r="D412" s="85">
        <f>+'24'!$M$62</f>
        <v>0</v>
      </c>
      <c r="E412" s="92">
        <f>+SUM('24'!$M$63:$M$65)</f>
        <v>0</v>
      </c>
      <c r="F412" s="96" t="str">
        <f t="shared" si="88"/>
        <v/>
      </c>
      <c r="G412" s="71">
        <f t="shared" si="91"/>
        <v>0.99299999999999999</v>
      </c>
      <c r="H412" s="75">
        <f t="shared" si="92"/>
        <v>0.94299999999999995</v>
      </c>
      <c r="I412" s="96" t="str">
        <f t="shared" si="89"/>
        <v/>
      </c>
      <c r="J412" s="85">
        <f t="shared" si="93"/>
        <v>2500</v>
      </c>
      <c r="K412" s="217">
        <f t="shared" si="94"/>
        <v>2625</v>
      </c>
      <c r="L412" s="5">
        <f>+SUM('24'!$M$63)</f>
        <v>0</v>
      </c>
      <c r="M412" s="92">
        <f>+SUM('24'!$M$64)</f>
        <v>0</v>
      </c>
      <c r="N412" s="3">
        <f>+SUM('24'!$M$65)</f>
        <v>0</v>
      </c>
    </row>
    <row r="413" spans="1:14" x14ac:dyDescent="0.2">
      <c r="A413" s="82">
        <f t="shared" si="90"/>
        <v>42850</v>
      </c>
      <c r="B413" s="84">
        <f>+'25'!$M$60</f>
        <v>0</v>
      </c>
      <c r="C413" s="85">
        <f>+'25'!$M$61</f>
        <v>0</v>
      </c>
      <c r="D413" s="85">
        <f>+'25'!$M$62</f>
        <v>0</v>
      </c>
      <c r="E413" s="92">
        <f>+SUM('25'!$M$63:$M$65)</f>
        <v>0</v>
      </c>
      <c r="F413" s="96" t="str">
        <f t="shared" si="88"/>
        <v/>
      </c>
      <c r="G413" s="71">
        <f t="shared" si="91"/>
        <v>0.99299999999999999</v>
      </c>
      <c r="H413" s="75">
        <f t="shared" si="92"/>
        <v>0.94299999999999995</v>
      </c>
      <c r="I413" s="96" t="str">
        <f t="shared" si="89"/>
        <v/>
      </c>
      <c r="J413" s="85">
        <f t="shared" si="93"/>
        <v>2500</v>
      </c>
      <c r="K413" s="217">
        <f t="shared" si="94"/>
        <v>2625</v>
      </c>
      <c r="L413" s="5">
        <f>+SUM('25'!$M$63)</f>
        <v>0</v>
      </c>
      <c r="M413" s="92">
        <f>+SUM('25'!$M$64)</f>
        <v>0</v>
      </c>
      <c r="N413" s="3">
        <f>+SUM('25'!$M$65)</f>
        <v>0</v>
      </c>
    </row>
    <row r="414" spans="1:14" x14ac:dyDescent="0.2">
      <c r="A414" s="82">
        <f t="shared" si="90"/>
        <v>42851</v>
      </c>
      <c r="B414" s="84">
        <f>+'26'!$M$60</f>
        <v>0</v>
      </c>
      <c r="C414" s="85">
        <f>+'26'!$M$61</f>
        <v>0</v>
      </c>
      <c r="D414" s="85">
        <f>+'26'!$M$62</f>
        <v>0</v>
      </c>
      <c r="E414" s="92">
        <f>+SUM('26'!$M$63:$M$65)</f>
        <v>0</v>
      </c>
      <c r="F414" s="96" t="str">
        <f t="shared" si="88"/>
        <v/>
      </c>
      <c r="G414" s="71">
        <f t="shared" si="91"/>
        <v>0.99299999999999999</v>
      </c>
      <c r="H414" s="75">
        <f t="shared" si="92"/>
        <v>0.94299999999999995</v>
      </c>
      <c r="I414" s="96" t="str">
        <f t="shared" si="89"/>
        <v/>
      </c>
      <c r="J414" s="85">
        <f t="shared" si="93"/>
        <v>2500</v>
      </c>
      <c r="K414" s="217">
        <f t="shared" si="94"/>
        <v>2625</v>
      </c>
      <c r="L414" s="5">
        <f>+SUM('26'!$M$63)</f>
        <v>0</v>
      </c>
      <c r="M414" s="92">
        <f>+SUM('26'!$M$64)</f>
        <v>0</v>
      </c>
      <c r="N414" s="3">
        <f>+SUM('26'!$M$65)</f>
        <v>0</v>
      </c>
    </row>
    <row r="415" spans="1:14" x14ac:dyDescent="0.2">
      <c r="A415" s="82">
        <f t="shared" si="90"/>
        <v>42852</v>
      </c>
      <c r="B415" s="84">
        <f>+'27'!$M$60</f>
        <v>0</v>
      </c>
      <c r="C415" s="85">
        <f>+'27'!$M$61</f>
        <v>0</v>
      </c>
      <c r="D415" s="85">
        <f>+'27'!$M$62</f>
        <v>0</v>
      </c>
      <c r="E415" s="92">
        <f>+SUM('27'!$M$63:$M$65)</f>
        <v>0</v>
      </c>
      <c r="F415" s="96" t="str">
        <f t="shared" si="88"/>
        <v/>
      </c>
      <c r="G415" s="71">
        <f t="shared" si="91"/>
        <v>0.99299999999999999</v>
      </c>
      <c r="H415" s="75">
        <f t="shared" si="92"/>
        <v>0.94299999999999995</v>
      </c>
      <c r="I415" s="96" t="str">
        <f t="shared" si="89"/>
        <v/>
      </c>
      <c r="J415" s="85">
        <f t="shared" si="93"/>
        <v>2500</v>
      </c>
      <c r="K415" s="217">
        <f t="shared" si="94"/>
        <v>2625</v>
      </c>
      <c r="L415" s="5">
        <f>+SUM('27'!$M$63)</f>
        <v>0</v>
      </c>
      <c r="M415" s="92">
        <f>+SUM('27'!$M$64)</f>
        <v>0</v>
      </c>
      <c r="N415" s="3">
        <f>+SUM('27'!$M$65)</f>
        <v>0</v>
      </c>
    </row>
    <row r="416" spans="1:14" x14ac:dyDescent="0.2">
      <c r="A416" s="82">
        <f t="shared" si="90"/>
        <v>42853</v>
      </c>
      <c r="B416" s="84">
        <f>+'28'!$M$60</f>
        <v>0</v>
      </c>
      <c r="C416" s="85">
        <f>+'28'!$M$61</f>
        <v>0</v>
      </c>
      <c r="D416" s="85">
        <f>+'28'!$M$62</f>
        <v>0</v>
      </c>
      <c r="E416" s="92">
        <f>+SUM('28'!$M$63:$M$65)</f>
        <v>0</v>
      </c>
      <c r="F416" s="96" t="str">
        <f t="shared" si="88"/>
        <v/>
      </c>
      <c r="G416" s="71">
        <f t="shared" si="91"/>
        <v>0.99299999999999999</v>
      </c>
      <c r="H416" s="75">
        <f t="shared" si="92"/>
        <v>0.94299999999999995</v>
      </c>
      <c r="I416" s="96" t="str">
        <f t="shared" si="89"/>
        <v/>
      </c>
      <c r="J416" s="85">
        <f t="shared" si="93"/>
        <v>2500</v>
      </c>
      <c r="K416" s="217">
        <f t="shared" si="94"/>
        <v>2625</v>
      </c>
      <c r="L416" s="5">
        <f>+SUM('28'!$M$63)</f>
        <v>0</v>
      </c>
      <c r="M416" s="92">
        <f>+SUM('28'!$M$64)</f>
        <v>0</v>
      </c>
      <c r="N416" s="3">
        <f>+SUM('28'!$M$65)</f>
        <v>0</v>
      </c>
    </row>
    <row r="417" spans="1:14" x14ac:dyDescent="0.2">
      <c r="A417" s="82">
        <f t="shared" si="90"/>
        <v>42854</v>
      </c>
      <c r="B417" s="84">
        <f>+'29'!$M$60</f>
        <v>0</v>
      </c>
      <c r="C417" s="85">
        <f>+'29'!$M$61</f>
        <v>0</v>
      </c>
      <c r="D417" s="85">
        <f>+'29'!$M$62</f>
        <v>0</v>
      </c>
      <c r="E417" s="92">
        <f>+SUM('29'!$M$63:$M$65)</f>
        <v>0</v>
      </c>
      <c r="F417" s="96" t="str">
        <f t="shared" si="88"/>
        <v/>
      </c>
      <c r="G417" s="71">
        <f t="shared" si="91"/>
        <v>0.99299999999999999</v>
      </c>
      <c r="H417" s="75">
        <f t="shared" si="92"/>
        <v>0.94299999999999995</v>
      </c>
      <c r="I417" s="96" t="str">
        <f t="shared" si="89"/>
        <v/>
      </c>
      <c r="J417" s="85">
        <f t="shared" si="93"/>
        <v>2500</v>
      </c>
      <c r="K417" s="217">
        <f t="shared" si="94"/>
        <v>2625</v>
      </c>
      <c r="L417" s="5">
        <f>+SUM('29'!$M$63)</f>
        <v>0</v>
      </c>
      <c r="M417" s="92">
        <f>+SUM('29'!$M$64)</f>
        <v>0</v>
      </c>
      <c r="N417" s="3">
        <f>+SUM('29'!$M$65)</f>
        <v>0</v>
      </c>
    </row>
    <row r="418" spans="1:14" x14ac:dyDescent="0.2">
      <c r="A418" s="82">
        <f t="shared" si="90"/>
        <v>42855</v>
      </c>
      <c r="B418" s="84">
        <f>+'30'!$M$60</f>
        <v>0</v>
      </c>
      <c r="C418" s="85">
        <f>+'30'!$M$61</f>
        <v>0</v>
      </c>
      <c r="D418" s="85">
        <f>+'30'!$M$62</f>
        <v>0</v>
      </c>
      <c r="E418" s="92">
        <f>+SUM('30'!$M$63:$M$65)</f>
        <v>0</v>
      </c>
      <c r="F418" s="96" t="str">
        <f t="shared" si="88"/>
        <v/>
      </c>
      <c r="G418" s="71">
        <f t="shared" si="91"/>
        <v>0.99299999999999999</v>
      </c>
      <c r="H418" s="75">
        <f t="shared" si="92"/>
        <v>0.94299999999999995</v>
      </c>
      <c r="I418" s="96" t="str">
        <f t="shared" si="89"/>
        <v/>
      </c>
      <c r="J418" s="85">
        <f t="shared" si="93"/>
        <v>2500</v>
      </c>
      <c r="K418" s="217">
        <f t="shared" si="94"/>
        <v>2625</v>
      </c>
      <c r="L418" s="5">
        <f>+SUM('30'!$M$63)</f>
        <v>0</v>
      </c>
      <c r="M418" s="92">
        <f>+SUM('30'!$M$64)</f>
        <v>0</v>
      </c>
      <c r="N418" s="3">
        <f>+SUM('30'!$M$65)</f>
        <v>0</v>
      </c>
    </row>
    <row r="419" spans="1:14" ht="13.5" thickBot="1" x14ac:dyDescent="0.25">
      <c r="A419" s="82" t="str">
        <f t="shared" si="90"/>
        <v/>
      </c>
      <c r="B419" s="86">
        <f>+'31'!$M$60</f>
        <v>0</v>
      </c>
      <c r="C419" s="87">
        <f>+'31'!$M$61</f>
        <v>0</v>
      </c>
      <c r="D419" s="87">
        <f>+'31'!$M$62</f>
        <v>0</v>
      </c>
      <c r="E419" s="93">
        <f>+SUM('31'!$M$63:$M$65)</f>
        <v>0</v>
      </c>
      <c r="F419" s="97" t="str">
        <f t="shared" si="88"/>
        <v/>
      </c>
      <c r="G419" s="90">
        <f t="shared" si="91"/>
        <v>0.99299999999999999</v>
      </c>
      <c r="H419" s="76">
        <f t="shared" si="92"/>
        <v>0.94299999999999995</v>
      </c>
      <c r="I419" s="97" t="str">
        <f t="shared" si="89"/>
        <v/>
      </c>
      <c r="J419" s="87">
        <f t="shared" si="93"/>
        <v>2500</v>
      </c>
      <c r="K419" s="218">
        <f t="shared" si="94"/>
        <v>2625</v>
      </c>
      <c r="L419" s="103">
        <f>+SUM('31'!$M$63)</f>
        <v>0</v>
      </c>
      <c r="M419" s="93">
        <f>+SUM('31'!$M$64)</f>
        <v>0</v>
      </c>
      <c r="N419" s="77">
        <f>+SUM('31'!$M$65)</f>
        <v>0</v>
      </c>
    </row>
    <row r="420" spans="1:14" ht="13.5" thickBot="1" x14ac:dyDescent="0.25">
      <c r="A420" s="83" t="s">
        <v>24</v>
      </c>
      <c r="B420" s="88">
        <f>SUM(B389:B419)</f>
        <v>0</v>
      </c>
      <c r="C420" s="89">
        <f>SUM(C389:C419)</f>
        <v>0</v>
      </c>
      <c r="D420" s="89">
        <f>SUM(D389:D419)</f>
        <v>0</v>
      </c>
      <c r="E420" s="94">
        <f>SUM(E389:E419)</f>
        <v>0</v>
      </c>
      <c r="F420" s="98" t="str">
        <f>+IF(SUM(E420,B420)&gt;0,B420/SUM(E420,B420),"")</f>
        <v/>
      </c>
      <c r="G420" s="95">
        <f t="shared" si="91"/>
        <v>0.99299999999999999</v>
      </c>
      <c r="H420" s="78">
        <f t="shared" si="92"/>
        <v>0.94299999999999995</v>
      </c>
      <c r="I420" s="98" t="str">
        <f t="shared" si="89"/>
        <v/>
      </c>
      <c r="J420" s="89">
        <f t="shared" si="93"/>
        <v>2500</v>
      </c>
      <c r="K420" s="219">
        <f t="shared" si="94"/>
        <v>2625</v>
      </c>
      <c r="L420" s="104">
        <f t="shared" ref="L420:N420" si="95">SUM(L389:L419)</f>
        <v>0</v>
      </c>
      <c r="M420" s="94">
        <f t="shared" si="95"/>
        <v>0</v>
      </c>
      <c r="N420" s="79">
        <f t="shared" si="95"/>
        <v>0</v>
      </c>
    </row>
    <row r="422" spans="1:14" ht="24" thickBot="1" x14ac:dyDescent="0.4">
      <c r="A422" s="251" t="str">
        <f>[1]Montáž!$AS$8</f>
        <v>R1_3.2</v>
      </c>
      <c r="B422" s="252"/>
      <c r="C422" s="252"/>
      <c r="D422" s="252"/>
      <c r="E422" s="252"/>
      <c r="F422" s="252"/>
      <c r="G422" s="252"/>
      <c r="H422" s="252"/>
      <c r="I422" s="252"/>
      <c r="J422" s="252"/>
      <c r="K422" s="252"/>
      <c r="L422" s="252"/>
      <c r="M422" s="252"/>
      <c r="N422" s="253"/>
    </row>
    <row r="423" spans="1:14" x14ac:dyDescent="0.2">
      <c r="A423" s="81" t="s">
        <v>18</v>
      </c>
      <c r="B423" s="80" t="s">
        <v>0</v>
      </c>
      <c r="C423" s="73" t="s">
        <v>19</v>
      </c>
      <c r="D423" s="73" t="s">
        <v>20</v>
      </c>
      <c r="E423" s="91" t="s">
        <v>21</v>
      </c>
      <c r="F423" s="81" t="s">
        <v>17</v>
      </c>
      <c r="G423" s="72" t="s">
        <v>22</v>
      </c>
      <c r="H423" s="74" t="s">
        <v>26</v>
      </c>
      <c r="I423" s="80" t="s">
        <v>16</v>
      </c>
      <c r="J423" s="73" t="s">
        <v>23</v>
      </c>
      <c r="K423" s="74" t="s">
        <v>25</v>
      </c>
      <c r="L423" s="102" t="s">
        <v>3</v>
      </c>
      <c r="M423" s="74" t="s">
        <v>36</v>
      </c>
      <c r="N423" s="91" t="s">
        <v>5</v>
      </c>
    </row>
    <row r="424" spans="1:14" x14ac:dyDescent="0.2">
      <c r="A424" s="82">
        <f>+$B$1</f>
        <v>42826</v>
      </c>
      <c r="B424" s="84">
        <f>+'1'!$O$60</f>
        <v>0</v>
      </c>
      <c r="C424" s="85">
        <f>+'1'!$O$61</f>
        <v>0</v>
      </c>
      <c r="D424" s="85">
        <f>+'1'!$O$62</f>
        <v>0</v>
      </c>
      <c r="E424" s="92">
        <f>+SUM('1'!$O$63:$O$65)</f>
        <v>0</v>
      </c>
      <c r="F424" s="96" t="str">
        <f>+IF(SUM(E424,B424)&gt;0,B424/SUM(E424,B424),"")</f>
        <v/>
      </c>
      <c r="G424" s="71">
        <f>+[1]Montáž!$AS$53</f>
        <v>0</v>
      </c>
      <c r="H424" s="75">
        <f>+[1]Montáž!$AS$75</f>
        <v>-0.05</v>
      </c>
      <c r="I424" s="96" t="str">
        <f>+IF(SUM(C424:D424)&gt;0,1000000*(C424/SUM(C424:D424)),"")</f>
        <v/>
      </c>
      <c r="J424" s="85">
        <f>+[1]Montáž!$AS$9</f>
        <v>0</v>
      </c>
      <c r="K424" s="217">
        <f>+[1]Montáž!$AS$31</f>
        <v>0</v>
      </c>
      <c r="L424" s="5">
        <f>+SUM('1'!$O$63)</f>
        <v>0</v>
      </c>
      <c r="M424" s="92">
        <f>+SUM('1'!$O$64)</f>
        <v>0</v>
      </c>
      <c r="N424" s="3">
        <f>+SUM('1'!$O$65)</f>
        <v>0</v>
      </c>
    </row>
    <row r="425" spans="1:14" x14ac:dyDescent="0.2">
      <c r="A425" s="82">
        <f>IFERROR(IF(MONTH(A424+1)=$D$1,A424+1,""),"")</f>
        <v>42827</v>
      </c>
      <c r="B425" s="84">
        <f>+'2'!$N$60</f>
        <v>0</v>
      </c>
      <c r="C425" s="85">
        <f>+'2'!$N$61</f>
        <v>0</v>
      </c>
      <c r="D425" s="85">
        <f>+'2'!$N$62</f>
        <v>0</v>
      </c>
      <c r="E425" s="92">
        <f>+SUM('2'!$N$63:$N$65)</f>
        <v>0</v>
      </c>
      <c r="F425" s="96" t="str">
        <f t="shared" ref="F425:F454" si="96">+IF(SUM(E425,B425)&gt;0,B425/SUM(E425,B425),"")</f>
        <v/>
      </c>
      <c r="G425" s="71">
        <f>+G424</f>
        <v>0</v>
      </c>
      <c r="H425" s="75">
        <f>+H424</f>
        <v>-0.05</v>
      </c>
      <c r="I425" s="96" t="str">
        <f t="shared" ref="I425:I455" si="97">+IF(SUM(C425:D425)&gt;0,1000000*(C425/SUM(C425:D425)),"")</f>
        <v/>
      </c>
      <c r="J425" s="85">
        <f>+J424</f>
        <v>0</v>
      </c>
      <c r="K425" s="217">
        <f>+K424</f>
        <v>0</v>
      </c>
      <c r="L425" s="5">
        <f>+SUM('2'!$N$63)</f>
        <v>0</v>
      </c>
      <c r="M425" s="92">
        <f>+SUM('2'!$N$64)</f>
        <v>0</v>
      </c>
      <c r="N425" s="3">
        <f>+SUM('2'!$N$65)</f>
        <v>0</v>
      </c>
    </row>
    <row r="426" spans="1:14" x14ac:dyDescent="0.2">
      <c r="A426" s="82">
        <f t="shared" ref="A426:A454" si="98">IFERROR(IF(MONTH(A425+1)=$D$1,A425+1,""),"")</f>
        <v>42828</v>
      </c>
      <c r="B426" s="84">
        <f>+'3'!$N$60</f>
        <v>0</v>
      </c>
      <c r="C426" s="85">
        <f>+'3'!$N$61</f>
        <v>0</v>
      </c>
      <c r="D426" s="85">
        <f>+'3'!$N$62</f>
        <v>0</v>
      </c>
      <c r="E426" s="92">
        <f>+SUM('3'!$N$63:$N$65)</f>
        <v>0</v>
      </c>
      <c r="F426" s="96" t="str">
        <f t="shared" si="96"/>
        <v/>
      </c>
      <c r="G426" s="71">
        <f t="shared" ref="G426:G455" si="99">+G425</f>
        <v>0</v>
      </c>
      <c r="H426" s="75">
        <f t="shared" ref="H426:H455" si="100">+H425</f>
        <v>-0.05</v>
      </c>
      <c r="I426" s="96" t="str">
        <f t="shared" si="97"/>
        <v/>
      </c>
      <c r="J426" s="85">
        <f t="shared" ref="J426:J455" si="101">+J425</f>
        <v>0</v>
      </c>
      <c r="K426" s="217">
        <f t="shared" ref="K426:K455" si="102">+K425</f>
        <v>0</v>
      </c>
      <c r="L426" s="5">
        <f>+SUM('3'!$N$63)</f>
        <v>0</v>
      </c>
      <c r="M426" s="92">
        <f>+SUM('3'!$N$64)</f>
        <v>0</v>
      </c>
      <c r="N426" s="3">
        <f>+SUM('3'!$N$65)</f>
        <v>0</v>
      </c>
    </row>
    <row r="427" spans="1:14" x14ac:dyDescent="0.2">
      <c r="A427" s="82">
        <f t="shared" si="98"/>
        <v>42829</v>
      </c>
      <c r="B427" s="84">
        <f>+'4'!$N$60</f>
        <v>0</v>
      </c>
      <c r="C427" s="85">
        <f>+'4'!$N$61</f>
        <v>0</v>
      </c>
      <c r="D427" s="85">
        <f>+'4'!$N$62</f>
        <v>0</v>
      </c>
      <c r="E427" s="92">
        <f>+SUM('4'!$N$63:$N$65)</f>
        <v>0</v>
      </c>
      <c r="F427" s="96" t="str">
        <f t="shared" si="96"/>
        <v/>
      </c>
      <c r="G427" s="71">
        <f t="shared" si="99"/>
        <v>0</v>
      </c>
      <c r="H427" s="75">
        <f t="shared" si="100"/>
        <v>-0.05</v>
      </c>
      <c r="I427" s="96" t="str">
        <f t="shared" si="97"/>
        <v/>
      </c>
      <c r="J427" s="85">
        <f t="shared" si="101"/>
        <v>0</v>
      </c>
      <c r="K427" s="217">
        <f t="shared" si="102"/>
        <v>0</v>
      </c>
      <c r="L427" s="5">
        <f>+SUM('4'!$N$63)</f>
        <v>0</v>
      </c>
      <c r="M427" s="92">
        <f>+SUM('4'!$N$64)</f>
        <v>0</v>
      </c>
      <c r="N427" s="3">
        <f>+SUM('4'!$N$65)</f>
        <v>0</v>
      </c>
    </row>
    <row r="428" spans="1:14" x14ac:dyDescent="0.2">
      <c r="A428" s="82">
        <f t="shared" si="98"/>
        <v>42830</v>
      </c>
      <c r="B428" s="84">
        <f>+'5'!$N$60</f>
        <v>0</v>
      </c>
      <c r="C428" s="85">
        <f>+'5'!$N$61</f>
        <v>0</v>
      </c>
      <c r="D428" s="85">
        <f>+'5'!$N$62</f>
        <v>0</v>
      </c>
      <c r="E428" s="92">
        <f>+SUM('5'!$N$63:$N$65)</f>
        <v>0</v>
      </c>
      <c r="F428" s="96" t="str">
        <f t="shared" si="96"/>
        <v/>
      </c>
      <c r="G428" s="71">
        <f t="shared" si="99"/>
        <v>0</v>
      </c>
      <c r="H428" s="75">
        <f t="shared" si="100"/>
        <v>-0.05</v>
      </c>
      <c r="I428" s="96" t="str">
        <f t="shared" si="97"/>
        <v/>
      </c>
      <c r="J428" s="85">
        <f t="shared" si="101"/>
        <v>0</v>
      </c>
      <c r="K428" s="217">
        <f t="shared" si="102"/>
        <v>0</v>
      </c>
      <c r="L428" s="5">
        <f>+SUM('5'!$N$63)</f>
        <v>0</v>
      </c>
      <c r="M428" s="92">
        <f>+SUM('5'!$N$64)</f>
        <v>0</v>
      </c>
      <c r="N428" s="3">
        <f>+SUM('5'!$N$65)</f>
        <v>0</v>
      </c>
    </row>
    <row r="429" spans="1:14" x14ac:dyDescent="0.2">
      <c r="A429" s="82">
        <f t="shared" si="98"/>
        <v>42831</v>
      </c>
      <c r="B429" s="84">
        <f>+'6'!$N$60</f>
        <v>0</v>
      </c>
      <c r="C429" s="85">
        <f>+'6'!$N$61</f>
        <v>0</v>
      </c>
      <c r="D429" s="85">
        <f>+'6'!$N$62</f>
        <v>0</v>
      </c>
      <c r="E429" s="92">
        <f>+SUM('6'!$N$63:$N$65)</f>
        <v>0</v>
      </c>
      <c r="F429" s="96" t="str">
        <f t="shared" si="96"/>
        <v/>
      </c>
      <c r="G429" s="71">
        <f t="shared" si="99"/>
        <v>0</v>
      </c>
      <c r="H429" s="75">
        <f t="shared" si="100"/>
        <v>-0.05</v>
      </c>
      <c r="I429" s="96" t="str">
        <f t="shared" si="97"/>
        <v/>
      </c>
      <c r="J429" s="85">
        <f t="shared" si="101"/>
        <v>0</v>
      </c>
      <c r="K429" s="217">
        <f t="shared" si="102"/>
        <v>0</v>
      </c>
      <c r="L429" s="5">
        <f>+SUM('6'!$N$63)</f>
        <v>0</v>
      </c>
      <c r="M429" s="92">
        <f>+SUM('6'!$N$64)</f>
        <v>0</v>
      </c>
      <c r="N429" s="3">
        <f>+SUM('6'!$N$65)</f>
        <v>0</v>
      </c>
    </row>
    <row r="430" spans="1:14" x14ac:dyDescent="0.2">
      <c r="A430" s="82">
        <f t="shared" si="98"/>
        <v>42832</v>
      </c>
      <c r="B430" s="84">
        <f>+'7'!$N$60</f>
        <v>0</v>
      </c>
      <c r="C430" s="85">
        <f>+'7'!$N$61</f>
        <v>0</v>
      </c>
      <c r="D430" s="85">
        <f>+'7'!$N$62</f>
        <v>0</v>
      </c>
      <c r="E430" s="92">
        <f>+SUM('7'!$N$63:$N$65)</f>
        <v>0</v>
      </c>
      <c r="F430" s="96" t="str">
        <f t="shared" si="96"/>
        <v/>
      </c>
      <c r="G430" s="71">
        <f t="shared" si="99"/>
        <v>0</v>
      </c>
      <c r="H430" s="75">
        <f t="shared" si="100"/>
        <v>-0.05</v>
      </c>
      <c r="I430" s="96" t="str">
        <f t="shared" si="97"/>
        <v/>
      </c>
      <c r="J430" s="85">
        <f t="shared" si="101"/>
        <v>0</v>
      </c>
      <c r="K430" s="217">
        <f t="shared" si="102"/>
        <v>0</v>
      </c>
      <c r="L430" s="5">
        <f>+SUM('7'!$N$63)</f>
        <v>0</v>
      </c>
      <c r="M430" s="92">
        <f>+SUM('7'!$N$64)</f>
        <v>0</v>
      </c>
      <c r="N430" s="3">
        <f>+SUM('7'!$N$65)</f>
        <v>0</v>
      </c>
    </row>
    <row r="431" spans="1:14" x14ac:dyDescent="0.2">
      <c r="A431" s="82">
        <f t="shared" si="98"/>
        <v>42833</v>
      </c>
      <c r="B431" s="84">
        <f>+'8'!$N$60</f>
        <v>0</v>
      </c>
      <c r="C431" s="85">
        <f>+'8'!$N$61</f>
        <v>0</v>
      </c>
      <c r="D431" s="85">
        <f>+'8'!$N$62</f>
        <v>0</v>
      </c>
      <c r="E431" s="92">
        <f>+SUM('8'!$N$63:$N$65)</f>
        <v>0</v>
      </c>
      <c r="F431" s="96" t="str">
        <f t="shared" si="96"/>
        <v/>
      </c>
      <c r="G431" s="71">
        <f t="shared" si="99"/>
        <v>0</v>
      </c>
      <c r="H431" s="75">
        <f t="shared" si="100"/>
        <v>-0.05</v>
      </c>
      <c r="I431" s="96" t="str">
        <f t="shared" si="97"/>
        <v/>
      </c>
      <c r="J431" s="85">
        <f t="shared" si="101"/>
        <v>0</v>
      </c>
      <c r="K431" s="217">
        <f t="shared" si="102"/>
        <v>0</v>
      </c>
      <c r="L431" s="5">
        <f>+SUM('8'!$N$63)</f>
        <v>0</v>
      </c>
      <c r="M431" s="92">
        <f>+SUM('8'!$N$64)</f>
        <v>0</v>
      </c>
      <c r="N431" s="3">
        <f>+SUM('8'!$N$65)</f>
        <v>0</v>
      </c>
    </row>
    <row r="432" spans="1:14" x14ac:dyDescent="0.2">
      <c r="A432" s="82">
        <f t="shared" si="98"/>
        <v>42834</v>
      </c>
      <c r="B432" s="84">
        <f>+'9'!$N$60</f>
        <v>0</v>
      </c>
      <c r="C432" s="85">
        <f>+'9'!$N$61</f>
        <v>0</v>
      </c>
      <c r="D432" s="85">
        <f>+'9'!$N$62</f>
        <v>0</v>
      </c>
      <c r="E432" s="92">
        <f>+SUM('9'!$N$63:$N$65)</f>
        <v>0</v>
      </c>
      <c r="F432" s="96" t="str">
        <f t="shared" si="96"/>
        <v/>
      </c>
      <c r="G432" s="71">
        <f t="shared" si="99"/>
        <v>0</v>
      </c>
      <c r="H432" s="75">
        <f t="shared" si="100"/>
        <v>-0.05</v>
      </c>
      <c r="I432" s="96" t="str">
        <f t="shared" si="97"/>
        <v/>
      </c>
      <c r="J432" s="85">
        <f t="shared" si="101"/>
        <v>0</v>
      </c>
      <c r="K432" s="217">
        <f t="shared" si="102"/>
        <v>0</v>
      </c>
      <c r="L432" s="5">
        <f>+SUM('9'!$N$63)</f>
        <v>0</v>
      </c>
      <c r="M432" s="92">
        <f>+SUM('9'!$N$64)</f>
        <v>0</v>
      </c>
      <c r="N432" s="3">
        <f>+SUM('9'!$N$65)</f>
        <v>0</v>
      </c>
    </row>
    <row r="433" spans="1:14" x14ac:dyDescent="0.2">
      <c r="A433" s="82">
        <f t="shared" si="98"/>
        <v>42835</v>
      </c>
      <c r="B433" s="84">
        <f>+'10'!$N$60</f>
        <v>0</v>
      </c>
      <c r="C433" s="85">
        <f>+'10'!$N$61</f>
        <v>0</v>
      </c>
      <c r="D433" s="85">
        <f>+'10'!$N$62</f>
        <v>0</v>
      </c>
      <c r="E433" s="92">
        <f>+SUM('10'!$N$63:$N$65)</f>
        <v>0</v>
      </c>
      <c r="F433" s="96" t="str">
        <f t="shared" si="96"/>
        <v/>
      </c>
      <c r="G433" s="71">
        <f t="shared" si="99"/>
        <v>0</v>
      </c>
      <c r="H433" s="75">
        <f t="shared" si="100"/>
        <v>-0.05</v>
      </c>
      <c r="I433" s="96" t="str">
        <f t="shared" si="97"/>
        <v/>
      </c>
      <c r="J433" s="85">
        <f t="shared" si="101"/>
        <v>0</v>
      </c>
      <c r="K433" s="217">
        <f t="shared" si="102"/>
        <v>0</v>
      </c>
      <c r="L433" s="5">
        <f>+SUM('10'!$N$63)</f>
        <v>0</v>
      </c>
      <c r="M433" s="92">
        <f>+SUM('10'!$N$64)</f>
        <v>0</v>
      </c>
      <c r="N433" s="3">
        <f>+SUM('10'!$N$65)</f>
        <v>0</v>
      </c>
    </row>
    <row r="434" spans="1:14" x14ac:dyDescent="0.2">
      <c r="A434" s="82">
        <f t="shared" si="98"/>
        <v>42836</v>
      </c>
      <c r="B434" s="84">
        <f>+'11'!$N$60</f>
        <v>0</v>
      </c>
      <c r="C434" s="85">
        <f>+'11'!$N$61</f>
        <v>0</v>
      </c>
      <c r="D434" s="85">
        <f>+'11'!$N$62</f>
        <v>0</v>
      </c>
      <c r="E434" s="92">
        <f>+SUM('11'!$N$63:$N$65)</f>
        <v>0</v>
      </c>
      <c r="F434" s="96" t="str">
        <f t="shared" si="96"/>
        <v/>
      </c>
      <c r="G434" s="71">
        <f t="shared" si="99"/>
        <v>0</v>
      </c>
      <c r="H434" s="75">
        <f t="shared" si="100"/>
        <v>-0.05</v>
      </c>
      <c r="I434" s="96" t="str">
        <f t="shared" si="97"/>
        <v/>
      </c>
      <c r="J434" s="85">
        <f t="shared" si="101"/>
        <v>0</v>
      </c>
      <c r="K434" s="217">
        <f t="shared" si="102"/>
        <v>0</v>
      </c>
      <c r="L434" s="5">
        <f>+SUM('11'!$N$63)</f>
        <v>0</v>
      </c>
      <c r="M434" s="92">
        <f>+SUM('11'!$N$64)</f>
        <v>0</v>
      </c>
      <c r="N434" s="3">
        <f>+SUM('11'!$N$65)</f>
        <v>0</v>
      </c>
    </row>
    <row r="435" spans="1:14" x14ac:dyDescent="0.2">
      <c r="A435" s="82">
        <f t="shared" si="98"/>
        <v>42837</v>
      </c>
      <c r="B435" s="84">
        <f>+'12'!$N$60</f>
        <v>0</v>
      </c>
      <c r="C435" s="85">
        <f>+'12'!$N$61</f>
        <v>0</v>
      </c>
      <c r="D435" s="85">
        <f>+'12'!$N$62</f>
        <v>0</v>
      </c>
      <c r="E435" s="92">
        <f>+SUM('12'!$N$63:$N$65)</f>
        <v>0</v>
      </c>
      <c r="F435" s="96" t="str">
        <f t="shared" si="96"/>
        <v/>
      </c>
      <c r="G435" s="71">
        <f t="shared" si="99"/>
        <v>0</v>
      </c>
      <c r="H435" s="75">
        <f t="shared" si="100"/>
        <v>-0.05</v>
      </c>
      <c r="I435" s="96" t="str">
        <f t="shared" si="97"/>
        <v/>
      </c>
      <c r="J435" s="85">
        <f t="shared" si="101"/>
        <v>0</v>
      </c>
      <c r="K435" s="217">
        <f t="shared" si="102"/>
        <v>0</v>
      </c>
      <c r="L435" s="5">
        <f>+SUM('12'!$N$63)</f>
        <v>0</v>
      </c>
      <c r="M435" s="92">
        <f>+SUM('12'!$N$64)</f>
        <v>0</v>
      </c>
      <c r="N435" s="3">
        <f>+SUM('12'!$N$65)</f>
        <v>0</v>
      </c>
    </row>
    <row r="436" spans="1:14" x14ac:dyDescent="0.2">
      <c r="A436" s="82">
        <f t="shared" si="98"/>
        <v>42838</v>
      </c>
      <c r="B436" s="84">
        <f>+'13'!$N$60</f>
        <v>0</v>
      </c>
      <c r="C436" s="85">
        <f>+'13'!$N$61</f>
        <v>0</v>
      </c>
      <c r="D436" s="85">
        <f>+'13'!$N$62</f>
        <v>0</v>
      </c>
      <c r="E436" s="92">
        <f>+SUM('13'!$N$63:$N$65)</f>
        <v>0</v>
      </c>
      <c r="F436" s="96" t="str">
        <f t="shared" si="96"/>
        <v/>
      </c>
      <c r="G436" s="71">
        <f t="shared" si="99"/>
        <v>0</v>
      </c>
      <c r="H436" s="75">
        <f t="shared" si="100"/>
        <v>-0.05</v>
      </c>
      <c r="I436" s="96" t="str">
        <f t="shared" si="97"/>
        <v/>
      </c>
      <c r="J436" s="85">
        <f t="shared" si="101"/>
        <v>0</v>
      </c>
      <c r="K436" s="217">
        <f t="shared" si="102"/>
        <v>0</v>
      </c>
      <c r="L436" s="5">
        <f>+SUM('13'!$N$63)</f>
        <v>0</v>
      </c>
      <c r="M436" s="92">
        <f>+SUM('13'!$N$64)</f>
        <v>0</v>
      </c>
      <c r="N436" s="3">
        <f>+SUM('13'!$N$65)</f>
        <v>0</v>
      </c>
    </row>
    <row r="437" spans="1:14" x14ac:dyDescent="0.2">
      <c r="A437" s="82">
        <f t="shared" si="98"/>
        <v>42839</v>
      </c>
      <c r="B437" s="84">
        <f>+'14'!$N$60</f>
        <v>0</v>
      </c>
      <c r="C437" s="85">
        <f>+'14'!$N$61</f>
        <v>0</v>
      </c>
      <c r="D437" s="85">
        <f>+'14'!$N$62</f>
        <v>0</v>
      </c>
      <c r="E437" s="92">
        <f>+SUM('14'!$N$63:$N$65)</f>
        <v>0</v>
      </c>
      <c r="F437" s="96" t="str">
        <f t="shared" si="96"/>
        <v/>
      </c>
      <c r="G437" s="71">
        <f t="shared" si="99"/>
        <v>0</v>
      </c>
      <c r="H437" s="75">
        <f t="shared" si="100"/>
        <v>-0.05</v>
      </c>
      <c r="I437" s="96" t="str">
        <f t="shared" si="97"/>
        <v/>
      </c>
      <c r="J437" s="85">
        <f t="shared" si="101"/>
        <v>0</v>
      </c>
      <c r="K437" s="217">
        <f t="shared" si="102"/>
        <v>0</v>
      </c>
      <c r="L437" s="5">
        <f>+SUM('14'!$N$63)</f>
        <v>0</v>
      </c>
      <c r="M437" s="92">
        <f>+SUM('14'!$N$64)</f>
        <v>0</v>
      </c>
      <c r="N437" s="3">
        <f>+SUM('14'!$N$65)</f>
        <v>0</v>
      </c>
    </row>
    <row r="438" spans="1:14" x14ac:dyDescent="0.2">
      <c r="A438" s="82">
        <f t="shared" si="98"/>
        <v>42840</v>
      </c>
      <c r="B438" s="84">
        <f>+'15'!$N$60</f>
        <v>0</v>
      </c>
      <c r="C438" s="85">
        <f>+'15'!$N$61</f>
        <v>0</v>
      </c>
      <c r="D438" s="85">
        <f>+'15'!$N$62</f>
        <v>0</v>
      </c>
      <c r="E438" s="92">
        <f>+SUM('15'!$N$63:$N$65)</f>
        <v>0</v>
      </c>
      <c r="F438" s="96" t="str">
        <f t="shared" si="96"/>
        <v/>
      </c>
      <c r="G438" s="71">
        <f t="shared" si="99"/>
        <v>0</v>
      </c>
      <c r="H438" s="75">
        <f t="shared" si="100"/>
        <v>-0.05</v>
      </c>
      <c r="I438" s="96" t="str">
        <f t="shared" si="97"/>
        <v/>
      </c>
      <c r="J438" s="85">
        <f t="shared" si="101"/>
        <v>0</v>
      </c>
      <c r="K438" s="217">
        <f t="shared" si="102"/>
        <v>0</v>
      </c>
      <c r="L438" s="5">
        <f>+SUM('15'!$N$63)</f>
        <v>0</v>
      </c>
      <c r="M438" s="92">
        <f>+SUM('15'!$N$64)</f>
        <v>0</v>
      </c>
      <c r="N438" s="3">
        <f>+SUM('15'!$N$65)</f>
        <v>0</v>
      </c>
    </row>
    <row r="439" spans="1:14" x14ac:dyDescent="0.2">
      <c r="A439" s="82">
        <f t="shared" si="98"/>
        <v>42841</v>
      </c>
      <c r="B439" s="84">
        <f>+'16'!$N$60</f>
        <v>0</v>
      </c>
      <c r="C439" s="85">
        <f>+'16'!$N$61</f>
        <v>0</v>
      </c>
      <c r="D439" s="85">
        <f>+'16'!$N$62</f>
        <v>0</v>
      </c>
      <c r="E439" s="92">
        <f>+SUM('16'!$N$63:$N$65)</f>
        <v>0</v>
      </c>
      <c r="F439" s="96" t="str">
        <f t="shared" si="96"/>
        <v/>
      </c>
      <c r="G439" s="71">
        <f t="shared" si="99"/>
        <v>0</v>
      </c>
      <c r="H439" s="75">
        <f t="shared" si="100"/>
        <v>-0.05</v>
      </c>
      <c r="I439" s="96" t="str">
        <f t="shared" si="97"/>
        <v/>
      </c>
      <c r="J439" s="85">
        <f t="shared" si="101"/>
        <v>0</v>
      </c>
      <c r="K439" s="217">
        <f t="shared" si="102"/>
        <v>0</v>
      </c>
      <c r="L439" s="5">
        <f>+SUM('16'!$N$63)</f>
        <v>0</v>
      </c>
      <c r="M439" s="92">
        <f>+SUM('16'!$N$64)</f>
        <v>0</v>
      </c>
      <c r="N439" s="3">
        <f>+SUM('16'!$N$65)</f>
        <v>0</v>
      </c>
    </row>
    <row r="440" spans="1:14" x14ac:dyDescent="0.2">
      <c r="A440" s="82">
        <f t="shared" si="98"/>
        <v>42842</v>
      </c>
      <c r="B440" s="84">
        <f>+'17'!$N$60</f>
        <v>0</v>
      </c>
      <c r="C440" s="85">
        <f>+'17'!$N$61</f>
        <v>0</v>
      </c>
      <c r="D440" s="85">
        <f>+'17'!$N$62</f>
        <v>0</v>
      </c>
      <c r="E440" s="92">
        <f>+SUM('17'!$N$63:$N$65)</f>
        <v>0</v>
      </c>
      <c r="F440" s="96" t="str">
        <f t="shared" si="96"/>
        <v/>
      </c>
      <c r="G440" s="71">
        <f t="shared" si="99"/>
        <v>0</v>
      </c>
      <c r="H440" s="75">
        <f t="shared" si="100"/>
        <v>-0.05</v>
      </c>
      <c r="I440" s="96" t="str">
        <f t="shared" si="97"/>
        <v/>
      </c>
      <c r="J440" s="85">
        <f t="shared" si="101"/>
        <v>0</v>
      </c>
      <c r="K440" s="217">
        <f t="shared" si="102"/>
        <v>0</v>
      </c>
      <c r="L440" s="5">
        <f>+SUM('17'!$N$63)</f>
        <v>0</v>
      </c>
      <c r="M440" s="92">
        <f>+SUM('17'!$N$64)</f>
        <v>0</v>
      </c>
      <c r="N440" s="3">
        <f>+SUM('17'!$N$65)</f>
        <v>0</v>
      </c>
    </row>
    <row r="441" spans="1:14" x14ac:dyDescent="0.2">
      <c r="A441" s="82">
        <f t="shared" si="98"/>
        <v>42843</v>
      </c>
      <c r="B441" s="84">
        <f>+'18'!$N$60</f>
        <v>0</v>
      </c>
      <c r="C441" s="85">
        <f>+'18'!$N$61</f>
        <v>0</v>
      </c>
      <c r="D441" s="85">
        <f>+'18'!$N$62</f>
        <v>0</v>
      </c>
      <c r="E441" s="92">
        <f>+SUM('18'!$N$63:$N$65)</f>
        <v>0</v>
      </c>
      <c r="F441" s="96" t="str">
        <f t="shared" si="96"/>
        <v/>
      </c>
      <c r="G441" s="71">
        <f t="shared" si="99"/>
        <v>0</v>
      </c>
      <c r="H441" s="75">
        <f t="shared" si="100"/>
        <v>-0.05</v>
      </c>
      <c r="I441" s="96" t="str">
        <f t="shared" si="97"/>
        <v/>
      </c>
      <c r="J441" s="85">
        <f t="shared" si="101"/>
        <v>0</v>
      </c>
      <c r="K441" s="217">
        <f t="shared" si="102"/>
        <v>0</v>
      </c>
      <c r="L441" s="5">
        <f>+SUM('18'!$N$63)</f>
        <v>0</v>
      </c>
      <c r="M441" s="92">
        <f>+SUM('18'!$N$64)</f>
        <v>0</v>
      </c>
      <c r="N441" s="3">
        <f>+SUM('18'!$N$65)</f>
        <v>0</v>
      </c>
    </row>
    <row r="442" spans="1:14" x14ac:dyDescent="0.2">
      <c r="A442" s="82">
        <f t="shared" si="98"/>
        <v>42844</v>
      </c>
      <c r="B442" s="84">
        <f>+'19'!$N$60</f>
        <v>0</v>
      </c>
      <c r="C442" s="85">
        <f>+'19'!$N$61</f>
        <v>0</v>
      </c>
      <c r="D442" s="85">
        <f>+'19'!$N$62</f>
        <v>0</v>
      </c>
      <c r="E442" s="92">
        <f>+SUM('19'!$N$63:$N$65)</f>
        <v>0</v>
      </c>
      <c r="F442" s="96" t="str">
        <f t="shared" si="96"/>
        <v/>
      </c>
      <c r="G442" s="71">
        <f t="shared" si="99"/>
        <v>0</v>
      </c>
      <c r="H442" s="75">
        <f t="shared" si="100"/>
        <v>-0.05</v>
      </c>
      <c r="I442" s="96" t="str">
        <f t="shared" si="97"/>
        <v/>
      </c>
      <c r="J442" s="85">
        <f t="shared" si="101"/>
        <v>0</v>
      </c>
      <c r="K442" s="217">
        <f t="shared" si="102"/>
        <v>0</v>
      </c>
      <c r="L442" s="5">
        <f>+SUM('19'!$N$63)</f>
        <v>0</v>
      </c>
      <c r="M442" s="92">
        <f>+SUM('19'!$N$64)</f>
        <v>0</v>
      </c>
      <c r="N442" s="3">
        <f>+SUM('19'!$N$65)</f>
        <v>0</v>
      </c>
    </row>
    <row r="443" spans="1:14" x14ac:dyDescent="0.2">
      <c r="A443" s="82">
        <f t="shared" si="98"/>
        <v>42845</v>
      </c>
      <c r="B443" s="84">
        <f>+'20'!$N$60</f>
        <v>0</v>
      </c>
      <c r="C443" s="85">
        <f>+'20'!$N$61</f>
        <v>0</v>
      </c>
      <c r="D443" s="85">
        <f>+'20'!$N$62</f>
        <v>0</v>
      </c>
      <c r="E443" s="92">
        <f>+SUM('20'!$N$63:$N$65)</f>
        <v>0</v>
      </c>
      <c r="F443" s="96" t="str">
        <f t="shared" si="96"/>
        <v/>
      </c>
      <c r="G443" s="71">
        <f t="shared" si="99"/>
        <v>0</v>
      </c>
      <c r="H443" s="75">
        <f t="shared" si="100"/>
        <v>-0.05</v>
      </c>
      <c r="I443" s="96" t="str">
        <f t="shared" si="97"/>
        <v/>
      </c>
      <c r="J443" s="85">
        <f t="shared" si="101"/>
        <v>0</v>
      </c>
      <c r="K443" s="217">
        <f t="shared" si="102"/>
        <v>0</v>
      </c>
      <c r="L443" s="5">
        <f>+SUM('20'!$N$63)</f>
        <v>0</v>
      </c>
      <c r="M443" s="92">
        <f>+SUM('20'!$N$64)</f>
        <v>0</v>
      </c>
      <c r="N443" s="3">
        <f>+SUM('20'!$N$65)</f>
        <v>0</v>
      </c>
    </row>
    <row r="444" spans="1:14" x14ac:dyDescent="0.2">
      <c r="A444" s="82">
        <f t="shared" si="98"/>
        <v>42846</v>
      </c>
      <c r="B444" s="84">
        <f>+'21'!$N$60</f>
        <v>0</v>
      </c>
      <c r="C444" s="85">
        <f>+'21'!$N$61</f>
        <v>0</v>
      </c>
      <c r="D444" s="85">
        <f>+'21'!$N$62</f>
        <v>0</v>
      </c>
      <c r="E444" s="92">
        <f>+SUM('21'!$N$63:$N$65)</f>
        <v>0</v>
      </c>
      <c r="F444" s="96" t="str">
        <f t="shared" si="96"/>
        <v/>
      </c>
      <c r="G444" s="71">
        <f t="shared" si="99"/>
        <v>0</v>
      </c>
      <c r="H444" s="75">
        <f t="shared" si="100"/>
        <v>-0.05</v>
      </c>
      <c r="I444" s="96" t="str">
        <f t="shared" si="97"/>
        <v/>
      </c>
      <c r="J444" s="85">
        <f t="shared" si="101"/>
        <v>0</v>
      </c>
      <c r="K444" s="217">
        <f t="shared" si="102"/>
        <v>0</v>
      </c>
      <c r="L444" s="5">
        <f>+SUM('21'!$N$63)</f>
        <v>0</v>
      </c>
      <c r="M444" s="92">
        <f>+SUM('21'!$N$64)</f>
        <v>0</v>
      </c>
      <c r="N444" s="3">
        <f>+SUM('21'!$N$65)</f>
        <v>0</v>
      </c>
    </row>
    <row r="445" spans="1:14" x14ac:dyDescent="0.2">
      <c r="A445" s="82">
        <f t="shared" si="98"/>
        <v>42847</v>
      </c>
      <c r="B445" s="84">
        <f>+'22'!$N$60</f>
        <v>0</v>
      </c>
      <c r="C445" s="85">
        <f>+'22'!$N$61</f>
        <v>0</v>
      </c>
      <c r="D445" s="85">
        <f>+'22'!$N$62</f>
        <v>0</v>
      </c>
      <c r="E445" s="92">
        <f>+SUM('22'!$N$63:$N$65)</f>
        <v>0</v>
      </c>
      <c r="F445" s="96" t="str">
        <f t="shared" si="96"/>
        <v/>
      </c>
      <c r="G445" s="71">
        <f t="shared" si="99"/>
        <v>0</v>
      </c>
      <c r="H445" s="75">
        <f t="shared" si="100"/>
        <v>-0.05</v>
      </c>
      <c r="I445" s="96" t="str">
        <f t="shared" si="97"/>
        <v/>
      </c>
      <c r="J445" s="85">
        <f t="shared" si="101"/>
        <v>0</v>
      </c>
      <c r="K445" s="217">
        <f t="shared" si="102"/>
        <v>0</v>
      </c>
      <c r="L445" s="5">
        <f>+SUM('22'!$N$63)</f>
        <v>0</v>
      </c>
      <c r="M445" s="92">
        <f>+SUM('22'!$N$64)</f>
        <v>0</v>
      </c>
      <c r="N445" s="3">
        <f>+SUM('22'!$N$65)</f>
        <v>0</v>
      </c>
    </row>
    <row r="446" spans="1:14" x14ac:dyDescent="0.2">
      <c r="A446" s="82">
        <f t="shared" si="98"/>
        <v>42848</v>
      </c>
      <c r="B446" s="84">
        <f>+'23'!$N$60</f>
        <v>0</v>
      </c>
      <c r="C446" s="85">
        <f>+'23'!$N$61</f>
        <v>0</v>
      </c>
      <c r="D446" s="85">
        <f>+'23'!$N$62</f>
        <v>0</v>
      </c>
      <c r="E446" s="92">
        <f>+SUM('23'!$N$63:$N$65)</f>
        <v>0</v>
      </c>
      <c r="F446" s="96" t="str">
        <f t="shared" si="96"/>
        <v/>
      </c>
      <c r="G446" s="71">
        <f t="shared" si="99"/>
        <v>0</v>
      </c>
      <c r="H446" s="75">
        <f t="shared" si="100"/>
        <v>-0.05</v>
      </c>
      <c r="I446" s="96" t="str">
        <f t="shared" si="97"/>
        <v/>
      </c>
      <c r="J446" s="85">
        <f t="shared" si="101"/>
        <v>0</v>
      </c>
      <c r="K446" s="217">
        <f t="shared" si="102"/>
        <v>0</v>
      </c>
      <c r="L446" s="5">
        <f>+SUM('23'!$N$63)</f>
        <v>0</v>
      </c>
      <c r="M446" s="92">
        <f>+SUM('23'!$N$64)</f>
        <v>0</v>
      </c>
      <c r="N446" s="3">
        <f>+SUM('23'!$N$65)</f>
        <v>0</v>
      </c>
    </row>
    <row r="447" spans="1:14" x14ac:dyDescent="0.2">
      <c r="A447" s="82">
        <f t="shared" si="98"/>
        <v>42849</v>
      </c>
      <c r="B447" s="84">
        <f>+'24'!$N$60</f>
        <v>0</v>
      </c>
      <c r="C447" s="85">
        <f>+'24'!$N$61</f>
        <v>0</v>
      </c>
      <c r="D447" s="85">
        <f>+'24'!$N$62</f>
        <v>0</v>
      </c>
      <c r="E447" s="92">
        <f>+SUM('24'!$N$63:$N$65)</f>
        <v>0</v>
      </c>
      <c r="F447" s="96" t="str">
        <f t="shared" si="96"/>
        <v/>
      </c>
      <c r="G447" s="71">
        <f t="shared" si="99"/>
        <v>0</v>
      </c>
      <c r="H447" s="75">
        <f t="shared" si="100"/>
        <v>-0.05</v>
      </c>
      <c r="I447" s="96" t="str">
        <f t="shared" si="97"/>
        <v/>
      </c>
      <c r="J447" s="85">
        <f t="shared" si="101"/>
        <v>0</v>
      </c>
      <c r="K447" s="217">
        <f t="shared" si="102"/>
        <v>0</v>
      </c>
      <c r="L447" s="5">
        <f>+SUM('24'!$N$63)</f>
        <v>0</v>
      </c>
      <c r="M447" s="92">
        <f>+SUM('24'!$N$64)</f>
        <v>0</v>
      </c>
      <c r="N447" s="3">
        <f>+SUM('24'!$N$65)</f>
        <v>0</v>
      </c>
    </row>
    <row r="448" spans="1:14" x14ac:dyDescent="0.2">
      <c r="A448" s="82">
        <f t="shared" si="98"/>
        <v>42850</v>
      </c>
      <c r="B448" s="84">
        <f>+'25'!$N$60</f>
        <v>0</v>
      </c>
      <c r="C448" s="85">
        <f>+'25'!$N$61</f>
        <v>0</v>
      </c>
      <c r="D448" s="85">
        <f>+'25'!$N$62</f>
        <v>0</v>
      </c>
      <c r="E448" s="92">
        <f>+SUM('25'!$N$63:$N$65)</f>
        <v>0</v>
      </c>
      <c r="F448" s="96" t="str">
        <f t="shared" si="96"/>
        <v/>
      </c>
      <c r="G448" s="71">
        <f t="shared" si="99"/>
        <v>0</v>
      </c>
      <c r="H448" s="75">
        <f t="shared" si="100"/>
        <v>-0.05</v>
      </c>
      <c r="I448" s="96" t="str">
        <f t="shared" si="97"/>
        <v/>
      </c>
      <c r="J448" s="85">
        <f t="shared" si="101"/>
        <v>0</v>
      </c>
      <c r="K448" s="217">
        <f t="shared" si="102"/>
        <v>0</v>
      </c>
      <c r="L448" s="5">
        <f>+SUM('25'!$N$63)</f>
        <v>0</v>
      </c>
      <c r="M448" s="92">
        <f>+SUM('25'!$N$64)</f>
        <v>0</v>
      </c>
      <c r="N448" s="3">
        <f>+SUM('25'!$N$65)</f>
        <v>0</v>
      </c>
    </row>
    <row r="449" spans="1:14" x14ac:dyDescent="0.2">
      <c r="A449" s="82">
        <f t="shared" si="98"/>
        <v>42851</v>
      </c>
      <c r="B449" s="84">
        <f>+'26'!$N$60</f>
        <v>0</v>
      </c>
      <c r="C449" s="85">
        <f>+'26'!$N$61</f>
        <v>0</v>
      </c>
      <c r="D449" s="85">
        <f>+'26'!$N$62</f>
        <v>0</v>
      </c>
      <c r="E449" s="92">
        <f>+SUM('26'!$N$63:$N$65)</f>
        <v>0</v>
      </c>
      <c r="F449" s="96" t="str">
        <f t="shared" si="96"/>
        <v/>
      </c>
      <c r="G449" s="71">
        <f t="shared" si="99"/>
        <v>0</v>
      </c>
      <c r="H449" s="75">
        <f t="shared" si="100"/>
        <v>-0.05</v>
      </c>
      <c r="I449" s="96" t="str">
        <f t="shared" si="97"/>
        <v/>
      </c>
      <c r="J449" s="85">
        <f t="shared" si="101"/>
        <v>0</v>
      </c>
      <c r="K449" s="217">
        <f t="shared" si="102"/>
        <v>0</v>
      </c>
      <c r="L449" s="5">
        <f>+SUM('26'!$N$63)</f>
        <v>0</v>
      </c>
      <c r="M449" s="92">
        <f>+SUM('26'!$N$64)</f>
        <v>0</v>
      </c>
      <c r="N449" s="3">
        <f>+SUM('26'!$N$65)</f>
        <v>0</v>
      </c>
    </row>
    <row r="450" spans="1:14" x14ac:dyDescent="0.2">
      <c r="A450" s="82">
        <f t="shared" si="98"/>
        <v>42852</v>
      </c>
      <c r="B450" s="84">
        <f>+'27'!$N$60</f>
        <v>0</v>
      </c>
      <c r="C450" s="85">
        <f>+'27'!$N$61</f>
        <v>0</v>
      </c>
      <c r="D450" s="85">
        <f>+'27'!$N$62</f>
        <v>0</v>
      </c>
      <c r="E450" s="92">
        <f>+SUM('27'!$N$63:$N$65)</f>
        <v>0</v>
      </c>
      <c r="F450" s="96" t="str">
        <f t="shared" si="96"/>
        <v/>
      </c>
      <c r="G450" s="71">
        <f t="shared" si="99"/>
        <v>0</v>
      </c>
      <c r="H450" s="75">
        <f t="shared" si="100"/>
        <v>-0.05</v>
      </c>
      <c r="I450" s="96" t="str">
        <f t="shared" si="97"/>
        <v/>
      </c>
      <c r="J450" s="85">
        <f t="shared" si="101"/>
        <v>0</v>
      </c>
      <c r="K450" s="217">
        <f t="shared" si="102"/>
        <v>0</v>
      </c>
      <c r="L450" s="5">
        <f>+SUM('27'!$N$63)</f>
        <v>0</v>
      </c>
      <c r="M450" s="92">
        <f>+SUM('27'!$N$64)</f>
        <v>0</v>
      </c>
      <c r="N450" s="3">
        <f>+SUM('27'!$N$65)</f>
        <v>0</v>
      </c>
    </row>
    <row r="451" spans="1:14" x14ac:dyDescent="0.2">
      <c r="A451" s="82">
        <f t="shared" si="98"/>
        <v>42853</v>
      </c>
      <c r="B451" s="84">
        <f>+'28'!$N$60</f>
        <v>0</v>
      </c>
      <c r="C451" s="85">
        <f>+'28'!$N$61</f>
        <v>0</v>
      </c>
      <c r="D451" s="85">
        <f>+'28'!$N$62</f>
        <v>0</v>
      </c>
      <c r="E451" s="92">
        <f>+SUM('28'!$N$63:$N$65)</f>
        <v>0</v>
      </c>
      <c r="F451" s="96" t="str">
        <f t="shared" si="96"/>
        <v/>
      </c>
      <c r="G451" s="71">
        <f t="shared" si="99"/>
        <v>0</v>
      </c>
      <c r="H451" s="75">
        <f t="shared" si="100"/>
        <v>-0.05</v>
      </c>
      <c r="I451" s="96" t="str">
        <f t="shared" si="97"/>
        <v/>
      </c>
      <c r="J451" s="85">
        <f t="shared" si="101"/>
        <v>0</v>
      </c>
      <c r="K451" s="217">
        <f t="shared" si="102"/>
        <v>0</v>
      </c>
      <c r="L451" s="5">
        <f>+SUM('28'!$N$63)</f>
        <v>0</v>
      </c>
      <c r="M451" s="92">
        <f>+SUM('28'!$N$64)</f>
        <v>0</v>
      </c>
      <c r="N451" s="3">
        <f>+SUM('28'!$N$65)</f>
        <v>0</v>
      </c>
    </row>
    <row r="452" spans="1:14" x14ac:dyDescent="0.2">
      <c r="A452" s="82">
        <f t="shared" si="98"/>
        <v>42854</v>
      </c>
      <c r="B452" s="84">
        <f>+'29'!$N$60</f>
        <v>0</v>
      </c>
      <c r="C452" s="85">
        <f>+'29'!$N$61</f>
        <v>0</v>
      </c>
      <c r="D452" s="85">
        <f>+'29'!$N$62</f>
        <v>0</v>
      </c>
      <c r="E452" s="92">
        <f>+SUM('29'!$N$63:$N$65)</f>
        <v>0</v>
      </c>
      <c r="F452" s="96" t="str">
        <f t="shared" si="96"/>
        <v/>
      </c>
      <c r="G452" s="71">
        <f t="shared" si="99"/>
        <v>0</v>
      </c>
      <c r="H452" s="75">
        <f t="shared" si="100"/>
        <v>-0.05</v>
      </c>
      <c r="I452" s="96" t="str">
        <f t="shared" si="97"/>
        <v/>
      </c>
      <c r="J452" s="85">
        <f t="shared" si="101"/>
        <v>0</v>
      </c>
      <c r="K452" s="217">
        <f t="shared" si="102"/>
        <v>0</v>
      </c>
      <c r="L452" s="5">
        <f>+SUM('29'!$N$63)</f>
        <v>0</v>
      </c>
      <c r="M452" s="92">
        <f>+SUM('29'!$N$64)</f>
        <v>0</v>
      </c>
      <c r="N452" s="3">
        <f>+SUM('29'!$N$65)</f>
        <v>0</v>
      </c>
    </row>
    <row r="453" spans="1:14" x14ac:dyDescent="0.2">
      <c r="A453" s="82">
        <f t="shared" si="98"/>
        <v>42855</v>
      </c>
      <c r="B453" s="84">
        <f>+'30'!$N$60</f>
        <v>0</v>
      </c>
      <c r="C453" s="85">
        <f>+'30'!$N$61</f>
        <v>0</v>
      </c>
      <c r="D453" s="85">
        <f>+'30'!$N$62</f>
        <v>0</v>
      </c>
      <c r="E453" s="92">
        <f>+SUM('30'!$N$63:$N$65)</f>
        <v>0</v>
      </c>
      <c r="F453" s="96" t="str">
        <f t="shared" si="96"/>
        <v/>
      </c>
      <c r="G453" s="71">
        <f t="shared" si="99"/>
        <v>0</v>
      </c>
      <c r="H453" s="75">
        <f t="shared" si="100"/>
        <v>-0.05</v>
      </c>
      <c r="I453" s="96" t="str">
        <f t="shared" si="97"/>
        <v/>
      </c>
      <c r="J453" s="85">
        <f t="shared" si="101"/>
        <v>0</v>
      </c>
      <c r="K453" s="217">
        <f t="shared" si="102"/>
        <v>0</v>
      </c>
      <c r="L453" s="5">
        <f>+SUM('30'!$N$63)</f>
        <v>0</v>
      </c>
      <c r="M453" s="92">
        <f>+SUM('30'!$N$64)</f>
        <v>0</v>
      </c>
      <c r="N453" s="3">
        <f>+SUM('30'!$N$65)</f>
        <v>0</v>
      </c>
    </row>
    <row r="454" spans="1:14" ht="13.5" thickBot="1" x14ac:dyDescent="0.25">
      <c r="A454" s="82" t="str">
        <f t="shared" si="98"/>
        <v/>
      </c>
      <c r="B454" s="86">
        <f>+'31'!$N$60</f>
        <v>0</v>
      </c>
      <c r="C454" s="87">
        <f>+'31'!$N$61</f>
        <v>0</v>
      </c>
      <c r="D454" s="87">
        <f>+'31'!$N$62</f>
        <v>0</v>
      </c>
      <c r="E454" s="93">
        <f>+SUM('31'!$N$63:$N$65)</f>
        <v>0</v>
      </c>
      <c r="F454" s="97" t="str">
        <f t="shared" si="96"/>
        <v/>
      </c>
      <c r="G454" s="90">
        <f t="shared" si="99"/>
        <v>0</v>
      </c>
      <c r="H454" s="76">
        <f t="shared" si="100"/>
        <v>-0.05</v>
      </c>
      <c r="I454" s="97" t="str">
        <f t="shared" si="97"/>
        <v/>
      </c>
      <c r="J454" s="87">
        <f t="shared" si="101"/>
        <v>0</v>
      </c>
      <c r="K454" s="218">
        <f t="shared" si="102"/>
        <v>0</v>
      </c>
      <c r="L454" s="103">
        <f>+SUM('31'!$N$63)</f>
        <v>0</v>
      </c>
      <c r="M454" s="93">
        <f>+SUM('31'!$N$64)</f>
        <v>0</v>
      </c>
      <c r="N454" s="77">
        <f>+SUM('31'!$N$65)</f>
        <v>0</v>
      </c>
    </row>
    <row r="455" spans="1:14" ht="13.5" thickBot="1" x14ac:dyDescent="0.25">
      <c r="A455" s="83" t="s">
        <v>24</v>
      </c>
      <c r="B455" s="88">
        <f>SUM(B424:B454)</f>
        <v>0</v>
      </c>
      <c r="C455" s="89">
        <f>SUM(C424:C454)</f>
        <v>0</v>
      </c>
      <c r="D455" s="89">
        <f>SUM(D424:D454)</f>
        <v>0</v>
      </c>
      <c r="E455" s="200">
        <f>SUM(F424:F454)</f>
        <v>0</v>
      </c>
      <c r="F455" s="98" t="str">
        <f>+IF(SUM(E455,B455)&gt;0,B455/SUM(E455,B455),"")</f>
        <v/>
      </c>
      <c r="G455" s="95">
        <f t="shared" si="99"/>
        <v>0</v>
      </c>
      <c r="H455" s="78">
        <f t="shared" si="100"/>
        <v>-0.05</v>
      </c>
      <c r="I455" s="98" t="str">
        <f t="shared" si="97"/>
        <v/>
      </c>
      <c r="J455" s="89">
        <f t="shared" si="101"/>
        <v>0</v>
      </c>
      <c r="K455" s="219">
        <f t="shared" si="102"/>
        <v>0</v>
      </c>
      <c r="L455" s="104">
        <f t="shared" ref="L455:N455" si="103">SUM(L424:L454)</f>
        <v>0</v>
      </c>
      <c r="M455" s="94">
        <f t="shared" si="103"/>
        <v>0</v>
      </c>
      <c r="N455" s="79">
        <f t="shared" si="103"/>
        <v>0</v>
      </c>
    </row>
    <row r="457" spans="1:14" ht="24" thickBot="1" x14ac:dyDescent="0.4">
      <c r="A457" s="251" t="str">
        <f>[1]Montáž!$AT$8</f>
        <v>R2_3.2</v>
      </c>
      <c r="B457" s="252"/>
      <c r="C457" s="252"/>
      <c r="D457" s="252"/>
      <c r="E457" s="252"/>
      <c r="F457" s="252"/>
      <c r="G457" s="252"/>
      <c r="H457" s="252"/>
      <c r="I457" s="252"/>
      <c r="J457" s="252"/>
      <c r="K457" s="252"/>
      <c r="L457" s="252"/>
      <c r="M457" s="252"/>
      <c r="N457" s="253"/>
    </row>
    <row r="458" spans="1:14" x14ac:dyDescent="0.2">
      <c r="A458" s="81" t="s">
        <v>18</v>
      </c>
      <c r="B458" s="80" t="s">
        <v>0</v>
      </c>
      <c r="C458" s="73" t="s">
        <v>19</v>
      </c>
      <c r="D458" s="73" t="s">
        <v>20</v>
      </c>
      <c r="E458" s="91" t="s">
        <v>21</v>
      </c>
      <c r="F458" s="81" t="s">
        <v>17</v>
      </c>
      <c r="G458" s="72" t="s">
        <v>22</v>
      </c>
      <c r="H458" s="74" t="s">
        <v>26</v>
      </c>
      <c r="I458" s="80" t="s">
        <v>16</v>
      </c>
      <c r="J458" s="73" t="s">
        <v>23</v>
      </c>
      <c r="K458" s="74" t="s">
        <v>25</v>
      </c>
      <c r="L458" s="102" t="s">
        <v>3</v>
      </c>
      <c r="M458" s="74" t="s">
        <v>36</v>
      </c>
      <c r="N458" s="91" t="s">
        <v>5</v>
      </c>
    </row>
    <row r="459" spans="1:14" x14ac:dyDescent="0.2">
      <c r="A459" s="82">
        <f>+$B$1</f>
        <v>42826</v>
      </c>
      <c r="B459" s="84">
        <f>+'1'!$O$60</f>
        <v>0</v>
      </c>
      <c r="C459" s="85">
        <f>+'1'!$O$61</f>
        <v>0</v>
      </c>
      <c r="D459" s="85">
        <f>+'1'!$O$62</f>
        <v>0</v>
      </c>
      <c r="E459" s="92">
        <f>+SUM('1'!$O$63:$O$65)</f>
        <v>0</v>
      </c>
      <c r="F459" s="96" t="str">
        <f>+IF(SUM(E459,B459)&gt;0,B459/SUM(E459,B459),"")</f>
        <v/>
      </c>
      <c r="G459" s="71">
        <f>+[1]Montáž!$AT$53</f>
        <v>0</v>
      </c>
      <c r="H459" s="75">
        <f>+[1]Montáž!$AS$75</f>
        <v>-0.05</v>
      </c>
      <c r="I459" s="96" t="str">
        <f>+IF(SUM(C459:D459)&gt;0,1000000*(C459/SUM(C459:D459)),"")</f>
        <v/>
      </c>
      <c r="J459" s="85">
        <f>+[1]Montáž!$AT$9</f>
        <v>0</v>
      </c>
      <c r="K459" s="217">
        <f>+[1]Montáž!$AT$31</f>
        <v>0</v>
      </c>
      <c r="L459" s="5">
        <f>+SUM('1'!$O$63)</f>
        <v>0</v>
      </c>
      <c r="M459" s="92">
        <f>+SUM('1'!$O$64)</f>
        <v>0</v>
      </c>
      <c r="N459" s="3">
        <f>+SUM('1'!$O$65)</f>
        <v>0</v>
      </c>
    </row>
    <row r="460" spans="1:14" x14ac:dyDescent="0.2">
      <c r="A460" s="82">
        <f>IFERROR(IF(MONTH(A459+1)=$D$1,A459+1,""),"")</f>
        <v>42827</v>
      </c>
      <c r="B460" s="84">
        <f>+'2'!$N$60</f>
        <v>0</v>
      </c>
      <c r="C460" s="85">
        <f>+'2'!$N$61</f>
        <v>0</v>
      </c>
      <c r="D460" s="85">
        <f>+'2'!$N$62</f>
        <v>0</v>
      </c>
      <c r="E460" s="92">
        <f>+SUM('2'!$N$63:$N$65)</f>
        <v>0</v>
      </c>
      <c r="F460" s="96" t="str">
        <f t="shared" ref="F460:F489" si="104">+IF(SUM(E460,B460)&gt;0,B460/SUM(E460,B460),"")</f>
        <v/>
      </c>
      <c r="G460" s="71">
        <f>+G459</f>
        <v>0</v>
      </c>
      <c r="H460" s="75">
        <f>+H459</f>
        <v>-0.05</v>
      </c>
      <c r="I460" s="96" t="str">
        <f t="shared" ref="I460:I490" si="105">+IF(SUM(C460:D460)&gt;0,1000000*(C460/SUM(C460:D460)),"")</f>
        <v/>
      </c>
      <c r="J460" s="85">
        <f>+J459</f>
        <v>0</v>
      </c>
      <c r="K460" s="217">
        <f>+K459</f>
        <v>0</v>
      </c>
      <c r="L460" s="5">
        <f>+SUM('2'!$N$63)</f>
        <v>0</v>
      </c>
      <c r="M460" s="92">
        <f>+SUM('2'!$N$64)</f>
        <v>0</v>
      </c>
      <c r="N460" s="3">
        <f>+SUM('2'!$N$65)</f>
        <v>0</v>
      </c>
    </row>
    <row r="461" spans="1:14" x14ac:dyDescent="0.2">
      <c r="A461" s="82">
        <f t="shared" ref="A461:A489" si="106">IFERROR(IF(MONTH(A460+1)=$D$1,A460+1,""),"")</f>
        <v>42828</v>
      </c>
      <c r="B461" s="84">
        <f>+'3'!$N$60</f>
        <v>0</v>
      </c>
      <c r="C461" s="85">
        <f>+'3'!$N$61</f>
        <v>0</v>
      </c>
      <c r="D461" s="85">
        <f>+'3'!$N$62</f>
        <v>0</v>
      </c>
      <c r="E461" s="92">
        <f>+SUM('3'!$N$63:$N$65)</f>
        <v>0</v>
      </c>
      <c r="F461" s="96" t="str">
        <f t="shared" si="104"/>
        <v/>
      </c>
      <c r="G461" s="71">
        <f t="shared" ref="G461:H476" si="107">+G460</f>
        <v>0</v>
      </c>
      <c r="H461" s="75">
        <f t="shared" si="107"/>
        <v>-0.05</v>
      </c>
      <c r="I461" s="96" t="str">
        <f t="shared" si="105"/>
        <v/>
      </c>
      <c r="J461" s="85">
        <f t="shared" ref="J461:K476" si="108">+J460</f>
        <v>0</v>
      </c>
      <c r="K461" s="217">
        <f t="shared" si="108"/>
        <v>0</v>
      </c>
      <c r="L461" s="5">
        <f>+SUM('3'!$N$63)</f>
        <v>0</v>
      </c>
      <c r="M461" s="92">
        <f>+SUM('3'!$N$64)</f>
        <v>0</v>
      </c>
      <c r="N461" s="3">
        <f>+SUM('3'!$N$65)</f>
        <v>0</v>
      </c>
    </row>
    <row r="462" spans="1:14" x14ac:dyDescent="0.2">
      <c r="A462" s="82">
        <f t="shared" si="106"/>
        <v>42829</v>
      </c>
      <c r="B462" s="84">
        <f>+'4'!$N$60</f>
        <v>0</v>
      </c>
      <c r="C462" s="85">
        <f>+'4'!$N$61</f>
        <v>0</v>
      </c>
      <c r="D462" s="85">
        <f>+'4'!$N$62</f>
        <v>0</v>
      </c>
      <c r="E462" s="92">
        <f>+SUM('4'!$N$63:$N$65)</f>
        <v>0</v>
      </c>
      <c r="F462" s="96" t="str">
        <f t="shared" si="104"/>
        <v/>
      </c>
      <c r="G462" s="71">
        <f t="shared" si="107"/>
        <v>0</v>
      </c>
      <c r="H462" s="75">
        <f t="shared" si="107"/>
        <v>-0.05</v>
      </c>
      <c r="I462" s="96" t="str">
        <f t="shared" si="105"/>
        <v/>
      </c>
      <c r="J462" s="85">
        <f t="shared" si="108"/>
        <v>0</v>
      </c>
      <c r="K462" s="217">
        <f t="shared" si="108"/>
        <v>0</v>
      </c>
      <c r="L462" s="5">
        <f>+SUM('4'!$N$63)</f>
        <v>0</v>
      </c>
      <c r="M462" s="92">
        <f>+SUM('4'!$N$64)</f>
        <v>0</v>
      </c>
      <c r="N462" s="3">
        <f>+SUM('4'!$N$65)</f>
        <v>0</v>
      </c>
    </row>
    <row r="463" spans="1:14" x14ac:dyDescent="0.2">
      <c r="A463" s="82">
        <f t="shared" si="106"/>
        <v>42830</v>
      </c>
      <c r="B463" s="84">
        <f>+'5'!$N$60</f>
        <v>0</v>
      </c>
      <c r="C463" s="85">
        <f>+'5'!$N$61</f>
        <v>0</v>
      </c>
      <c r="D463" s="85">
        <f>+'5'!$N$62</f>
        <v>0</v>
      </c>
      <c r="E463" s="92">
        <f>+SUM('5'!$N$63:$N$65)</f>
        <v>0</v>
      </c>
      <c r="F463" s="96" t="str">
        <f t="shared" si="104"/>
        <v/>
      </c>
      <c r="G463" s="71">
        <f t="shared" si="107"/>
        <v>0</v>
      </c>
      <c r="H463" s="75">
        <f t="shared" si="107"/>
        <v>-0.05</v>
      </c>
      <c r="I463" s="96" t="str">
        <f t="shared" si="105"/>
        <v/>
      </c>
      <c r="J463" s="85">
        <f t="shared" si="108"/>
        <v>0</v>
      </c>
      <c r="K463" s="217">
        <f t="shared" si="108"/>
        <v>0</v>
      </c>
      <c r="L463" s="5">
        <f>+SUM('5'!$N$63)</f>
        <v>0</v>
      </c>
      <c r="M463" s="92">
        <f>+SUM('5'!$N$64)</f>
        <v>0</v>
      </c>
      <c r="N463" s="3">
        <f>+SUM('5'!$N$65)</f>
        <v>0</v>
      </c>
    </row>
    <row r="464" spans="1:14" x14ac:dyDescent="0.2">
      <c r="A464" s="82">
        <f t="shared" si="106"/>
        <v>42831</v>
      </c>
      <c r="B464" s="84">
        <f>+'6'!$N$60</f>
        <v>0</v>
      </c>
      <c r="C464" s="85">
        <f>+'6'!$N$61</f>
        <v>0</v>
      </c>
      <c r="D464" s="85">
        <f>+'6'!$N$62</f>
        <v>0</v>
      </c>
      <c r="E464" s="92">
        <f>+SUM('6'!$N$63:$N$65)</f>
        <v>0</v>
      </c>
      <c r="F464" s="96" t="str">
        <f t="shared" si="104"/>
        <v/>
      </c>
      <c r="G464" s="71">
        <f t="shared" si="107"/>
        <v>0</v>
      </c>
      <c r="H464" s="75">
        <f t="shared" si="107"/>
        <v>-0.05</v>
      </c>
      <c r="I464" s="96" t="str">
        <f t="shared" si="105"/>
        <v/>
      </c>
      <c r="J464" s="85">
        <f t="shared" si="108"/>
        <v>0</v>
      </c>
      <c r="K464" s="217">
        <f t="shared" si="108"/>
        <v>0</v>
      </c>
      <c r="L464" s="5">
        <f>+SUM('6'!$N$63)</f>
        <v>0</v>
      </c>
      <c r="M464" s="92">
        <f>+SUM('6'!$N$64)</f>
        <v>0</v>
      </c>
      <c r="N464" s="3">
        <f>+SUM('6'!$N$65)</f>
        <v>0</v>
      </c>
    </row>
    <row r="465" spans="1:14" x14ac:dyDescent="0.2">
      <c r="A465" s="82">
        <f t="shared" si="106"/>
        <v>42832</v>
      </c>
      <c r="B465" s="84">
        <f>+'7'!$N$60</f>
        <v>0</v>
      </c>
      <c r="C465" s="85">
        <f>+'7'!$N$61</f>
        <v>0</v>
      </c>
      <c r="D465" s="85">
        <f>+'7'!$N$62</f>
        <v>0</v>
      </c>
      <c r="E465" s="92">
        <f>+SUM('7'!$N$63:$N$65)</f>
        <v>0</v>
      </c>
      <c r="F465" s="96" t="str">
        <f t="shared" si="104"/>
        <v/>
      </c>
      <c r="G465" s="71">
        <f t="shared" si="107"/>
        <v>0</v>
      </c>
      <c r="H465" s="75">
        <f t="shared" si="107"/>
        <v>-0.05</v>
      </c>
      <c r="I465" s="96" t="str">
        <f t="shared" si="105"/>
        <v/>
      </c>
      <c r="J465" s="85">
        <f t="shared" si="108"/>
        <v>0</v>
      </c>
      <c r="K465" s="217">
        <f t="shared" si="108"/>
        <v>0</v>
      </c>
      <c r="L465" s="5">
        <f>+SUM('7'!$N$63)</f>
        <v>0</v>
      </c>
      <c r="M465" s="92">
        <f>+SUM('7'!$N$64)</f>
        <v>0</v>
      </c>
      <c r="N465" s="3">
        <f>+SUM('7'!$N$65)</f>
        <v>0</v>
      </c>
    </row>
    <row r="466" spans="1:14" x14ac:dyDescent="0.2">
      <c r="A466" s="82">
        <f t="shared" si="106"/>
        <v>42833</v>
      </c>
      <c r="B466" s="84">
        <f>+'8'!$N$60</f>
        <v>0</v>
      </c>
      <c r="C466" s="85">
        <f>+'8'!$N$61</f>
        <v>0</v>
      </c>
      <c r="D466" s="85">
        <f>+'8'!$N$62</f>
        <v>0</v>
      </c>
      <c r="E466" s="92">
        <f>+SUM('8'!$N$63:$N$65)</f>
        <v>0</v>
      </c>
      <c r="F466" s="96" t="str">
        <f t="shared" si="104"/>
        <v/>
      </c>
      <c r="G466" s="71">
        <f t="shared" si="107"/>
        <v>0</v>
      </c>
      <c r="H466" s="75">
        <f t="shared" si="107"/>
        <v>-0.05</v>
      </c>
      <c r="I466" s="96" t="str">
        <f t="shared" si="105"/>
        <v/>
      </c>
      <c r="J466" s="85">
        <f t="shared" si="108"/>
        <v>0</v>
      </c>
      <c r="K466" s="217">
        <f t="shared" si="108"/>
        <v>0</v>
      </c>
      <c r="L466" s="5">
        <f>+SUM('8'!$N$63)</f>
        <v>0</v>
      </c>
      <c r="M466" s="92">
        <f>+SUM('8'!$N$64)</f>
        <v>0</v>
      </c>
      <c r="N466" s="3">
        <f>+SUM('8'!$N$65)</f>
        <v>0</v>
      </c>
    </row>
    <row r="467" spans="1:14" x14ac:dyDescent="0.2">
      <c r="A467" s="82">
        <f t="shared" si="106"/>
        <v>42834</v>
      </c>
      <c r="B467" s="84">
        <f>+'9'!$N$60</f>
        <v>0</v>
      </c>
      <c r="C467" s="85">
        <f>+'9'!$N$61</f>
        <v>0</v>
      </c>
      <c r="D467" s="85">
        <f>+'9'!$N$62</f>
        <v>0</v>
      </c>
      <c r="E467" s="92">
        <f>+SUM('9'!$N$63:$N$65)</f>
        <v>0</v>
      </c>
      <c r="F467" s="96" t="str">
        <f t="shared" si="104"/>
        <v/>
      </c>
      <c r="G467" s="71">
        <f t="shared" si="107"/>
        <v>0</v>
      </c>
      <c r="H467" s="75">
        <f t="shared" si="107"/>
        <v>-0.05</v>
      </c>
      <c r="I467" s="96" t="str">
        <f t="shared" si="105"/>
        <v/>
      </c>
      <c r="J467" s="85">
        <f t="shared" si="108"/>
        <v>0</v>
      </c>
      <c r="K467" s="217">
        <f t="shared" si="108"/>
        <v>0</v>
      </c>
      <c r="L467" s="5">
        <f>+SUM('9'!$N$63)</f>
        <v>0</v>
      </c>
      <c r="M467" s="92">
        <f>+SUM('9'!$N$64)</f>
        <v>0</v>
      </c>
      <c r="N467" s="3">
        <f>+SUM('9'!$N$65)</f>
        <v>0</v>
      </c>
    </row>
    <row r="468" spans="1:14" x14ac:dyDescent="0.2">
      <c r="A468" s="82">
        <f t="shared" si="106"/>
        <v>42835</v>
      </c>
      <c r="B468" s="84">
        <f>+'10'!$N$60</f>
        <v>0</v>
      </c>
      <c r="C468" s="85">
        <f>+'10'!$N$61</f>
        <v>0</v>
      </c>
      <c r="D468" s="85">
        <f>+'10'!$N$62</f>
        <v>0</v>
      </c>
      <c r="E468" s="92">
        <f>+SUM('10'!$N$63:$N$65)</f>
        <v>0</v>
      </c>
      <c r="F468" s="96" t="str">
        <f t="shared" si="104"/>
        <v/>
      </c>
      <c r="G468" s="71">
        <f t="shared" si="107"/>
        <v>0</v>
      </c>
      <c r="H468" s="75">
        <f t="shared" si="107"/>
        <v>-0.05</v>
      </c>
      <c r="I468" s="96" t="str">
        <f t="shared" si="105"/>
        <v/>
      </c>
      <c r="J468" s="85">
        <f t="shared" si="108"/>
        <v>0</v>
      </c>
      <c r="K468" s="217">
        <f t="shared" si="108"/>
        <v>0</v>
      </c>
      <c r="L468" s="5">
        <f>+SUM('10'!$N$63)</f>
        <v>0</v>
      </c>
      <c r="M468" s="92">
        <f>+SUM('10'!$N$64)</f>
        <v>0</v>
      </c>
      <c r="N468" s="3">
        <f>+SUM('10'!$N$65)</f>
        <v>0</v>
      </c>
    </row>
    <row r="469" spans="1:14" x14ac:dyDescent="0.2">
      <c r="A469" s="82">
        <f t="shared" si="106"/>
        <v>42836</v>
      </c>
      <c r="B469" s="84">
        <f>+'11'!$N$60</f>
        <v>0</v>
      </c>
      <c r="C469" s="85">
        <f>+'11'!$N$61</f>
        <v>0</v>
      </c>
      <c r="D469" s="85">
        <f>+'11'!$N$62</f>
        <v>0</v>
      </c>
      <c r="E469" s="92">
        <f>+SUM('11'!$N$63:$N$65)</f>
        <v>0</v>
      </c>
      <c r="F469" s="96" t="str">
        <f t="shared" si="104"/>
        <v/>
      </c>
      <c r="G469" s="71">
        <f t="shared" si="107"/>
        <v>0</v>
      </c>
      <c r="H469" s="75">
        <f t="shared" si="107"/>
        <v>-0.05</v>
      </c>
      <c r="I469" s="96" t="str">
        <f t="shared" si="105"/>
        <v/>
      </c>
      <c r="J469" s="85">
        <f t="shared" si="108"/>
        <v>0</v>
      </c>
      <c r="K469" s="217">
        <f t="shared" si="108"/>
        <v>0</v>
      </c>
      <c r="L469" s="5">
        <f>+SUM('11'!$N$63)</f>
        <v>0</v>
      </c>
      <c r="M469" s="92">
        <f>+SUM('11'!$N$64)</f>
        <v>0</v>
      </c>
      <c r="N469" s="3">
        <f>+SUM('11'!$N$65)</f>
        <v>0</v>
      </c>
    </row>
    <row r="470" spans="1:14" x14ac:dyDescent="0.2">
      <c r="A470" s="82">
        <f t="shared" si="106"/>
        <v>42837</v>
      </c>
      <c r="B470" s="84">
        <f>+'12'!$N$60</f>
        <v>0</v>
      </c>
      <c r="C470" s="85">
        <f>+'12'!$N$61</f>
        <v>0</v>
      </c>
      <c r="D470" s="85">
        <f>+'12'!$N$62</f>
        <v>0</v>
      </c>
      <c r="E470" s="92">
        <f>+SUM('12'!$N$63:$N$65)</f>
        <v>0</v>
      </c>
      <c r="F470" s="96" t="str">
        <f t="shared" si="104"/>
        <v/>
      </c>
      <c r="G470" s="71">
        <f t="shared" si="107"/>
        <v>0</v>
      </c>
      <c r="H470" s="75">
        <f t="shared" si="107"/>
        <v>-0.05</v>
      </c>
      <c r="I470" s="96" t="str">
        <f t="shared" si="105"/>
        <v/>
      </c>
      <c r="J470" s="85">
        <f t="shared" si="108"/>
        <v>0</v>
      </c>
      <c r="K470" s="217">
        <f t="shared" si="108"/>
        <v>0</v>
      </c>
      <c r="L470" s="5">
        <f>+SUM('12'!$N$63)</f>
        <v>0</v>
      </c>
      <c r="M470" s="92">
        <f>+SUM('12'!$N$64)</f>
        <v>0</v>
      </c>
      <c r="N470" s="3">
        <f>+SUM('12'!$N$65)</f>
        <v>0</v>
      </c>
    </row>
    <row r="471" spans="1:14" x14ac:dyDescent="0.2">
      <c r="A471" s="82">
        <f t="shared" si="106"/>
        <v>42838</v>
      </c>
      <c r="B471" s="84">
        <f>+'13'!$N$60</f>
        <v>0</v>
      </c>
      <c r="C471" s="85">
        <f>+'13'!$N$61</f>
        <v>0</v>
      </c>
      <c r="D471" s="85">
        <f>+'13'!$N$62</f>
        <v>0</v>
      </c>
      <c r="E471" s="92">
        <f>+SUM('13'!$N$63:$N$65)</f>
        <v>0</v>
      </c>
      <c r="F471" s="96" t="str">
        <f t="shared" si="104"/>
        <v/>
      </c>
      <c r="G471" s="71">
        <f t="shared" si="107"/>
        <v>0</v>
      </c>
      <c r="H471" s="75">
        <f t="shared" si="107"/>
        <v>-0.05</v>
      </c>
      <c r="I471" s="96" t="str">
        <f t="shared" si="105"/>
        <v/>
      </c>
      <c r="J471" s="85">
        <f t="shared" si="108"/>
        <v>0</v>
      </c>
      <c r="K471" s="217">
        <f t="shared" si="108"/>
        <v>0</v>
      </c>
      <c r="L471" s="5">
        <f>+SUM('13'!$N$63)</f>
        <v>0</v>
      </c>
      <c r="M471" s="92">
        <f>+SUM('13'!$N$64)</f>
        <v>0</v>
      </c>
      <c r="N471" s="3">
        <f>+SUM('13'!$N$65)</f>
        <v>0</v>
      </c>
    </row>
    <row r="472" spans="1:14" x14ac:dyDescent="0.2">
      <c r="A472" s="82">
        <f t="shared" si="106"/>
        <v>42839</v>
      </c>
      <c r="B472" s="84">
        <f>+'14'!$N$60</f>
        <v>0</v>
      </c>
      <c r="C472" s="85">
        <f>+'14'!$N$61</f>
        <v>0</v>
      </c>
      <c r="D472" s="85">
        <f>+'14'!$N$62</f>
        <v>0</v>
      </c>
      <c r="E472" s="92">
        <f>+SUM('14'!$N$63:$N$65)</f>
        <v>0</v>
      </c>
      <c r="F472" s="96" t="str">
        <f t="shared" si="104"/>
        <v/>
      </c>
      <c r="G472" s="71">
        <f t="shared" si="107"/>
        <v>0</v>
      </c>
      <c r="H472" s="75">
        <f t="shared" si="107"/>
        <v>-0.05</v>
      </c>
      <c r="I472" s="96" t="str">
        <f t="shared" si="105"/>
        <v/>
      </c>
      <c r="J472" s="85">
        <f t="shared" si="108"/>
        <v>0</v>
      </c>
      <c r="K472" s="217">
        <f t="shared" si="108"/>
        <v>0</v>
      </c>
      <c r="L472" s="5">
        <f>+SUM('14'!$N$63)</f>
        <v>0</v>
      </c>
      <c r="M472" s="92">
        <f>+SUM('14'!$N$64)</f>
        <v>0</v>
      </c>
      <c r="N472" s="3">
        <f>+SUM('14'!$N$65)</f>
        <v>0</v>
      </c>
    </row>
    <row r="473" spans="1:14" x14ac:dyDescent="0.2">
      <c r="A473" s="82">
        <f t="shared" si="106"/>
        <v>42840</v>
      </c>
      <c r="B473" s="84">
        <f>+'15'!$N$60</f>
        <v>0</v>
      </c>
      <c r="C473" s="85">
        <f>+'15'!$N$61</f>
        <v>0</v>
      </c>
      <c r="D473" s="85">
        <f>+'15'!$N$62</f>
        <v>0</v>
      </c>
      <c r="E473" s="92">
        <f>+SUM('15'!$N$63:$N$65)</f>
        <v>0</v>
      </c>
      <c r="F473" s="96" t="str">
        <f t="shared" si="104"/>
        <v/>
      </c>
      <c r="G473" s="71">
        <f t="shared" si="107"/>
        <v>0</v>
      </c>
      <c r="H473" s="75">
        <f t="shared" si="107"/>
        <v>-0.05</v>
      </c>
      <c r="I473" s="96" t="str">
        <f t="shared" si="105"/>
        <v/>
      </c>
      <c r="J473" s="85">
        <f t="shared" si="108"/>
        <v>0</v>
      </c>
      <c r="K473" s="217">
        <f t="shared" si="108"/>
        <v>0</v>
      </c>
      <c r="L473" s="5">
        <f>+SUM('15'!$N$63)</f>
        <v>0</v>
      </c>
      <c r="M473" s="92">
        <f>+SUM('15'!$N$64)</f>
        <v>0</v>
      </c>
      <c r="N473" s="3">
        <f>+SUM('15'!$N$65)</f>
        <v>0</v>
      </c>
    </row>
    <row r="474" spans="1:14" x14ac:dyDescent="0.2">
      <c r="A474" s="82">
        <f t="shared" si="106"/>
        <v>42841</v>
      </c>
      <c r="B474" s="84">
        <f>+'16'!$N$60</f>
        <v>0</v>
      </c>
      <c r="C474" s="85">
        <f>+'16'!$N$61</f>
        <v>0</v>
      </c>
      <c r="D474" s="85">
        <f>+'16'!$N$62</f>
        <v>0</v>
      </c>
      <c r="E474" s="92">
        <f>+SUM('16'!$N$63:$N$65)</f>
        <v>0</v>
      </c>
      <c r="F474" s="96" t="str">
        <f t="shared" si="104"/>
        <v/>
      </c>
      <c r="G474" s="71">
        <f t="shared" si="107"/>
        <v>0</v>
      </c>
      <c r="H474" s="75">
        <f t="shared" si="107"/>
        <v>-0.05</v>
      </c>
      <c r="I474" s="96" t="str">
        <f t="shared" si="105"/>
        <v/>
      </c>
      <c r="J474" s="85">
        <f t="shared" si="108"/>
        <v>0</v>
      </c>
      <c r="K474" s="217">
        <f t="shared" si="108"/>
        <v>0</v>
      </c>
      <c r="L474" s="5">
        <f>+SUM('16'!$N$63)</f>
        <v>0</v>
      </c>
      <c r="M474" s="92">
        <f>+SUM('16'!$N$64)</f>
        <v>0</v>
      </c>
      <c r="N474" s="3">
        <f>+SUM('16'!$N$65)</f>
        <v>0</v>
      </c>
    </row>
    <row r="475" spans="1:14" x14ac:dyDescent="0.2">
      <c r="A475" s="82">
        <f t="shared" si="106"/>
        <v>42842</v>
      </c>
      <c r="B475" s="84">
        <f>+'17'!$N$60</f>
        <v>0</v>
      </c>
      <c r="C475" s="85">
        <f>+'17'!$N$61</f>
        <v>0</v>
      </c>
      <c r="D475" s="85">
        <f>+'17'!$N$62</f>
        <v>0</v>
      </c>
      <c r="E475" s="92">
        <f>+SUM('17'!$N$63:$N$65)</f>
        <v>0</v>
      </c>
      <c r="F475" s="96" t="str">
        <f t="shared" si="104"/>
        <v/>
      </c>
      <c r="G475" s="71">
        <f t="shared" si="107"/>
        <v>0</v>
      </c>
      <c r="H475" s="75">
        <f t="shared" si="107"/>
        <v>-0.05</v>
      </c>
      <c r="I475" s="96" t="str">
        <f t="shared" si="105"/>
        <v/>
      </c>
      <c r="J475" s="85">
        <f t="shared" si="108"/>
        <v>0</v>
      </c>
      <c r="K475" s="217">
        <f t="shared" si="108"/>
        <v>0</v>
      </c>
      <c r="L475" s="5">
        <f>+SUM('17'!$N$63)</f>
        <v>0</v>
      </c>
      <c r="M475" s="92">
        <f>+SUM('17'!$N$64)</f>
        <v>0</v>
      </c>
      <c r="N475" s="3">
        <f>+SUM('17'!$N$65)</f>
        <v>0</v>
      </c>
    </row>
    <row r="476" spans="1:14" x14ac:dyDescent="0.2">
      <c r="A476" s="82">
        <f t="shared" si="106"/>
        <v>42843</v>
      </c>
      <c r="B476" s="84">
        <f>+'18'!$N$60</f>
        <v>0</v>
      </c>
      <c r="C476" s="85">
        <f>+'18'!$N$61</f>
        <v>0</v>
      </c>
      <c r="D476" s="85">
        <f>+'18'!$N$62</f>
        <v>0</v>
      </c>
      <c r="E476" s="92">
        <f>+SUM('18'!$N$63:$N$65)</f>
        <v>0</v>
      </c>
      <c r="F476" s="96" t="str">
        <f t="shared" si="104"/>
        <v/>
      </c>
      <c r="G476" s="71">
        <f t="shared" si="107"/>
        <v>0</v>
      </c>
      <c r="H476" s="75">
        <f t="shared" si="107"/>
        <v>-0.05</v>
      </c>
      <c r="I476" s="96" t="str">
        <f t="shared" si="105"/>
        <v/>
      </c>
      <c r="J476" s="85">
        <f t="shared" si="108"/>
        <v>0</v>
      </c>
      <c r="K476" s="217">
        <f t="shared" si="108"/>
        <v>0</v>
      </c>
      <c r="L476" s="5">
        <f>+SUM('18'!$N$63)</f>
        <v>0</v>
      </c>
      <c r="M476" s="92">
        <f>+SUM('18'!$N$64)</f>
        <v>0</v>
      </c>
      <c r="N476" s="3">
        <f>+SUM('18'!$N$65)</f>
        <v>0</v>
      </c>
    </row>
    <row r="477" spans="1:14" x14ac:dyDescent="0.2">
      <c r="A477" s="82">
        <f t="shared" si="106"/>
        <v>42844</v>
      </c>
      <c r="B477" s="84">
        <f>+'19'!$N$60</f>
        <v>0</v>
      </c>
      <c r="C477" s="85">
        <f>+'19'!$N$61</f>
        <v>0</v>
      </c>
      <c r="D477" s="85">
        <f>+'19'!$N$62</f>
        <v>0</v>
      </c>
      <c r="E477" s="92">
        <f>+SUM('19'!$N$63:$N$65)</f>
        <v>0</v>
      </c>
      <c r="F477" s="96" t="str">
        <f t="shared" si="104"/>
        <v/>
      </c>
      <c r="G477" s="71">
        <f t="shared" ref="G477:H490" si="109">+G476</f>
        <v>0</v>
      </c>
      <c r="H477" s="75">
        <f t="shared" si="109"/>
        <v>-0.05</v>
      </c>
      <c r="I477" s="96" t="str">
        <f t="shared" si="105"/>
        <v/>
      </c>
      <c r="J477" s="85">
        <f t="shared" ref="J477:K490" si="110">+J476</f>
        <v>0</v>
      </c>
      <c r="K477" s="217">
        <f t="shared" si="110"/>
        <v>0</v>
      </c>
      <c r="L477" s="5">
        <f>+SUM('19'!$N$63)</f>
        <v>0</v>
      </c>
      <c r="M477" s="92">
        <f>+SUM('19'!$N$64)</f>
        <v>0</v>
      </c>
      <c r="N477" s="3">
        <f>+SUM('19'!$N$65)</f>
        <v>0</v>
      </c>
    </row>
    <row r="478" spans="1:14" x14ac:dyDescent="0.2">
      <c r="A478" s="82">
        <f t="shared" si="106"/>
        <v>42845</v>
      </c>
      <c r="B478" s="84">
        <f>+'20'!$N$60</f>
        <v>0</v>
      </c>
      <c r="C478" s="85">
        <f>+'20'!$N$61</f>
        <v>0</v>
      </c>
      <c r="D478" s="85">
        <f>+'20'!$N$62</f>
        <v>0</v>
      </c>
      <c r="E478" s="92">
        <f>+SUM('20'!$N$63:$N$65)</f>
        <v>0</v>
      </c>
      <c r="F478" s="96" t="str">
        <f t="shared" si="104"/>
        <v/>
      </c>
      <c r="G478" s="71">
        <f t="shared" si="109"/>
        <v>0</v>
      </c>
      <c r="H478" s="75">
        <f t="shared" si="109"/>
        <v>-0.05</v>
      </c>
      <c r="I478" s="96" t="str">
        <f t="shared" si="105"/>
        <v/>
      </c>
      <c r="J478" s="85">
        <f t="shared" si="110"/>
        <v>0</v>
      </c>
      <c r="K478" s="217">
        <f t="shared" si="110"/>
        <v>0</v>
      </c>
      <c r="L478" s="5">
        <f>+SUM('20'!$N$63)</f>
        <v>0</v>
      </c>
      <c r="M478" s="92">
        <f>+SUM('20'!$N$64)</f>
        <v>0</v>
      </c>
      <c r="N478" s="3">
        <f>+SUM('20'!$N$65)</f>
        <v>0</v>
      </c>
    </row>
    <row r="479" spans="1:14" x14ac:dyDescent="0.2">
      <c r="A479" s="82">
        <f t="shared" si="106"/>
        <v>42846</v>
      </c>
      <c r="B479" s="84">
        <f>+'21'!$N$60</f>
        <v>0</v>
      </c>
      <c r="C479" s="85">
        <f>+'21'!$N$61</f>
        <v>0</v>
      </c>
      <c r="D479" s="85">
        <f>+'21'!$N$62</f>
        <v>0</v>
      </c>
      <c r="E479" s="92">
        <f>+SUM('21'!$N$63:$N$65)</f>
        <v>0</v>
      </c>
      <c r="F479" s="96" t="str">
        <f t="shared" si="104"/>
        <v/>
      </c>
      <c r="G479" s="71">
        <f t="shared" si="109"/>
        <v>0</v>
      </c>
      <c r="H479" s="75">
        <f t="shared" si="109"/>
        <v>-0.05</v>
      </c>
      <c r="I479" s="96" t="str">
        <f t="shared" si="105"/>
        <v/>
      </c>
      <c r="J479" s="85">
        <f t="shared" si="110"/>
        <v>0</v>
      </c>
      <c r="K479" s="217">
        <f t="shared" si="110"/>
        <v>0</v>
      </c>
      <c r="L479" s="5">
        <f>+SUM('21'!$N$63)</f>
        <v>0</v>
      </c>
      <c r="M479" s="92">
        <f>+SUM('21'!$N$64)</f>
        <v>0</v>
      </c>
      <c r="N479" s="3">
        <f>+SUM('21'!$N$65)</f>
        <v>0</v>
      </c>
    </row>
    <row r="480" spans="1:14" x14ac:dyDescent="0.2">
      <c r="A480" s="82">
        <f t="shared" si="106"/>
        <v>42847</v>
      </c>
      <c r="B480" s="84">
        <f>+'22'!$N$60</f>
        <v>0</v>
      </c>
      <c r="C480" s="85">
        <f>+'22'!$N$61</f>
        <v>0</v>
      </c>
      <c r="D480" s="85">
        <f>+'22'!$N$62</f>
        <v>0</v>
      </c>
      <c r="E480" s="92">
        <f>+SUM('22'!$N$63:$N$65)</f>
        <v>0</v>
      </c>
      <c r="F480" s="96" t="str">
        <f t="shared" si="104"/>
        <v/>
      </c>
      <c r="G480" s="71">
        <f t="shared" si="109"/>
        <v>0</v>
      </c>
      <c r="H480" s="75">
        <f t="shared" si="109"/>
        <v>-0.05</v>
      </c>
      <c r="I480" s="96" t="str">
        <f t="shared" si="105"/>
        <v/>
      </c>
      <c r="J480" s="85">
        <f t="shared" si="110"/>
        <v>0</v>
      </c>
      <c r="K480" s="217">
        <f t="shared" si="110"/>
        <v>0</v>
      </c>
      <c r="L480" s="5">
        <f>+SUM('22'!$N$63)</f>
        <v>0</v>
      </c>
      <c r="M480" s="92">
        <f>+SUM('22'!$N$64)</f>
        <v>0</v>
      </c>
      <c r="N480" s="3">
        <f>+SUM('22'!$N$65)</f>
        <v>0</v>
      </c>
    </row>
    <row r="481" spans="1:17" x14ac:dyDescent="0.2">
      <c r="A481" s="82">
        <f t="shared" si="106"/>
        <v>42848</v>
      </c>
      <c r="B481" s="84">
        <f>+'23'!$N$60</f>
        <v>0</v>
      </c>
      <c r="C481" s="85">
        <f>+'23'!$N$61</f>
        <v>0</v>
      </c>
      <c r="D481" s="85">
        <f>+'23'!$N$62</f>
        <v>0</v>
      </c>
      <c r="E481" s="92">
        <f>+SUM('23'!$N$63:$N$65)</f>
        <v>0</v>
      </c>
      <c r="F481" s="96" t="str">
        <f t="shared" si="104"/>
        <v/>
      </c>
      <c r="G481" s="71">
        <f t="shared" si="109"/>
        <v>0</v>
      </c>
      <c r="H481" s="75">
        <f t="shared" si="109"/>
        <v>-0.05</v>
      </c>
      <c r="I481" s="96" t="str">
        <f t="shared" si="105"/>
        <v/>
      </c>
      <c r="J481" s="85">
        <f t="shared" si="110"/>
        <v>0</v>
      </c>
      <c r="K481" s="217">
        <f t="shared" si="110"/>
        <v>0</v>
      </c>
      <c r="L481" s="5">
        <f>+SUM('23'!$N$63)</f>
        <v>0</v>
      </c>
      <c r="M481" s="92">
        <f>+SUM('23'!$N$64)</f>
        <v>0</v>
      </c>
      <c r="N481" s="3">
        <f>+SUM('23'!$N$65)</f>
        <v>0</v>
      </c>
    </row>
    <row r="482" spans="1:17" x14ac:dyDescent="0.2">
      <c r="A482" s="82">
        <f t="shared" si="106"/>
        <v>42849</v>
      </c>
      <c r="B482" s="84">
        <f>+'24'!$N$60</f>
        <v>0</v>
      </c>
      <c r="C482" s="85">
        <f>+'24'!$N$61</f>
        <v>0</v>
      </c>
      <c r="D482" s="85">
        <f>+'24'!$N$62</f>
        <v>0</v>
      </c>
      <c r="E482" s="92">
        <f>+SUM('24'!$N$63:$N$65)</f>
        <v>0</v>
      </c>
      <c r="F482" s="96" t="str">
        <f t="shared" si="104"/>
        <v/>
      </c>
      <c r="G482" s="71">
        <f t="shared" si="109"/>
        <v>0</v>
      </c>
      <c r="H482" s="75">
        <f t="shared" si="109"/>
        <v>-0.05</v>
      </c>
      <c r="I482" s="96" t="str">
        <f t="shared" si="105"/>
        <v/>
      </c>
      <c r="J482" s="85">
        <f t="shared" si="110"/>
        <v>0</v>
      </c>
      <c r="K482" s="217">
        <f t="shared" si="110"/>
        <v>0</v>
      </c>
      <c r="L482" s="5">
        <f>+SUM('24'!$N$63)</f>
        <v>0</v>
      </c>
      <c r="M482" s="92">
        <f>+SUM('24'!$N$64)</f>
        <v>0</v>
      </c>
      <c r="N482" s="3">
        <f>+SUM('24'!$N$65)</f>
        <v>0</v>
      </c>
    </row>
    <row r="483" spans="1:17" x14ac:dyDescent="0.2">
      <c r="A483" s="82">
        <f t="shared" si="106"/>
        <v>42850</v>
      </c>
      <c r="B483" s="84">
        <f>+'25'!$N$60</f>
        <v>0</v>
      </c>
      <c r="C483" s="85">
        <f>+'25'!$N$61</f>
        <v>0</v>
      </c>
      <c r="D483" s="85">
        <f>+'25'!$N$62</f>
        <v>0</v>
      </c>
      <c r="E483" s="92">
        <f>+SUM('25'!$N$63:$N$65)</f>
        <v>0</v>
      </c>
      <c r="F483" s="96" t="str">
        <f t="shared" si="104"/>
        <v/>
      </c>
      <c r="G483" s="71">
        <f t="shared" si="109"/>
        <v>0</v>
      </c>
      <c r="H483" s="75">
        <f t="shared" si="109"/>
        <v>-0.05</v>
      </c>
      <c r="I483" s="96" t="str">
        <f t="shared" si="105"/>
        <v/>
      </c>
      <c r="J483" s="85">
        <f t="shared" si="110"/>
        <v>0</v>
      </c>
      <c r="K483" s="217">
        <f t="shared" si="110"/>
        <v>0</v>
      </c>
      <c r="L483" s="5">
        <f>+SUM('25'!$N$63)</f>
        <v>0</v>
      </c>
      <c r="M483" s="92">
        <f>+SUM('25'!$N$64)</f>
        <v>0</v>
      </c>
      <c r="N483" s="3">
        <f>+SUM('25'!$N$65)</f>
        <v>0</v>
      </c>
    </row>
    <row r="484" spans="1:17" x14ac:dyDescent="0.2">
      <c r="A484" s="82">
        <f t="shared" si="106"/>
        <v>42851</v>
      </c>
      <c r="B484" s="84">
        <f>+'26'!$N$60</f>
        <v>0</v>
      </c>
      <c r="C484" s="85">
        <f>+'26'!$N$61</f>
        <v>0</v>
      </c>
      <c r="D484" s="85">
        <f>+'26'!$N$62</f>
        <v>0</v>
      </c>
      <c r="E484" s="92">
        <f>+SUM('26'!$N$63:$N$65)</f>
        <v>0</v>
      </c>
      <c r="F484" s="96" t="str">
        <f t="shared" si="104"/>
        <v/>
      </c>
      <c r="G484" s="71">
        <f t="shared" si="109"/>
        <v>0</v>
      </c>
      <c r="H484" s="75">
        <f t="shared" si="109"/>
        <v>-0.05</v>
      </c>
      <c r="I484" s="96" t="str">
        <f t="shared" si="105"/>
        <v/>
      </c>
      <c r="J484" s="85">
        <f t="shared" si="110"/>
        <v>0</v>
      </c>
      <c r="K484" s="217">
        <f t="shared" si="110"/>
        <v>0</v>
      </c>
      <c r="L484" s="5">
        <f>+SUM('26'!$N$63)</f>
        <v>0</v>
      </c>
      <c r="M484" s="92">
        <f>+SUM('26'!$N$64)</f>
        <v>0</v>
      </c>
      <c r="N484" s="3">
        <f>+SUM('26'!$N$65)</f>
        <v>0</v>
      </c>
    </row>
    <row r="485" spans="1:17" x14ac:dyDescent="0.2">
      <c r="A485" s="82">
        <f t="shared" si="106"/>
        <v>42852</v>
      </c>
      <c r="B485" s="84">
        <f>+'27'!$N$60</f>
        <v>0</v>
      </c>
      <c r="C485" s="85">
        <f>+'27'!$N$61</f>
        <v>0</v>
      </c>
      <c r="D485" s="85">
        <f>+'27'!$N$62</f>
        <v>0</v>
      </c>
      <c r="E485" s="92">
        <f>+SUM('27'!$N$63:$N$65)</f>
        <v>0</v>
      </c>
      <c r="F485" s="96" t="str">
        <f t="shared" si="104"/>
        <v/>
      </c>
      <c r="G485" s="71">
        <f t="shared" si="109"/>
        <v>0</v>
      </c>
      <c r="H485" s="75">
        <f t="shared" si="109"/>
        <v>-0.05</v>
      </c>
      <c r="I485" s="96" t="str">
        <f t="shared" si="105"/>
        <v/>
      </c>
      <c r="J485" s="85">
        <f t="shared" si="110"/>
        <v>0</v>
      </c>
      <c r="K485" s="217">
        <f t="shared" si="110"/>
        <v>0</v>
      </c>
      <c r="L485" s="5">
        <f>+SUM('27'!$N$63)</f>
        <v>0</v>
      </c>
      <c r="M485" s="92">
        <f>+SUM('27'!$N$64)</f>
        <v>0</v>
      </c>
      <c r="N485" s="3">
        <f>+SUM('27'!$N$65)</f>
        <v>0</v>
      </c>
    </row>
    <row r="486" spans="1:17" x14ac:dyDescent="0.2">
      <c r="A486" s="82">
        <f t="shared" si="106"/>
        <v>42853</v>
      </c>
      <c r="B486" s="84">
        <f>+'28'!$N$60</f>
        <v>0</v>
      </c>
      <c r="C486" s="85">
        <f>+'28'!$N$61</f>
        <v>0</v>
      </c>
      <c r="D486" s="85">
        <f>+'28'!$N$62</f>
        <v>0</v>
      </c>
      <c r="E486" s="92">
        <f>+SUM('28'!$N$63:$N$65)</f>
        <v>0</v>
      </c>
      <c r="F486" s="96" t="str">
        <f t="shared" si="104"/>
        <v/>
      </c>
      <c r="G486" s="71">
        <f t="shared" si="109"/>
        <v>0</v>
      </c>
      <c r="H486" s="75">
        <f t="shared" si="109"/>
        <v>-0.05</v>
      </c>
      <c r="I486" s="96" t="str">
        <f t="shared" si="105"/>
        <v/>
      </c>
      <c r="J486" s="85">
        <f t="shared" si="110"/>
        <v>0</v>
      </c>
      <c r="K486" s="217">
        <f t="shared" si="110"/>
        <v>0</v>
      </c>
      <c r="L486" s="5">
        <f>+SUM('28'!$N$63)</f>
        <v>0</v>
      </c>
      <c r="M486" s="92">
        <f>+SUM('28'!$N$64)</f>
        <v>0</v>
      </c>
      <c r="N486" s="3">
        <f>+SUM('28'!$N$65)</f>
        <v>0</v>
      </c>
    </row>
    <row r="487" spans="1:17" x14ac:dyDescent="0.2">
      <c r="A487" s="82">
        <f t="shared" si="106"/>
        <v>42854</v>
      </c>
      <c r="B487" s="84">
        <f>+'29'!$N$60</f>
        <v>0</v>
      </c>
      <c r="C487" s="85">
        <f>+'29'!$N$61</f>
        <v>0</v>
      </c>
      <c r="D487" s="85">
        <f>+'29'!$N$62</f>
        <v>0</v>
      </c>
      <c r="E487" s="92">
        <f>+SUM('29'!$N$63:$N$65)</f>
        <v>0</v>
      </c>
      <c r="F487" s="96" t="str">
        <f t="shared" si="104"/>
        <v/>
      </c>
      <c r="G487" s="71">
        <f t="shared" si="109"/>
        <v>0</v>
      </c>
      <c r="H487" s="75">
        <f t="shared" si="109"/>
        <v>-0.05</v>
      </c>
      <c r="I487" s="96" t="str">
        <f t="shared" si="105"/>
        <v/>
      </c>
      <c r="J487" s="85">
        <f t="shared" si="110"/>
        <v>0</v>
      </c>
      <c r="K487" s="217">
        <f t="shared" si="110"/>
        <v>0</v>
      </c>
      <c r="L487" s="5">
        <f>+SUM('29'!$N$63)</f>
        <v>0</v>
      </c>
      <c r="M487" s="92">
        <f>+SUM('29'!$N$64)</f>
        <v>0</v>
      </c>
      <c r="N487" s="3">
        <f>+SUM('29'!$N$65)</f>
        <v>0</v>
      </c>
    </row>
    <row r="488" spans="1:17" x14ac:dyDescent="0.2">
      <c r="A488" s="82">
        <f t="shared" si="106"/>
        <v>42855</v>
      </c>
      <c r="B488" s="84">
        <f>+'30'!$N$60</f>
        <v>0</v>
      </c>
      <c r="C488" s="85">
        <f>+'30'!$N$61</f>
        <v>0</v>
      </c>
      <c r="D488" s="85">
        <f>+'30'!$N$62</f>
        <v>0</v>
      </c>
      <c r="E488" s="92">
        <f>+SUM('30'!$N$63:$N$65)</f>
        <v>0</v>
      </c>
      <c r="F488" s="96" t="str">
        <f t="shared" si="104"/>
        <v/>
      </c>
      <c r="G488" s="71">
        <f t="shared" si="109"/>
        <v>0</v>
      </c>
      <c r="H488" s="75">
        <f t="shared" si="109"/>
        <v>-0.05</v>
      </c>
      <c r="I488" s="96" t="str">
        <f t="shared" si="105"/>
        <v/>
      </c>
      <c r="J488" s="85">
        <f t="shared" si="110"/>
        <v>0</v>
      </c>
      <c r="K488" s="217">
        <f t="shared" si="110"/>
        <v>0</v>
      </c>
      <c r="L488" s="5">
        <f>+SUM('30'!$N$63)</f>
        <v>0</v>
      </c>
      <c r="M488" s="92">
        <f>+SUM('30'!$N$64)</f>
        <v>0</v>
      </c>
      <c r="N488" s="3">
        <f>+SUM('30'!$N$65)</f>
        <v>0</v>
      </c>
    </row>
    <row r="489" spans="1:17" ht="13.5" thickBot="1" x14ac:dyDescent="0.25">
      <c r="A489" s="82" t="str">
        <f t="shared" si="106"/>
        <v/>
      </c>
      <c r="B489" s="86">
        <f>+'31'!$N$60</f>
        <v>0</v>
      </c>
      <c r="C489" s="87">
        <f>+'31'!$N$61</f>
        <v>0</v>
      </c>
      <c r="D489" s="87">
        <f>+'31'!$N$62</f>
        <v>0</v>
      </c>
      <c r="E489" s="93">
        <f>+SUM('31'!$N$63:$N$65)</f>
        <v>0</v>
      </c>
      <c r="F489" s="97" t="str">
        <f t="shared" si="104"/>
        <v/>
      </c>
      <c r="G489" s="90">
        <f t="shared" si="109"/>
        <v>0</v>
      </c>
      <c r="H489" s="76">
        <f t="shared" si="109"/>
        <v>-0.05</v>
      </c>
      <c r="I489" s="97" t="str">
        <f t="shared" si="105"/>
        <v/>
      </c>
      <c r="J489" s="87">
        <f t="shared" si="110"/>
        <v>0</v>
      </c>
      <c r="K489" s="218">
        <f t="shared" si="110"/>
        <v>0</v>
      </c>
      <c r="L489" s="103">
        <f>+SUM('31'!$N$63)</f>
        <v>0</v>
      </c>
      <c r="M489" s="93">
        <f>+SUM('31'!$N$64)</f>
        <v>0</v>
      </c>
      <c r="N489" s="77">
        <f>+SUM('31'!$N$65)</f>
        <v>0</v>
      </c>
    </row>
    <row r="490" spans="1:17" ht="13.5" thickBot="1" x14ac:dyDescent="0.25">
      <c r="A490" s="83" t="s">
        <v>24</v>
      </c>
      <c r="B490" s="88">
        <f>SUM(B459:B489)</f>
        <v>0</v>
      </c>
      <c r="C490" s="89">
        <f>SUM(C459:C489)</f>
        <v>0</v>
      </c>
      <c r="D490" s="89">
        <f>SUM(D459:D489)</f>
        <v>0</v>
      </c>
      <c r="E490" s="200">
        <f>SUM(F459:F489)</f>
        <v>0</v>
      </c>
      <c r="F490" s="98" t="str">
        <f>+IF(SUM(E490,B490)&gt;0,B490/SUM(E490,B490),"")</f>
        <v/>
      </c>
      <c r="G490" s="95">
        <f t="shared" si="109"/>
        <v>0</v>
      </c>
      <c r="H490" s="78">
        <f t="shared" si="109"/>
        <v>-0.05</v>
      </c>
      <c r="I490" s="98" t="str">
        <f t="shared" si="105"/>
        <v/>
      </c>
      <c r="J490" s="89">
        <f t="shared" si="110"/>
        <v>0</v>
      </c>
      <c r="K490" s="219">
        <f t="shared" si="110"/>
        <v>0</v>
      </c>
      <c r="L490" s="104">
        <f t="shared" ref="L490:N490" si="111">SUM(L459:L489)</f>
        <v>0</v>
      </c>
      <c r="M490" s="94">
        <f t="shared" si="111"/>
        <v>0</v>
      </c>
      <c r="N490" s="79">
        <f t="shared" si="111"/>
        <v>0</v>
      </c>
    </row>
    <row r="492" spans="1:17" ht="13.5" customHeight="1" thickBot="1" x14ac:dyDescent="0.25"/>
    <row r="493" spans="1:17" s="213" customFormat="1" ht="30.75" customHeight="1" thickBot="1" x14ac:dyDescent="0.25">
      <c r="A493" s="209"/>
      <c r="B493" s="210"/>
      <c r="C493" s="210"/>
      <c r="D493" s="210" t="str">
        <f>+A2</f>
        <v>OBC 1</v>
      </c>
      <c r="E493" s="210" t="str">
        <f>+A37</f>
        <v>OBC 2</v>
      </c>
      <c r="F493" s="210" t="str">
        <f>+A72</f>
        <v>OBC 3</v>
      </c>
      <c r="G493" s="210" t="str">
        <f>+A107</f>
        <v>BS LIB</v>
      </c>
      <c r="H493" s="210" t="str">
        <f>+A142</f>
        <v>BS BRI</v>
      </c>
      <c r="I493" s="210" t="str">
        <f>+A177</f>
        <v>AoH/MZ</v>
      </c>
      <c r="J493" s="210" t="str">
        <f>+A212</f>
        <v>NG4</v>
      </c>
      <c r="K493" s="210" t="str">
        <f>+A247</f>
        <v>SPB P</v>
      </c>
      <c r="L493" s="210" t="str">
        <f>+A282</f>
        <v>SPB S</v>
      </c>
      <c r="M493" s="210" t="str">
        <f>+A317</f>
        <v>SPB W/F</v>
      </c>
      <c r="N493" s="211" t="str">
        <f>+A352</f>
        <v>WEDGE</v>
      </c>
      <c r="O493" s="211" t="str">
        <f>+A387</f>
        <v>NG4 PB</v>
      </c>
      <c r="P493" s="212" t="str">
        <f>+A422</f>
        <v>R1_3.2</v>
      </c>
      <c r="Q493" s="243" t="str">
        <f>A457</f>
        <v>R2_3.2</v>
      </c>
    </row>
    <row r="494" spans="1:17" ht="13.5" customHeight="1" x14ac:dyDescent="0.2">
      <c r="A494" s="263" t="s">
        <v>28</v>
      </c>
      <c r="B494" s="264"/>
      <c r="C494" s="265"/>
      <c r="D494" s="105">
        <f>+B35</f>
        <v>12297</v>
      </c>
      <c r="E494" s="105">
        <f>+B70</f>
        <v>18230</v>
      </c>
      <c r="F494" s="105">
        <f>+B105</f>
        <v>24345</v>
      </c>
      <c r="G494" s="105">
        <f>+B140</f>
        <v>7832</v>
      </c>
      <c r="H494" s="105">
        <f>+B175</f>
        <v>305</v>
      </c>
      <c r="I494" s="105">
        <f>+B210</f>
        <v>3342</v>
      </c>
      <c r="J494" s="105">
        <f>+B245</f>
        <v>13999</v>
      </c>
      <c r="K494" s="105">
        <f>+B280</f>
        <v>61</v>
      </c>
      <c r="L494" s="105">
        <f>+B315</f>
        <v>25</v>
      </c>
      <c r="M494" s="105">
        <f>+B350</f>
        <v>42</v>
      </c>
      <c r="N494" s="105">
        <f>+B385</f>
        <v>6635</v>
      </c>
      <c r="O494" s="105">
        <f>+B420</f>
        <v>0</v>
      </c>
      <c r="P494" s="105">
        <f>+B455</f>
        <v>0</v>
      </c>
      <c r="Q494" s="105">
        <f>B490</f>
        <v>0</v>
      </c>
    </row>
    <row r="495" spans="1:17" ht="13.5" customHeight="1" x14ac:dyDescent="0.2">
      <c r="A495" s="248" t="s">
        <v>29</v>
      </c>
      <c r="B495" s="249"/>
      <c r="C495" s="250"/>
      <c r="D495" s="2">
        <f>+L35</f>
        <v>86</v>
      </c>
      <c r="E495" s="2">
        <f>+L70</f>
        <v>59</v>
      </c>
      <c r="F495" s="2">
        <f>+L105</f>
        <v>67</v>
      </c>
      <c r="G495" s="2">
        <f>+L140</f>
        <v>0</v>
      </c>
      <c r="H495" s="2">
        <f>+L175</f>
        <v>0</v>
      </c>
      <c r="I495" s="2">
        <f>+L210</f>
        <v>0</v>
      </c>
      <c r="J495" s="2">
        <f>+L245</f>
        <v>0</v>
      </c>
      <c r="K495" s="2">
        <f>+L280</f>
        <v>0</v>
      </c>
      <c r="L495" s="2">
        <f>+L315</f>
        <v>0</v>
      </c>
      <c r="M495" s="2">
        <f>+L350</f>
        <v>0</v>
      </c>
      <c r="N495" s="2">
        <f>+L385</f>
        <v>0</v>
      </c>
      <c r="O495" s="2">
        <f>+L420</f>
        <v>0</v>
      </c>
      <c r="P495" s="2">
        <f>+L424</f>
        <v>0</v>
      </c>
      <c r="Q495" s="2">
        <f>L490</f>
        <v>0</v>
      </c>
    </row>
    <row r="496" spans="1:17" ht="13.5" customHeight="1" thickBot="1" x14ac:dyDescent="0.25">
      <c r="A496" s="248" t="s">
        <v>30</v>
      </c>
      <c r="B496" s="249"/>
      <c r="C496" s="250"/>
      <c r="D496" s="4">
        <f>+N35</f>
        <v>44</v>
      </c>
      <c r="E496" s="4">
        <f>+N70</f>
        <v>87</v>
      </c>
      <c r="F496" s="4">
        <f>+N105</f>
        <v>177</v>
      </c>
      <c r="G496" s="4">
        <f>+N140</f>
        <v>80</v>
      </c>
      <c r="H496" s="4">
        <f>+N175</f>
        <v>0</v>
      </c>
      <c r="I496" s="4">
        <f>+N210</f>
        <v>7</v>
      </c>
      <c r="J496" s="4">
        <f>+N245</f>
        <v>79</v>
      </c>
      <c r="K496" s="4">
        <f>+N280</f>
        <v>2</v>
      </c>
      <c r="L496" s="4">
        <f>+N315</f>
        <v>0</v>
      </c>
      <c r="M496" s="4">
        <f>+N350</f>
        <v>0</v>
      </c>
      <c r="N496" s="4">
        <f>+N385</f>
        <v>2</v>
      </c>
      <c r="O496" s="4">
        <f>+N420</f>
        <v>0</v>
      </c>
      <c r="P496" s="4">
        <f>+N459</f>
        <v>0</v>
      </c>
      <c r="Q496" s="4">
        <f>N490</f>
        <v>0</v>
      </c>
    </row>
    <row r="497" spans="1:23" ht="13.5" customHeight="1" thickBot="1" x14ac:dyDescent="0.25">
      <c r="A497" s="260" t="s">
        <v>31</v>
      </c>
      <c r="B497" s="261"/>
      <c r="C497" s="262"/>
      <c r="D497" s="2">
        <f>+M35</f>
        <v>346</v>
      </c>
      <c r="E497" s="2">
        <f>+M70</f>
        <v>393</v>
      </c>
      <c r="F497" s="2">
        <f>+M105</f>
        <v>274</v>
      </c>
      <c r="G497" s="2">
        <f>+M140</f>
        <v>243</v>
      </c>
      <c r="H497" s="2">
        <f>+M175</f>
        <v>0</v>
      </c>
      <c r="I497" s="2">
        <f>+M210</f>
        <v>44</v>
      </c>
      <c r="J497" s="2">
        <f>+M245</f>
        <v>76</v>
      </c>
      <c r="K497" s="2">
        <f>+M280</f>
        <v>0</v>
      </c>
      <c r="L497" s="2">
        <f>+M315</f>
        <v>0</v>
      </c>
      <c r="M497" s="2">
        <f>+M350</f>
        <v>0</v>
      </c>
      <c r="N497" s="2">
        <f>+M385</f>
        <v>179</v>
      </c>
      <c r="O497" s="2">
        <f>+M420</f>
        <v>0</v>
      </c>
      <c r="P497" s="2">
        <f>+M455</f>
        <v>0</v>
      </c>
      <c r="Q497" s="2">
        <f>M490</f>
        <v>0</v>
      </c>
    </row>
    <row r="498" spans="1:23" ht="13.5" customHeight="1" thickBot="1" x14ac:dyDescent="0.25">
      <c r="A498" s="254" t="s">
        <v>32</v>
      </c>
      <c r="B498" s="255"/>
      <c r="C498" s="256"/>
      <c r="D498" s="106">
        <f>+$G$4</f>
        <v>0.97399999999999998</v>
      </c>
      <c r="E498" s="106">
        <f>+$G$39</f>
        <v>0.97399999999999998</v>
      </c>
      <c r="F498" s="106">
        <f>+$G$74</f>
        <v>0.97399999999999998</v>
      </c>
      <c r="G498" s="106">
        <f>+$G$109</f>
        <v>0.98299999999999998</v>
      </c>
      <c r="H498" s="106">
        <f>+$G$144</f>
        <v>0.98799999999999999</v>
      </c>
      <c r="I498" s="106">
        <f>+$G$179</f>
        <v>0.98199999999999998</v>
      </c>
      <c r="J498" s="106">
        <f>+$G$214</f>
        <v>0.99299999999999999</v>
      </c>
      <c r="K498" s="106">
        <f>+$G$249</f>
        <v>0.93</v>
      </c>
      <c r="L498" s="106">
        <f>+$G$284</f>
        <v>0.93</v>
      </c>
      <c r="M498" s="106">
        <f>+$G$319</f>
        <v>0.93</v>
      </c>
      <c r="N498" s="106">
        <f>+$G$385</f>
        <v>0.995</v>
      </c>
      <c r="O498" s="106">
        <f>+$G$389</f>
        <v>0.99299999999999999</v>
      </c>
      <c r="P498" s="106">
        <f>+$G$459</f>
        <v>0</v>
      </c>
      <c r="Q498" s="106">
        <f>+$G$424</f>
        <v>0</v>
      </c>
      <c r="U498" s="70"/>
      <c r="V498" s="70"/>
      <c r="W498" s="70"/>
    </row>
    <row r="499" spans="1:23" ht="13.5" customHeight="1" thickBot="1" x14ac:dyDescent="0.25">
      <c r="A499" s="257" t="s">
        <v>33</v>
      </c>
      <c r="B499" s="258"/>
      <c r="C499" s="259"/>
      <c r="D499" s="107">
        <f t="shared" ref="D499:Q499" si="112">+IF(SUM(D494:D497)&gt;0,D494/SUM(D494:D497),"")</f>
        <v>0.96273389180302205</v>
      </c>
      <c r="E499" s="107">
        <f t="shared" si="112"/>
        <v>0.97128243380041557</v>
      </c>
      <c r="F499" s="107">
        <f t="shared" si="112"/>
        <v>0.97916582874150349</v>
      </c>
      <c r="G499" s="107">
        <f t="shared" si="112"/>
        <v>0.96039239730226855</v>
      </c>
      <c r="H499" s="107">
        <f t="shared" si="112"/>
        <v>1</v>
      </c>
      <c r="I499" s="107">
        <f t="shared" si="112"/>
        <v>0.98496905393457113</v>
      </c>
      <c r="J499" s="107">
        <f t="shared" si="112"/>
        <v>0.98904903207573835</v>
      </c>
      <c r="K499" s="107">
        <f t="shared" si="112"/>
        <v>0.96825396825396826</v>
      </c>
      <c r="L499" s="107">
        <f t="shared" si="112"/>
        <v>1</v>
      </c>
      <c r="M499" s="107">
        <f t="shared" si="112"/>
        <v>1</v>
      </c>
      <c r="N499" s="107">
        <f t="shared" ref="N499" si="113">+IF(SUM(N494:N497)&gt;0,N494/SUM(N494:N497),"")</f>
        <v>0.97344483568075113</v>
      </c>
      <c r="O499" s="107" t="str">
        <f t="shared" si="112"/>
        <v/>
      </c>
      <c r="P499" s="107" t="str">
        <f t="shared" si="112"/>
        <v/>
      </c>
      <c r="Q499" s="107" t="str">
        <f t="shared" si="112"/>
        <v/>
      </c>
      <c r="U499" s="70"/>
      <c r="V499" s="70"/>
      <c r="W499" s="70"/>
    </row>
    <row r="500" spans="1:23" ht="13.5" customHeight="1" thickBot="1" x14ac:dyDescent="0.25">
      <c r="A500" s="101"/>
      <c r="B500" s="101"/>
      <c r="C500" s="101"/>
    </row>
    <row r="501" spans="1:23" s="213" customFormat="1" ht="30.75" customHeight="1" thickBot="1" x14ac:dyDescent="0.25">
      <c r="A501" s="209"/>
      <c r="B501" s="210"/>
      <c r="C501" s="210"/>
      <c r="D501" s="210" t="str">
        <f t="shared" ref="D501:P501" si="114">+D493</f>
        <v>OBC 1</v>
      </c>
      <c r="E501" s="210" t="str">
        <f t="shared" si="114"/>
        <v>OBC 2</v>
      </c>
      <c r="F501" s="210" t="str">
        <f t="shared" si="114"/>
        <v>OBC 3</v>
      </c>
      <c r="G501" s="210" t="str">
        <f t="shared" si="114"/>
        <v>BS LIB</v>
      </c>
      <c r="H501" s="210" t="str">
        <f t="shared" si="114"/>
        <v>BS BRI</v>
      </c>
      <c r="I501" s="210" t="str">
        <f t="shared" si="114"/>
        <v>AoH/MZ</v>
      </c>
      <c r="J501" s="210" t="str">
        <f t="shared" si="114"/>
        <v>NG4</v>
      </c>
      <c r="K501" s="210" t="str">
        <f t="shared" si="114"/>
        <v>SPB P</v>
      </c>
      <c r="L501" s="210" t="str">
        <f t="shared" si="114"/>
        <v>SPB S</v>
      </c>
      <c r="M501" s="210" t="str">
        <f t="shared" si="114"/>
        <v>SPB W/F</v>
      </c>
      <c r="N501" s="211" t="str">
        <f t="shared" si="114"/>
        <v>WEDGE</v>
      </c>
      <c r="O501" s="211" t="str">
        <f t="shared" si="114"/>
        <v>NG4 PB</v>
      </c>
      <c r="P501" s="212" t="str">
        <f t="shared" si="114"/>
        <v>R1_3.2</v>
      </c>
      <c r="Q501" s="243" t="str">
        <f>Q493</f>
        <v>R2_3.2</v>
      </c>
    </row>
    <row r="502" spans="1:23" ht="13.5" customHeight="1" x14ac:dyDescent="0.2">
      <c r="A502" s="263" t="s">
        <v>20</v>
      </c>
      <c r="B502" s="264"/>
      <c r="C502" s="265"/>
      <c r="D502" s="105">
        <f>+D35</f>
        <v>12274</v>
      </c>
      <c r="E502" s="105">
        <f>+D70</f>
        <v>18205</v>
      </c>
      <c r="F502" s="105">
        <f>+D105</f>
        <v>24344</v>
      </c>
      <c r="G502" s="105">
        <f>+D140</f>
        <v>7802</v>
      </c>
      <c r="H502" s="105">
        <f>+D175</f>
        <v>305</v>
      </c>
      <c r="I502" s="105">
        <f>+D210</f>
        <v>3334</v>
      </c>
      <c r="J502" s="105">
        <f>+D245</f>
        <v>13987</v>
      </c>
      <c r="K502" s="105">
        <f>+D280</f>
        <v>59</v>
      </c>
      <c r="L502" s="105">
        <f>+D315</f>
        <v>25</v>
      </c>
      <c r="M502" s="105">
        <f>+D350</f>
        <v>42</v>
      </c>
      <c r="N502" s="105">
        <f>+D385</f>
        <v>6605</v>
      </c>
      <c r="O502" s="105">
        <f>+D420</f>
        <v>0</v>
      </c>
      <c r="P502" s="105">
        <f>+D455</f>
        <v>0</v>
      </c>
      <c r="Q502" s="105">
        <f>D490</f>
        <v>0</v>
      </c>
    </row>
    <row r="503" spans="1:23" ht="13.5" customHeight="1" thickBot="1" x14ac:dyDescent="0.25">
      <c r="A503" s="260" t="s">
        <v>19</v>
      </c>
      <c r="B503" s="261"/>
      <c r="C503" s="262"/>
      <c r="D503" s="85">
        <f>+C35</f>
        <v>23</v>
      </c>
      <c r="E503" s="85">
        <f>+C70</f>
        <v>25</v>
      </c>
      <c r="F503" s="85">
        <f>+C105</f>
        <v>1</v>
      </c>
      <c r="G503" s="85">
        <f>+C140</f>
        <v>30</v>
      </c>
      <c r="H503" s="85">
        <f>+C175</f>
        <v>0</v>
      </c>
      <c r="I503" s="85">
        <f>+C210</f>
        <v>8</v>
      </c>
      <c r="J503" s="85">
        <f>+C245</f>
        <v>10</v>
      </c>
      <c r="K503" s="85">
        <f>+C280</f>
        <v>2</v>
      </c>
      <c r="L503" s="85">
        <f>+C315</f>
        <v>0</v>
      </c>
      <c r="M503" s="85">
        <f>+C350</f>
        <v>0</v>
      </c>
      <c r="N503" s="85">
        <f>+C385</f>
        <v>30</v>
      </c>
      <c r="O503" s="85">
        <f>+C420</f>
        <v>0</v>
      </c>
      <c r="P503" s="85">
        <f>+C455</f>
        <v>0</v>
      </c>
      <c r="Q503" s="85">
        <f>C490</f>
        <v>0</v>
      </c>
    </row>
    <row r="504" spans="1:23" ht="13.5" customHeight="1" thickBot="1" x14ac:dyDescent="0.25">
      <c r="A504" s="254" t="s">
        <v>34</v>
      </c>
      <c r="B504" s="255"/>
      <c r="C504" s="256"/>
      <c r="D504" s="216">
        <f>+$J$4</f>
        <v>2500</v>
      </c>
      <c r="E504" s="216">
        <f>+$J$39</f>
        <v>2500</v>
      </c>
      <c r="F504" s="216">
        <f>+$J$74</f>
        <v>2500</v>
      </c>
      <c r="G504" s="216">
        <f>+$J$109</f>
        <v>3000</v>
      </c>
      <c r="H504" s="216">
        <f>+$J$144</f>
        <v>3000</v>
      </c>
      <c r="I504" s="216">
        <f>+$J$179</f>
        <v>5000</v>
      </c>
      <c r="J504" s="216">
        <f>+$J$214</f>
        <v>2500</v>
      </c>
      <c r="K504" s="216">
        <f>+$J$249</f>
        <v>60000</v>
      </c>
      <c r="L504" s="216">
        <f>+$J$284</f>
        <v>59500</v>
      </c>
      <c r="M504" s="216">
        <f>+$J$319</f>
        <v>60000</v>
      </c>
      <c r="N504" s="216">
        <f>+$J$354</f>
        <v>6000</v>
      </c>
      <c r="O504" s="216">
        <f>+$J$389</f>
        <v>2500</v>
      </c>
      <c r="P504" s="216">
        <f>+$J$424</f>
        <v>0</v>
      </c>
      <c r="Q504" s="216">
        <f>+$J$459</f>
        <v>0</v>
      </c>
    </row>
    <row r="505" spans="1:23" ht="13.5" thickBot="1" x14ac:dyDescent="0.25">
      <c r="A505" s="257" t="s">
        <v>35</v>
      </c>
      <c r="B505" s="258"/>
      <c r="C505" s="259"/>
      <c r="D505" s="236">
        <f>+IF(SUM(D502:D503)&gt;0,1000000*(D503/SUM(D502:D503)),"")</f>
        <v>1870.37488818411</v>
      </c>
      <c r="E505" s="236">
        <f>+IF(SUM(E502:E503)&gt;0,1000000*(E503/SUM(E502:E503)),"")</f>
        <v>1371.3658804168952</v>
      </c>
      <c r="F505" s="236">
        <f>+IF(SUM(F502:F503)&gt;0,1000000*(F503/SUM(F502:F503)),"")</f>
        <v>41.076196344218523</v>
      </c>
      <c r="G505" s="236">
        <f>+IF(SUM(G502:G503)&gt;0,1000000*(G503/SUM(G502:G503)),"")</f>
        <v>3830.439223697651</v>
      </c>
      <c r="H505" s="236">
        <f t="shared" ref="H505:Q505" si="115">+IF(SUM(H502:H503)&gt;0,1000000*(H503/SUM(H502:H503)),"")</f>
        <v>0</v>
      </c>
      <c r="I505" s="236">
        <f t="shared" si="115"/>
        <v>2393.7761819269899</v>
      </c>
      <c r="J505" s="236">
        <f t="shared" si="115"/>
        <v>714.43880831606771</v>
      </c>
      <c r="K505" s="236">
        <f t="shared" si="115"/>
        <v>32786.885245901642</v>
      </c>
      <c r="L505" s="236">
        <f t="shared" si="115"/>
        <v>0</v>
      </c>
      <c r="M505" s="236">
        <f t="shared" si="115"/>
        <v>0</v>
      </c>
      <c r="N505" s="236">
        <f t="shared" si="115"/>
        <v>4521.4770158251695</v>
      </c>
      <c r="O505" s="236" t="str">
        <f t="shared" si="115"/>
        <v/>
      </c>
      <c r="P505" s="236" t="str">
        <f t="shared" si="115"/>
        <v/>
      </c>
      <c r="Q505" s="236" t="str">
        <f t="shared" si="115"/>
        <v/>
      </c>
    </row>
    <row r="507" spans="1:23" ht="24" thickBot="1" x14ac:dyDescent="0.4">
      <c r="A507" s="252" t="s">
        <v>65</v>
      </c>
      <c r="B507" s="252"/>
      <c r="C507" s="252"/>
      <c r="D507" s="252"/>
      <c r="E507" s="252"/>
      <c r="F507" s="252"/>
      <c r="G507" s="252"/>
      <c r="H507" s="252"/>
      <c r="I507" s="252"/>
      <c r="J507" s="252"/>
      <c r="K507" s="252"/>
      <c r="L507" s="252"/>
      <c r="M507" s="252"/>
      <c r="N507" s="253"/>
    </row>
    <row r="508" spans="1:23" ht="13.5" thickBot="1" x14ac:dyDescent="0.25">
      <c r="A508" s="81" t="s">
        <v>18</v>
      </c>
      <c r="B508" s="80" t="s">
        <v>0</v>
      </c>
      <c r="C508" s="73" t="s">
        <v>19</v>
      </c>
      <c r="D508" s="73" t="s">
        <v>20</v>
      </c>
      <c r="E508" s="91" t="s">
        <v>21</v>
      </c>
      <c r="F508" s="81" t="s">
        <v>17</v>
      </c>
      <c r="G508" s="72" t="s">
        <v>22</v>
      </c>
      <c r="H508" s="74" t="s">
        <v>26</v>
      </c>
      <c r="I508" s="80" t="s">
        <v>16</v>
      </c>
      <c r="J508" s="73" t="s">
        <v>23</v>
      </c>
      <c r="K508" s="74" t="s">
        <v>25</v>
      </c>
      <c r="L508" s="102" t="s">
        <v>3</v>
      </c>
      <c r="M508" s="74" t="s">
        <v>36</v>
      </c>
      <c r="N508" s="91" t="s">
        <v>5</v>
      </c>
    </row>
    <row r="509" spans="1:23" x14ac:dyDescent="0.2">
      <c r="A509" s="82">
        <f>+$B$1</f>
        <v>42826</v>
      </c>
      <c r="B509" s="84">
        <f>+B4+B39+B319+B389+B424+B74+B109+B144+B179+B214+B249+B284+B354+B389+B424+B459</f>
        <v>0</v>
      </c>
      <c r="C509" s="84">
        <f>+C4+C39+C319+C389+C424+C74+C109+C144+C179+C214+C249+C284+C354+C389+C424+C459</f>
        <v>0</v>
      </c>
      <c r="D509" s="84">
        <f>+D4+D39+D319+D389+D424+D74+D109+D144+D179+D214+D249+D284+D354+D389+D424+D459</f>
        <v>0</v>
      </c>
      <c r="E509" s="84">
        <f>+E4+E39+E319+E389+E424+E74+E109+E144+E179+E214+E249+E284+E354+E389+E424+E459</f>
        <v>0</v>
      </c>
      <c r="F509" s="96" t="str">
        <f t="shared" ref="F509:F540" si="116">+IF(SUM(E509,B509)&gt;0,B509/SUM(E509,B509),"")</f>
        <v/>
      </c>
      <c r="G509" s="71">
        <f>+[1]Montáž!$AU$53</f>
        <v>0.98</v>
      </c>
      <c r="H509" s="75">
        <f>+[1]Montáž!$AU$75</f>
        <v>0.92999999999999994</v>
      </c>
      <c r="I509" s="237" t="str">
        <f t="shared" ref="I509:I540" si="117">+IF(SUM(C509:D509)&gt;0,1000000*(C509/SUM(C509:D509)),"")</f>
        <v/>
      </c>
      <c r="J509" s="85">
        <f>+[1]Montáž!$AU$9</f>
        <v>3000</v>
      </c>
      <c r="K509" s="217">
        <f>+[1]Montáž!$AU$31</f>
        <v>3150</v>
      </c>
      <c r="L509" s="244">
        <f>+L4+L39+L319+L389+L424+L74+L109+L144+L179+L214+L249+L284+L354+L389+L424+L459</f>
        <v>0</v>
      </c>
      <c r="M509" s="2">
        <f t="shared" ref="M509:N510" si="118">+M4+M39+M319+M389+M424+M74+M109+M144+M179+M214+M249+M284+M354+M389+M424+M459</f>
        <v>0</v>
      </c>
      <c r="N509" s="2">
        <f t="shared" si="118"/>
        <v>0</v>
      </c>
    </row>
    <row r="510" spans="1:23" x14ac:dyDescent="0.2">
      <c r="A510" s="82">
        <f>IFERROR(IF(MONTH(A509+1)=$D$1,A509+1,""),"")</f>
        <v>42827</v>
      </c>
      <c r="B510" s="84">
        <f t="shared" ref="B510:E539" si="119">+B5+B40+B320+B390+B425+B75+B110+B145+B180+B215+B250+B285+B355+B390+B425+B460</f>
        <v>96</v>
      </c>
      <c r="C510" s="84">
        <f t="shared" si="119"/>
        <v>0</v>
      </c>
      <c r="D510" s="84">
        <f t="shared" si="119"/>
        <v>96</v>
      </c>
      <c r="E510" s="84">
        <f t="shared" si="119"/>
        <v>1</v>
      </c>
      <c r="F510" s="96">
        <f t="shared" si="116"/>
        <v>0.98969072164948457</v>
      </c>
      <c r="G510" s="71">
        <f>+G509</f>
        <v>0.98</v>
      </c>
      <c r="H510" s="75">
        <f>+H509</f>
        <v>0.92999999999999994</v>
      </c>
      <c r="I510" s="237">
        <f t="shared" si="117"/>
        <v>0</v>
      </c>
      <c r="J510" s="85">
        <f>+J509</f>
        <v>3000</v>
      </c>
      <c r="K510" s="217">
        <f>+K509</f>
        <v>3150</v>
      </c>
      <c r="L510" s="245">
        <f>+L5+L40+L320+L390+L425+L75+L110+L145+L180+L215+L250+L285+L355+L390+L425+L460</f>
        <v>0</v>
      </c>
      <c r="M510" s="2">
        <f t="shared" si="118"/>
        <v>1</v>
      </c>
      <c r="N510" s="2">
        <f t="shared" si="118"/>
        <v>0</v>
      </c>
    </row>
    <row r="511" spans="1:23" x14ac:dyDescent="0.2">
      <c r="A511" s="82">
        <f t="shared" ref="A511:A539" si="120">IFERROR(IF(MONTH(A510+1)=$D$1,A510+1,""),"")</f>
        <v>42828</v>
      </c>
      <c r="B511" s="84">
        <f t="shared" si="119"/>
        <v>4964</v>
      </c>
      <c r="C511" s="84">
        <f t="shared" si="119"/>
        <v>2</v>
      </c>
      <c r="D511" s="84">
        <f t="shared" si="119"/>
        <v>4962</v>
      </c>
      <c r="E511" s="84">
        <f t="shared" si="119"/>
        <v>117</v>
      </c>
      <c r="F511" s="96">
        <f t="shared" si="116"/>
        <v>0.97697303680377878</v>
      </c>
      <c r="G511" s="71">
        <f t="shared" ref="G511:G540" si="121">+G510</f>
        <v>0.98</v>
      </c>
      <c r="H511" s="75">
        <f t="shared" ref="H511:H540" si="122">+H510</f>
        <v>0.92999999999999994</v>
      </c>
      <c r="I511" s="237">
        <f t="shared" si="117"/>
        <v>402.90088638195004</v>
      </c>
      <c r="J511" s="85">
        <f t="shared" ref="J511:J540" si="123">+J510</f>
        <v>3000</v>
      </c>
      <c r="K511" s="217">
        <f t="shared" ref="K511:K540" si="124">+K510</f>
        <v>3150</v>
      </c>
      <c r="L511" s="245">
        <f t="shared" ref="L511:N511" si="125">+L6+L41+L321+L391+L426+L76+L111+L146+L181+L216+L251+L286+L356+L391+L426+L461</f>
        <v>1</v>
      </c>
      <c r="M511" s="2">
        <f t="shared" si="125"/>
        <v>86</v>
      </c>
      <c r="N511" s="2">
        <f t="shared" si="125"/>
        <v>30</v>
      </c>
    </row>
    <row r="512" spans="1:23" x14ac:dyDescent="0.2">
      <c r="A512" s="82">
        <f t="shared" si="120"/>
        <v>42829</v>
      </c>
      <c r="B512" s="84">
        <f t="shared" si="119"/>
        <v>5237</v>
      </c>
      <c r="C512" s="84">
        <f t="shared" si="119"/>
        <v>4</v>
      </c>
      <c r="D512" s="84">
        <f t="shared" si="119"/>
        <v>5232</v>
      </c>
      <c r="E512" s="84">
        <f t="shared" si="119"/>
        <v>58</v>
      </c>
      <c r="F512" s="96">
        <f t="shared" si="116"/>
        <v>0.98904627006610013</v>
      </c>
      <c r="G512" s="71">
        <f t="shared" si="121"/>
        <v>0.98</v>
      </c>
      <c r="H512" s="75">
        <f t="shared" si="122"/>
        <v>0.92999999999999994</v>
      </c>
      <c r="I512" s="237">
        <f t="shared" si="117"/>
        <v>763.94194041252865</v>
      </c>
      <c r="J512" s="85">
        <f t="shared" si="123"/>
        <v>3000</v>
      </c>
      <c r="K512" s="217">
        <f t="shared" si="124"/>
        <v>3150</v>
      </c>
      <c r="L512" s="245">
        <f t="shared" ref="L512:N512" si="126">+L7+L42+L322+L392+L427+L77+L112+L147+L182+L217+L252+L287+L357+L392+L427+L462</f>
        <v>1</v>
      </c>
      <c r="M512" s="2">
        <f t="shared" si="126"/>
        <v>47</v>
      </c>
      <c r="N512" s="2">
        <f t="shared" si="126"/>
        <v>10</v>
      </c>
    </row>
    <row r="513" spans="1:14" x14ac:dyDescent="0.2">
      <c r="A513" s="82">
        <f t="shared" si="120"/>
        <v>42830</v>
      </c>
      <c r="B513" s="84">
        <f t="shared" si="119"/>
        <v>4711</v>
      </c>
      <c r="C513" s="84">
        <f t="shared" si="119"/>
        <v>26</v>
      </c>
      <c r="D513" s="84">
        <f t="shared" si="119"/>
        <v>4685</v>
      </c>
      <c r="E513" s="84">
        <f t="shared" si="119"/>
        <v>177</v>
      </c>
      <c r="F513" s="96">
        <f t="shared" si="116"/>
        <v>0.96378887070376429</v>
      </c>
      <c r="G513" s="71">
        <f t="shared" si="121"/>
        <v>0.98</v>
      </c>
      <c r="H513" s="75">
        <f t="shared" si="122"/>
        <v>0.92999999999999994</v>
      </c>
      <c r="I513" s="237">
        <f t="shared" si="117"/>
        <v>5518.9980895775843</v>
      </c>
      <c r="J513" s="85">
        <f t="shared" si="123"/>
        <v>3000</v>
      </c>
      <c r="K513" s="217">
        <f t="shared" si="124"/>
        <v>3150</v>
      </c>
      <c r="L513" s="245">
        <f t="shared" ref="L513:N513" si="127">+L8+L43+L323+L393+L428+L78+L113+L148+L183+L218+L253+L288+L358+L393+L428+L463</f>
        <v>2</v>
      </c>
      <c r="M513" s="2">
        <f t="shared" si="127"/>
        <v>147</v>
      </c>
      <c r="N513" s="2">
        <f t="shared" si="127"/>
        <v>28</v>
      </c>
    </row>
    <row r="514" spans="1:14" x14ac:dyDescent="0.2">
      <c r="A514" s="82">
        <f t="shared" si="120"/>
        <v>42831</v>
      </c>
      <c r="B514" s="84">
        <f t="shared" si="119"/>
        <v>4218</v>
      </c>
      <c r="C514" s="84">
        <f t="shared" si="119"/>
        <v>4</v>
      </c>
      <c r="D514" s="84">
        <f t="shared" si="119"/>
        <v>4214</v>
      </c>
      <c r="E514" s="84">
        <f t="shared" si="119"/>
        <v>169</v>
      </c>
      <c r="F514" s="96">
        <f t="shared" si="116"/>
        <v>0.96147709140642812</v>
      </c>
      <c r="G514" s="71">
        <f t="shared" si="121"/>
        <v>0.98</v>
      </c>
      <c r="H514" s="75">
        <f t="shared" si="122"/>
        <v>0.92999999999999994</v>
      </c>
      <c r="I514" s="237">
        <f t="shared" si="117"/>
        <v>948.31673779042205</v>
      </c>
      <c r="J514" s="85">
        <f t="shared" si="123"/>
        <v>3000</v>
      </c>
      <c r="K514" s="217">
        <f t="shared" si="124"/>
        <v>3150</v>
      </c>
      <c r="L514" s="245">
        <f t="shared" ref="L514:N514" si="128">+L9+L44+L324+L394+L429+L79+L114+L149+L184+L219+L254+L289+L359+L394+L429+L464</f>
        <v>2</v>
      </c>
      <c r="M514" s="2">
        <f t="shared" si="128"/>
        <v>127</v>
      </c>
      <c r="N514" s="2">
        <f t="shared" si="128"/>
        <v>40</v>
      </c>
    </row>
    <row r="515" spans="1:14" x14ac:dyDescent="0.2">
      <c r="A515" s="82">
        <f t="shared" si="120"/>
        <v>42832</v>
      </c>
      <c r="B515" s="84">
        <f t="shared" si="119"/>
        <v>4752</v>
      </c>
      <c r="C515" s="84">
        <f t="shared" si="119"/>
        <v>4</v>
      </c>
      <c r="D515" s="84">
        <f t="shared" si="119"/>
        <v>4748</v>
      </c>
      <c r="E515" s="84">
        <f t="shared" si="119"/>
        <v>149</v>
      </c>
      <c r="F515" s="96">
        <f t="shared" si="116"/>
        <v>0.9695980412160784</v>
      </c>
      <c r="G515" s="71">
        <f t="shared" si="121"/>
        <v>0.98</v>
      </c>
      <c r="H515" s="75">
        <f t="shared" si="122"/>
        <v>0.92999999999999994</v>
      </c>
      <c r="I515" s="237">
        <f t="shared" si="117"/>
        <v>841.75084175084169</v>
      </c>
      <c r="J515" s="85">
        <f t="shared" si="123"/>
        <v>3000</v>
      </c>
      <c r="K515" s="217">
        <f t="shared" si="124"/>
        <v>3150</v>
      </c>
      <c r="L515" s="245">
        <f>+L10+L45+L325+L395+L430+L80+L115+L150+L185+L220+L255+L290+L360+L395+L430+L465</f>
        <v>12</v>
      </c>
      <c r="M515" s="2">
        <f t="shared" ref="M515:N515" si="129">+M10+M45+M325+M395+M430+M80+M115+M150+M185+M220+M255+M290+M360+M395+M430+M465</f>
        <v>92</v>
      </c>
      <c r="N515" s="2">
        <f t="shared" si="129"/>
        <v>45</v>
      </c>
    </row>
    <row r="516" spans="1:14" x14ac:dyDescent="0.2">
      <c r="A516" s="82">
        <f t="shared" si="120"/>
        <v>42833</v>
      </c>
      <c r="B516" s="84">
        <f t="shared" si="119"/>
        <v>0</v>
      </c>
      <c r="C516" s="84">
        <f t="shared" si="119"/>
        <v>0</v>
      </c>
      <c r="D516" s="84">
        <f t="shared" si="119"/>
        <v>0</v>
      </c>
      <c r="E516" s="84">
        <f t="shared" si="119"/>
        <v>0</v>
      </c>
      <c r="F516" s="96" t="str">
        <f t="shared" si="116"/>
        <v/>
      </c>
      <c r="G516" s="71">
        <f t="shared" si="121"/>
        <v>0.98</v>
      </c>
      <c r="H516" s="75">
        <f t="shared" si="122"/>
        <v>0.92999999999999994</v>
      </c>
      <c r="I516" s="237" t="str">
        <f t="shared" si="117"/>
        <v/>
      </c>
      <c r="J516" s="85">
        <f t="shared" si="123"/>
        <v>3000</v>
      </c>
      <c r="K516" s="217">
        <f t="shared" si="124"/>
        <v>3150</v>
      </c>
      <c r="L516" s="245">
        <f t="shared" ref="L516:N516" si="130">+L11+L46+L326+L396+L431+L81+L116+L151+L186+L221+L256+L291+L361+L396+L431+L466</f>
        <v>0</v>
      </c>
      <c r="M516" s="2">
        <f t="shared" si="130"/>
        <v>0</v>
      </c>
      <c r="N516" s="2">
        <f t="shared" si="130"/>
        <v>0</v>
      </c>
    </row>
    <row r="517" spans="1:14" x14ac:dyDescent="0.2">
      <c r="A517" s="82">
        <f t="shared" si="120"/>
        <v>42834</v>
      </c>
      <c r="B517" s="84">
        <f t="shared" si="119"/>
        <v>0</v>
      </c>
      <c r="C517" s="84">
        <f t="shared" si="119"/>
        <v>0</v>
      </c>
      <c r="D517" s="84">
        <f t="shared" si="119"/>
        <v>0</v>
      </c>
      <c r="E517" s="84">
        <f t="shared" si="119"/>
        <v>0</v>
      </c>
      <c r="F517" s="96" t="str">
        <f t="shared" si="116"/>
        <v/>
      </c>
      <c r="G517" s="71">
        <f t="shared" si="121"/>
        <v>0.98</v>
      </c>
      <c r="H517" s="75">
        <f t="shared" si="122"/>
        <v>0.92999999999999994</v>
      </c>
      <c r="I517" s="237" t="str">
        <f t="shared" si="117"/>
        <v/>
      </c>
      <c r="J517" s="85">
        <f t="shared" si="123"/>
        <v>3000</v>
      </c>
      <c r="K517" s="217">
        <f t="shared" si="124"/>
        <v>3150</v>
      </c>
      <c r="L517" s="245">
        <f t="shared" ref="L517:N517" si="131">+L12+L47+L327+L397+L432+L82+L117+L152+L187+L222+L257+L292+L362+L397+L432+L467</f>
        <v>0</v>
      </c>
      <c r="M517" s="2">
        <f t="shared" si="131"/>
        <v>0</v>
      </c>
      <c r="N517" s="2">
        <f t="shared" si="131"/>
        <v>0</v>
      </c>
    </row>
    <row r="518" spans="1:14" x14ac:dyDescent="0.2">
      <c r="A518" s="82">
        <f t="shared" si="120"/>
        <v>42835</v>
      </c>
      <c r="B518" s="84">
        <f t="shared" si="119"/>
        <v>4929</v>
      </c>
      <c r="C518" s="84">
        <f t="shared" si="119"/>
        <v>3</v>
      </c>
      <c r="D518" s="84">
        <f t="shared" si="119"/>
        <v>4926</v>
      </c>
      <c r="E518" s="84">
        <f t="shared" si="119"/>
        <v>154</v>
      </c>
      <c r="F518" s="96">
        <f t="shared" si="116"/>
        <v>0.96970293133975993</v>
      </c>
      <c r="G518" s="71">
        <f t="shared" si="121"/>
        <v>0.98</v>
      </c>
      <c r="H518" s="75">
        <f t="shared" si="122"/>
        <v>0.92999999999999994</v>
      </c>
      <c r="I518" s="237">
        <f t="shared" si="117"/>
        <v>608.64272671941569</v>
      </c>
      <c r="J518" s="85">
        <f t="shared" si="123"/>
        <v>3000</v>
      </c>
      <c r="K518" s="217">
        <f t="shared" si="124"/>
        <v>3150</v>
      </c>
      <c r="L518" s="245">
        <f>+L13+L48+L328+L398+L433+L83+L118+L153+L188+L223+L258+L293+L363+L398+L433+L468</f>
        <v>3</v>
      </c>
      <c r="M518" s="2">
        <f t="shared" ref="M518:N518" si="132">+M13+M48+M328+M398+M433+M83+M118+M153+M188+M223+M258+M293+M363+M398+M433+M468</f>
        <v>96</v>
      </c>
      <c r="N518" s="2">
        <f t="shared" si="132"/>
        <v>55</v>
      </c>
    </row>
    <row r="519" spans="1:14" x14ac:dyDescent="0.2">
      <c r="A519" s="82">
        <f t="shared" si="120"/>
        <v>42836</v>
      </c>
      <c r="B519" s="84">
        <f t="shared" si="119"/>
        <v>4489</v>
      </c>
      <c r="C519" s="84">
        <f t="shared" si="119"/>
        <v>5</v>
      </c>
      <c r="D519" s="84">
        <f t="shared" si="119"/>
        <v>4484</v>
      </c>
      <c r="E519" s="84">
        <f t="shared" si="119"/>
        <v>140</v>
      </c>
      <c r="F519" s="96">
        <f t="shared" si="116"/>
        <v>0.96975588680060487</v>
      </c>
      <c r="G519" s="71">
        <f t="shared" si="121"/>
        <v>0.98</v>
      </c>
      <c r="H519" s="75">
        <f t="shared" si="122"/>
        <v>0.92999999999999994</v>
      </c>
      <c r="I519" s="237">
        <f t="shared" si="117"/>
        <v>1113.8338159946536</v>
      </c>
      <c r="J519" s="85">
        <f t="shared" si="123"/>
        <v>3000</v>
      </c>
      <c r="K519" s="217">
        <f t="shared" si="124"/>
        <v>3150</v>
      </c>
      <c r="L519" s="245">
        <f t="shared" ref="L519:N519" si="133">+L14+L49+L329+L399+L434+L84+L119+L154+L189+L224+L259+L294+L364+L399+L434+L469</f>
        <v>8</v>
      </c>
      <c r="M519" s="2">
        <f t="shared" si="133"/>
        <v>78</v>
      </c>
      <c r="N519" s="2">
        <f t="shared" si="133"/>
        <v>54</v>
      </c>
    </row>
    <row r="520" spans="1:14" x14ac:dyDescent="0.2">
      <c r="A520" s="82">
        <f t="shared" si="120"/>
        <v>42837</v>
      </c>
      <c r="B520" s="84">
        <f t="shared" si="119"/>
        <v>4756</v>
      </c>
      <c r="C520" s="84">
        <f t="shared" si="119"/>
        <v>13</v>
      </c>
      <c r="D520" s="84">
        <f t="shared" si="119"/>
        <v>4743</v>
      </c>
      <c r="E520" s="84">
        <f t="shared" si="119"/>
        <v>108</v>
      </c>
      <c r="F520" s="96">
        <f t="shared" si="116"/>
        <v>0.97779605263157898</v>
      </c>
      <c r="G520" s="71">
        <f t="shared" si="121"/>
        <v>0.98</v>
      </c>
      <c r="H520" s="75">
        <f t="shared" si="122"/>
        <v>0.92999999999999994</v>
      </c>
      <c r="I520" s="237">
        <f t="shared" si="117"/>
        <v>2733.389402859546</v>
      </c>
      <c r="J520" s="85">
        <f t="shared" si="123"/>
        <v>3000</v>
      </c>
      <c r="K520" s="217">
        <f t="shared" si="124"/>
        <v>3150</v>
      </c>
      <c r="L520" s="245">
        <f t="shared" ref="L520:N520" si="134">+L15+L50+L330+L400+L435+L85+L120+L155+L190+L225+L260+L295+L365+L400+L435+L470</f>
        <v>10</v>
      </c>
      <c r="M520" s="2">
        <f t="shared" si="134"/>
        <v>85</v>
      </c>
      <c r="N520" s="2">
        <f t="shared" si="134"/>
        <v>13</v>
      </c>
    </row>
    <row r="521" spans="1:14" x14ac:dyDescent="0.2">
      <c r="A521" s="82">
        <f t="shared" si="120"/>
        <v>42838</v>
      </c>
      <c r="B521" s="84">
        <f t="shared" si="119"/>
        <v>5076</v>
      </c>
      <c r="C521" s="84">
        <f t="shared" si="119"/>
        <v>6</v>
      </c>
      <c r="D521" s="84">
        <f t="shared" si="119"/>
        <v>5070</v>
      </c>
      <c r="E521" s="84">
        <f t="shared" si="119"/>
        <v>88</v>
      </c>
      <c r="F521" s="96">
        <f t="shared" si="116"/>
        <v>0.9829589465530596</v>
      </c>
      <c r="G521" s="71">
        <f t="shared" si="121"/>
        <v>0.98</v>
      </c>
      <c r="H521" s="75">
        <f t="shared" si="122"/>
        <v>0.92999999999999994</v>
      </c>
      <c r="I521" s="237">
        <f t="shared" si="117"/>
        <v>1182.0330969267138</v>
      </c>
      <c r="J521" s="85">
        <f t="shared" si="123"/>
        <v>3000</v>
      </c>
      <c r="K521" s="217">
        <f t="shared" si="124"/>
        <v>3150</v>
      </c>
      <c r="L521" s="245">
        <f t="shared" ref="L521:N521" si="135">+L16+L51+L331+L401+L436+L86+L121+L156+L191+L226+L261+L296+L366+L401+L436+L471</f>
        <v>14</v>
      </c>
      <c r="M521" s="2">
        <f t="shared" si="135"/>
        <v>46</v>
      </c>
      <c r="N521" s="2">
        <f t="shared" si="135"/>
        <v>28</v>
      </c>
    </row>
    <row r="522" spans="1:14" x14ac:dyDescent="0.2">
      <c r="A522" s="82">
        <f t="shared" si="120"/>
        <v>42839</v>
      </c>
      <c r="B522" s="84">
        <f t="shared" si="119"/>
        <v>20</v>
      </c>
      <c r="C522" s="84">
        <f t="shared" si="119"/>
        <v>0</v>
      </c>
      <c r="D522" s="84">
        <f t="shared" si="119"/>
        <v>20</v>
      </c>
      <c r="E522" s="84">
        <f t="shared" si="119"/>
        <v>0</v>
      </c>
      <c r="F522" s="96">
        <f t="shared" si="116"/>
        <v>1</v>
      </c>
      <c r="G522" s="71">
        <f t="shared" si="121"/>
        <v>0.98</v>
      </c>
      <c r="H522" s="75">
        <f t="shared" si="122"/>
        <v>0.92999999999999994</v>
      </c>
      <c r="I522" s="237">
        <f t="shared" si="117"/>
        <v>0</v>
      </c>
      <c r="J522" s="85">
        <f t="shared" si="123"/>
        <v>3000</v>
      </c>
      <c r="K522" s="217">
        <f t="shared" si="124"/>
        <v>3150</v>
      </c>
      <c r="L522" s="245">
        <f t="shared" ref="L522:N522" si="136">+L17+L52+L332+L402+L437+L87+L122+L157+L192+L227+L262+L297+L367+L402+L437+L472</f>
        <v>0</v>
      </c>
      <c r="M522" s="2">
        <f t="shared" si="136"/>
        <v>0</v>
      </c>
      <c r="N522" s="2">
        <f t="shared" si="136"/>
        <v>0</v>
      </c>
    </row>
    <row r="523" spans="1:14" x14ac:dyDescent="0.2">
      <c r="A523" s="82">
        <f t="shared" si="120"/>
        <v>42840</v>
      </c>
      <c r="B523" s="84">
        <f t="shared" si="119"/>
        <v>0</v>
      </c>
      <c r="C523" s="84">
        <f t="shared" si="119"/>
        <v>0</v>
      </c>
      <c r="D523" s="84">
        <f t="shared" si="119"/>
        <v>0</v>
      </c>
      <c r="E523" s="84">
        <f t="shared" si="119"/>
        <v>0</v>
      </c>
      <c r="F523" s="96" t="str">
        <f t="shared" si="116"/>
        <v/>
      </c>
      <c r="G523" s="71">
        <f t="shared" si="121"/>
        <v>0.98</v>
      </c>
      <c r="H523" s="75">
        <f t="shared" si="122"/>
        <v>0.92999999999999994</v>
      </c>
      <c r="I523" s="237" t="str">
        <f t="shared" si="117"/>
        <v/>
      </c>
      <c r="J523" s="85">
        <f t="shared" si="123"/>
        <v>3000</v>
      </c>
      <c r="K523" s="217">
        <f t="shared" si="124"/>
        <v>3150</v>
      </c>
      <c r="L523" s="245">
        <f t="shared" ref="L523:N523" si="137">+L18+L53+L333+L403+L438+L88+L123+L158+L193+L228+L263+L298+L368+L403+L438+L473</f>
        <v>0</v>
      </c>
      <c r="M523" s="2">
        <f t="shared" si="137"/>
        <v>0</v>
      </c>
      <c r="N523" s="2">
        <f t="shared" si="137"/>
        <v>0</v>
      </c>
    </row>
    <row r="524" spans="1:14" x14ac:dyDescent="0.2">
      <c r="A524" s="82">
        <f t="shared" si="120"/>
        <v>42841</v>
      </c>
      <c r="B524" s="84">
        <f t="shared" si="119"/>
        <v>0</v>
      </c>
      <c r="C524" s="84">
        <f t="shared" si="119"/>
        <v>0</v>
      </c>
      <c r="D524" s="84">
        <f t="shared" si="119"/>
        <v>0</v>
      </c>
      <c r="E524" s="84">
        <f t="shared" si="119"/>
        <v>0</v>
      </c>
      <c r="F524" s="96" t="str">
        <f t="shared" si="116"/>
        <v/>
      </c>
      <c r="G524" s="71">
        <f t="shared" si="121"/>
        <v>0.98</v>
      </c>
      <c r="H524" s="75">
        <f t="shared" si="122"/>
        <v>0.92999999999999994</v>
      </c>
      <c r="I524" s="237" t="str">
        <f t="shared" si="117"/>
        <v/>
      </c>
      <c r="J524" s="85">
        <f t="shared" si="123"/>
        <v>3000</v>
      </c>
      <c r="K524" s="217">
        <f t="shared" si="124"/>
        <v>3150</v>
      </c>
      <c r="L524" s="245">
        <f t="shared" ref="L524:N524" si="138">+L19+L54+L334+L404+L439+L89+L124+L159+L194+L229+L264+L299+L369+L404+L439+L474</f>
        <v>0</v>
      </c>
      <c r="M524" s="2">
        <f t="shared" si="138"/>
        <v>0</v>
      </c>
      <c r="N524" s="2">
        <f t="shared" si="138"/>
        <v>0</v>
      </c>
    </row>
    <row r="525" spans="1:14" x14ac:dyDescent="0.2">
      <c r="A525" s="82">
        <f t="shared" si="120"/>
        <v>42842</v>
      </c>
      <c r="B525" s="84">
        <f t="shared" si="119"/>
        <v>0</v>
      </c>
      <c r="C525" s="84">
        <f t="shared" si="119"/>
        <v>0</v>
      </c>
      <c r="D525" s="84">
        <f t="shared" si="119"/>
        <v>0</v>
      </c>
      <c r="E525" s="84">
        <f t="shared" si="119"/>
        <v>0</v>
      </c>
      <c r="F525" s="96" t="str">
        <f t="shared" si="116"/>
        <v/>
      </c>
      <c r="G525" s="71">
        <f t="shared" si="121"/>
        <v>0.98</v>
      </c>
      <c r="H525" s="75">
        <f t="shared" si="122"/>
        <v>0.92999999999999994</v>
      </c>
      <c r="I525" s="237" t="str">
        <f t="shared" si="117"/>
        <v/>
      </c>
      <c r="J525" s="85">
        <f t="shared" si="123"/>
        <v>3000</v>
      </c>
      <c r="K525" s="217">
        <f t="shared" si="124"/>
        <v>3150</v>
      </c>
      <c r="L525" s="245">
        <f t="shared" ref="L525:N525" si="139">+L20+L55+L335+L405+L440+L90+L125+L160+L195+L230+L265+L300+L370+L405+L440+L475</f>
        <v>0</v>
      </c>
      <c r="M525" s="2">
        <f t="shared" si="139"/>
        <v>0</v>
      </c>
      <c r="N525" s="2">
        <f t="shared" si="139"/>
        <v>0</v>
      </c>
    </row>
    <row r="526" spans="1:14" x14ac:dyDescent="0.2">
      <c r="A526" s="82">
        <f t="shared" si="120"/>
        <v>42843</v>
      </c>
      <c r="B526" s="84">
        <f t="shared" si="119"/>
        <v>4735</v>
      </c>
      <c r="C526" s="84">
        <f t="shared" si="119"/>
        <v>5</v>
      </c>
      <c r="D526" s="84">
        <f t="shared" si="119"/>
        <v>4730</v>
      </c>
      <c r="E526" s="84">
        <f t="shared" si="119"/>
        <v>157</v>
      </c>
      <c r="F526" s="96">
        <f t="shared" si="116"/>
        <v>0.96790678659035156</v>
      </c>
      <c r="G526" s="71">
        <f t="shared" si="121"/>
        <v>0.98</v>
      </c>
      <c r="H526" s="75">
        <f t="shared" si="122"/>
        <v>0.92999999999999994</v>
      </c>
      <c r="I526" s="237">
        <f t="shared" si="117"/>
        <v>1055.9662090813092</v>
      </c>
      <c r="J526" s="85">
        <f t="shared" si="123"/>
        <v>3000</v>
      </c>
      <c r="K526" s="217">
        <f t="shared" si="124"/>
        <v>3150</v>
      </c>
      <c r="L526" s="245">
        <f t="shared" ref="L526:N526" si="140">+L21+L56+L336+L406+L441+L91+L126+L161+L196+L231+L266+L301+L371+L406+L441+L476</f>
        <v>53</v>
      </c>
      <c r="M526" s="2">
        <f t="shared" si="140"/>
        <v>97</v>
      </c>
      <c r="N526" s="2">
        <f t="shared" si="140"/>
        <v>7</v>
      </c>
    </row>
    <row r="527" spans="1:14" x14ac:dyDescent="0.2">
      <c r="A527" s="82">
        <f t="shared" si="120"/>
        <v>42844</v>
      </c>
      <c r="B527" s="84">
        <f t="shared" si="119"/>
        <v>4700</v>
      </c>
      <c r="C527" s="84">
        <f t="shared" si="119"/>
        <v>3</v>
      </c>
      <c r="D527" s="84">
        <f t="shared" si="119"/>
        <v>4697</v>
      </c>
      <c r="E527" s="84">
        <f t="shared" si="119"/>
        <v>140</v>
      </c>
      <c r="F527" s="96">
        <f t="shared" si="116"/>
        <v>0.97107438016528924</v>
      </c>
      <c r="G527" s="71">
        <f t="shared" si="121"/>
        <v>0.98</v>
      </c>
      <c r="H527" s="75">
        <f t="shared" si="122"/>
        <v>0.92999999999999994</v>
      </c>
      <c r="I527" s="237">
        <f t="shared" si="117"/>
        <v>638.29787234042544</v>
      </c>
      <c r="J527" s="85">
        <f t="shared" si="123"/>
        <v>3000</v>
      </c>
      <c r="K527" s="217">
        <f t="shared" si="124"/>
        <v>3150</v>
      </c>
      <c r="L527" s="245">
        <f t="shared" ref="L527:N527" si="141">+L22+L57+L337+L407+L442+L92+L127+L162+L197+L232+L267+L302+L372+L407+L442+L477</f>
        <v>40</v>
      </c>
      <c r="M527" s="2">
        <f t="shared" si="141"/>
        <v>87</v>
      </c>
      <c r="N527" s="2">
        <f t="shared" si="141"/>
        <v>13</v>
      </c>
    </row>
    <row r="528" spans="1:14" x14ac:dyDescent="0.2">
      <c r="A528" s="82">
        <f t="shared" si="120"/>
        <v>42845</v>
      </c>
      <c r="B528" s="84">
        <f t="shared" si="119"/>
        <v>5929</v>
      </c>
      <c r="C528" s="84">
        <f t="shared" si="119"/>
        <v>8</v>
      </c>
      <c r="D528" s="84">
        <f t="shared" si="119"/>
        <v>5921</v>
      </c>
      <c r="E528" s="84">
        <f t="shared" si="119"/>
        <v>158</v>
      </c>
      <c r="F528" s="96">
        <f t="shared" si="116"/>
        <v>0.97404304254969609</v>
      </c>
      <c r="G528" s="71">
        <f t="shared" si="121"/>
        <v>0.98</v>
      </c>
      <c r="H528" s="75">
        <f t="shared" si="122"/>
        <v>0.92999999999999994</v>
      </c>
      <c r="I528" s="237">
        <f t="shared" si="117"/>
        <v>1349.3000505987518</v>
      </c>
      <c r="J528" s="85">
        <f t="shared" si="123"/>
        <v>3000</v>
      </c>
      <c r="K528" s="217">
        <f t="shared" si="124"/>
        <v>3150</v>
      </c>
      <c r="L528" s="245">
        <f t="shared" ref="L528:N528" si="142">+L23+L58+L338+L408+L443+L93+L128+L163+L198+L233+L268+L303+L373+L408+L443+L478</f>
        <v>27</v>
      </c>
      <c r="M528" s="2">
        <f t="shared" si="142"/>
        <v>95</v>
      </c>
      <c r="N528" s="2">
        <f t="shared" si="142"/>
        <v>36</v>
      </c>
    </row>
    <row r="529" spans="1:14" x14ac:dyDescent="0.2">
      <c r="A529" s="82">
        <f t="shared" si="120"/>
        <v>42846</v>
      </c>
      <c r="B529" s="84">
        <f t="shared" si="119"/>
        <v>4652</v>
      </c>
      <c r="C529" s="84">
        <f t="shared" si="119"/>
        <v>6</v>
      </c>
      <c r="D529" s="84">
        <f t="shared" si="119"/>
        <v>4646</v>
      </c>
      <c r="E529" s="84">
        <f t="shared" si="119"/>
        <v>109</v>
      </c>
      <c r="F529" s="96">
        <f t="shared" si="116"/>
        <v>0.97710565007351402</v>
      </c>
      <c r="G529" s="71">
        <f t="shared" si="121"/>
        <v>0.98</v>
      </c>
      <c r="H529" s="75">
        <f t="shared" si="122"/>
        <v>0.92999999999999994</v>
      </c>
      <c r="I529" s="237">
        <f t="shared" si="117"/>
        <v>1289.7678417884781</v>
      </c>
      <c r="J529" s="85">
        <f t="shared" si="123"/>
        <v>3000</v>
      </c>
      <c r="K529" s="217">
        <f t="shared" si="124"/>
        <v>3150</v>
      </c>
      <c r="L529" s="245">
        <f t="shared" ref="L529:N529" si="143">+L24+L59+L339+L409+L444+L94+L129+L164+L199+L234+L269+L304+L374+L409+L444+L479</f>
        <v>8</v>
      </c>
      <c r="M529" s="2">
        <f t="shared" si="143"/>
        <v>79</v>
      </c>
      <c r="N529" s="2">
        <f t="shared" si="143"/>
        <v>22</v>
      </c>
    </row>
    <row r="530" spans="1:14" x14ac:dyDescent="0.2">
      <c r="A530" s="82">
        <f t="shared" si="120"/>
        <v>42847</v>
      </c>
      <c r="B530" s="84">
        <f t="shared" si="119"/>
        <v>0</v>
      </c>
      <c r="C530" s="84">
        <f t="shared" si="119"/>
        <v>0</v>
      </c>
      <c r="D530" s="84">
        <f t="shared" si="119"/>
        <v>0</v>
      </c>
      <c r="E530" s="84">
        <f t="shared" si="119"/>
        <v>0</v>
      </c>
      <c r="F530" s="96" t="str">
        <f t="shared" si="116"/>
        <v/>
      </c>
      <c r="G530" s="71">
        <f t="shared" si="121"/>
        <v>0.98</v>
      </c>
      <c r="H530" s="75">
        <f t="shared" si="122"/>
        <v>0.92999999999999994</v>
      </c>
      <c r="I530" s="237" t="str">
        <f t="shared" si="117"/>
        <v/>
      </c>
      <c r="J530" s="85">
        <f t="shared" si="123"/>
        <v>3000</v>
      </c>
      <c r="K530" s="217">
        <f t="shared" si="124"/>
        <v>3150</v>
      </c>
      <c r="L530" s="245">
        <f t="shared" ref="L530:N530" si="144">+L25+L60+L340+L410+L445+L95+L130+L165+L200+L235+L270+L305+L375+L410+L445+L480</f>
        <v>0</v>
      </c>
      <c r="M530" s="2">
        <f t="shared" si="144"/>
        <v>0</v>
      </c>
      <c r="N530" s="2">
        <f t="shared" si="144"/>
        <v>0</v>
      </c>
    </row>
    <row r="531" spans="1:14" x14ac:dyDescent="0.2">
      <c r="A531" s="82">
        <f t="shared" si="120"/>
        <v>42848</v>
      </c>
      <c r="B531" s="84">
        <f t="shared" si="119"/>
        <v>0</v>
      </c>
      <c r="C531" s="84">
        <f t="shared" si="119"/>
        <v>0</v>
      </c>
      <c r="D531" s="84">
        <f t="shared" si="119"/>
        <v>0</v>
      </c>
      <c r="E531" s="84">
        <f t="shared" si="119"/>
        <v>0</v>
      </c>
      <c r="F531" s="96" t="str">
        <f t="shared" si="116"/>
        <v/>
      </c>
      <c r="G531" s="71">
        <f t="shared" si="121"/>
        <v>0.98</v>
      </c>
      <c r="H531" s="75">
        <f t="shared" si="122"/>
        <v>0.92999999999999994</v>
      </c>
      <c r="I531" s="237" t="str">
        <f t="shared" si="117"/>
        <v/>
      </c>
      <c r="J531" s="85">
        <f t="shared" si="123"/>
        <v>3000</v>
      </c>
      <c r="K531" s="217">
        <f t="shared" si="124"/>
        <v>3150</v>
      </c>
      <c r="L531" s="245">
        <f t="shared" ref="L531:N531" si="145">+L26+L61+L341+L411+L446+L96+L131+L166+L201+L236+L271+L306+L376+L411+L446+L481</f>
        <v>0</v>
      </c>
      <c r="M531" s="2">
        <f t="shared" si="145"/>
        <v>0</v>
      </c>
      <c r="N531" s="2">
        <f t="shared" si="145"/>
        <v>0</v>
      </c>
    </row>
    <row r="532" spans="1:14" x14ac:dyDescent="0.2">
      <c r="A532" s="82">
        <f t="shared" si="120"/>
        <v>42849</v>
      </c>
      <c r="B532" s="84">
        <f t="shared" si="119"/>
        <v>5248</v>
      </c>
      <c r="C532" s="84">
        <f t="shared" si="119"/>
        <v>11</v>
      </c>
      <c r="D532" s="84">
        <f t="shared" si="119"/>
        <v>5237</v>
      </c>
      <c r="E532" s="84">
        <f t="shared" si="119"/>
        <v>107</v>
      </c>
      <c r="F532" s="96">
        <f t="shared" si="116"/>
        <v>0.98001867413632116</v>
      </c>
      <c r="G532" s="71">
        <f t="shared" si="121"/>
        <v>0.98</v>
      </c>
      <c r="H532" s="75">
        <f t="shared" si="122"/>
        <v>0.92999999999999994</v>
      </c>
      <c r="I532" s="237">
        <f t="shared" si="117"/>
        <v>2096.0365853658536</v>
      </c>
      <c r="J532" s="85">
        <f t="shared" si="123"/>
        <v>3000</v>
      </c>
      <c r="K532" s="217">
        <f t="shared" si="124"/>
        <v>3150</v>
      </c>
      <c r="L532" s="245">
        <f t="shared" ref="L532:N532" si="146">+L27+L62+L342+L412+L447+L97+L132+L167+L202+L237+L272+L307+L377+L412+L447+L482</f>
        <v>8</v>
      </c>
      <c r="M532" s="2">
        <f t="shared" si="146"/>
        <v>81</v>
      </c>
      <c r="N532" s="2">
        <f t="shared" si="146"/>
        <v>18</v>
      </c>
    </row>
    <row r="533" spans="1:14" x14ac:dyDescent="0.2">
      <c r="A533" s="82">
        <f t="shared" si="120"/>
        <v>42850</v>
      </c>
      <c r="B533" s="84">
        <f t="shared" si="119"/>
        <v>5908</v>
      </c>
      <c r="C533" s="84">
        <f t="shared" si="119"/>
        <v>7</v>
      </c>
      <c r="D533" s="84">
        <f t="shared" si="119"/>
        <v>5901</v>
      </c>
      <c r="E533" s="84">
        <f t="shared" si="119"/>
        <v>92</v>
      </c>
      <c r="F533" s="96">
        <f t="shared" si="116"/>
        <v>0.98466666666666669</v>
      </c>
      <c r="G533" s="71">
        <f t="shared" si="121"/>
        <v>0.98</v>
      </c>
      <c r="H533" s="75">
        <f t="shared" si="122"/>
        <v>0.92999999999999994</v>
      </c>
      <c r="I533" s="237">
        <f t="shared" si="117"/>
        <v>1184.834123222749</v>
      </c>
      <c r="J533" s="85">
        <f t="shared" si="123"/>
        <v>3000</v>
      </c>
      <c r="K533" s="217">
        <f t="shared" si="124"/>
        <v>3150</v>
      </c>
      <c r="L533" s="245">
        <f t="shared" ref="L533:N533" si="147">+L28+L63+L343+L413+L448+L98+L133+L168+L203+L238+L273+L308+L378+L413+L448+L483</f>
        <v>11</v>
      </c>
      <c r="M533" s="2">
        <f t="shared" si="147"/>
        <v>71</v>
      </c>
      <c r="N533" s="2">
        <f t="shared" si="147"/>
        <v>10</v>
      </c>
    </row>
    <row r="534" spans="1:14" x14ac:dyDescent="0.2">
      <c r="A534" s="82">
        <f t="shared" si="120"/>
        <v>42851</v>
      </c>
      <c r="B534" s="84">
        <f t="shared" si="119"/>
        <v>4673</v>
      </c>
      <c r="C534" s="84">
        <f t="shared" si="119"/>
        <v>9</v>
      </c>
      <c r="D534" s="84">
        <f t="shared" si="119"/>
        <v>4664</v>
      </c>
      <c r="E534" s="84">
        <f t="shared" si="119"/>
        <v>149</v>
      </c>
      <c r="F534" s="96">
        <f t="shared" si="116"/>
        <v>0.96909995852343422</v>
      </c>
      <c r="G534" s="71">
        <f t="shared" si="121"/>
        <v>0.98</v>
      </c>
      <c r="H534" s="75">
        <f t="shared" si="122"/>
        <v>0.92999999999999994</v>
      </c>
      <c r="I534" s="237">
        <f t="shared" si="117"/>
        <v>1925.9576289321635</v>
      </c>
      <c r="J534" s="85">
        <f t="shared" si="123"/>
        <v>3000</v>
      </c>
      <c r="K534" s="217">
        <f t="shared" si="124"/>
        <v>3150</v>
      </c>
      <c r="L534" s="245">
        <f t="shared" ref="L534:N534" si="148">+L29+L64+L344+L414+L449+L99+L134+L169+L204+L239+L274+L309+L379+L414+L449+L484</f>
        <v>0</v>
      </c>
      <c r="M534" s="2">
        <f t="shared" si="148"/>
        <v>122</v>
      </c>
      <c r="N534" s="2">
        <f t="shared" si="148"/>
        <v>27</v>
      </c>
    </row>
    <row r="535" spans="1:14" x14ac:dyDescent="0.2">
      <c r="A535" s="82">
        <f t="shared" si="120"/>
        <v>42852</v>
      </c>
      <c r="B535" s="84">
        <f t="shared" si="119"/>
        <v>5089</v>
      </c>
      <c r="C535" s="84">
        <f t="shared" si="119"/>
        <v>6</v>
      </c>
      <c r="D535" s="84">
        <f t="shared" si="119"/>
        <v>5082</v>
      </c>
      <c r="E535" s="84">
        <f t="shared" si="119"/>
        <v>132</v>
      </c>
      <c r="F535" s="96">
        <f t="shared" si="116"/>
        <v>0.97471748707144223</v>
      </c>
      <c r="G535" s="71">
        <f t="shared" si="121"/>
        <v>0.98</v>
      </c>
      <c r="H535" s="75">
        <f t="shared" si="122"/>
        <v>0.92999999999999994</v>
      </c>
      <c r="I535" s="237">
        <f t="shared" si="117"/>
        <v>1179.2452830188679</v>
      </c>
      <c r="J535" s="85">
        <f t="shared" si="123"/>
        <v>3000</v>
      </c>
      <c r="K535" s="217">
        <f t="shared" si="124"/>
        <v>3150</v>
      </c>
      <c r="L535" s="245">
        <f t="shared" ref="L535:N535" si="149">+L30+L65+L345+L415+L450+L100+L135+L170+L205+L240+L275+L310+L380+L415+L450+L485</f>
        <v>12</v>
      </c>
      <c r="M535" s="2">
        <f t="shared" si="149"/>
        <v>86</v>
      </c>
      <c r="N535" s="2">
        <f t="shared" si="149"/>
        <v>34</v>
      </c>
    </row>
    <row r="536" spans="1:14" x14ac:dyDescent="0.2">
      <c r="A536" s="82">
        <f t="shared" si="120"/>
        <v>42853</v>
      </c>
      <c r="B536" s="84">
        <f t="shared" si="119"/>
        <v>2931</v>
      </c>
      <c r="C536" s="84">
        <f t="shared" si="119"/>
        <v>7</v>
      </c>
      <c r="D536" s="84">
        <f t="shared" si="119"/>
        <v>2924</v>
      </c>
      <c r="E536" s="84">
        <f t="shared" si="119"/>
        <v>40</v>
      </c>
      <c r="F536" s="96">
        <f t="shared" si="116"/>
        <v>0.98653651969033995</v>
      </c>
      <c r="G536" s="71">
        <f t="shared" si="121"/>
        <v>0.98</v>
      </c>
      <c r="H536" s="75">
        <f t="shared" si="122"/>
        <v>0.92999999999999994</v>
      </c>
      <c r="I536" s="237">
        <f t="shared" si="117"/>
        <v>2388.263391334016</v>
      </c>
      <c r="J536" s="85">
        <f t="shared" si="123"/>
        <v>3000</v>
      </c>
      <c r="K536" s="217">
        <f t="shared" si="124"/>
        <v>3150</v>
      </c>
      <c r="L536" s="245">
        <f t="shared" ref="L536:N536" si="150">+L31+L66+L346+L416+L451+L101+L136+L171+L206+L241+L276+L311+L381+L416+L451+L486</f>
        <v>0</v>
      </c>
      <c r="M536" s="2">
        <f t="shared" si="150"/>
        <v>32</v>
      </c>
      <c r="N536" s="2">
        <f t="shared" si="150"/>
        <v>8</v>
      </c>
    </row>
    <row r="537" spans="1:14" x14ac:dyDescent="0.2">
      <c r="A537" s="82">
        <f t="shared" si="120"/>
        <v>42854</v>
      </c>
      <c r="B537" s="84">
        <f t="shared" si="119"/>
        <v>0</v>
      </c>
      <c r="C537" s="84">
        <f t="shared" si="119"/>
        <v>0</v>
      </c>
      <c r="D537" s="84">
        <f t="shared" si="119"/>
        <v>0</v>
      </c>
      <c r="E537" s="84">
        <f t="shared" si="119"/>
        <v>0</v>
      </c>
      <c r="F537" s="96" t="str">
        <f t="shared" si="116"/>
        <v/>
      </c>
      <c r="G537" s="71">
        <f t="shared" si="121"/>
        <v>0.98</v>
      </c>
      <c r="H537" s="75">
        <f t="shared" si="122"/>
        <v>0.92999999999999994</v>
      </c>
      <c r="I537" s="237" t="str">
        <f t="shared" si="117"/>
        <v/>
      </c>
      <c r="J537" s="85">
        <f t="shared" si="123"/>
        <v>3000</v>
      </c>
      <c r="K537" s="217">
        <f t="shared" si="124"/>
        <v>3150</v>
      </c>
      <c r="L537" s="245">
        <f t="shared" ref="L537:N537" si="151">+L32+L67+L347+L417+L452+L102+L137+L172+L207+L242+L277+L312+L382+L417+L452+L487</f>
        <v>0</v>
      </c>
      <c r="M537" s="2">
        <f t="shared" si="151"/>
        <v>0</v>
      </c>
      <c r="N537" s="2">
        <f t="shared" si="151"/>
        <v>0</v>
      </c>
    </row>
    <row r="538" spans="1:14" x14ac:dyDescent="0.2">
      <c r="A538" s="82">
        <f t="shared" si="120"/>
        <v>42855</v>
      </c>
      <c r="B538" s="84">
        <f t="shared" si="119"/>
        <v>0</v>
      </c>
      <c r="C538" s="84">
        <f t="shared" si="119"/>
        <v>0</v>
      </c>
      <c r="D538" s="84">
        <f t="shared" si="119"/>
        <v>0</v>
      </c>
      <c r="E538" s="84">
        <f t="shared" si="119"/>
        <v>0</v>
      </c>
      <c r="F538" s="96" t="str">
        <f t="shared" si="116"/>
        <v/>
      </c>
      <c r="G538" s="71">
        <f t="shared" si="121"/>
        <v>0.98</v>
      </c>
      <c r="H538" s="75">
        <f t="shared" si="122"/>
        <v>0.92999999999999994</v>
      </c>
      <c r="I538" s="237" t="str">
        <f t="shared" si="117"/>
        <v/>
      </c>
      <c r="J538" s="85">
        <f t="shared" si="123"/>
        <v>3000</v>
      </c>
      <c r="K538" s="217">
        <f t="shared" si="124"/>
        <v>3150</v>
      </c>
      <c r="L538" s="245">
        <f t="shared" ref="L538:N538" si="152">+L33+L68+L348+L418+L453+L103+L138+L173+L208+L243+L278+L313+L383+L418+L453+L488</f>
        <v>0</v>
      </c>
      <c r="M538" s="2">
        <f t="shared" si="152"/>
        <v>0</v>
      </c>
      <c r="N538" s="2">
        <f t="shared" si="152"/>
        <v>0</v>
      </c>
    </row>
    <row r="539" spans="1:14" ht="13.5" thickBot="1" x14ac:dyDescent="0.25">
      <c r="A539" s="82" t="str">
        <f t="shared" si="120"/>
        <v/>
      </c>
      <c r="B539" s="84">
        <f t="shared" si="119"/>
        <v>0</v>
      </c>
      <c r="C539" s="84">
        <f t="shared" si="119"/>
        <v>0</v>
      </c>
      <c r="D539" s="84">
        <f t="shared" si="119"/>
        <v>0</v>
      </c>
      <c r="E539" s="84">
        <f t="shared" si="119"/>
        <v>0</v>
      </c>
      <c r="F539" s="97" t="str">
        <f t="shared" si="116"/>
        <v/>
      </c>
      <c r="G539" s="90">
        <f t="shared" si="121"/>
        <v>0.98</v>
      </c>
      <c r="H539" s="76">
        <f t="shared" si="122"/>
        <v>0.92999999999999994</v>
      </c>
      <c r="I539" s="238" t="str">
        <f t="shared" si="117"/>
        <v/>
      </c>
      <c r="J539" s="87">
        <f t="shared" si="123"/>
        <v>3000</v>
      </c>
      <c r="K539" s="218">
        <f t="shared" si="124"/>
        <v>3150</v>
      </c>
      <c r="L539" s="246">
        <f t="shared" ref="L539:N539" si="153">+L34+L69+L349+L419+L454+L104+L139+L174+L209+L244+L279+L314+L384+L419+L454+L489</f>
        <v>0</v>
      </c>
      <c r="M539" s="4">
        <f t="shared" si="153"/>
        <v>0</v>
      </c>
      <c r="N539" s="4">
        <f t="shared" si="153"/>
        <v>0</v>
      </c>
    </row>
    <row r="540" spans="1:14" ht="13.5" thickBot="1" x14ac:dyDescent="0.25">
      <c r="A540" s="83" t="s">
        <v>24</v>
      </c>
      <c r="B540" s="88">
        <f>SUM(B509:B539)</f>
        <v>87113</v>
      </c>
      <c r="C540" s="89">
        <f t="shared" ref="C540:E540" si="154">SUM(C509:C539)</f>
        <v>129</v>
      </c>
      <c r="D540" s="89">
        <f t="shared" si="154"/>
        <v>86982</v>
      </c>
      <c r="E540" s="94">
        <f t="shared" si="154"/>
        <v>2245</v>
      </c>
      <c r="F540" s="98">
        <f t="shared" si="116"/>
        <v>0.97487634011504287</v>
      </c>
      <c r="G540" s="95">
        <f t="shared" si="121"/>
        <v>0.98</v>
      </c>
      <c r="H540" s="78">
        <f t="shared" si="122"/>
        <v>0.92999999999999994</v>
      </c>
      <c r="I540" s="239">
        <f t="shared" si="117"/>
        <v>1480.8692358025967</v>
      </c>
      <c r="J540" s="89">
        <f t="shared" si="123"/>
        <v>3000</v>
      </c>
      <c r="K540" s="219">
        <f t="shared" si="124"/>
        <v>3150</v>
      </c>
      <c r="L540" s="104">
        <f t="shared" ref="L540:N540" si="155">SUM(L509:L539)</f>
        <v>212</v>
      </c>
      <c r="M540" s="94">
        <f t="shared" si="155"/>
        <v>1555</v>
      </c>
      <c r="N540" s="79">
        <f t="shared" si="155"/>
        <v>478</v>
      </c>
    </row>
  </sheetData>
  <mergeCells count="25">
    <mergeCell ref="A507:N507"/>
    <mergeCell ref="A457:N457"/>
    <mergeCell ref="A2:N2"/>
    <mergeCell ref="A422:N422"/>
    <mergeCell ref="A504:C504"/>
    <mergeCell ref="A505:C505"/>
    <mergeCell ref="A387:N387"/>
    <mergeCell ref="A317:N317"/>
    <mergeCell ref="A37:N37"/>
    <mergeCell ref="A497:C497"/>
    <mergeCell ref="A498:C498"/>
    <mergeCell ref="A499:C499"/>
    <mergeCell ref="A502:C502"/>
    <mergeCell ref="A503:C503"/>
    <mergeCell ref="A494:C494"/>
    <mergeCell ref="A495:C495"/>
    <mergeCell ref="A496:C496"/>
    <mergeCell ref="A352:N352"/>
    <mergeCell ref="A282:N282"/>
    <mergeCell ref="A72:N72"/>
    <mergeCell ref="A107:N107"/>
    <mergeCell ref="A142:N142"/>
    <mergeCell ref="A177:N177"/>
    <mergeCell ref="A212:N212"/>
    <mergeCell ref="A247:N247"/>
  </mergeCells>
  <conditionalFormatting sqref="B4:F35 B509:F540">
    <cfRule type="cellIs" dxfId="499" priority="191" operator="equal">
      <formula>0</formula>
    </cfRule>
  </conditionalFormatting>
  <conditionalFormatting sqref="F4:F35">
    <cfRule type="cellIs" dxfId="498" priority="188" operator="between">
      <formula>$G$4</formula>
      <formula>0</formula>
    </cfRule>
    <cfRule type="cellIs" dxfId="497" priority="189" operator="between">
      <formula>$H$4</formula>
      <formula>1</formula>
    </cfRule>
    <cfRule type="cellIs" dxfId="496" priority="190" operator="between">
      <formula>$G$4</formula>
      <formula>$H$4</formula>
    </cfRule>
  </conditionalFormatting>
  <conditionalFormatting sqref="I4:I35">
    <cfRule type="cellIs" dxfId="495" priority="180" operator="between">
      <formula>$J$4</formula>
      <formula>1000000000</formula>
    </cfRule>
    <cfRule type="cellIs" dxfId="494" priority="181" operator="between">
      <formula>$K$4</formula>
      <formula>$J$4</formula>
    </cfRule>
    <cfRule type="cellIs" dxfId="493" priority="182" operator="between">
      <formula>0</formula>
      <formula>$K$4</formula>
    </cfRule>
  </conditionalFormatting>
  <conditionalFormatting sqref="I389:I420">
    <cfRule type="cellIs" dxfId="492" priority="159" operator="between">
      <formula>$J$4</formula>
      <formula>1000000000</formula>
    </cfRule>
    <cfRule type="cellIs" dxfId="491" priority="160" operator="between">
      <formula>$K$4</formula>
      <formula>$J$4</formula>
    </cfRule>
    <cfRule type="cellIs" dxfId="490" priority="161" operator="between">
      <formula>0</formula>
      <formula>$K$4</formula>
    </cfRule>
  </conditionalFormatting>
  <conditionalFormatting sqref="B39:F70">
    <cfRule type="cellIs" dxfId="489" priority="179" operator="equal">
      <formula>0</formula>
    </cfRule>
  </conditionalFormatting>
  <conditionalFormatting sqref="F39:F70">
    <cfRule type="cellIs" dxfId="488" priority="176" operator="between">
      <formula>$G$4</formula>
      <formula>0</formula>
    </cfRule>
    <cfRule type="cellIs" dxfId="487" priority="177" operator="between">
      <formula>$H$4</formula>
      <formula>1</formula>
    </cfRule>
    <cfRule type="cellIs" dxfId="486" priority="178" operator="between">
      <formula>$G$4</formula>
      <formula>$H$4</formula>
    </cfRule>
  </conditionalFormatting>
  <conditionalFormatting sqref="I39:I70">
    <cfRule type="cellIs" dxfId="485" priority="173" operator="between">
      <formula>$J$4</formula>
      <formula>1000000000</formula>
    </cfRule>
    <cfRule type="cellIs" dxfId="484" priority="174" operator="between">
      <formula>$K$4</formula>
      <formula>$J$4</formula>
    </cfRule>
    <cfRule type="cellIs" dxfId="483" priority="175" operator="between">
      <formula>0</formula>
      <formula>$K$4</formula>
    </cfRule>
  </conditionalFormatting>
  <conditionalFormatting sqref="B319:F350">
    <cfRule type="cellIs" dxfId="482" priority="172" operator="equal">
      <formula>0</formula>
    </cfRule>
  </conditionalFormatting>
  <conditionalFormatting sqref="F319:F350">
    <cfRule type="cellIs" dxfId="481" priority="169" operator="between">
      <formula>$G$4</formula>
      <formula>0</formula>
    </cfRule>
    <cfRule type="cellIs" dxfId="480" priority="170" operator="between">
      <formula>$H$4</formula>
      <formula>1</formula>
    </cfRule>
    <cfRule type="cellIs" dxfId="479" priority="171" operator="between">
      <formula>$G$4</formula>
      <formula>$H$4</formula>
    </cfRule>
  </conditionalFormatting>
  <conditionalFormatting sqref="I319:I350">
    <cfRule type="cellIs" dxfId="478" priority="166" operator="between">
      <formula>$J$4</formula>
      <formula>1000000000</formula>
    </cfRule>
    <cfRule type="cellIs" dxfId="477" priority="167" operator="between">
      <formula>$K$4</formula>
      <formula>$J$4</formula>
    </cfRule>
    <cfRule type="cellIs" dxfId="476" priority="168" operator="between">
      <formula>0</formula>
      <formula>$K$4</formula>
    </cfRule>
  </conditionalFormatting>
  <conditionalFormatting sqref="B389:F420">
    <cfRule type="cellIs" dxfId="475" priority="165" operator="equal">
      <formula>0</formula>
    </cfRule>
  </conditionalFormatting>
  <conditionalFormatting sqref="F389:F420">
    <cfRule type="cellIs" dxfId="474" priority="162" operator="between">
      <formula>$G$4</formula>
      <formula>0</formula>
    </cfRule>
    <cfRule type="cellIs" dxfId="473" priority="163" operator="between">
      <formula>$H$4</formula>
      <formula>1</formula>
    </cfRule>
    <cfRule type="cellIs" dxfId="472" priority="164" operator="between">
      <formula>$G$4</formula>
      <formula>$H$4</formula>
    </cfRule>
  </conditionalFormatting>
  <conditionalFormatting sqref="L4:L35">
    <cfRule type="cellIs" dxfId="471" priority="158" operator="equal">
      <formula>0</formula>
    </cfRule>
  </conditionalFormatting>
  <conditionalFormatting sqref="N4:N35">
    <cfRule type="cellIs" dxfId="470" priority="150" operator="equal">
      <formula>0</formula>
    </cfRule>
  </conditionalFormatting>
  <conditionalFormatting sqref="M4:M35">
    <cfRule type="cellIs" dxfId="469" priority="154" operator="equal">
      <formula>0</formula>
    </cfRule>
  </conditionalFormatting>
  <conditionalFormatting sqref="N39:N70">
    <cfRule type="cellIs" dxfId="468" priority="144" operator="equal">
      <formula>0</formula>
    </cfRule>
  </conditionalFormatting>
  <conditionalFormatting sqref="L39:L70">
    <cfRule type="cellIs" dxfId="467" priority="146" operator="equal">
      <formula>0</formula>
    </cfRule>
  </conditionalFormatting>
  <conditionalFormatting sqref="L389:L420">
    <cfRule type="cellIs" dxfId="466" priority="140" operator="equal">
      <formula>0</formula>
    </cfRule>
  </conditionalFormatting>
  <conditionalFormatting sqref="M319:M350">
    <cfRule type="cellIs" dxfId="465" priority="142" operator="equal">
      <formula>0</formula>
    </cfRule>
  </conditionalFormatting>
  <conditionalFormatting sqref="M39:M70">
    <cfRule type="cellIs" dxfId="464" priority="145" operator="equal">
      <formula>0</formula>
    </cfRule>
  </conditionalFormatting>
  <conditionalFormatting sqref="L319:L350">
    <cfRule type="cellIs" dxfId="463" priority="143" operator="equal">
      <formula>0</formula>
    </cfRule>
  </conditionalFormatting>
  <conditionalFormatting sqref="N319:N350">
    <cfRule type="cellIs" dxfId="462" priority="141" operator="equal">
      <formula>0</formula>
    </cfRule>
  </conditionalFormatting>
  <conditionalFormatting sqref="M389:M420">
    <cfRule type="cellIs" dxfId="461" priority="139" operator="equal">
      <formula>0</formula>
    </cfRule>
  </conditionalFormatting>
  <conditionalFormatting sqref="N389:N420">
    <cfRule type="cellIs" dxfId="460" priority="138" operator="equal">
      <formula>0</formula>
    </cfRule>
  </conditionalFormatting>
  <conditionalFormatting sqref="D499:M499 O499:Q499">
    <cfRule type="cellIs" dxfId="459" priority="136" operator="between">
      <formula>D498</formula>
      <formula>1</formula>
    </cfRule>
    <cfRule type="cellIs" dxfId="458" priority="137" operator="between">
      <formula>0</formula>
      <formula>D498</formula>
    </cfRule>
  </conditionalFormatting>
  <conditionalFormatting sqref="D505:Q505">
    <cfRule type="cellIs" dxfId="457" priority="128" operator="between">
      <formula>D504</formula>
      <formula>100000000</formula>
    </cfRule>
    <cfRule type="cellIs" dxfId="456" priority="129" operator="between">
      <formula>0</formula>
      <formula>D504</formula>
    </cfRule>
  </conditionalFormatting>
  <conditionalFormatting sqref="I424:I455">
    <cfRule type="cellIs" dxfId="455" priority="119" operator="between">
      <formula>$J$4</formula>
      <formula>1000000000</formula>
    </cfRule>
    <cfRule type="cellIs" dxfId="454" priority="120" operator="between">
      <formula>$K$4</formula>
      <formula>$J$4</formula>
    </cfRule>
    <cfRule type="cellIs" dxfId="453" priority="121" operator="between">
      <formula>0</formula>
      <formula>$K$4</formula>
    </cfRule>
  </conditionalFormatting>
  <conditionalFormatting sqref="B424:F455">
    <cfRule type="cellIs" dxfId="452" priority="125" operator="equal">
      <formula>0</formula>
    </cfRule>
  </conditionalFormatting>
  <conditionalFormatting sqref="F424:F455">
    <cfRule type="cellIs" dxfId="451" priority="122" operator="between">
      <formula>$G$4</formula>
      <formula>0</formula>
    </cfRule>
    <cfRule type="cellIs" dxfId="450" priority="123" operator="between">
      <formula>$H$4</formula>
      <formula>1</formula>
    </cfRule>
    <cfRule type="cellIs" dxfId="449" priority="124" operator="between">
      <formula>$G$4</formula>
      <formula>$H$4</formula>
    </cfRule>
  </conditionalFormatting>
  <conditionalFormatting sqref="L424:L455">
    <cfRule type="cellIs" dxfId="448" priority="118" operator="equal">
      <formula>0</formula>
    </cfRule>
  </conditionalFormatting>
  <conditionalFormatting sqref="M424:M455">
    <cfRule type="cellIs" dxfId="447" priority="117" operator="equal">
      <formula>0</formula>
    </cfRule>
  </conditionalFormatting>
  <conditionalFormatting sqref="N424:N455">
    <cfRule type="cellIs" dxfId="446" priority="116" operator="equal">
      <formula>0</formula>
    </cfRule>
  </conditionalFormatting>
  <conditionalFormatting sqref="I509:I540">
    <cfRule type="cellIs" dxfId="445" priority="101" operator="between">
      <formula>$J$4</formula>
      <formula>1000000000</formula>
    </cfRule>
    <cfRule type="cellIs" dxfId="444" priority="102" operator="between">
      <formula>$K$4</formula>
      <formula>$J$4</formula>
    </cfRule>
    <cfRule type="cellIs" dxfId="443" priority="103" operator="between">
      <formula>0</formula>
      <formula>$K$4</formula>
    </cfRule>
  </conditionalFormatting>
  <conditionalFormatting sqref="F509:F540">
    <cfRule type="cellIs" dxfId="442" priority="104" operator="between">
      <formula>$G$4</formula>
      <formula>0</formula>
    </cfRule>
    <cfRule type="cellIs" dxfId="441" priority="105" operator="between">
      <formula>$H$4</formula>
      <formula>1</formula>
    </cfRule>
    <cfRule type="cellIs" dxfId="440" priority="106" operator="between">
      <formula>$G$4</formula>
      <formula>$H$4</formula>
    </cfRule>
  </conditionalFormatting>
  <conditionalFormatting sqref="L540">
    <cfRule type="cellIs" dxfId="439" priority="100" operator="equal">
      <formula>0</formula>
    </cfRule>
  </conditionalFormatting>
  <conditionalFormatting sqref="M540">
    <cfRule type="cellIs" dxfId="438" priority="99" operator="equal">
      <formula>0</formula>
    </cfRule>
  </conditionalFormatting>
  <conditionalFormatting sqref="N540">
    <cfRule type="cellIs" dxfId="437" priority="98" operator="equal">
      <formula>0</formula>
    </cfRule>
  </conditionalFormatting>
  <conditionalFormatting sqref="L509:N539">
    <cfRule type="cellIs" dxfId="436" priority="97" operator="equal">
      <formula>0</formula>
    </cfRule>
  </conditionalFormatting>
  <conditionalFormatting sqref="N284:N315">
    <cfRule type="cellIs" dxfId="435" priority="27" operator="equal">
      <formula>0</formula>
    </cfRule>
  </conditionalFormatting>
  <conditionalFormatting sqref="B74:F105">
    <cfRule type="cellIs" dxfId="434" priority="96" operator="equal">
      <formula>0</formula>
    </cfRule>
  </conditionalFormatting>
  <conditionalFormatting sqref="F74:F105">
    <cfRule type="cellIs" dxfId="433" priority="93" operator="between">
      <formula>$G$4</formula>
      <formula>0</formula>
    </cfRule>
    <cfRule type="cellIs" dxfId="432" priority="94" operator="between">
      <formula>$H$4</formula>
      <formula>1</formula>
    </cfRule>
    <cfRule type="cellIs" dxfId="431" priority="95" operator="between">
      <formula>$G$4</formula>
      <formula>$H$4</formula>
    </cfRule>
  </conditionalFormatting>
  <conditionalFormatting sqref="I74:I105">
    <cfRule type="cellIs" dxfId="430" priority="90" operator="between">
      <formula>$J$4</formula>
      <formula>1000000000</formula>
    </cfRule>
    <cfRule type="cellIs" dxfId="429" priority="91" operator="between">
      <formula>$K$4</formula>
      <formula>$J$4</formula>
    </cfRule>
    <cfRule type="cellIs" dxfId="428" priority="92" operator="between">
      <formula>0</formula>
      <formula>$K$4</formula>
    </cfRule>
  </conditionalFormatting>
  <conditionalFormatting sqref="N74:N105">
    <cfRule type="cellIs" dxfId="427" priority="87" operator="equal">
      <formula>0</formula>
    </cfRule>
  </conditionalFormatting>
  <conditionalFormatting sqref="L74:L105">
    <cfRule type="cellIs" dxfId="426" priority="89" operator="equal">
      <formula>0</formula>
    </cfRule>
  </conditionalFormatting>
  <conditionalFormatting sqref="M74:M105">
    <cfRule type="cellIs" dxfId="425" priority="88" operator="equal">
      <formula>0</formula>
    </cfRule>
  </conditionalFormatting>
  <conditionalFormatting sqref="B109:F140">
    <cfRule type="cellIs" dxfId="424" priority="86" operator="equal">
      <formula>0</formula>
    </cfRule>
  </conditionalFormatting>
  <conditionalFormatting sqref="F109:F140">
    <cfRule type="cellIs" dxfId="423" priority="83" operator="between">
      <formula>$G$4</formula>
      <formula>0</formula>
    </cfRule>
    <cfRule type="cellIs" dxfId="422" priority="84" operator="between">
      <formula>$H$4</formula>
      <formula>1</formula>
    </cfRule>
    <cfRule type="cellIs" dxfId="421" priority="85" operator="between">
      <formula>$G$4</formula>
      <formula>$H$4</formula>
    </cfRule>
  </conditionalFormatting>
  <conditionalFormatting sqref="I109:I140">
    <cfRule type="cellIs" dxfId="420" priority="80" operator="between">
      <formula>$J$4</formula>
      <formula>1000000000</formula>
    </cfRule>
    <cfRule type="cellIs" dxfId="419" priority="81" operator="between">
      <formula>$K$4</formula>
      <formula>$J$4</formula>
    </cfRule>
    <cfRule type="cellIs" dxfId="418" priority="82" operator="between">
      <formula>0</formula>
      <formula>$K$4</formula>
    </cfRule>
  </conditionalFormatting>
  <conditionalFormatting sqref="N109:N140">
    <cfRule type="cellIs" dxfId="417" priority="77" operator="equal">
      <formula>0</formula>
    </cfRule>
  </conditionalFormatting>
  <conditionalFormatting sqref="L109:L140">
    <cfRule type="cellIs" dxfId="416" priority="79" operator="equal">
      <formula>0</formula>
    </cfRule>
  </conditionalFormatting>
  <conditionalFormatting sqref="M109:M140">
    <cfRule type="cellIs" dxfId="415" priority="78" operator="equal">
      <formula>0</formula>
    </cfRule>
  </conditionalFormatting>
  <conditionalFormatting sqref="B144:F175">
    <cfRule type="cellIs" dxfId="414" priority="76" operator="equal">
      <formula>0</formula>
    </cfRule>
  </conditionalFormatting>
  <conditionalFormatting sqref="F144:F175">
    <cfRule type="cellIs" dxfId="413" priority="73" operator="between">
      <formula>$G$4</formula>
      <formula>0</formula>
    </cfRule>
    <cfRule type="cellIs" dxfId="412" priority="74" operator="between">
      <formula>$H$4</formula>
      <formula>1</formula>
    </cfRule>
    <cfRule type="cellIs" dxfId="411" priority="75" operator="between">
      <formula>$G$4</formula>
      <formula>$H$4</formula>
    </cfRule>
  </conditionalFormatting>
  <conditionalFormatting sqref="I144:I175">
    <cfRule type="cellIs" dxfId="410" priority="70" operator="between">
      <formula>$J$4</formula>
      <formula>1000000000</formula>
    </cfRule>
    <cfRule type="cellIs" dxfId="409" priority="71" operator="between">
      <formula>$K$4</formula>
      <formula>$J$4</formula>
    </cfRule>
    <cfRule type="cellIs" dxfId="408" priority="72" operator="between">
      <formula>0</formula>
      <formula>$K$4</formula>
    </cfRule>
  </conditionalFormatting>
  <conditionalFormatting sqref="N144:N175">
    <cfRule type="cellIs" dxfId="407" priority="67" operator="equal">
      <formula>0</formula>
    </cfRule>
  </conditionalFormatting>
  <conditionalFormatting sqref="L144:L175">
    <cfRule type="cellIs" dxfId="406" priority="69" operator="equal">
      <formula>0</formula>
    </cfRule>
  </conditionalFormatting>
  <conditionalFormatting sqref="M144:M175">
    <cfRule type="cellIs" dxfId="405" priority="68" operator="equal">
      <formula>0</formula>
    </cfRule>
  </conditionalFormatting>
  <conditionalFormatting sqref="B179:F210">
    <cfRule type="cellIs" dxfId="404" priority="66" operator="equal">
      <formula>0</formula>
    </cfRule>
  </conditionalFormatting>
  <conditionalFormatting sqref="F179:F210">
    <cfRule type="cellIs" dxfId="403" priority="63" operator="between">
      <formula>$G$4</formula>
      <formula>0</formula>
    </cfRule>
    <cfRule type="cellIs" dxfId="402" priority="64" operator="between">
      <formula>$H$4</formula>
      <formula>1</formula>
    </cfRule>
    <cfRule type="cellIs" dxfId="401" priority="65" operator="between">
      <formula>$G$4</formula>
      <formula>$H$4</formula>
    </cfRule>
  </conditionalFormatting>
  <conditionalFormatting sqref="I179:I210">
    <cfRule type="cellIs" dxfId="400" priority="60" operator="between">
      <formula>$J$4</formula>
      <formula>1000000000</formula>
    </cfRule>
    <cfRule type="cellIs" dxfId="399" priority="61" operator="between">
      <formula>$K$4</formula>
      <formula>$J$4</formula>
    </cfRule>
    <cfRule type="cellIs" dxfId="398" priority="62" operator="between">
      <formula>0</formula>
      <formula>$K$4</formula>
    </cfRule>
  </conditionalFormatting>
  <conditionalFormatting sqref="N179:N210">
    <cfRule type="cellIs" dxfId="397" priority="57" operator="equal">
      <formula>0</formula>
    </cfRule>
  </conditionalFormatting>
  <conditionalFormatting sqref="L179:L210">
    <cfRule type="cellIs" dxfId="396" priority="59" operator="equal">
      <formula>0</formula>
    </cfRule>
  </conditionalFormatting>
  <conditionalFormatting sqref="M179:M210">
    <cfRule type="cellIs" dxfId="395" priority="58" operator="equal">
      <formula>0</formula>
    </cfRule>
  </conditionalFormatting>
  <conditionalFormatting sqref="B214:F245">
    <cfRule type="cellIs" dxfId="394" priority="56" operator="equal">
      <formula>0</formula>
    </cfRule>
  </conditionalFormatting>
  <conditionalFormatting sqref="F214:F245">
    <cfRule type="cellIs" dxfId="393" priority="53" operator="between">
      <formula>$G$4</formula>
      <formula>0</formula>
    </cfRule>
    <cfRule type="cellIs" dxfId="392" priority="54" operator="between">
      <formula>$H$4</formula>
      <formula>1</formula>
    </cfRule>
    <cfRule type="cellIs" dxfId="391" priority="55" operator="between">
      <formula>$G$4</formula>
      <formula>$H$4</formula>
    </cfRule>
  </conditionalFormatting>
  <conditionalFormatting sqref="I214:I245">
    <cfRule type="cellIs" dxfId="390" priority="50" operator="between">
      <formula>$J$4</formula>
      <formula>1000000000</formula>
    </cfRule>
    <cfRule type="cellIs" dxfId="389" priority="51" operator="between">
      <formula>$K$4</formula>
      <formula>$J$4</formula>
    </cfRule>
    <cfRule type="cellIs" dxfId="388" priority="52" operator="between">
      <formula>0</formula>
      <formula>$K$4</formula>
    </cfRule>
  </conditionalFormatting>
  <conditionalFormatting sqref="N214:N245">
    <cfRule type="cellIs" dxfId="387" priority="47" operator="equal">
      <formula>0</formula>
    </cfRule>
  </conditionalFormatting>
  <conditionalFormatting sqref="L214:L245">
    <cfRule type="cellIs" dxfId="386" priority="49" operator="equal">
      <formula>0</formula>
    </cfRule>
  </conditionalFormatting>
  <conditionalFormatting sqref="M214:M245">
    <cfRule type="cellIs" dxfId="385" priority="48" operator="equal">
      <formula>0</formula>
    </cfRule>
  </conditionalFormatting>
  <conditionalFormatting sqref="B249:F280">
    <cfRule type="cellIs" dxfId="384" priority="46" operator="equal">
      <formula>0</formula>
    </cfRule>
  </conditionalFormatting>
  <conditionalFormatting sqref="F249:F280">
    <cfRule type="cellIs" dxfId="383" priority="43" operator="between">
      <formula>$G$4</formula>
      <formula>0</formula>
    </cfRule>
    <cfRule type="cellIs" dxfId="382" priority="44" operator="between">
      <formula>$H$4</formula>
      <formula>1</formula>
    </cfRule>
    <cfRule type="cellIs" dxfId="381" priority="45" operator="between">
      <formula>$G$4</formula>
      <formula>$H$4</formula>
    </cfRule>
  </conditionalFormatting>
  <conditionalFormatting sqref="I249:I280">
    <cfRule type="cellIs" dxfId="380" priority="40" operator="between">
      <formula>$J$4</formula>
      <formula>1000000000</formula>
    </cfRule>
    <cfRule type="cellIs" dxfId="379" priority="41" operator="between">
      <formula>$K$4</formula>
      <formula>$J$4</formula>
    </cfRule>
    <cfRule type="cellIs" dxfId="378" priority="42" operator="between">
      <formula>0</formula>
      <formula>$K$4</formula>
    </cfRule>
  </conditionalFormatting>
  <conditionalFormatting sqref="N249:N280">
    <cfRule type="cellIs" dxfId="377" priority="37" operator="equal">
      <formula>0</formula>
    </cfRule>
  </conditionalFormatting>
  <conditionalFormatting sqref="L249:L280">
    <cfRule type="cellIs" dxfId="376" priority="39" operator="equal">
      <formula>0</formula>
    </cfRule>
  </conditionalFormatting>
  <conditionalFormatting sqref="M249:M280">
    <cfRule type="cellIs" dxfId="375" priority="38" operator="equal">
      <formula>0</formula>
    </cfRule>
  </conditionalFormatting>
  <conditionalFormatting sqref="B284:F315">
    <cfRule type="cellIs" dxfId="374" priority="36" operator="equal">
      <formula>0</formula>
    </cfRule>
  </conditionalFormatting>
  <conditionalFormatting sqref="F284:F315">
    <cfRule type="cellIs" dxfId="373" priority="33" operator="between">
      <formula>$G$4</formula>
      <formula>0</formula>
    </cfRule>
    <cfRule type="cellIs" dxfId="372" priority="34" operator="between">
      <formula>$H$4</formula>
      <formula>1</formula>
    </cfRule>
    <cfRule type="cellIs" dxfId="371" priority="35" operator="between">
      <formula>$G$4</formula>
      <formula>$H$4</formula>
    </cfRule>
  </conditionalFormatting>
  <conditionalFormatting sqref="I284:I315">
    <cfRule type="cellIs" dxfId="370" priority="30" operator="between">
      <formula>$J$4</formula>
      <formula>1000000000</formula>
    </cfRule>
    <cfRule type="cellIs" dxfId="369" priority="31" operator="between">
      <formula>$K$4</formula>
      <formula>$J$4</formula>
    </cfRule>
    <cfRule type="cellIs" dxfId="368" priority="32" operator="between">
      <formula>0</formula>
      <formula>$K$4</formula>
    </cfRule>
  </conditionalFormatting>
  <conditionalFormatting sqref="L284:L315">
    <cfRule type="cellIs" dxfId="367" priority="29" operator="equal">
      <formula>0</formula>
    </cfRule>
  </conditionalFormatting>
  <conditionalFormatting sqref="M284:M315">
    <cfRule type="cellIs" dxfId="366" priority="28" operator="equal">
      <formula>0</formula>
    </cfRule>
  </conditionalFormatting>
  <conditionalFormatting sqref="B354:F385">
    <cfRule type="cellIs" dxfId="365" priority="26" operator="equal">
      <formula>0</formula>
    </cfRule>
  </conditionalFormatting>
  <conditionalFormatting sqref="F354:F385">
    <cfRule type="cellIs" dxfId="364" priority="23" operator="between">
      <formula>$G$4</formula>
      <formula>0</formula>
    </cfRule>
    <cfRule type="cellIs" dxfId="363" priority="24" operator="between">
      <formula>$H$4</formula>
      <formula>1</formula>
    </cfRule>
    <cfRule type="cellIs" dxfId="362" priority="25" operator="between">
      <formula>$G$4</formula>
      <formula>$H$4</formula>
    </cfRule>
  </conditionalFormatting>
  <conditionalFormatting sqref="I354:I385">
    <cfRule type="cellIs" dxfId="361" priority="20" operator="between">
      <formula>$J$4</formula>
      <formula>1000000000</formula>
    </cfRule>
    <cfRule type="cellIs" dxfId="360" priority="21" operator="between">
      <formula>$K$4</formula>
      <formula>$J$4</formula>
    </cfRule>
    <cfRule type="cellIs" dxfId="359" priority="22" operator="between">
      <formula>0</formula>
      <formula>$K$4</formula>
    </cfRule>
  </conditionalFormatting>
  <conditionalFormatting sqref="M354:M385">
    <cfRule type="cellIs" dxfId="358" priority="18" operator="equal">
      <formula>0</formula>
    </cfRule>
  </conditionalFormatting>
  <conditionalFormatting sqref="L354:L385">
    <cfRule type="cellIs" dxfId="357" priority="19" operator="equal">
      <formula>0</formula>
    </cfRule>
  </conditionalFormatting>
  <conditionalFormatting sqref="N354:N385">
    <cfRule type="cellIs" dxfId="356" priority="17" operator="equal">
      <formula>0</formula>
    </cfRule>
  </conditionalFormatting>
  <conditionalFormatting sqref="N499">
    <cfRule type="cellIs" dxfId="355" priority="15" operator="between">
      <formula>N498</formula>
      <formula>1</formula>
    </cfRule>
    <cfRule type="cellIs" dxfId="354" priority="16" operator="between">
      <formula>0</formula>
      <formula>N498</formula>
    </cfRule>
  </conditionalFormatting>
  <conditionalFormatting sqref="N459:N490">
    <cfRule type="cellIs" dxfId="353" priority="5" operator="equal">
      <formula>0</formula>
    </cfRule>
  </conditionalFormatting>
  <conditionalFormatting sqref="I459:I490">
    <cfRule type="cellIs" dxfId="352" priority="8" operator="between">
      <formula>$J$4</formula>
      <formula>1000000000</formula>
    </cfRule>
    <cfRule type="cellIs" dxfId="351" priority="9" operator="between">
      <formula>$K$4</formula>
      <formula>$J$4</formula>
    </cfRule>
    <cfRule type="cellIs" dxfId="350" priority="10" operator="between">
      <formula>0</formula>
      <formula>$K$4</formula>
    </cfRule>
  </conditionalFormatting>
  <conditionalFormatting sqref="B459:F490">
    <cfRule type="cellIs" dxfId="349" priority="14" operator="equal">
      <formula>0</formula>
    </cfRule>
  </conditionalFormatting>
  <conditionalFormatting sqref="F459:F490">
    <cfRule type="cellIs" dxfId="348" priority="11" operator="between">
      <formula>$G$4</formula>
      <formula>0</formula>
    </cfRule>
    <cfRule type="cellIs" dxfId="347" priority="12" operator="between">
      <formula>$H$4</formula>
      <formula>1</formula>
    </cfRule>
    <cfRule type="cellIs" dxfId="346" priority="13" operator="between">
      <formula>$G$4</formula>
      <formula>$H$4</formula>
    </cfRule>
  </conditionalFormatting>
  <conditionalFormatting sqref="L459:L490">
    <cfRule type="cellIs" dxfId="345" priority="7" operator="equal">
      <formula>0</formula>
    </cfRule>
  </conditionalFormatting>
  <conditionalFormatting sqref="M459:M490">
    <cfRule type="cellIs" dxfId="344" priority="6" operator="equal">
      <formula>0</formula>
    </cfRule>
  </conditionalFormatting>
  <pageMargins left="0.7" right="0.7" top="0.78740157499999996" bottom="0.78740157499999996" header="0.3" footer="0.3"/>
  <pageSetup orientation="portrait" r:id="rId1"/>
  <ignoredErrors>
    <ignoredError sqref="I5:I3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W1" workbookViewId="0">
      <selection activeCell="AD5" sqref="AD5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195</v>
      </c>
      <c r="C5" s="8" t="s">
        <v>93</v>
      </c>
      <c r="D5" s="8" t="s">
        <v>96</v>
      </c>
      <c r="E5" s="108" t="s">
        <v>167</v>
      </c>
      <c r="F5" s="9"/>
      <c r="G5" s="8"/>
      <c r="H5" s="8" t="s">
        <v>163</v>
      </c>
      <c r="I5" s="108"/>
      <c r="J5" s="9"/>
      <c r="K5" s="8"/>
      <c r="L5" s="108" t="s">
        <v>141</v>
      </c>
      <c r="M5" s="108"/>
      <c r="N5" s="108"/>
      <c r="O5" s="9"/>
      <c r="P5" s="7" t="s">
        <v>73</v>
      </c>
      <c r="Q5" s="8" t="s">
        <v>166</v>
      </c>
      <c r="R5" s="8" t="s">
        <v>89</v>
      </c>
      <c r="S5" s="108" t="s">
        <v>115</v>
      </c>
      <c r="T5" s="9"/>
      <c r="U5" s="8" t="s">
        <v>81</v>
      </c>
      <c r="V5" s="8" t="s">
        <v>163</v>
      </c>
      <c r="W5" s="108"/>
      <c r="X5" s="9"/>
      <c r="Y5" s="8"/>
      <c r="Z5" s="108" t="s">
        <v>120</v>
      </c>
      <c r="AA5" s="108"/>
      <c r="AB5" s="108"/>
      <c r="AC5" s="9"/>
      <c r="AD5" s="10"/>
      <c r="AE5" s="8" t="s">
        <v>86</v>
      </c>
      <c r="AF5" s="8" t="s">
        <v>128</v>
      </c>
      <c r="AG5" s="108" t="s">
        <v>115</v>
      </c>
      <c r="AH5" s="9"/>
      <c r="AI5" s="8"/>
      <c r="AJ5" s="8" t="s">
        <v>171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>
        <v>34</v>
      </c>
      <c r="C6" s="12">
        <v>28</v>
      </c>
      <c r="D6" s="12">
        <v>130</v>
      </c>
      <c r="E6" s="109">
        <v>11</v>
      </c>
      <c r="F6" s="13"/>
      <c r="G6" s="12"/>
      <c r="H6" s="12">
        <v>252</v>
      </c>
      <c r="I6" s="109"/>
      <c r="J6" s="13"/>
      <c r="K6" s="12"/>
      <c r="L6" s="109">
        <v>140</v>
      </c>
      <c r="M6" s="109"/>
      <c r="N6" s="109"/>
      <c r="O6" s="13"/>
      <c r="P6" s="11">
        <v>6</v>
      </c>
      <c r="Q6" s="12">
        <v>31</v>
      </c>
      <c r="R6" s="12">
        <v>255</v>
      </c>
      <c r="S6" s="109">
        <v>241</v>
      </c>
      <c r="T6" s="13"/>
      <c r="U6" s="12">
        <v>169</v>
      </c>
      <c r="V6" s="12">
        <v>14</v>
      </c>
      <c r="W6" s="109"/>
      <c r="X6" s="13"/>
      <c r="Y6" s="12"/>
      <c r="Z6" s="109">
        <v>184</v>
      </c>
      <c r="AA6" s="109"/>
      <c r="AB6" s="109"/>
      <c r="AC6" s="13"/>
      <c r="AD6" s="14"/>
      <c r="AE6" s="12">
        <v>95</v>
      </c>
      <c r="AF6" s="12">
        <v>99</v>
      </c>
      <c r="AG6" s="109">
        <v>48</v>
      </c>
      <c r="AH6" s="13"/>
      <c r="AI6" s="12"/>
      <c r="AJ6" s="12">
        <v>232</v>
      </c>
      <c r="AK6" s="109"/>
      <c r="AL6" s="13"/>
      <c r="AM6" s="12"/>
      <c r="AN6" s="109">
        <v>183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/>
      <c r="H7" s="16">
        <v>2</v>
      </c>
      <c r="I7" s="110"/>
      <c r="J7" s="17"/>
      <c r="K7" s="16"/>
      <c r="L7" s="110">
        <v>1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/>
      <c r="AE7" s="16">
        <v>0</v>
      </c>
      <c r="AF7" s="16">
        <v>0</v>
      </c>
      <c r="AG7" s="110">
        <v>0</v>
      </c>
      <c r="AH7" s="17"/>
      <c r="AI7" s="16"/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34</v>
      </c>
      <c r="C8" s="20">
        <v>28</v>
      </c>
      <c r="D8" s="20">
        <v>130</v>
      </c>
      <c r="E8" s="111">
        <v>11</v>
      </c>
      <c r="F8" s="21"/>
      <c r="G8" s="20"/>
      <c r="H8" s="20">
        <v>250</v>
      </c>
      <c r="I8" s="111"/>
      <c r="J8" s="21"/>
      <c r="K8" s="20"/>
      <c r="L8" s="111">
        <v>139</v>
      </c>
      <c r="M8" s="111"/>
      <c r="N8" s="111"/>
      <c r="O8" s="21"/>
      <c r="P8" s="19">
        <v>6</v>
      </c>
      <c r="Q8" s="20">
        <v>31</v>
      </c>
      <c r="R8" s="20">
        <v>255</v>
      </c>
      <c r="S8" s="111">
        <v>241</v>
      </c>
      <c r="T8" s="21"/>
      <c r="U8" s="20">
        <v>169</v>
      </c>
      <c r="V8" s="20">
        <v>14</v>
      </c>
      <c r="W8" s="111"/>
      <c r="X8" s="21"/>
      <c r="Y8" s="20"/>
      <c r="Z8" s="111">
        <v>184</v>
      </c>
      <c r="AA8" s="111"/>
      <c r="AB8" s="111"/>
      <c r="AC8" s="21"/>
      <c r="AD8" s="22"/>
      <c r="AE8" s="20">
        <v>95</v>
      </c>
      <c r="AF8" s="20">
        <v>99</v>
      </c>
      <c r="AG8" s="111">
        <v>48</v>
      </c>
      <c r="AH8" s="21"/>
      <c r="AI8" s="20"/>
      <c r="AJ8" s="20">
        <v>232</v>
      </c>
      <c r="AK8" s="111"/>
      <c r="AL8" s="21"/>
      <c r="AM8" s="20"/>
      <c r="AN8" s="111">
        <v>183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>
        <v>8</v>
      </c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>
        <v>1</v>
      </c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0</v>
      </c>
      <c r="D10" s="28">
        <v>11</v>
      </c>
      <c r="E10" s="113">
        <v>0</v>
      </c>
      <c r="F10" s="29"/>
      <c r="G10" s="28"/>
      <c r="H10" s="28">
        <v>10</v>
      </c>
      <c r="I10" s="113"/>
      <c r="J10" s="29"/>
      <c r="K10" s="28"/>
      <c r="L10" s="113">
        <v>2</v>
      </c>
      <c r="M10" s="113"/>
      <c r="N10" s="113"/>
      <c r="O10" s="29"/>
      <c r="P10" s="27">
        <v>0</v>
      </c>
      <c r="Q10" s="28">
        <v>0</v>
      </c>
      <c r="R10" s="28">
        <v>0</v>
      </c>
      <c r="S10" s="113">
        <v>0</v>
      </c>
      <c r="T10" s="29"/>
      <c r="U10" s="28">
        <v>4</v>
      </c>
      <c r="V10" s="28">
        <v>0</v>
      </c>
      <c r="W10" s="113"/>
      <c r="X10" s="29"/>
      <c r="Y10" s="28"/>
      <c r="Z10" s="113">
        <v>1</v>
      </c>
      <c r="AA10" s="113"/>
      <c r="AB10" s="113"/>
      <c r="AC10" s="29"/>
      <c r="AD10" s="30"/>
      <c r="AE10" s="28">
        <v>0</v>
      </c>
      <c r="AF10" s="28">
        <v>0</v>
      </c>
      <c r="AG10" s="113">
        <v>0</v>
      </c>
      <c r="AH10" s="29"/>
      <c r="AI10" s="28"/>
      <c r="AJ10" s="28">
        <v>1</v>
      </c>
      <c r="AK10" s="113"/>
      <c r="AL10" s="29"/>
      <c r="AM10" s="28"/>
      <c r="AN10" s="113">
        <v>4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9</v>
      </c>
      <c r="E11" s="114">
        <v>0</v>
      </c>
      <c r="F11" s="33"/>
      <c r="G11" s="32"/>
      <c r="H11" s="32">
        <v>10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0</v>
      </c>
      <c r="S11" s="114">
        <v>0</v>
      </c>
      <c r="T11" s="33"/>
      <c r="U11" s="32">
        <v>0</v>
      </c>
      <c r="V11" s="32">
        <v>0</v>
      </c>
      <c r="W11" s="114"/>
      <c r="X11" s="33"/>
      <c r="Y11" s="32"/>
      <c r="Z11" s="114">
        <v>0</v>
      </c>
      <c r="AA11" s="114"/>
      <c r="AB11" s="114"/>
      <c r="AC11" s="33"/>
      <c r="AD11" s="34"/>
      <c r="AE11" s="32">
        <v>0</v>
      </c>
      <c r="AF11" s="32">
        <v>0</v>
      </c>
      <c r="AG11" s="114">
        <v>0</v>
      </c>
      <c r="AH11" s="33"/>
      <c r="AI11" s="32"/>
      <c r="AJ11" s="32">
        <v>8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196</v>
      </c>
      <c r="C12" s="8" t="s">
        <v>123</v>
      </c>
      <c r="D12" s="8" t="s">
        <v>89</v>
      </c>
      <c r="E12" s="108" t="s">
        <v>168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199</v>
      </c>
      <c r="Q12" s="8" t="s">
        <v>169</v>
      </c>
      <c r="R12" s="8" t="s">
        <v>128</v>
      </c>
      <c r="S12" s="108"/>
      <c r="T12" s="9"/>
      <c r="U12" s="8"/>
      <c r="V12" s="8" t="s">
        <v>176</v>
      </c>
      <c r="W12" s="108"/>
      <c r="X12" s="9"/>
      <c r="Y12" s="8"/>
      <c r="Z12" s="108"/>
      <c r="AA12" s="108"/>
      <c r="AB12" s="108"/>
      <c r="AC12" s="9"/>
      <c r="AD12" s="10"/>
      <c r="AE12" s="8" t="s">
        <v>85</v>
      </c>
      <c r="AF12" s="8" t="s">
        <v>82</v>
      </c>
      <c r="AG12" s="108" t="s">
        <v>173</v>
      </c>
      <c r="AH12" s="9"/>
      <c r="AI12" s="8"/>
      <c r="AJ12" s="8" t="s">
        <v>127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30</v>
      </c>
      <c r="C13" s="12">
        <v>48</v>
      </c>
      <c r="D13" s="12">
        <v>174</v>
      </c>
      <c r="E13" s="109">
        <v>120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8</v>
      </c>
      <c r="Q13" s="12">
        <v>60</v>
      </c>
      <c r="R13" s="12">
        <v>261</v>
      </c>
      <c r="S13" s="109"/>
      <c r="T13" s="13"/>
      <c r="U13" s="12"/>
      <c r="V13" s="12">
        <v>142</v>
      </c>
      <c r="W13" s="109"/>
      <c r="X13" s="13"/>
      <c r="Y13" s="12"/>
      <c r="Z13" s="109"/>
      <c r="AA13" s="109"/>
      <c r="AB13" s="109"/>
      <c r="AC13" s="13"/>
      <c r="AD13" s="14"/>
      <c r="AE13" s="12">
        <v>160</v>
      </c>
      <c r="AF13" s="12">
        <v>200</v>
      </c>
      <c r="AG13" s="109">
        <v>71</v>
      </c>
      <c r="AH13" s="13"/>
      <c r="AI13" s="12"/>
      <c r="AJ13" s="12">
        <v>25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>
        <v>0</v>
      </c>
      <c r="S14" s="110"/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>
        <v>0</v>
      </c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30</v>
      </c>
      <c r="C15" s="20">
        <v>48</v>
      </c>
      <c r="D15" s="20">
        <v>174</v>
      </c>
      <c r="E15" s="111">
        <v>120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8</v>
      </c>
      <c r="Q15" s="20">
        <v>60</v>
      </c>
      <c r="R15" s="20">
        <v>261</v>
      </c>
      <c r="S15" s="111"/>
      <c r="T15" s="21"/>
      <c r="U15" s="20"/>
      <c r="V15" s="20">
        <v>142</v>
      </c>
      <c r="W15" s="111"/>
      <c r="X15" s="21"/>
      <c r="Y15" s="20"/>
      <c r="Z15" s="111"/>
      <c r="AA15" s="111"/>
      <c r="AB15" s="111"/>
      <c r="AC15" s="21"/>
      <c r="AD15" s="22"/>
      <c r="AE15" s="20">
        <v>160</v>
      </c>
      <c r="AF15" s="20">
        <v>200</v>
      </c>
      <c r="AG15" s="111">
        <v>71</v>
      </c>
      <c r="AH15" s="21"/>
      <c r="AI15" s="20"/>
      <c r="AJ15" s="20">
        <v>25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3</v>
      </c>
      <c r="C17" s="28">
        <v>0</v>
      </c>
      <c r="D17" s="28">
        <v>0</v>
      </c>
      <c r="E17" s="113">
        <v>0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0</v>
      </c>
      <c r="Q17" s="28">
        <v>8</v>
      </c>
      <c r="R17" s="28">
        <v>0</v>
      </c>
      <c r="S17" s="113"/>
      <c r="T17" s="29"/>
      <c r="U17" s="28"/>
      <c r="V17" s="28">
        <v>5</v>
      </c>
      <c r="W17" s="113"/>
      <c r="X17" s="29"/>
      <c r="Y17" s="28"/>
      <c r="Z17" s="113"/>
      <c r="AA17" s="113"/>
      <c r="AB17" s="113"/>
      <c r="AC17" s="29"/>
      <c r="AD17" s="30"/>
      <c r="AE17" s="28">
        <v>3</v>
      </c>
      <c r="AF17" s="28">
        <v>2</v>
      </c>
      <c r="AG17" s="113">
        <v>2</v>
      </c>
      <c r="AH17" s="29"/>
      <c r="AI17" s="28"/>
      <c r="AJ17" s="28">
        <v>0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0</v>
      </c>
      <c r="E18" s="114">
        <v>6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>
        <v>1</v>
      </c>
      <c r="S18" s="114"/>
      <c r="T18" s="33"/>
      <c r="U18" s="32"/>
      <c r="V18" s="32">
        <v>2</v>
      </c>
      <c r="W18" s="114"/>
      <c r="X18" s="33"/>
      <c r="Y18" s="32"/>
      <c r="Z18" s="114"/>
      <c r="AA18" s="114"/>
      <c r="AB18" s="114"/>
      <c r="AC18" s="33"/>
      <c r="AD18" s="34"/>
      <c r="AE18" s="32">
        <v>1</v>
      </c>
      <c r="AF18" s="32">
        <v>1</v>
      </c>
      <c r="AG18" s="114">
        <v>0</v>
      </c>
      <c r="AH18" s="33"/>
      <c r="AI18" s="32"/>
      <c r="AJ18" s="32">
        <v>1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197</v>
      </c>
      <c r="C19" s="8" t="s">
        <v>164</v>
      </c>
      <c r="D19" s="8"/>
      <c r="E19" s="108" t="s">
        <v>115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 t="s">
        <v>73</v>
      </c>
      <c r="Q19" s="8" t="s">
        <v>170</v>
      </c>
      <c r="R19" s="8"/>
      <c r="S19" s="108"/>
      <c r="T19" s="9"/>
      <c r="U19" s="8"/>
      <c r="V19" s="8" t="s">
        <v>177</v>
      </c>
      <c r="W19" s="108"/>
      <c r="X19" s="9"/>
      <c r="Y19" s="8"/>
      <c r="Z19" s="108"/>
      <c r="AA19" s="108"/>
      <c r="AB19" s="108"/>
      <c r="AC19" s="9"/>
      <c r="AD19" s="10"/>
      <c r="AE19" s="8" t="s">
        <v>172</v>
      </c>
      <c r="AF19" s="8" t="s">
        <v>83</v>
      </c>
      <c r="AG19" s="108" t="s">
        <v>174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9</v>
      </c>
      <c r="C20" s="12">
        <v>10</v>
      </c>
      <c r="D20" s="12"/>
      <c r="E20" s="109">
        <v>71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>
        <v>234</v>
      </c>
      <c r="Q20" s="12">
        <v>20</v>
      </c>
      <c r="R20" s="12"/>
      <c r="S20" s="109"/>
      <c r="T20" s="13"/>
      <c r="U20" s="12"/>
      <c r="V20" s="12">
        <v>10</v>
      </c>
      <c r="W20" s="109"/>
      <c r="X20" s="13"/>
      <c r="Y20" s="12"/>
      <c r="Z20" s="109"/>
      <c r="AA20" s="109"/>
      <c r="AB20" s="109"/>
      <c r="AC20" s="13"/>
      <c r="AD20" s="14"/>
      <c r="AE20" s="12">
        <v>102</v>
      </c>
      <c r="AF20" s="12">
        <v>179</v>
      </c>
      <c r="AG20" s="109">
        <v>18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/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>
        <v>0</v>
      </c>
      <c r="Q21" s="16">
        <v>0</v>
      </c>
      <c r="R21" s="16"/>
      <c r="S21" s="110"/>
      <c r="T21" s="17"/>
      <c r="U21" s="16"/>
      <c r="V21" s="16">
        <v>0</v>
      </c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>
        <v>0</v>
      </c>
      <c r="AG21" s="110">
        <v>0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9</v>
      </c>
      <c r="C22" s="20">
        <v>10</v>
      </c>
      <c r="D22" s="20"/>
      <c r="E22" s="111">
        <v>71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>
        <v>234</v>
      </c>
      <c r="Q22" s="20">
        <v>20</v>
      </c>
      <c r="R22" s="20"/>
      <c r="S22" s="111"/>
      <c r="T22" s="21"/>
      <c r="U22" s="20"/>
      <c r="V22" s="20">
        <v>10</v>
      </c>
      <c r="W22" s="111"/>
      <c r="X22" s="21"/>
      <c r="Y22" s="20"/>
      <c r="Z22" s="111"/>
      <c r="AA22" s="111"/>
      <c r="AB22" s="111"/>
      <c r="AC22" s="21"/>
      <c r="AD22" s="22"/>
      <c r="AE22" s="20">
        <v>102</v>
      </c>
      <c r="AF22" s="20">
        <v>179</v>
      </c>
      <c r="AG22" s="111">
        <v>18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>
        <v>3</v>
      </c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>
        <v>2</v>
      </c>
      <c r="D24" s="28"/>
      <c r="E24" s="113">
        <v>0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>
        <v>9</v>
      </c>
      <c r="Q24" s="28">
        <v>2</v>
      </c>
      <c r="R24" s="28"/>
      <c r="S24" s="113"/>
      <c r="T24" s="29"/>
      <c r="U24" s="28"/>
      <c r="V24" s="28">
        <v>0</v>
      </c>
      <c r="W24" s="113"/>
      <c r="X24" s="29"/>
      <c r="Y24" s="28"/>
      <c r="Z24" s="113"/>
      <c r="AA24" s="113"/>
      <c r="AB24" s="113"/>
      <c r="AC24" s="29"/>
      <c r="AD24" s="30"/>
      <c r="AE24" s="28">
        <v>10</v>
      </c>
      <c r="AF24" s="28">
        <v>1</v>
      </c>
      <c r="AG24" s="113">
        <v>0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>
        <v>0</v>
      </c>
      <c r="D25" s="32"/>
      <c r="E25" s="114">
        <v>0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>
        <v>0</v>
      </c>
      <c r="Q25" s="32">
        <v>0</v>
      </c>
      <c r="R25" s="32"/>
      <c r="S25" s="114"/>
      <c r="T25" s="33"/>
      <c r="U25" s="32"/>
      <c r="V25" s="32">
        <v>0</v>
      </c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>
        <v>4</v>
      </c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198</v>
      </c>
      <c r="C26" s="8" t="s">
        <v>165</v>
      </c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92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 t="s">
        <v>175</v>
      </c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20</v>
      </c>
      <c r="C27" s="12">
        <v>120</v>
      </c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90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>
        <v>8</v>
      </c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>
        <v>0</v>
      </c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>
        <v>0</v>
      </c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20</v>
      </c>
      <c r="C29" s="20">
        <v>120</v>
      </c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90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>
        <v>8</v>
      </c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4</v>
      </c>
      <c r="C31" s="28">
        <v>2</v>
      </c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2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>
        <v>0</v>
      </c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0</v>
      </c>
      <c r="C32" s="32">
        <v>0</v>
      </c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0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>
        <v>2</v>
      </c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 t="s">
        <v>124</v>
      </c>
      <c r="C33" s="8" t="s">
        <v>166</v>
      </c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 t="s">
        <v>117</v>
      </c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>
        <v>61</v>
      </c>
      <c r="C34" s="12">
        <v>109</v>
      </c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>
        <v>53</v>
      </c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>
        <v>0</v>
      </c>
      <c r="C35" s="16">
        <v>1</v>
      </c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>
        <v>0</v>
      </c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>
        <v>61</v>
      </c>
      <c r="C36" s="20">
        <v>108</v>
      </c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>
        <v>53</v>
      </c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>
        <v>0</v>
      </c>
      <c r="C38" s="28">
        <v>2</v>
      </c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>
        <v>0</v>
      </c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>
        <v>0</v>
      </c>
      <c r="C39" s="32">
        <v>0</v>
      </c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>
        <v>0</v>
      </c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 t="s">
        <v>199</v>
      </c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 t="s">
        <v>86</v>
      </c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>
        <v>122</v>
      </c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>
        <v>65</v>
      </c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>
        <v>0</v>
      </c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>
        <v>0</v>
      </c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>
        <v>122</v>
      </c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>
        <v>65</v>
      </c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>
        <v>0</v>
      </c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>
        <v>2</v>
      </c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>
        <v>0</v>
      </c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>
        <v>0</v>
      </c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276</v>
      </c>
      <c r="C48" s="61">
        <f t="shared" ref="C48:AQ53" si="3">+C6+C13+C20+C27+C34+C41</f>
        <v>315</v>
      </c>
      <c r="D48" s="61">
        <f t="shared" si="3"/>
        <v>304</v>
      </c>
      <c r="E48" s="61">
        <f t="shared" si="3"/>
        <v>202</v>
      </c>
      <c r="F48" s="61">
        <f t="shared" si="3"/>
        <v>0</v>
      </c>
      <c r="G48" s="61">
        <f t="shared" si="3"/>
        <v>0</v>
      </c>
      <c r="H48" s="61">
        <f t="shared" si="3"/>
        <v>252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140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248</v>
      </c>
      <c r="Q48" s="61">
        <f t="shared" si="3"/>
        <v>319</v>
      </c>
      <c r="R48" s="61">
        <f t="shared" si="3"/>
        <v>516</v>
      </c>
      <c r="S48" s="61">
        <f t="shared" si="3"/>
        <v>241</v>
      </c>
      <c r="T48" s="61">
        <f t="shared" si="3"/>
        <v>0</v>
      </c>
      <c r="U48" s="61">
        <f t="shared" si="3"/>
        <v>169</v>
      </c>
      <c r="V48" s="61">
        <f t="shared" si="3"/>
        <v>166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184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357</v>
      </c>
      <c r="AF48" s="61">
        <f t="shared" si="3"/>
        <v>478</v>
      </c>
      <c r="AG48" s="61">
        <f t="shared" si="3"/>
        <v>145</v>
      </c>
      <c r="AH48" s="61">
        <f t="shared" si="3"/>
        <v>0</v>
      </c>
      <c r="AI48" s="61">
        <f t="shared" si="3"/>
        <v>0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183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1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2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1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276</v>
      </c>
      <c r="C50" s="43">
        <f t="shared" si="4"/>
        <v>314</v>
      </c>
      <c r="D50" s="43">
        <f t="shared" si="4"/>
        <v>304</v>
      </c>
      <c r="E50" s="43">
        <f t="shared" si="4"/>
        <v>202</v>
      </c>
      <c r="F50" s="43">
        <f t="shared" si="4"/>
        <v>0</v>
      </c>
      <c r="G50" s="43">
        <f t="shared" si="3"/>
        <v>0</v>
      </c>
      <c r="H50" s="43">
        <f t="shared" si="3"/>
        <v>250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139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248</v>
      </c>
      <c r="Q50" s="43">
        <f t="shared" si="3"/>
        <v>319</v>
      </c>
      <c r="R50" s="43">
        <f t="shared" si="3"/>
        <v>516</v>
      </c>
      <c r="S50" s="43">
        <f t="shared" si="3"/>
        <v>241</v>
      </c>
      <c r="T50" s="43">
        <f t="shared" si="3"/>
        <v>0</v>
      </c>
      <c r="U50" s="43">
        <f t="shared" si="3"/>
        <v>169</v>
      </c>
      <c r="V50" s="43">
        <f t="shared" si="3"/>
        <v>166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184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357</v>
      </c>
      <c r="AF50" s="43">
        <f t="shared" si="3"/>
        <v>478</v>
      </c>
      <c r="AG50" s="43">
        <f t="shared" si="3"/>
        <v>145</v>
      </c>
      <c r="AH50" s="43">
        <f t="shared" si="3"/>
        <v>0</v>
      </c>
      <c r="AI50" s="43">
        <f t="shared" si="3"/>
        <v>0</v>
      </c>
      <c r="AJ50" s="43">
        <f t="shared" si="3"/>
        <v>257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183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8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1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3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7</v>
      </c>
      <c r="C52" s="60">
        <f t="shared" si="4"/>
        <v>6</v>
      </c>
      <c r="D52" s="60">
        <f t="shared" si="4"/>
        <v>11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10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2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9</v>
      </c>
      <c r="Q52" s="60">
        <f t="shared" si="3"/>
        <v>14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4</v>
      </c>
      <c r="V52" s="60">
        <f t="shared" si="3"/>
        <v>5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1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13</v>
      </c>
      <c r="AF52" s="60">
        <f t="shared" si="3"/>
        <v>3</v>
      </c>
      <c r="AG52" s="60">
        <f t="shared" si="3"/>
        <v>2</v>
      </c>
      <c r="AH52" s="60">
        <f t="shared" si="3"/>
        <v>0</v>
      </c>
      <c r="AI52" s="60">
        <f t="shared" si="3"/>
        <v>0</v>
      </c>
      <c r="AJ52" s="60">
        <f t="shared" si="3"/>
        <v>1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4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9</v>
      </c>
      <c r="E53" s="62">
        <f t="shared" si="4"/>
        <v>6</v>
      </c>
      <c r="F53" s="62">
        <f t="shared" si="4"/>
        <v>0</v>
      </c>
      <c r="G53" s="62">
        <f t="shared" si="3"/>
        <v>0</v>
      </c>
      <c r="H53" s="62">
        <f t="shared" si="3"/>
        <v>10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1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2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1</v>
      </c>
      <c r="AF53" s="62">
        <f t="shared" si="3"/>
        <v>5</v>
      </c>
      <c r="AG53" s="62">
        <f t="shared" si="3"/>
        <v>2</v>
      </c>
      <c r="AH53" s="62">
        <f t="shared" si="3"/>
        <v>0</v>
      </c>
      <c r="AI53" s="62">
        <f t="shared" si="3"/>
        <v>0</v>
      </c>
      <c r="AJ53" s="62">
        <f t="shared" si="3"/>
        <v>9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0.97526501766784457</v>
      </c>
      <c r="C54" s="65">
        <f t="shared" ref="C54:AQ54" si="5">+IF(SUM(C48,C51:C53)&gt;0,SUM(C48)/SUM(C48,C51:C53),"")</f>
        <v>0.98130841121495327</v>
      </c>
      <c r="D54" s="65">
        <f t="shared" si="5"/>
        <v>0.91566265060240959</v>
      </c>
      <c r="E54" s="65">
        <f>+IF(SUM(E48,E51:E53)&gt;0,SUM(E48)/SUM(E48,E51:E53),"")</f>
        <v>0.97115384615384615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0.92647058823529416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0.9859154929577465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0.96498054474708173</v>
      </c>
      <c r="Q54" s="65">
        <f t="shared" si="5"/>
        <v>0.95795795795795791</v>
      </c>
      <c r="R54" s="65">
        <f t="shared" si="5"/>
        <v>0.99613899613899615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>
        <f t="shared" si="9"/>
        <v>0.97687861271676302</v>
      </c>
      <c r="V54" s="65">
        <f t="shared" si="9"/>
        <v>0.95953757225433522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0.99459459459459465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>
        <f t="shared" si="5"/>
        <v>0.95454545454545459</v>
      </c>
      <c r="AF54" s="65">
        <f t="shared" si="5"/>
        <v>0.98353909465020573</v>
      </c>
      <c r="AG54" s="65">
        <f>+IF(SUM(AG48,AG51:AG53)&gt;0,SUM(AG48)/SUM(AG48,AG51:AG53),"")</f>
        <v>0.97315436241610742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0.96254681647940077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0.97860962566844922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3174.6031746031745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7936.5079365079364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7142.8571428571422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524</v>
      </c>
      <c r="C60" s="55">
        <f t="shared" si="22"/>
        <v>991</v>
      </c>
      <c r="D60" s="55">
        <f t="shared" si="22"/>
        <v>1298</v>
      </c>
      <c r="E60" s="55">
        <f t="shared" si="22"/>
        <v>588</v>
      </c>
      <c r="F60" s="55">
        <f t="shared" si="22"/>
        <v>0</v>
      </c>
      <c r="G60" s="55">
        <f t="shared" si="22"/>
        <v>169</v>
      </c>
      <c r="H60" s="55">
        <f t="shared" si="22"/>
        <v>675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507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1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2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1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524</v>
      </c>
      <c r="C62" s="56">
        <f t="shared" si="22"/>
        <v>990</v>
      </c>
      <c r="D62" s="56">
        <f t="shared" si="22"/>
        <v>1298</v>
      </c>
      <c r="E62" s="56">
        <f t="shared" si="22"/>
        <v>588</v>
      </c>
      <c r="F62" s="56">
        <f t="shared" si="22"/>
        <v>0</v>
      </c>
      <c r="G62" s="56">
        <f t="shared" si="22"/>
        <v>169</v>
      </c>
      <c r="H62" s="56">
        <f t="shared" si="22"/>
        <v>673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506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3</v>
      </c>
      <c r="D63" s="53">
        <f t="shared" si="22"/>
        <v>9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16</v>
      </c>
      <c r="C64" s="52">
        <f t="shared" si="22"/>
        <v>33</v>
      </c>
      <c r="D64" s="52">
        <f t="shared" si="22"/>
        <v>14</v>
      </c>
      <c r="E64" s="52">
        <f t="shared" si="22"/>
        <v>2</v>
      </c>
      <c r="F64" s="52">
        <f t="shared" si="22"/>
        <v>0</v>
      </c>
      <c r="G64" s="52">
        <f t="shared" si="22"/>
        <v>4</v>
      </c>
      <c r="H64" s="52">
        <f t="shared" si="22"/>
        <v>16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7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1</v>
      </c>
      <c r="D65" s="56">
        <f t="shared" si="22"/>
        <v>15</v>
      </c>
      <c r="E65" s="56">
        <f t="shared" si="22"/>
        <v>8</v>
      </c>
      <c r="F65" s="56">
        <f t="shared" si="22"/>
        <v>0</v>
      </c>
      <c r="G65" s="56">
        <f t="shared" si="22"/>
        <v>0</v>
      </c>
      <c r="H65" s="56">
        <f t="shared" si="22"/>
        <v>21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0.95571245186136067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0.98031914893617023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0.9706083390293917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2686.3666890530558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0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0.9695980412160784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841.75084175084169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C39" sqref="C39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topLeftCell="A16" workbookViewId="0">
      <selection activeCell="B51" sqref="B51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J56" sqref="J56"/>
    </sheetView>
  </sheetViews>
  <sheetFormatPr defaultRowHeight="12.75" x14ac:dyDescent="0.2"/>
  <cols>
    <col min="1" max="1" width="24.375" style="35" customWidth="1"/>
    <col min="2" max="2" width="10.25" style="6" bestFit="1" customWidth="1"/>
    <col min="3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200</v>
      </c>
      <c r="C5" s="8" t="s">
        <v>77</v>
      </c>
      <c r="D5" s="8" t="s">
        <v>83</v>
      </c>
      <c r="E5" s="108" t="s">
        <v>175</v>
      </c>
      <c r="F5" s="9"/>
      <c r="G5" s="8"/>
      <c r="H5" s="8" t="s">
        <v>127</v>
      </c>
      <c r="I5" s="108"/>
      <c r="J5" s="9"/>
      <c r="K5" s="8" t="s">
        <v>120</v>
      </c>
      <c r="L5" s="108" t="s">
        <v>120</v>
      </c>
      <c r="M5" s="108"/>
      <c r="N5" s="108"/>
      <c r="O5" s="9"/>
      <c r="P5" s="7" t="s">
        <v>74</v>
      </c>
      <c r="Q5" s="8" t="s">
        <v>88</v>
      </c>
      <c r="R5" s="8" t="s">
        <v>78</v>
      </c>
      <c r="S5" s="108" t="s">
        <v>115</v>
      </c>
      <c r="T5" s="9"/>
      <c r="U5" s="8"/>
      <c r="V5" s="8" t="s">
        <v>127</v>
      </c>
      <c r="W5" s="108"/>
      <c r="X5" s="9"/>
      <c r="Y5" s="8"/>
      <c r="Z5" s="108" t="s">
        <v>185</v>
      </c>
      <c r="AA5" s="108"/>
      <c r="AB5" s="108"/>
      <c r="AC5" s="9"/>
      <c r="AD5" s="10" t="s">
        <v>76</v>
      </c>
      <c r="AE5" s="8" t="s">
        <v>78</v>
      </c>
      <c r="AF5" s="8" t="s">
        <v>78</v>
      </c>
      <c r="AG5" s="108" t="s">
        <v>115</v>
      </c>
      <c r="AH5" s="9"/>
      <c r="AI5" s="8" t="s">
        <v>184</v>
      </c>
      <c r="AJ5" s="8" t="s">
        <v>127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>
        <v>17</v>
      </c>
      <c r="C6" s="12">
        <v>200</v>
      </c>
      <c r="D6" s="12">
        <v>19</v>
      </c>
      <c r="E6" s="109">
        <v>36</v>
      </c>
      <c r="F6" s="13"/>
      <c r="G6" s="12"/>
      <c r="H6" s="12">
        <v>256</v>
      </c>
      <c r="I6" s="109"/>
      <c r="J6" s="13"/>
      <c r="K6" s="12">
        <v>14</v>
      </c>
      <c r="L6" s="109">
        <v>180</v>
      </c>
      <c r="M6" s="109"/>
      <c r="N6" s="109"/>
      <c r="O6" s="13"/>
      <c r="P6" s="11">
        <v>165</v>
      </c>
      <c r="Q6" s="12">
        <v>13</v>
      </c>
      <c r="R6" s="12">
        <v>346</v>
      </c>
      <c r="S6" s="109">
        <v>95</v>
      </c>
      <c r="T6" s="13"/>
      <c r="U6" s="12"/>
      <c r="V6" s="12">
        <v>281</v>
      </c>
      <c r="W6" s="109"/>
      <c r="X6" s="13"/>
      <c r="Y6" s="12"/>
      <c r="Z6" s="109">
        <v>177</v>
      </c>
      <c r="AA6" s="109"/>
      <c r="AB6" s="109"/>
      <c r="AC6" s="13"/>
      <c r="AD6" s="14">
        <v>57</v>
      </c>
      <c r="AE6" s="12">
        <v>293</v>
      </c>
      <c r="AF6" s="12">
        <v>117</v>
      </c>
      <c r="AG6" s="109">
        <v>15</v>
      </c>
      <c r="AH6" s="13"/>
      <c r="AI6" s="12">
        <v>2</v>
      </c>
      <c r="AJ6" s="12">
        <v>257</v>
      </c>
      <c r="AK6" s="109"/>
      <c r="AL6" s="13"/>
      <c r="AM6" s="12"/>
      <c r="AN6" s="109">
        <v>185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>
        <v>0</v>
      </c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/>
      <c r="V7" s="16">
        <v>0</v>
      </c>
      <c r="W7" s="110"/>
      <c r="X7" s="17"/>
      <c r="Y7" s="16"/>
      <c r="Z7" s="110">
        <v>1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17</v>
      </c>
      <c r="C8" s="20">
        <v>200</v>
      </c>
      <c r="D8" s="20">
        <v>19</v>
      </c>
      <c r="E8" s="111">
        <v>36</v>
      </c>
      <c r="F8" s="21"/>
      <c r="G8" s="20"/>
      <c r="H8" s="20">
        <v>256</v>
      </c>
      <c r="I8" s="111"/>
      <c r="J8" s="21"/>
      <c r="K8" s="20">
        <v>14</v>
      </c>
      <c r="L8" s="111">
        <v>180</v>
      </c>
      <c r="M8" s="111"/>
      <c r="N8" s="111"/>
      <c r="O8" s="21"/>
      <c r="P8" s="19">
        <v>165</v>
      </c>
      <c r="Q8" s="20">
        <v>13</v>
      </c>
      <c r="R8" s="20">
        <v>346</v>
      </c>
      <c r="S8" s="111">
        <v>95</v>
      </c>
      <c r="T8" s="21"/>
      <c r="U8" s="20"/>
      <c r="V8" s="20">
        <v>281</v>
      </c>
      <c r="W8" s="111"/>
      <c r="X8" s="21"/>
      <c r="Y8" s="20"/>
      <c r="Z8" s="111">
        <v>176</v>
      </c>
      <c r="AA8" s="111"/>
      <c r="AB8" s="111"/>
      <c r="AC8" s="21"/>
      <c r="AD8" s="22">
        <v>57</v>
      </c>
      <c r="AE8" s="20">
        <v>293</v>
      </c>
      <c r="AF8" s="20">
        <v>117</v>
      </c>
      <c r="AG8" s="111">
        <v>15</v>
      </c>
      <c r="AH8" s="21"/>
      <c r="AI8" s="20">
        <v>2</v>
      </c>
      <c r="AJ8" s="20">
        <v>257</v>
      </c>
      <c r="AK8" s="111"/>
      <c r="AL8" s="21"/>
      <c r="AM8" s="20"/>
      <c r="AN8" s="111">
        <v>185</v>
      </c>
      <c r="AO8" s="111"/>
      <c r="AP8" s="111"/>
      <c r="AQ8" s="21"/>
    </row>
    <row r="9" spans="1:43" x14ac:dyDescent="0.2">
      <c r="A9" s="40" t="s">
        <v>3</v>
      </c>
      <c r="B9" s="23">
        <v>1</v>
      </c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2</v>
      </c>
      <c r="D10" s="28">
        <v>1</v>
      </c>
      <c r="E10" s="113">
        <v>0</v>
      </c>
      <c r="F10" s="29"/>
      <c r="G10" s="28"/>
      <c r="H10" s="28">
        <v>0</v>
      </c>
      <c r="I10" s="113"/>
      <c r="J10" s="29"/>
      <c r="K10" s="28">
        <v>0</v>
      </c>
      <c r="L10" s="113">
        <v>1</v>
      </c>
      <c r="M10" s="113"/>
      <c r="N10" s="113"/>
      <c r="O10" s="29"/>
      <c r="P10" s="27">
        <v>10</v>
      </c>
      <c r="Q10" s="28">
        <v>0</v>
      </c>
      <c r="R10" s="28">
        <v>3</v>
      </c>
      <c r="S10" s="113">
        <v>0</v>
      </c>
      <c r="T10" s="29"/>
      <c r="U10" s="28"/>
      <c r="V10" s="28">
        <v>0</v>
      </c>
      <c r="W10" s="113"/>
      <c r="X10" s="29"/>
      <c r="Y10" s="28"/>
      <c r="Z10" s="113">
        <v>5</v>
      </c>
      <c r="AA10" s="113"/>
      <c r="AB10" s="113"/>
      <c r="AC10" s="29"/>
      <c r="AD10" s="30">
        <v>0</v>
      </c>
      <c r="AE10" s="28">
        <v>8</v>
      </c>
      <c r="AF10" s="28">
        <v>1</v>
      </c>
      <c r="AG10" s="113">
        <v>0</v>
      </c>
      <c r="AH10" s="29"/>
      <c r="AI10" s="28">
        <v>0</v>
      </c>
      <c r="AJ10" s="28">
        <v>0</v>
      </c>
      <c r="AK10" s="113"/>
      <c r="AL10" s="29"/>
      <c r="AM10" s="28"/>
      <c r="AN10" s="113">
        <v>11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5</v>
      </c>
      <c r="E11" s="114">
        <v>0</v>
      </c>
      <c r="F11" s="33"/>
      <c r="G11" s="32"/>
      <c r="H11" s="32">
        <v>0</v>
      </c>
      <c r="I11" s="114"/>
      <c r="J11" s="33"/>
      <c r="K11" s="32">
        <v>0</v>
      </c>
      <c r="L11" s="114">
        <v>0</v>
      </c>
      <c r="M11" s="114"/>
      <c r="N11" s="114"/>
      <c r="O11" s="33"/>
      <c r="P11" s="31">
        <v>2</v>
      </c>
      <c r="Q11" s="32">
        <v>0</v>
      </c>
      <c r="R11" s="32">
        <v>15</v>
      </c>
      <c r="S11" s="114">
        <v>0</v>
      </c>
      <c r="T11" s="33"/>
      <c r="U11" s="32"/>
      <c r="V11" s="32">
        <v>0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2</v>
      </c>
      <c r="AF11" s="32">
        <v>6</v>
      </c>
      <c r="AG11" s="114">
        <v>0</v>
      </c>
      <c r="AH11" s="33"/>
      <c r="AI11" s="32">
        <v>0</v>
      </c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122</v>
      </c>
      <c r="C12" s="8" t="s">
        <v>88</v>
      </c>
      <c r="D12" s="8" t="s">
        <v>78</v>
      </c>
      <c r="E12" s="108" t="s">
        <v>178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76</v>
      </c>
      <c r="Q12" s="8" t="s">
        <v>105</v>
      </c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 t="s">
        <v>102</v>
      </c>
      <c r="AF12" s="8" t="s">
        <v>128</v>
      </c>
      <c r="AG12" s="108" t="s">
        <v>181</v>
      </c>
      <c r="AH12" s="9"/>
      <c r="AI12" s="8" t="s">
        <v>80</v>
      </c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106</v>
      </c>
      <c r="C13" s="12">
        <v>108</v>
      </c>
      <c r="D13" s="12">
        <v>438</v>
      </c>
      <c r="E13" s="109">
        <v>16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103</v>
      </c>
      <c r="Q13" s="12">
        <v>60</v>
      </c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>
        <v>70</v>
      </c>
      <c r="AF13" s="12">
        <v>282</v>
      </c>
      <c r="AG13" s="109">
        <v>14</v>
      </c>
      <c r="AH13" s="13"/>
      <c r="AI13" s="12">
        <v>94</v>
      </c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>
        <v>0</v>
      </c>
      <c r="AH14" s="17"/>
      <c r="AI14" s="16">
        <v>0</v>
      </c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106</v>
      </c>
      <c r="C15" s="20">
        <v>108</v>
      </c>
      <c r="D15" s="20">
        <v>438</v>
      </c>
      <c r="E15" s="111">
        <v>16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103</v>
      </c>
      <c r="Q15" s="20">
        <v>60</v>
      </c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>
        <v>70</v>
      </c>
      <c r="AF15" s="20">
        <v>282</v>
      </c>
      <c r="AG15" s="111">
        <v>14</v>
      </c>
      <c r="AH15" s="21"/>
      <c r="AI15" s="20">
        <v>94</v>
      </c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3</v>
      </c>
      <c r="C17" s="28">
        <v>4</v>
      </c>
      <c r="D17" s="28">
        <v>5</v>
      </c>
      <c r="E17" s="113">
        <v>0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0</v>
      </c>
      <c r="Q17" s="28">
        <v>2</v>
      </c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>
        <v>4</v>
      </c>
      <c r="AF17" s="28">
        <v>0</v>
      </c>
      <c r="AG17" s="113">
        <v>1</v>
      </c>
      <c r="AH17" s="29"/>
      <c r="AI17" s="28">
        <v>2</v>
      </c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17</v>
      </c>
      <c r="E18" s="114">
        <v>0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>
        <v>1</v>
      </c>
      <c r="AF18" s="32">
        <v>0</v>
      </c>
      <c r="AG18" s="114">
        <v>0</v>
      </c>
      <c r="AH18" s="33"/>
      <c r="AI18" s="32">
        <v>0</v>
      </c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201</v>
      </c>
      <c r="C19" s="8"/>
      <c r="D19" s="8"/>
      <c r="E19" s="108" t="s">
        <v>179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78</v>
      </c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122</v>
      </c>
      <c r="AF19" s="8" t="s">
        <v>117</v>
      </c>
      <c r="AG19" s="108" t="s">
        <v>182</v>
      </c>
      <c r="AH19" s="9"/>
      <c r="AI19" s="8" t="s">
        <v>157</v>
      </c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60</v>
      </c>
      <c r="C20" s="12"/>
      <c r="D20" s="12"/>
      <c r="E20" s="109">
        <v>8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307</v>
      </c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60</v>
      </c>
      <c r="AF20" s="12">
        <v>61</v>
      </c>
      <c r="AG20" s="109">
        <v>2</v>
      </c>
      <c r="AH20" s="13"/>
      <c r="AI20" s="12">
        <v>67</v>
      </c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/>
      <c r="D21" s="16"/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>
        <v>0</v>
      </c>
      <c r="AG21" s="110">
        <v>0</v>
      </c>
      <c r="AH21" s="17"/>
      <c r="AI21" s="16">
        <v>0</v>
      </c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60</v>
      </c>
      <c r="C22" s="20"/>
      <c r="D22" s="20"/>
      <c r="E22" s="111">
        <v>8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307</v>
      </c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60</v>
      </c>
      <c r="AF22" s="20">
        <v>61</v>
      </c>
      <c r="AG22" s="111">
        <v>2</v>
      </c>
      <c r="AH22" s="21"/>
      <c r="AI22" s="20">
        <v>67</v>
      </c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 t="s">
        <v>202</v>
      </c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>
        <v>1</v>
      </c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/>
      <c r="D24" s="28"/>
      <c r="E24" s="113">
        <v>0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9</v>
      </c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0</v>
      </c>
      <c r="AF24" s="28">
        <v>0</v>
      </c>
      <c r="AG24" s="113">
        <v>0</v>
      </c>
      <c r="AH24" s="29"/>
      <c r="AI24" s="28">
        <v>0</v>
      </c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/>
      <c r="D25" s="32"/>
      <c r="E25" s="114">
        <v>0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>
        <v>0</v>
      </c>
      <c r="AG25" s="114">
        <v>0</v>
      </c>
      <c r="AH25" s="33"/>
      <c r="AI25" s="32">
        <v>0</v>
      </c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203</v>
      </c>
      <c r="C26" s="8"/>
      <c r="D26" s="8"/>
      <c r="E26" s="108" t="s">
        <v>115</v>
      </c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180</v>
      </c>
      <c r="AF26" s="8"/>
      <c r="AG26" s="108" t="s">
        <v>149</v>
      </c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61</v>
      </c>
      <c r="C27" s="12"/>
      <c r="D27" s="12"/>
      <c r="E27" s="109">
        <v>130</v>
      </c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3</v>
      </c>
      <c r="AF27" s="12"/>
      <c r="AG27" s="109">
        <v>40</v>
      </c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/>
      <c r="D28" s="16"/>
      <c r="E28" s="110">
        <v>0</v>
      </c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>
        <v>1</v>
      </c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61</v>
      </c>
      <c r="C29" s="20"/>
      <c r="D29" s="20"/>
      <c r="E29" s="111">
        <v>130</v>
      </c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3</v>
      </c>
      <c r="AF29" s="20"/>
      <c r="AG29" s="111">
        <v>39</v>
      </c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0</v>
      </c>
      <c r="C31" s="28"/>
      <c r="D31" s="28"/>
      <c r="E31" s="113">
        <v>0</v>
      </c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4</v>
      </c>
      <c r="AF31" s="28"/>
      <c r="AG31" s="113">
        <v>18</v>
      </c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0</v>
      </c>
      <c r="C32" s="32"/>
      <c r="D32" s="32"/>
      <c r="E32" s="114">
        <v>0</v>
      </c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>
        <v>0</v>
      </c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 t="s">
        <v>200</v>
      </c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 t="s">
        <v>183</v>
      </c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>
        <v>104</v>
      </c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>
        <v>10</v>
      </c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>
        <v>1</v>
      </c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>
        <v>0</v>
      </c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>
        <v>103</v>
      </c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>
        <v>10</v>
      </c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>
        <v>1</v>
      </c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>
        <v>1</v>
      </c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>
        <v>1</v>
      </c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>
        <v>2</v>
      </c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>
        <v>5</v>
      </c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348</v>
      </c>
      <c r="C48" s="61">
        <f t="shared" ref="C48:AQ53" si="3">+C6+C13+C20+C27+C34+C41</f>
        <v>308</v>
      </c>
      <c r="D48" s="61">
        <f t="shared" si="3"/>
        <v>457</v>
      </c>
      <c r="E48" s="61">
        <f t="shared" si="3"/>
        <v>190</v>
      </c>
      <c r="F48" s="61">
        <f t="shared" si="3"/>
        <v>0</v>
      </c>
      <c r="G48" s="61">
        <f t="shared" si="3"/>
        <v>0</v>
      </c>
      <c r="H48" s="61">
        <f t="shared" si="3"/>
        <v>256</v>
      </c>
      <c r="I48" s="61">
        <f t="shared" si="3"/>
        <v>0</v>
      </c>
      <c r="J48" s="61">
        <f t="shared" si="3"/>
        <v>0</v>
      </c>
      <c r="K48" s="61">
        <f t="shared" si="3"/>
        <v>14</v>
      </c>
      <c r="L48" s="61">
        <f t="shared" si="3"/>
        <v>180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268</v>
      </c>
      <c r="Q48" s="61">
        <f t="shared" si="3"/>
        <v>380</v>
      </c>
      <c r="R48" s="61">
        <f t="shared" si="3"/>
        <v>346</v>
      </c>
      <c r="S48" s="61">
        <f t="shared" si="3"/>
        <v>95</v>
      </c>
      <c r="T48" s="61">
        <f t="shared" si="3"/>
        <v>0</v>
      </c>
      <c r="U48" s="61">
        <f t="shared" si="3"/>
        <v>0</v>
      </c>
      <c r="V48" s="61">
        <f t="shared" si="3"/>
        <v>281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177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57</v>
      </c>
      <c r="AE48" s="61">
        <f t="shared" si="3"/>
        <v>426</v>
      </c>
      <c r="AF48" s="61">
        <f t="shared" si="3"/>
        <v>460</v>
      </c>
      <c r="AG48" s="61">
        <f t="shared" si="3"/>
        <v>81</v>
      </c>
      <c r="AH48" s="61">
        <f t="shared" si="3"/>
        <v>0</v>
      </c>
      <c r="AI48" s="61">
        <f t="shared" si="3"/>
        <v>163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185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1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1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1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347</v>
      </c>
      <c r="C50" s="43">
        <f t="shared" si="4"/>
        <v>308</v>
      </c>
      <c r="D50" s="43">
        <f t="shared" si="4"/>
        <v>457</v>
      </c>
      <c r="E50" s="43">
        <f t="shared" si="4"/>
        <v>190</v>
      </c>
      <c r="F50" s="43">
        <f t="shared" si="4"/>
        <v>0</v>
      </c>
      <c r="G50" s="43">
        <f t="shared" si="3"/>
        <v>0</v>
      </c>
      <c r="H50" s="43">
        <f t="shared" si="3"/>
        <v>256</v>
      </c>
      <c r="I50" s="43">
        <f t="shared" si="3"/>
        <v>0</v>
      </c>
      <c r="J50" s="43">
        <f t="shared" si="3"/>
        <v>0</v>
      </c>
      <c r="K50" s="43">
        <f t="shared" si="4"/>
        <v>14</v>
      </c>
      <c r="L50" s="43">
        <f t="shared" si="3"/>
        <v>180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268</v>
      </c>
      <c r="Q50" s="43">
        <f t="shared" si="3"/>
        <v>380</v>
      </c>
      <c r="R50" s="43">
        <f t="shared" si="3"/>
        <v>346</v>
      </c>
      <c r="S50" s="43">
        <f t="shared" si="3"/>
        <v>95</v>
      </c>
      <c r="T50" s="43">
        <f t="shared" si="3"/>
        <v>0</v>
      </c>
      <c r="U50" s="43">
        <f t="shared" si="3"/>
        <v>0</v>
      </c>
      <c r="V50" s="43">
        <f t="shared" si="3"/>
        <v>281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176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57</v>
      </c>
      <c r="AE50" s="43">
        <f t="shared" si="3"/>
        <v>426</v>
      </c>
      <c r="AF50" s="43">
        <f t="shared" si="3"/>
        <v>460</v>
      </c>
      <c r="AG50" s="43">
        <f t="shared" si="3"/>
        <v>80</v>
      </c>
      <c r="AH50" s="43">
        <f t="shared" si="3"/>
        <v>0</v>
      </c>
      <c r="AI50" s="43">
        <f t="shared" si="3"/>
        <v>163</v>
      </c>
      <c r="AJ50" s="43">
        <f t="shared" si="3"/>
        <v>257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185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>SUM(B9,B16,B23,B30,B37,B44)</f>
        <v>2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1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4</v>
      </c>
      <c r="C52" s="60">
        <f t="shared" si="4"/>
        <v>6</v>
      </c>
      <c r="D52" s="60">
        <f t="shared" si="4"/>
        <v>6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1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10</v>
      </c>
      <c r="Q52" s="60">
        <f t="shared" si="3"/>
        <v>11</v>
      </c>
      <c r="R52" s="60">
        <f t="shared" si="3"/>
        <v>3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5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16</v>
      </c>
      <c r="AF52" s="60">
        <f t="shared" si="3"/>
        <v>1</v>
      </c>
      <c r="AG52" s="60">
        <f t="shared" si="3"/>
        <v>20</v>
      </c>
      <c r="AH52" s="60">
        <f t="shared" si="3"/>
        <v>0</v>
      </c>
      <c r="AI52" s="60">
        <f t="shared" si="3"/>
        <v>2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11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2</v>
      </c>
      <c r="C53" s="62">
        <f t="shared" si="4"/>
        <v>0</v>
      </c>
      <c r="D53" s="62">
        <f t="shared" si="4"/>
        <v>22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2</v>
      </c>
      <c r="Q53" s="62">
        <f t="shared" si="3"/>
        <v>0</v>
      </c>
      <c r="R53" s="62">
        <f t="shared" si="3"/>
        <v>15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3</v>
      </c>
      <c r="AF53" s="62">
        <f t="shared" si="3"/>
        <v>6</v>
      </c>
      <c r="AG53" s="62">
        <f t="shared" si="3"/>
        <v>5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0.97752808988764039</v>
      </c>
      <c r="C54" s="65">
        <f t="shared" ref="C54:AQ54" si="5">+IF(SUM(C48,C51:C53)&gt;0,SUM(C48)/SUM(C48,C51:C53),"")</f>
        <v>0.98089171974522293</v>
      </c>
      <c r="D54" s="65">
        <f t="shared" si="5"/>
        <v>0.94226804123711339</v>
      </c>
      <c r="E54" s="65">
        <f>+IF(SUM(E48,E51:E53)&gt;0,SUM(E48)/SUM(E48,E51:E53),"")</f>
        <v>1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>
        <f t="shared" si="5"/>
        <v>1</v>
      </c>
      <c r="L54" s="65">
        <f>+IF(SUM(L48,L51:L53)&gt;0,SUM(L48)/SUM(L48,L51:L53),"")</f>
        <v>0.99447513812154698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0.95714285714285718</v>
      </c>
      <c r="Q54" s="65">
        <f t="shared" si="5"/>
        <v>0.96938775510204078</v>
      </c>
      <c r="R54" s="65">
        <f t="shared" si="5"/>
        <v>0.9505494505494505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0.97252747252747251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1</v>
      </c>
      <c r="AE54" s="65">
        <f t="shared" si="5"/>
        <v>0.95730337078651684</v>
      </c>
      <c r="AF54" s="65">
        <f t="shared" si="5"/>
        <v>0.98501070663811563</v>
      </c>
      <c r="AG54" s="65">
        <f>+IF(SUM(AG48,AG51:AG53)&gt;0,SUM(AG48)/SUM(AG48,AG51:AG53),"")</f>
        <v>0.76415094339622647</v>
      </c>
      <c r="AH54" s="65" t="str">
        <f t="shared" ref="AH54:AJ54" si="11">+IF(SUM(AH48,AH51:AH53)&gt;0,SUM(AH48)/SUM(AH48,AH51:AH53),"")</f>
        <v/>
      </c>
      <c r="AI54" s="65">
        <f t="shared" si="11"/>
        <v>0.98787878787878791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0.94387755102040816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2873.5632183908046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>
        <f t="shared" si="13"/>
        <v>0</v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5649.7175141242942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12345.679012345678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673</v>
      </c>
      <c r="C60" s="55">
        <f t="shared" si="22"/>
        <v>1114</v>
      </c>
      <c r="D60" s="55">
        <f t="shared" si="22"/>
        <v>1263</v>
      </c>
      <c r="E60" s="55">
        <f t="shared" si="22"/>
        <v>366</v>
      </c>
      <c r="F60" s="55">
        <f t="shared" si="22"/>
        <v>0</v>
      </c>
      <c r="G60" s="55">
        <f t="shared" si="22"/>
        <v>163</v>
      </c>
      <c r="H60" s="55">
        <f t="shared" si="22"/>
        <v>794</v>
      </c>
      <c r="I60" s="55">
        <f t="shared" si="22"/>
        <v>0</v>
      </c>
      <c r="J60" s="55">
        <f t="shared" si="22"/>
        <v>0</v>
      </c>
      <c r="K60" s="55">
        <f t="shared" si="22"/>
        <v>14</v>
      </c>
      <c r="L60" s="55">
        <f t="shared" si="22"/>
        <v>542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0</v>
      </c>
      <c r="D61" s="52">
        <f t="shared" si="22"/>
        <v>0</v>
      </c>
      <c r="E61" s="52">
        <f t="shared" si="22"/>
        <v>1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1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672</v>
      </c>
      <c r="C62" s="56">
        <f t="shared" si="22"/>
        <v>1114</v>
      </c>
      <c r="D62" s="56">
        <f t="shared" si="22"/>
        <v>1263</v>
      </c>
      <c r="E62" s="56">
        <f t="shared" si="22"/>
        <v>365</v>
      </c>
      <c r="F62" s="56">
        <f t="shared" si="22"/>
        <v>0</v>
      </c>
      <c r="G62" s="56">
        <f t="shared" si="22"/>
        <v>163</v>
      </c>
      <c r="H62" s="56">
        <f t="shared" si="22"/>
        <v>794</v>
      </c>
      <c r="I62" s="56">
        <f t="shared" si="22"/>
        <v>0</v>
      </c>
      <c r="J62" s="56">
        <f t="shared" si="22"/>
        <v>0</v>
      </c>
      <c r="K62" s="56">
        <f t="shared" si="22"/>
        <v>14</v>
      </c>
      <c r="L62" s="56">
        <f t="shared" si="22"/>
        <v>541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2</v>
      </c>
      <c r="C63" s="53">
        <f t="shared" si="22"/>
        <v>1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14</v>
      </c>
      <c r="C64" s="52">
        <f t="shared" si="22"/>
        <v>33</v>
      </c>
      <c r="D64" s="52">
        <f t="shared" si="22"/>
        <v>10</v>
      </c>
      <c r="E64" s="52">
        <f t="shared" si="22"/>
        <v>20</v>
      </c>
      <c r="F64" s="52">
        <f t="shared" si="22"/>
        <v>0</v>
      </c>
      <c r="G64" s="52">
        <f t="shared" si="22"/>
        <v>2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17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4</v>
      </c>
      <c r="C65" s="56">
        <f t="shared" si="22"/>
        <v>3</v>
      </c>
      <c r="D65" s="56">
        <f t="shared" si="22"/>
        <v>43</v>
      </c>
      <c r="E65" s="56">
        <f t="shared" si="22"/>
        <v>5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0.97605790645879731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0.9705144291091593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0.96219728292971052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570.45065601825434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646.41241111829345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613.87354205033762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0.96970293133975993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608.64272671941569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J29" sqref="J29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87</v>
      </c>
      <c r="C5" s="8" t="s">
        <v>77</v>
      </c>
      <c r="D5" s="8" t="s">
        <v>83</v>
      </c>
      <c r="E5" s="108" t="s">
        <v>175</v>
      </c>
      <c r="F5" s="9"/>
      <c r="G5" s="8"/>
      <c r="H5" s="8" t="s">
        <v>127</v>
      </c>
      <c r="I5" s="108"/>
      <c r="J5" s="9"/>
      <c r="K5" s="8"/>
      <c r="L5" s="108" t="s">
        <v>140</v>
      </c>
      <c r="M5" s="108"/>
      <c r="N5" s="108"/>
      <c r="O5" s="9"/>
      <c r="P5" s="7" t="s">
        <v>95</v>
      </c>
      <c r="Q5" s="8" t="s">
        <v>88</v>
      </c>
      <c r="R5" s="8" t="s">
        <v>78</v>
      </c>
      <c r="S5" s="108" t="s">
        <v>115</v>
      </c>
      <c r="T5" s="9"/>
      <c r="U5" s="8"/>
      <c r="V5" s="8" t="s">
        <v>127</v>
      </c>
      <c r="W5" s="108"/>
      <c r="X5" s="9"/>
      <c r="Y5" s="8"/>
      <c r="Z5" s="108" t="s">
        <v>186</v>
      </c>
      <c r="AA5" s="108"/>
      <c r="AB5" s="108"/>
      <c r="AC5" s="9"/>
      <c r="AD5" s="10"/>
      <c r="AE5" s="8" t="s">
        <v>89</v>
      </c>
      <c r="AF5" s="8" t="s">
        <v>150</v>
      </c>
      <c r="AG5" s="108" t="s">
        <v>189</v>
      </c>
      <c r="AH5" s="9"/>
      <c r="AI5" s="8" t="s">
        <v>81</v>
      </c>
      <c r="AJ5" s="8" t="s">
        <v>127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>
        <v>192</v>
      </c>
      <c r="C6" s="12">
        <v>200</v>
      </c>
      <c r="D6" s="12">
        <v>19</v>
      </c>
      <c r="E6" s="109">
        <v>36</v>
      </c>
      <c r="F6" s="13"/>
      <c r="G6" s="12"/>
      <c r="H6" s="12">
        <v>256</v>
      </c>
      <c r="I6" s="109"/>
      <c r="J6" s="13"/>
      <c r="K6" s="12"/>
      <c r="L6" s="109">
        <v>168</v>
      </c>
      <c r="M6" s="109"/>
      <c r="N6" s="109"/>
      <c r="O6" s="13"/>
      <c r="P6" s="11">
        <v>63</v>
      </c>
      <c r="Q6" s="12">
        <v>13</v>
      </c>
      <c r="R6" s="12">
        <v>346</v>
      </c>
      <c r="S6" s="109">
        <v>95</v>
      </c>
      <c r="T6" s="13"/>
      <c r="U6" s="12"/>
      <c r="V6" s="12">
        <v>281</v>
      </c>
      <c r="W6" s="109"/>
      <c r="X6" s="13"/>
      <c r="Y6" s="12"/>
      <c r="Z6" s="109">
        <v>161</v>
      </c>
      <c r="AA6" s="109"/>
      <c r="AB6" s="109"/>
      <c r="AC6" s="13"/>
      <c r="AD6" s="14"/>
      <c r="AE6" s="12">
        <v>43</v>
      </c>
      <c r="AF6" s="12">
        <v>394</v>
      </c>
      <c r="AG6" s="109">
        <v>39</v>
      </c>
      <c r="AH6" s="13"/>
      <c r="AI6" s="12">
        <v>77</v>
      </c>
      <c r="AJ6" s="12">
        <v>266</v>
      </c>
      <c r="AK6" s="109"/>
      <c r="AL6" s="13"/>
      <c r="AM6" s="12"/>
      <c r="AN6" s="109">
        <v>187</v>
      </c>
      <c r="AO6" s="109"/>
      <c r="AP6" s="109"/>
      <c r="AQ6" s="13"/>
    </row>
    <row r="7" spans="1:43" x14ac:dyDescent="0.2">
      <c r="A7" s="38" t="s">
        <v>1</v>
      </c>
      <c r="B7" s="15">
        <v>4</v>
      </c>
      <c r="C7" s="16">
        <v>1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5">
        <v>0</v>
      </c>
      <c r="R7" s="16">
        <v>0</v>
      </c>
      <c r="S7" s="110">
        <v>0</v>
      </c>
      <c r="T7" s="17"/>
      <c r="U7" s="16"/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/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188</v>
      </c>
      <c r="C8" s="20">
        <v>199</v>
      </c>
      <c r="D8" s="20">
        <v>19</v>
      </c>
      <c r="E8" s="111">
        <v>36</v>
      </c>
      <c r="F8" s="21"/>
      <c r="G8" s="20"/>
      <c r="H8" s="20">
        <v>256</v>
      </c>
      <c r="I8" s="111"/>
      <c r="J8" s="21"/>
      <c r="K8" s="20"/>
      <c r="L8" s="111">
        <v>168</v>
      </c>
      <c r="M8" s="111"/>
      <c r="N8" s="111"/>
      <c r="O8" s="21"/>
      <c r="P8" s="19">
        <v>63</v>
      </c>
      <c r="Q8" s="19">
        <v>13</v>
      </c>
      <c r="R8" s="20">
        <v>346</v>
      </c>
      <c r="S8" s="111">
        <v>95</v>
      </c>
      <c r="T8" s="21"/>
      <c r="U8" s="20"/>
      <c r="V8" s="20">
        <v>281</v>
      </c>
      <c r="W8" s="111"/>
      <c r="X8" s="21"/>
      <c r="Y8" s="20"/>
      <c r="Z8" s="111">
        <v>161</v>
      </c>
      <c r="AA8" s="111"/>
      <c r="AB8" s="111"/>
      <c r="AC8" s="21"/>
      <c r="AD8" s="22"/>
      <c r="AE8" s="20">
        <v>43</v>
      </c>
      <c r="AF8" s="20">
        <v>394</v>
      </c>
      <c r="AG8" s="111">
        <v>39</v>
      </c>
      <c r="AH8" s="21"/>
      <c r="AI8" s="20">
        <v>77</v>
      </c>
      <c r="AJ8" s="20">
        <v>266</v>
      </c>
      <c r="AK8" s="111"/>
      <c r="AL8" s="21"/>
      <c r="AM8" s="20"/>
      <c r="AN8" s="111">
        <v>187</v>
      </c>
      <c r="AO8" s="111"/>
      <c r="AP8" s="111"/>
      <c r="AQ8" s="21"/>
    </row>
    <row r="9" spans="1:43" x14ac:dyDescent="0.2">
      <c r="A9" s="40" t="s">
        <v>3</v>
      </c>
      <c r="B9" s="23">
        <v>3</v>
      </c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19</v>
      </c>
      <c r="C10" s="28">
        <v>2</v>
      </c>
      <c r="D10" s="28">
        <v>0</v>
      </c>
      <c r="E10" s="113">
        <v>0</v>
      </c>
      <c r="F10" s="29"/>
      <c r="G10" s="28"/>
      <c r="H10" s="28">
        <v>0</v>
      </c>
      <c r="I10" s="113"/>
      <c r="J10" s="29"/>
      <c r="K10" s="28"/>
      <c r="L10" s="113">
        <v>0</v>
      </c>
      <c r="M10" s="113"/>
      <c r="N10" s="113"/>
      <c r="O10" s="29"/>
      <c r="P10" s="27">
        <v>4</v>
      </c>
      <c r="Q10" s="28">
        <v>0</v>
      </c>
      <c r="R10" s="28">
        <v>3</v>
      </c>
      <c r="S10" s="113">
        <v>0</v>
      </c>
      <c r="T10" s="29"/>
      <c r="U10" s="28"/>
      <c r="V10" s="28">
        <v>0</v>
      </c>
      <c r="W10" s="113"/>
      <c r="X10" s="29"/>
      <c r="Y10" s="28"/>
      <c r="Z10" s="113">
        <v>0</v>
      </c>
      <c r="AA10" s="113"/>
      <c r="AB10" s="113"/>
      <c r="AC10" s="29"/>
      <c r="AD10" s="30"/>
      <c r="AE10" s="28">
        <v>0</v>
      </c>
      <c r="AF10" s="28">
        <v>2</v>
      </c>
      <c r="AG10" s="113">
        <v>0</v>
      </c>
      <c r="AH10" s="29"/>
      <c r="AI10" s="28">
        <v>1</v>
      </c>
      <c r="AJ10" s="28">
        <v>0</v>
      </c>
      <c r="AK10" s="113"/>
      <c r="AL10" s="29"/>
      <c r="AM10" s="28"/>
      <c r="AN10" s="113">
        <v>1</v>
      </c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>
        <v>0</v>
      </c>
      <c r="D11" s="32">
        <v>5</v>
      </c>
      <c r="E11" s="114">
        <v>0</v>
      </c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15</v>
      </c>
      <c r="S11" s="114">
        <v>0</v>
      </c>
      <c r="T11" s="33"/>
      <c r="U11" s="32"/>
      <c r="V11" s="32">
        <v>0</v>
      </c>
      <c r="W11" s="114"/>
      <c r="X11" s="33"/>
      <c r="Y11" s="32"/>
      <c r="Z11" s="114">
        <v>0</v>
      </c>
      <c r="AA11" s="114"/>
      <c r="AB11" s="114"/>
      <c r="AC11" s="33"/>
      <c r="AD11" s="34"/>
      <c r="AE11" s="32">
        <v>0</v>
      </c>
      <c r="AF11" s="32">
        <v>0</v>
      </c>
      <c r="AG11" s="114">
        <v>0</v>
      </c>
      <c r="AH11" s="33"/>
      <c r="AI11" s="32">
        <v>0</v>
      </c>
      <c r="AJ11" s="32">
        <v>2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196</v>
      </c>
      <c r="C12" s="8" t="s">
        <v>88</v>
      </c>
      <c r="D12" s="8" t="s">
        <v>78</v>
      </c>
      <c r="E12" s="108" t="s">
        <v>178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205</v>
      </c>
      <c r="Q12" s="8" t="s">
        <v>105</v>
      </c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 t="s">
        <v>187</v>
      </c>
      <c r="AF12" s="8" t="s">
        <v>111</v>
      </c>
      <c r="AG12" s="108"/>
      <c r="AH12" s="9"/>
      <c r="AI12" s="8" t="s">
        <v>190</v>
      </c>
      <c r="AJ12" s="8" t="s">
        <v>191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30</v>
      </c>
      <c r="C13" s="12">
        <v>108</v>
      </c>
      <c r="D13" s="12">
        <v>438</v>
      </c>
      <c r="E13" s="109">
        <v>16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2</v>
      </c>
      <c r="Q13" s="12">
        <v>60</v>
      </c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>
        <v>10</v>
      </c>
      <c r="AF13" s="12">
        <v>35</v>
      </c>
      <c r="AG13" s="109"/>
      <c r="AH13" s="13"/>
      <c r="AI13" s="12">
        <v>102</v>
      </c>
      <c r="AJ13" s="12">
        <v>70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/>
      <c r="AH14" s="17"/>
      <c r="AI14" s="16">
        <v>0</v>
      </c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30</v>
      </c>
      <c r="C15" s="20">
        <v>108</v>
      </c>
      <c r="D15" s="20">
        <v>438</v>
      </c>
      <c r="E15" s="111">
        <v>16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2</v>
      </c>
      <c r="Q15" s="20">
        <v>60</v>
      </c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>
        <v>10</v>
      </c>
      <c r="AF15" s="20">
        <v>35</v>
      </c>
      <c r="AG15" s="111"/>
      <c r="AH15" s="21"/>
      <c r="AI15" s="20">
        <v>102</v>
      </c>
      <c r="AJ15" s="20">
        <v>70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8</v>
      </c>
      <c r="C17" s="28">
        <v>4</v>
      </c>
      <c r="D17" s="28">
        <v>5</v>
      </c>
      <c r="E17" s="113">
        <v>0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0</v>
      </c>
      <c r="Q17" s="28">
        <v>2</v>
      </c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>
        <v>2</v>
      </c>
      <c r="AF17" s="28">
        <v>0</v>
      </c>
      <c r="AG17" s="113"/>
      <c r="AH17" s="29"/>
      <c r="AI17" s="28">
        <v>0</v>
      </c>
      <c r="AJ17" s="28">
        <v>7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2</v>
      </c>
      <c r="C18" s="32">
        <v>0</v>
      </c>
      <c r="D18" s="32">
        <v>17</v>
      </c>
      <c r="E18" s="114">
        <v>0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>
        <v>0</v>
      </c>
      <c r="AF18" s="32">
        <v>0</v>
      </c>
      <c r="AG18" s="114"/>
      <c r="AH18" s="33"/>
      <c r="AI18" s="32">
        <v>0</v>
      </c>
      <c r="AJ18" s="32">
        <v>9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204</v>
      </c>
      <c r="C19" s="8"/>
      <c r="D19" s="8"/>
      <c r="E19" s="108" t="s">
        <v>179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78</v>
      </c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188</v>
      </c>
      <c r="AF19" s="8"/>
      <c r="AG19" s="108"/>
      <c r="AH19" s="9"/>
      <c r="AI19" s="8"/>
      <c r="AJ19" s="8" t="s">
        <v>131</v>
      </c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61</v>
      </c>
      <c r="C20" s="12"/>
      <c r="D20" s="12"/>
      <c r="E20" s="109">
        <v>8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307</v>
      </c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30</v>
      </c>
      <c r="AF20" s="12"/>
      <c r="AG20" s="109"/>
      <c r="AH20" s="13"/>
      <c r="AI20" s="12"/>
      <c r="AJ20" s="12">
        <v>31</v>
      </c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/>
      <c r="D21" s="16"/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/>
      <c r="AG21" s="110"/>
      <c r="AH21" s="17"/>
      <c r="AI21" s="16"/>
      <c r="AJ21" s="16">
        <v>0</v>
      </c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61</v>
      </c>
      <c r="C22" s="20"/>
      <c r="D22" s="20"/>
      <c r="E22" s="111">
        <v>8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307</v>
      </c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30</v>
      </c>
      <c r="AF22" s="20"/>
      <c r="AG22" s="111"/>
      <c r="AH22" s="21"/>
      <c r="AI22" s="20"/>
      <c r="AJ22" s="20">
        <v>31</v>
      </c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>
        <v>4</v>
      </c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>
        <v>1</v>
      </c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7</v>
      </c>
      <c r="C24" s="28"/>
      <c r="D24" s="28"/>
      <c r="E24" s="113">
        <v>0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9</v>
      </c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2</v>
      </c>
      <c r="AF24" s="28"/>
      <c r="AG24" s="113"/>
      <c r="AH24" s="29"/>
      <c r="AI24" s="28"/>
      <c r="AJ24" s="28">
        <v>0</v>
      </c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4</v>
      </c>
      <c r="C25" s="32"/>
      <c r="D25" s="32"/>
      <c r="E25" s="114">
        <v>0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/>
      <c r="AG25" s="114"/>
      <c r="AH25" s="33"/>
      <c r="AI25" s="32"/>
      <c r="AJ25" s="32">
        <v>0</v>
      </c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95</v>
      </c>
      <c r="C26" s="8"/>
      <c r="D26" s="8"/>
      <c r="E26" s="108" t="s">
        <v>115</v>
      </c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77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4</v>
      </c>
      <c r="C27" s="12"/>
      <c r="D27" s="12"/>
      <c r="E27" s="109">
        <v>130</v>
      </c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211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/>
      <c r="D28" s="16"/>
      <c r="E28" s="110">
        <v>0</v>
      </c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4</v>
      </c>
      <c r="C29" s="20"/>
      <c r="D29" s="20"/>
      <c r="E29" s="111">
        <v>130</v>
      </c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211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0</v>
      </c>
      <c r="C31" s="28"/>
      <c r="D31" s="28"/>
      <c r="E31" s="113">
        <v>0</v>
      </c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0</v>
      </c>
      <c r="C32" s="32"/>
      <c r="D32" s="32"/>
      <c r="E32" s="114">
        <v>0</v>
      </c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287</v>
      </c>
      <c r="C48" s="61">
        <f t="shared" ref="C48:AQ53" si="3">+C6+C13+C20+C27+C34+C41</f>
        <v>308</v>
      </c>
      <c r="D48" s="61">
        <f t="shared" si="3"/>
        <v>457</v>
      </c>
      <c r="E48" s="61">
        <f t="shared" si="3"/>
        <v>190</v>
      </c>
      <c r="F48" s="61">
        <f t="shared" si="3"/>
        <v>0</v>
      </c>
      <c r="G48" s="61">
        <f t="shared" si="3"/>
        <v>0</v>
      </c>
      <c r="H48" s="61">
        <f t="shared" si="3"/>
        <v>256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168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65</v>
      </c>
      <c r="Q48" s="61">
        <f t="shared" si="3"/>
        <v>380</v>
      </c>
      <c r="R48" s="61">
        <f t="shared" si="3"/>
        <v>346</v>
      </c>
      <c r="S48" s="61">
        <f t="shared" si="3"/>
        <v>95</v>
      </c>
      <c r="T48" s="61">
        <f t="shared" si="3"/>
        <v>0</v>
      </c>
      <c r="U48" s="61">
        <f t="shared" si="3"/>
        <v>0</v>
      </c>
      <c r="V48" s="61">
        <f t="shared" si="3"/>
        <v>281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161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294</v>
      </c>
      <c r="AF48" s="61">
        <f t="shared" si="3"/>
        <v>429</v>
      </c>
      <c r="AG48" s="61">
        <f t="shared" si="3"/>
        <v>39</v>
      </c>
      <c r="AH48" s="61">
        <f t="shared" si="3"/>
        <v>0</v>
      </c>
      <c r="AI48" s="61">
        <f t="shared" si="3"/>
        <v>179</v>
      </c>
      <c r="AJ48" s="61">
        <f t="shared" si="3"/>
        <v>367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187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4</v>
      </c>
      <c r="C49" s="43">
        <f t="shared" si="4"/>
        <v>1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283</v>
      </c>
      <c r="C50" s="43">
        <f t="shared" si="4"/>
        <v>307</v>
      </c>
      <c r="D50" s="43">
        <f t="shared" si="4"/>
        <v>457</v>
      </c>
      <c r="E50" s="43">
        <f t="shared" si="4"/>
        <v>190</v>
      </c>
      <c r="F50" s="43">
        <f t="shared" si="4"/>
        <v>0</v>
      </c>
      <c r="G50" s="43">
        <f t="shared" si="3"/>
        <v>0</v>
      </c>
      <c r="H50" s="43">
        <f t="shared" si="3"/>
        <v>256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168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65</v>
      </c>
      <c r="Q50" s="43">
        <f t="shared" si="3"/>
        <v>380</v>
      </c>
      <c r="R50" s="43">
        <f t="shared" si="3"/>
        <v>346</v>
      </c>
      <c r="S50" s="43">
        <f t="shared" si="3"/>
        <v>95</v>
      </c>
      <c r="T50" s="43">
        <f t="shared" si="3"/>
        <v>0</v>
      </c>
      <c r="U50" s="43">
        <f t="shared" si="3"/>
        <v>0</v>
      </c>
      <c r="V50" s="43">
        <f t="shared" si="3"/>
        <v>281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161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294</v>
      </c>
      <c r="AF50" s="43">
        <f t="shared" si="3"/>
        <v>429</v>
      </c>
      <c r="AG50" s="43">
        <f t="shared" si="3"/>
        <v>39</v>
      </c>
      <c r="AH50" s="43">
        <f t="shared" si="3"/>
        <v>0</v>
      </c>
      <c r="AI50" s="43">
        <f t="shared" si="3"/>
        <v>179</v>
      </c>
      <c r="AJ50" s="43">
        <f t="shared" si="3"/>
        <v>367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187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7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1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34</v>
      </c>
      <c r="C52" s="60">
        <f t="shared" si="4"/>
        <v>6</v>
      </c>
      <c r="D52" s="60">
        <f t="shared" si="4"/>
        <v>5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4</v>
      </c>
      <c r="Q52" s="60">
        <f t="shared" si="3"/>
        <v>11</v>
      </c>
      <c r="R52" s="60">
        <f t="shared" si="3"/>
        <v>3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4</v>
      </c>
      <c r="AF52" s="60">
        <f t="shared" si="3"/>
        <v>2</v>
      </c>
      <c r="AG52" s="60">
        <f t="shared" si="3"/>
        <v>0</v>
      </c>
      <c r="AH52" s="60">
        <f t="shared" si="3"/>
        <v>0</v>
      </c>
      <c r="AI52" s="60">
        <f t="shared" si="3"/>
        <v>1</v>
      </c>
      <c r="AJ52" s="60">
        <f t="shared" si="3"/>
        <v>7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6</v>
      </c>
      <c r="C53" s="62">
        <f t="shared" si="4"/>
        <v>0</v>
      </c>
      <c r="D53" s="62">
        <f t="shared" si="4"/>
        <v>22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15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11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0.85928143712574845</v>
      </c>
      <c r="C54" s="65">
        <f t="shared" ref="C54:AQ54" si="5">+IF(SUM(C48,C51:C53)&gt;0,SUM(C48)/SUM(C48,C51:C53),"")</f>
        <v>0.98089171974522293</v>
      </c>
      <c r="D54" s="65">
        <f t="shared" si="5"/>
        <v>0.94421487603305787</v>
      </c>
      <c r="E54" s="65">
        <f>+IF(SUM(E48,E51:E53)&gt;0,SUM(E48)/SUM(E48,E51:E53),"")</f>
        <v>1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1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0.94202898550724634</v>
      </c>
      <c r="Q54" s="65">
        <f t="shared" si="5"/>
        <v>0.96938775510204078</v>
      </c>
      <c r="R54" s="65">
        <f t="shared" si="5"/>
        <v>0.9505494505494505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>
        <f t="shared" si="5"/>
        <v>0.98657718120805371</v>
      </c>
      <c r="AF54" s="65">
        <f t="shared" si="5"/>
        <v>0.9953596287703016</v>
      </c>
      <c r="AG54" s="65">
        <f>+IF(SUM(AG48,AG51:AG53)&gt;0,SUM(AG48)/SUM(AG48,AG51:AG53),"")</f>
        <v>1</v>
      </c>
      <c r="AH54" s="65" t="str">
        <f t="shared" ref="AH54:AJ54" si="11">+IF(SUM(AH48,AH51:AH53)&gt;0,SUM(AH48)/SUM(AH48,AH51:AH53),"")</f>
        <v/>
      </c>
      <c r="AI54" s="65">
        <f t="shared" si="11"/>
        <v>0.99444444444444446</v>
      </c>
      <c r="AJ54" s="65">
        <f t="shared" si="11"/>
        <v>0.95324675324675323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0.99468085106382975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13937.282229965156</v>
      </c>
      <c r="C55" s="68">
        <f t="shared" ref="C55:AQ55" si="13">+IF(SUM(C50,C49)&gt;0,1000000*(SUM(C49)/SUM(C49:C50)),"")</f>
        <v>3246.7532467532469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352</v>
      </c>
      <c r="C60" s="55">
        <f t="shared" si="22"/>
        <v>982</v>
      </c>
      <c r="D60" s="55">
        <f t="shared" si="22"/>
        <v>1232</v>
      </c>
      <c r="E60" s="55">
        <f t="shared" si="22"/>
        <v>324</v>
      </c>
      <c r="F60" s="55">
        <f t="shared" si="22"/>
        <v>0</v>
      </c>
      <c r="G60" s="55">
        <f t="shared" si="22"/>
        <v>179</v>
      </c>
      <c r="H60" s="55">
        <f t="shared" si="22"/>
        <v>904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516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4</v>
      </c>
      <c r="C61" s="52">
        <f t="shared" si="22"/>
        <v>1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348</v>
      </c>
      <c r="C62" s="56">
        <f t="shared" si="22"/>
        <v>981</v>
      </c>
      <c r="D62" s="56">
        <f t="shared" si="22"/>
        <v>1232</v>
      </c>
      <c r="E62" s="56">
        <f t="shared" si="22"/>
        <v>324</v>
      </c>
      <c r="F62" s="56">
        <f t="shared" si="22"/>
        <v>0</v>
      </c>
      <c r="G62" s="56">
        <f t="shared" si="22"/>
        <v>179</v>
      </c>
      <c r="H62" s="56">
        <f t="shared" si="22"/>
        <v>904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516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7</v>
      </c>
      <c r="C63" s="53">
        <f t="shared" si="22"/>
        <v>1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38</v>
      </c>
      <c r="C64" s="52">
        <f t="shared" si="22"/>
        <v>21</v>
      </c>
      <c r="D64" s="52">
        <f t="shared" si="22"/>
        <v>10</v>
      </c>
      <c r="E64" s="52">
        <f t="shared" si="22"/>
        <v>0</v>
      </c>
      <c r="F64" s="52">
        <f t="shared" si="22"/>
        <v>0</v>
      </c>
      <c r="G64" s="52">
        <f t="shared" si="22"/>
        <v>1</v>
      </c>
      <c r="H64" s="52">
        <f t="shared" si="22"/>
        <v>7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1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6</v>
      </c>
      <c r="C65" s="56">
        <f t="shared" si="22"/>
        <v>0</v>
      </c>
      <c r="D65" s="56">
        <f t="shared" si="22"/>
        <v>37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11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0.95418098510882021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0.97503671071953013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0.98290598290598286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3001.2004801920771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0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0.96975588680060487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1113.8338159946536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J5" sqref="J5:K11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 t="s">
        <v>77</v>
      </c>
      <c r="D5" s="8" t="s">
        <v>88</v>
      </c>
      <c r="E5" s="108" t="s">
        <v>206</v>
      </c>
      <c r="F5" s="9"/>
      <c r="G5" s="8" t="s">
        <v>190</v>
      </c>
      <c r="H5" s="8" t="s">
        <v>131</v>
      </c>
      <c r="I5" s="108"/>
      <c r="J5" s="9" t="s">
        <v>193</v>
      </c>
      <c r="K5" s="8" t="s">
        <v>192</v>
      </c>
      <c r="L5" s="108" t="s">
        <v>186</v>
      </c>
      <c r="M5" s="108"/>
      <c r="N5" s="108"/>
      <c r="O5" s="9"/>
      <c r="P5" s="7" t="s">
        <v>205</v>
      </c>
      <c r="Q5" s="8" t="s">
        <v>107</v>
      </c>
      <c r="R5" s="8" t="s">
        <v>89</v>
      </c>
      <c r="S5" s="108" t="s">
        <v>115</v>
      </c>
      <c r="T5" s="9"/>
      <c r="U5" s="8"/>
      <c r="V5" s="8" t="s">
        <v>127</v>
      </c>
      <c r="W5" s="108"/>
      <c r="X5" s="9"/>
      <c r="Y5" s="8"/>
      <c r="Z5" s="108" t="s">
        <v>140</v>
      </c>
      <c r="AA5" s="108"/>
      <c r="AB5" s="108"/>
      <c r="AC5" s="9"/>
      <c r="AD5" s="10" t="s">
        <v>124</v>
      </c>
      <c r="AE5" s="8" t="s">
        <v>86</v>
      </c>
      <c r="AF5" s="8" t="s">
        <v>82</v>
      </c>
      <c r="AG5" s="108" t="s">
        <v>115</v>
      </c>
      <c r="AH5" s="9"/>
      <c r="AI5" s="8"/>
      <c r="AJ5" s="8" t="s">
        <v>132</v>
      </c>
      <c r="AK5" s="108"/>
      <c r="AL5" s="9"/>
      <c r="AM5" s="8"/>
      <c r="AN5" s="108" t="s">
        <v>211</v>
      </c>
      <c r="AO5" s="108"/>
      <c r="AP5" s="108"/>
      <c r="AQ5" s="9"/>
    </row>
    <row r="6" spans="1:43" x14ac:dyDescent="0.2">
      <c r="A6" s="37" t="s">
        <v>0</v>
      </c>
      <c r="B6" s="11"/>
      <c r="C6" s="12">
        <v>189</v>
      </c>
      <c r="D6" s="12">
        <v>120</v>
      </c>
      <c r="E6" s="109">
        <v>75</v>
      </c>
      <c r="F6" s="13"/>
      <c r="G6" s="12">
        <v>18</v>
      </c>
      <c r="H6" s="12">
        <v>149</v>
      </c>
      <c r="I6" s="109"/>
      <c r="J6" s="13">
        <v>9</v>
      </c>
      <c r="K6" s="12">
        <v>6</v>
      </c>
      <c r="L6" s="109">
        <v>185</v>
      </c>
      <c r="M6" s="109"/>
      <c r="N6" s="109"/>
      <c r="O6" s="13"/>
      <c r="P6" s="11">
        <v>38</v>
      </c>
      <c r="Q6" s="12">
        <v>240</v>
      </c>
      <c r="R6" s="12">
        <v>134</v>
      </c>
      <c r="S6" s="109">
        <v>236</v>
      </c>
      <c r="T6" s="13"/>
      <c r="U6" s="12"/>
      <c r="V6" s="12">
        <v>248</v>
      </c>
      <c r="W6" s="109"/>
      <c r="X6" s="13"/>
      <c r="Y6" s="12"/>
      <c r="Z6" s="109">
        <v>89</v>
      </c>
      <c r="AA6" s="109"/>
      <c r="AB6" s="109"/>
      <c r="AC6" s="13"/>
      <c r="AD6" s="14">
        <v>33</v>
      </c>
      <c r="AE6" s="12">
        <v>13</v>
      </c>
      <c r="AF6" s="12">
        <v>174</v>
      </c>
      <c r="AG6" s="109">
        <v>248</v>
      </c>
      <c r="AH6" s="13"/>
      <c r="AI6" s="12"/>
      <c r="AJ6" s="12">
        <v>234</v>
      </c>
      <c r="AK6" s="109"/>
      <c r="AL6" s="13"/>
      <c r="AM6" s="12"/>
      <c r="AN6" s="109">
        <v>94</v>
      </c>
      <c r="AO6" s="109"/>
      <c r="AP6" s="109"/>
      <c r="AQ6" s="13"/>
    </row>
    <row r="7" spans="1:43" x14ac:dyDescent="0.2">
      <c r="A7" s="38" t="s">
        <v>1</v>
      </c>
      <c r="B7" s="15"/>
      <c r="C7" s="16">
        <v>0</v>
      </c>
      <c r="D7" s="16">
        <v>0</v>
      </c>
      <c r="E7" s="110">
        <v>0</v>
      </c>
      <c r="F7" s="17"/>
      <c r="G7" s="16">
        <v>0</v>
      </c>
      <c r="H7" s="16">
        <v>0</v>
      </c>
      <c r="I7" s="110"/>
      <c r="J7" s="17">
        <v>0</v>
      </c>
      <c r="K7" s="16">
        <v>0</v>
      </c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3</v>
      </c>
      <c r="T7" s="17"/>
      <c r="U7" s="16"/>
      <c r="V7" s="16">
        <v>0</v>
      </c>
      <c r="W7" s="110"/>
      <c r="X7" s="17"/>
      <c r="Y7" s="16"/>
      <c r="Z7" s="110">
        <v>2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/>
      <c r="AJ7" s="16">
        <v>1</v>
      </c>
      <c r="AK7" s="110"/>
      <c r="AL7" s="17"/>
      <c r="AM7" s="16"/>
      <c r="AN7" s="110">
        <v>2</v>
      </c>
      <c r="AO7" s="110"/>
      <c r="AP7" s="110"/>
      <c r="AQ7" s="17"/>
    </row>
    <row r="8" spans="1:43" ht="13.5" thickBot="1" x14ac:dyDescent="0.25">
      <c r="A8" s="39" t="s">
        <v>2</v>
      </c>
      <c r="B8" s="19"/>
      <c r="C8" s="20">
        <v>189</v>
      </c>
      <c r="D8" s="20">
        <v>120</v>
      </c>
      <c r="E8" s="111">
        <v>75</v>
      </c>
      <c r="F8" s="21"/>
      <c r="G8" s="20">
        <v>18</v>
      </c>
      <c r="H8" s="20">
        <v>149</v>
      </c>
      <c r="I8" s="111"/>
      <c r="J8" s="21">
        <v>9</v>
      </c>
      <c r="K8" s="20">
        <v>6</v>
      </c>
      <c r="L8" s="111">
        <v>185</v>
      </c>
      <c r="M8" s="111"/>
      <c r="N8" s="111"/>
      <c r="O8" s="21"/>
      <c r="P8" s="19">
        <v>38</v>
      </c>
      <c r="Q8" s="20">
        <v>240</v>
      </c>
      <c r="R8" s="20">
        <v>134</v>
      </c>
      <c r="S8" s="111">
        <v>233</v>
      </c>
      <c r="T8" s="21"/>
      <c r="U8" s="20"/>
      <c r="V8" s="20">
        <v>248</v>
      </c>
      <c r="W8" s="111"/>
      <c r="X8" s="21"/>
      <c r="Y8" s="20"/>
      <c r="Z8" s="111">
        <v>87</v>
      </c>
      <c r="AA8" s="111"/>
      <c r="AB8" s="111"/>
      <c r="AC8" s="21"/>
      <c r="AD8" s="22">
        <v>33</v>
      </c>
      <c r="AE8" s="20">
        <v>13</v>
      </c>
      <c r="AF8" s="20">
        <v>174</v>
      </c>
      <c r="AG8" s="111">
        <v>248</v>
      </c>
      <c r="AH8" s="21"/>
      <c r="AI8" s="20"/>
      <c r="AJ8" s="20">
        <v>233</v>
      </c>
      <c r="AK8" s="111"/>
      <c r="AL8" s="21"/>
      <c r="AM8" s="20"/>
      <c r="AN8" s="111">
        <v>92</v>
      </c>
      <c r="AO8" s="111"/>
      <c r="AP8" s="111"/>
      <c r="AQ8" s="21"/>
    </row>
    <row r="9" spans="1:43" x14ac:dyDescent="0.2">
      <c r="A9" s="40" t="s">
        <v>3</v>
      </c>
      <c r="B9" s="23"/>
      <c r="C9" s="24">
        <v>3</v>
      </c>
      <c r="D9" s="24">
        <v>4</v>
      </c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>
        <v>1</v>
      </c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>
        <v>19</v>
      </c>
      <c r="D10" s="28">
        <v>4</v>
      </c>
      <c r="E10" s="113">
        <v>0</v>
      </c>
      <c r="F10" s="29"/>
      <c r="G10" s="28">
        <v>0</v>
      </c>
      <c r="H10" s="28">
        <v>0</v>
      </c>
      <c r="I10" s="113"/>
      <c r="J10" s="29">
        <v>0</v>
      </c>
      <c r="K10" s="28">
        <v>0</v>
      </c>
      <c r="L10" s="113">
        <v>0</v>
      </c>
      <c r="M10" s="113"/>
      <c r="N10" s="113"/>
      <c r="O10" s="29"/>
      <c r="P10" s="27">
        <v>0</v>
      </c>
      <c r="Q10" s="28">
        <v>2</v>
      </c>
      <c r="R10" s="28">
        <v>0</v>
      </c>
      <c r="S10" s="113">
        <v>7</v>
      </c>
      <c r="T10" s="29"/>
      <c r="U10" s="28"/>
      <c r="V10" s="28">
        <v>2</v>
      </c>
      <c r="W10" s="113"/>
      <c r="X10" s="29"/>
      <c r="Y10" s="28"/>
      <c r="Z10" s="113">
        <v>7</v>
      </c>
      <c r="AA10" s="113"/>
      <c r="AB10" s="113"/>
      <c r="AC10" s="29"/>
      <c r="AD10" s="30">
        <v>7</v>
      </c>
      <c r="AE10" s="28">
        <v>0</v>
      </c>
      <c r="AF10" s="28">
        <v>0</v>
      </c>
      <c r="AG10" s="113">
        <v>0</v>
      </c>
      <c r="AH10" s="29"/>
      <c r="AI10" s="28"/>
      <c r="AJ10" s="28">
        <v>1</v>
      </c>
      <c r="AK10" s="113"/>
      <c r="AL10" s="29"/>
      <c r="AM10" s="28"/>
      <c r="AN10" s="113">
        <v>16</v>
      </c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>
        <v>4</v>
      </c>
      <c r="E11" s="114">
        <v>0</v>
      </c>
      <c r="F11" s="33"/>
      <c r="G11" s="32">
        <v>0</v>
      </c>
      <c r="H11" s="32">
        <v>0</v>
      </c>
      <c r="I11" s="114"/>
      <c r="J11" s="33">
        <v>0</v>
      </c>
      <c r="K11" s="32">
        <v>0</v>
      </c>
      <c r="L11" s="114">
        <v>0</v>
      </c>
      <c r="M11" s="114"/>
      <c r="N11" s="114"/>
      <c r="O11" s="33"/>
      <c r="P11" s="31">
        <v>0</v>
      </c>
      <c r="Q11" s="32">
        <v>0</v>
      </c>
      <c r="R11" s="32">
        <v>0</v>
      </c>
      <c r="S11" s="114">
        <v>2</v>
      </c>
      <c r="T11" s="33"/>
      <c r="U11" s="32"/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>
        <v>3</v>
      </c>
      <c r="AE11" s="32">
        <v>0</v>
      </c>
      <c r="AF11" s="32">
        <v>0</v>
      </c>
      <c r="AG11" s="114">
        <v>0</v>
      </c>
      <c r="AH11" s="33"/>
      <c r="AI11" s="32"/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/>
      <c r="C12" s="8" t="s">
        <v>106</v>
      </c>
      <c r="D12" s="8" t="s">
        <v>89</v>
      </c>
      <c r="E12" s="108" t="s">
        <v>207</v>
      </c>
      <c r="F12" s="9"/>
      <c r="G12" s="8"/>
      <c r="H12" s="8" t="s">
        <v>127</v>
      </c>
      <c r="I12" s="108"/>
      <c r="J12" s="9"/>
      <c r="K12" s="8"/>
      <c r="L12" s="108"/>
      <c r="M12" s="108"/>
      <c r="N12" s="108"/>
      <c r="O12" s="9"/>
      <c r="P12" s="7" t="s">
        <v>210</v>
      </c>
      <c r="Q12" s="8" t="s">
        <v>94</v>
      </c>
      <c r="R12" s="8" t="s">
        <v>83</v>
      </c>
      <c r="S12" s="108"/>
      <c r="T12" s="9"/>
      <c r="U12" s="8"/>
      <c r="V12" s="8" t="s">
        <v>127</v>
      </c>
      <c r="W12" s="108"/>
      <c r="X12" s="9"/>
      <c r="Y12" s="8"/>
      <c r="Z12" s="108"/>
      <c r="AA12" s="108"/>
      <c r="AB12" s="108"/>
      <c r="AC12" s="9"/>
      <c r="AD12" s="10"/>
      <c r="AE12" s="8" t="s">
        <v>85</v>
      </c>
      <c r="AF12" s="8" t="s">
        <v>134</v>
      </c>
      <c r="AG12" s="108"/>
      <c r="AH12" s="9"/>
      <c r="AI12" s="8"/>
      <c r="AJ12" s="8" t="s">
        <v>139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>
        <v>140</v>
      </c>
      <c r="D13" s="12">
        <v>381</v>
      </c>
      <c r="E13" s="109">
        <v>66</v>
      </c>
      <c r="F13" s="13"/>
      <c r="G13" s="12"/>
      <c r="H13" s="12">
        <v>231</v>
      </c>
      <c r="I13" s="109"/>
      <c r="J13" s="13"/>
      <c r="K13" s="12"/>
      <c r="L13" s="109"/>
      <c r="M13" s="109"/>
      <c r="N13" s="109"/>
      <c r="O13" s="13"/>
      <c r="P13" s="11">
        <v>40</v>
      </c>
      <c r="Q13" s="12">
        <v>60</v>
      </c>
      <c r="R13" s="12">
        <v>200</v>
      </c>
      <c r="S13" s="109"/>
      <c r="T13" s="13"/>
      <c r="U13" s="12"/>
      <c r="V13" s="12">
        <v>1</v>
      </c>
      <c r="W13" s="109"/>
      <c r="X13" s="13"/>
      <c r="Y13" s="12"/>
      <c r="Z13" s="109"/>
      <c r="AA13" s="109"/>
      <c r="AB13" s="109"/>
      <c r="AC13" s="13"/>
      <c r="AD13" s="14"/>
      <c r="AE13" s="12">
        <v>120</v>
      </c>
      <c r="AF13" s="12">
        <v>220</v>
      </c>
      <c r="AG13" s="109"/>
      <c r="AH13" s="13"/>
      <c r="AI13" s="12"/>
      <c r="AJ13" s="12">
        <v>145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>
        <v>0</v>
      </c>
      <c r="D14" s="16">
        <v>0</v>
      </c>
      <c r="E14" s="110">
        <v>0</v>
      </c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>
        <v>0</v>
      </c>
      <c r="S14" s="110"/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/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>
        <v>140</v>
      </c>
      <c r="D15" s="20">
        <v>381</v>
      </c>
      <c r="E15" s="111">
        <v>66</v>
      </c>
      <c r="F15" s="21"/>
      <c r="G15" s="20"/>
      <c r="H15" s="20">
        <v>231</v>
      </c>
      <c r="I15" s="111"/>
      <c r="J15" s="21"/>
      <c r="K15" s="20"/>
      <c r="L15" s="111"/>
      <c r="M15" s="111"/>
      <c r="N15" s="111"/>
      <c r="O15" s="21"/>
      <c r="P15" s="19">
        <v>40</v>
      </c>
      <c r="Q15" s="20">
        <v>60</v>
      </c>
      <c r="R15" s="20">
        <v>200</v>
      </c>
      <c r="S15" s="111"/>
      <c r="T15" s="21"/>
      <c r="U15" s="20"/>
      <c r="V15" s="20">
        <v>1</v>
      </c>
      <c r="W15" s="111"/>
      <c r="X15" s="21"/>
      <c r="Y15" s="20"/>
      <c r="Z15" s="111"/>
      <c r="AA15" s="111"/>
      <c r="AB15" s="111"/>
      <c r="AC15" s="21"/>
      <c r="AD15" s="22"/>
      <c r="AE15" s="20">
        <v>120</v>
      </c>
      <c r="AF15" s="20">
        <v>220</v>
      </c>
      <c r="AG15" s="111"/>
      <c r="AH15" s="21"/>
      <c r="AI15" s="20"/>
      <c r="AJ15" s="20">
        <v>145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>
        <v>1</v>
      </c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>
        <v>2</v>
      </c>
      <c r="D17" s="28">
        <v>0</v>
      </c>
      <c r="E17" s="113">
        <v>1</v>
      </c>
      <c r="F17" s="29"/>
      <c r="G17" s="28"/>
      <c r="H17" s="28">
        <v>1</v>
      </c>
      <c r="I17" s="113"/>
      <c r="J17" s="29"/>
      <c r="K17" s="28"/>
      <c r="L17" s="113"/>
      <c r="M17" s="113"/>
      <c r="N17" s="113"/>
      <c r="O17" s="29"/>
      <c r="P17" s="27">
        <v>0</v>
      </c>
      <c r="Q17" s="28">
        <v>0</v>
      </c>
      <c r="R17" s="28">
        <v>1</v>
      </c>
      <c r="S17" s="113"/>
      <c r="T17" s="29"/>
      <c r="U17" s="28"/>
      <c r="V17" s="28">
        <v>0</v>
      </c>
      <c r="W17" s="113"/>
      <c r="X17" s="29"/>
      <c r="Y17" s="28"/>
      <c r="Z17" s="113"/>
      <c r="AA17" s="113"/>
      <c r="AB17" s="113"/>
      <c r="AC17" s="29"/>
      <c r="AD17" s="30"/>
      <c r="AE17" s="28">
        <v>0</v>
      </c>
      <c r="AF17" s="28">
        <v>4</v>
      </c>
      <c r="AG17" s="113"/>
      <c r="AH17" s="29"/>
      <c r="AI17" s="28"/>
      <c r="AJ17" s="28">
        <v>0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>
        <v>0</v>
      </c>
      <c r="D18" s="32">
        <v>0</v>
      </c>
      <c r="E18" s="114">
        <v>0</v>
      </c>
      <c r="F18" s="33"/>
      <c r="G18" s="32"/>
      <c r="H18" s="32">
        <v>0</v>
      </c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>
        <v>0</v>
      </c>
      <c r="S18" s="114"/>
      <c r="T18" s="33"/>
      <c r="U18" s="32"/>
      <c r="V18" s="32">
        <v>0</v>
      </c>
      <c r="W18" s="114"/>
      <c r="X18" s="33"/>
      <c r="Y18" s="32"/>
      <c r="Z18" s="114"/>
      <c r="AA18" s="114"/>
      <c r="AB18" s="114"/>
      <c r="AC18" s="33"/>
      <c r="AD18" s="34"/>
      <c r="AE18" s="32">
        <v>0</v>
      </c>
      <c r="AF18" s="32">
        <v>3</v>
      </c>
      <c r="AG18" s="114"/>
      <c r="AH18" s="33"/>
      <c r="AI18" s="32"/>
      <c r="AJ18" s="32">
        <v>0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 t="s">
        <v>208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86</v>
      </c>
      <c r="R19" s="8" t="s">
        <v>82</v>
      </c>
      <c r="S19" s="108"/>
      <c r="T19" s="9"/>
      <c r="U19" s="8"/>
      <c r="V19" s="8" t="s">
        <v>132</v>
      </c>
      <c r="W19" s="108"/>
      <c r="X19" s="9"/>
      <c r="Y19" s="8"/>
      <c r="Z19" s="108"/>
      <c r="AA19" s="108"/>
      <c r="AB19" s="108"/>
      <c r="AC19" s="9"/>
      <c r="AD19" s="10"/>
      <c r="AE19" s="8" t="s">
        <v>204</v>
      </c>
      <c r="AF19" s="8" t="s">
        <v>78</v>
      </c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>
        <v>30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108</v>
      </c>
      <c r="R20" s="12">
        <v>126</v>
      </c>
      <c r="S20" s="109"/>
      <c r="T20" s="13"/>
      <c r="U20" s="12"/>
      <c r="V20" s="12">
        <v>6</v>
      </c>
      <c r="W20" s="109"/>
      <c r="X20" s="13"/>
      <c r="Y20" s="12"/>
      <c r="Z20" s="109"/>
      <c r="AA20" s="109"/>
      <c r="AB20" s="109"/>
      <c r="AC20" s="13"/>
      <c r="AD20" s="14"/>
      <c r="AE20" s="12">
        <v>68</v>
      </c>
      <c r="AF20" s="12">
        <v>65</v>
      </c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>
        <v>0</v>
      </c>
      <c r="S21" s="110"/>
      <c r="T21" s="17"/>
      <c r="U21" s="16"/>
      <c r="V21" s="16">
        <v>0</v>
      </c>
      <c r="W21" s="110"/>
      <c r="X21" s="17"/>
      <c r="Y21" s="16"/>
      <c r="Z21" s="110"/>
      <c r="AA21" s="110"/>
      <c r="AB21" s="110"/>
      <c r="AC21" s="17"/>
      <c r="AD21" s="18"/>
      <c r="AE21" s="16">
        <v>2</v>
      </c>
      <c r="AF21" s="16">
        <v>0</v>
      </c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>
        <v>30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108</v>
      </c>
      <c r="R22" s="20">
        <v>126</v>
      </c>
      <c r="S22" s="111"/>
      <c r="T22" s="21"/>
      <c r="U22" s="20"/>
      <c r="V22" s="20">
        <v>6</v>
      </c>
      <c r="W22" s="111"/>
      <c r="X22" s="21"/>
      <c r="Y22" s="20"/>
      <c r="Z22" s="111"/>
      <c r="AA22" s="111"/>
      <c r="AB22" s="111"/>
      <c r="AC22" s="21"/>
      <c r="AD22" s="22"/>
      <c r="AE22" s="20">
        <v>66</v>
      </c>
      <c r="AF22" s="20">
        <v>65</v>
      </c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>
        <v>1</v>
      </c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>
        <v>0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0</v>
      </c>
      <c r="R24" s="28">
        <v>0</v>
      </c>
      <c r="S24" s="113"/>
      <c r="T24" s="29"/>
      <c r="U24" s="28"/>
      <c r="V24" s="28">
        <v>0</v>
      </c>
      <c r="W24" s="113"/>
      <c r="X24" s="29"/>
      <c r="Y24" s="28"/>
      <c r="Z24" s="113"/>
      <c r="AA24" s="113"/>
      <c r="AB24" s="113"/>
      <c r="AC24" s="29"/>
      <c r="AD24" s="30"/>
      <c r="AE24" s="28">
        <v>4</v>
      </c>
      <c r="AF24" s="28">
        <v>0</v>
      </c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>
        <v>0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>
        <v>0</v>
      </c>
      <c r="S25" s="114"/>
      <c r="T25" s="33"/>
      <c r="U25" s="32"/>
      <c r="V25" s="32">
        <v>0</v>
      </c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>
        <v>0</v>
      </c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 t="s">
        <v>209</v>
      </c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166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>
        <v>12</v>
      </c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190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>
        <v>0</v>
      </c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3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>
        <v>12</v>
      </c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187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>
        <v>0</v>
      </c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7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>
        <v>0</v>
      </c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 t="s">
        <v>115</v>
      </c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>
        <v>15</v>
      </c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>
        <v>0</v>
      </c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>
        <v>15</v>
      </c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>
        <v>0</v>
      </c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>
        <v>0</v>
      </c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329</v>
      </c>
      <c r="D48" s="61">
        <f t="shared" si="3"/>
        <v>501</v>
      </c>
      <c r="E48" s="61">
        <f t="shared" si="3"/>
        <v>198</v>
      </c>
      <c r="F48" s="61">
        <f t="shared" si="3"/>
        <v>0</v>
      </c>
      <c r="G48" s="61">
        <f t="shared" si="3"/>
        <v>18</v>
      </c>
      <c r="H48" s="61">
        <f t="shared" si="3"/>
        <v>380</v>
      </c>
      <c r="I48" s="61">
        <f t="shared" si="3"/>
        <v>0</v>
      </c>
      <c r="J48" s="61">
        <f t="shared" si="3"/>
        <v>9</v>
      </c>
      <c r="K48" s="61">
        <f t="shared" si="3"/>
        <v>6</v>
      </c>
      <c r="L48" s="61">
        <f t="shared" si="3"/>
        <v>185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78</v>
      </c>
      <c r="Q48" s="61">
        <f t="shared" si="3"/>
        <v>408</v>
      </c>
      <c r="R48" s="61">
        <f t="shared" si="3"/>
        <v>460</v>
      </c>
      <c r="S48" s="61">
        <f t="shared" si="3"/>
        <v>236</v>
      </c>
      <c r="T48" s="61">
        <f t="shared" si="3"/>
        <v>0</v>
      </c>
      <c r="U48" s="61">
        <f t="shared" si="3"/>
        <v>0</v>
      </c>
      <c r="V48" s="61">
        <f t="shared" si="3"/>
        <v>255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89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33</v>
      </c>
      <c r="AE48" s="61">
        <f t="shared" si="3"/>
        <v>391</v>
      </c>
      <c r="AF48" s="61">
        <f t="shared" si="3"/>
        <v>459</v>
      </c>
      <c r="AG48" s="61">
        <f t="shared" si="3"/>
        <v>248</v>
      </c>
      <c r="AH48" s="61">
        <f t="shared" si="3"/>
        <v>0</v>
      </c>
      <c r="AI48" s="61">
        <f t="shared" si="3"/>
        <v>0</v>
      </c>
      <c r="AJ48" s="61">
        <f t="shared" si="3"/>
        <v>379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94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3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2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5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1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2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329</v>
      </c>
      <c r="D50" s="43">
        <f t="shared" si="4"/>
        <v>501</v>
      </c>
      <c r="E50" s="43">
        <f t="shared" si="4"/>
        <v>198</v>
      </c>
      <c r="F50" s="43">
        <f t="shared" si="4"/>
        <v>0</v>
      </c>
      <c r="G50" s="43">
        <f t="shared" si="3"/>
        <v>18</v>
      </c>
      <c r="H50" s="43">
        <f t="shared" si="3"/>
        <v>380</v>
      </c>
      <c r="I50" s="43">
        <f t="shared" si="3"/>
        <v>0</v>
      </c>
      <c r="J50" s="43">
        <f t="shared" si="3"/>
        <v>9</v>
      </c>
      <c r="K50" s="43">
        <f t="shared" si="4"/>
        <v>6</v>
      </c>
      <c r="L50" s="43">
        <f t="shared" si="3"/>
        <v>185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78</v>
      </c>
      <c r="Q50" s="43">
        <f t="shared" si="3"/>
        <v>408</v>
      </c>
      <c r="R50" s="43">
        <f t="shared" si="3"/>
        <v>460</v>
      </c>
      <c r="S50" s="43">
        <f t="shared" si="3"/>
        <v>233</v>
      </c>
      <c r="T50" s="43">
        <f t="shared" si="3"/>
        <v>0</v>
      </c>
      <c r="U50" s="43">
        <f t="shared" si="3"/>
        <v>0</v>
      </c>
      <c r="V50" s="43">
        <f t="shared" si="3"/>
        <v>255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87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33</v>
      </c>
      <c r="AE50" s="43">
        <f t="shared" si="3"/>
        <v>386</v>
      </c>
      <c r="AF50" s="43">
        <f t="shared" si="3"/>
        <v>459</v>
      </c>
      <c r="AG50" s="43">
        <f t="shared" si="3"/>
        <v>248</v>
      </c>
      <c r="AH50" s="43">
        <f t="shared" si="3"/>
        <v>0</v>
      </c>
      <c r="AI50" s="43">
        <f t="shared" si="3"/>
        <v>0</v>
      </c>
      <c r="AJ50" s="43">
        <f t="shared" si="3"/>
        <v>378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92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3</v>
      </c>
      <c r="D51" s="62">
        <f t="shared" si="4"/>
        <v>5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2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21</v>
      </c>
      <c r="D52" s="60">
        <f t="shared" si="4"/>
        <v>4</v>
      </c>
      <c r="E52" s="60">
        <f t="shared" si="4"/>
        <v>1</v>
      </c>
      <c r="F52" s="60">
        <f t="shared" si="4"/>
        <v>0</v>
      </c>
      <c r="G52" s="60">
        <f t="shared" si="3"/>
        <v>0</v>
      </c>
      <c r="H52" s="60">
        <f t="shared" si="3"/>
        <v>1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2</v>
      </c>
      <c r="R52" s="60">
        <f t="shared" si="3"/>
        <v>1</v>
      </c>
      <c r="S52" s="60">
        <f t="shared" si="3"/>
        <v>7</v>
      </c>
      <c r="T52" s="60">
        <f t="shared" si="3"/>
        <v>0</v>
      </c>
      <c r="U52" s="60">
        <f t="shared" si="3"/>
        <v>0</v>
      </c>
      <c r="V52" s="60">
        <f t="shared" si="3"/>
        <v>2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7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7</v>
      </c>
      <c r="AE52" s="60">
        <f t="shared" si="3"/>
        <v>11</v>
      </c>
      <c r="AF52" s="60">
        <f t="shared" si="3"/>
        <v>4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1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16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4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2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3</v>
      </c>
      <c r="AE53" s="62">
        <f t="shared" si="3"/>
        <v>0</v>
      </c>
      <c r="AF53" s="62">
        <f t="shared" si="3"/>
        <v>3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>
        <f t="shared" ref="C54:AQ54" si="5">+IF(SUM(C48,C51:C53)&gt;0,SUM(C48)/SUM(C48,C51:C53),"")</f>
        <v>0.93201133144475923</v>
      </c>
      <c r="D54" s="65">
        <f t="shared" si="5"/>
        <v>0.97470817120622566</v>
      </c>
      <c r="E54" s="65">
        <f>+IF(SUM(E48,E51:E53)&gt;0,SUM(E48)/SUM(E48,E51:E53),"")</f>
        <v>0.99497487437185927</v>
      </c>
      <c r="F54" s="65" t="str">
        <f t="shared" ref="F54:G54" si="6">+IF(SUM(F48,F51:F53)&gt;0,SUM(F48)/SUM(F48,F51:F53),"")</f>
        <v/>
      </c>
      <c r="G54" s="65">
        <f t="shared" si="6"/>
        <v>1</v>
      </c>
      <c r="H54" s="65">
        <f t="shared" ref="H54" si="7">+IF(SUM(H48,H51:H53)&gt;0,SUM(H48)/SUM(H48,H51:H53),"")</f>
        <v>0.99737532808398954</v>
      </c>
      <c r="I54" s="65" t="str">
        <f>+IF(SUM(I48,I51:I53)&gt;0,SUM(I48)/SUM(I48,I51:I53),"")</f>
        <v/>
      </c>
      <c r="J54" s="65">
        <f t="shared" ref="J54" si="8">+IF(SUM(J48,J51:J53)&gt;0,SUM(J48)/SUM(J48,J51:J53),"")</f>
        <v>1</v>
      </c>
      <c r="K54" s="65">
        <f t="shared" si="5"/>
        <v>1</v>
      </c>
      <c r="L54" s="65">
        <f>+IF(SUM(L48,L51:L53)&gt;0,SUM(L48)/SUM(L48,L51:L53),"")</f>
        <v>1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1</v>
      </c>
      <c r="Q54" s="65">
        <f t="shared" si="5"/>
        <v>0.99512195121951219</v>
      </c>
      <c r="R54" s="65">
        <f t="shared" si="5"/>
        <v>0.99783080260303691</v>
      </c>
      <c r="S54" s="65">
        <f>+IF(SUM(S48,S51:S53)&gt;0,SUM(S48)/SUM(S48,S51:S53),"")</f>
        <v>0.96326530612244898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0.98837209302325579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0.92708333333333337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0.76744186046511631</v>
      </c>
      <c r="AE54" s="65">
        <f t="shared" si="5"/>
        <v>0.97263681592039797</v>
      </c>
      <c r="AF54" s="65">
        <f t="shared" si="5"/>
        <v>0.98076923076923073</v>
      </c>
      <c r="AG54" s="65">
        <f>+IF(SUM(AG48,AG51:AG53)&gt;0,SUM(AG48)/SUM(AG48,AG51:AG53),"")</f>
        <v>1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0.99736842105263157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0.8545454545454545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>
        <f t="shared" si="14"/>
        <v>0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>
        <f t="shared" ref="J55" si="16">+IF(SUM(J50,J49)&gt;0,1000000*(SUM(J49)/SUM(J49:J50)),"")</f>
        <v>0</v>
      </c>
      <c r="K55" s="68">
        <f t="shared" si="13"/>
        <v>0</v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12711.864406779661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22471.91011235955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12787.723785166239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2638.5224274406332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21276.59574468085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111</v>
      </c>
      <c r="C60" s="55">
        <f t="shared" si="22"/>
        <v>1128</v>
      </c>
      <c r="D60" s="55">
        <f t="shared" si="22"/>
        <v>1420</v>
      </c>
      <c r="E60" s="55">
        <f t="shared" si="22"/>
        <v>682</v>
      </c>
      <c r="F60" s="55">
        <f t="shared" si="22"/>
        <v>0</v>
      </c>
      <c r="G60" s="55">
        <f t="shared" si="22"/>
        <v>18</v>
      </c>
      <c r="H60" s="55">
        <f t="shared" si="22"/>
        <v>1014</v>
      </c>
      <c r="I60" s="55">
        <f t="shared" si="22"/>
        <v>0</v>
      </c>
      <c r="J60" s="55">
        <f t="shared" si="22"/>
        <v>9</v>
      </c>
      <c r="K60" s="55">
        <f t="shared" si="22"/>
        <v>6</v>
      </c>
      <c r="L60" s="55">
        <f t="shared" si="22"/>
        <v>368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5</v>
      </c>
      <c r="D61" s="52">
        <f t="shared" si="22"/>
        <v>0</v>
      </c>
      <c r="E61" s="52">
        <f t="shared" si="22"/>
        <v>3</v>
      </c>
      <c r="F61" s="52">
        <f t="shared" si="22"/>
        <v>0</v>
      </c>
      <c r="G61" s="52">
        <f t="shared" si="22"/>
        <v>0</v>
      </c>
      <c r="H61" s="52">
        <f t="shared" si="22"/>
        <v>1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4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111</v>
      </c>
      <c r="C62" s="56">
        <f t="shared" si="22"/>
        <v>1123</v>
      </c>
      <c r="D62" s="56">
        <f t="shared" si="22"/>
        <v>1420</v>
      </c>
      <c r="E62" s="56">
        <f t="shared" si="22"/>
        <v>679</v>
      </c>
      <c r="F62" s="56">
        <f t="shared" si="22"/>
        <v>0</v>
      </c>
      <c r="G62" s="56">
        <f t="shared" si="22"/>
        <v>18</v>
      </c>
      <c r="H62" s="56">
        <f t="shared" si="22"/>
        <v>1013</v>
      </c>
      <c r="I62" s="56">
        <f t="shared" si="22"/>
        <v>0</v>
      </c>
      <c r="J62" s="56">
        <f t="shared" si="22"/>
        <v>9</v>
      </c>
      <c r="K62" s="56">
        <f t="shared" si="22"/>
        <v>6</v>
      </c>
      <c r="L62" s="56">
        <f t="shared" si="22"/>
        <v>364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3</v>
      </c>
      <c r="D63" s="53">
        <f t="shared" si="22"/>
        <v>7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7</v>
      </c>
      <c r="C64" s="52">
        <f t="shared" si="22"/>
        <v>34</v>
      </c>
      <c r="D64" s="52">
        <f t="shared" si="22"/>
        <v>9</v>
      </c>
      <c r="E64" s="52">
        <f t="shared" si="22"/>
        <v>8</v>
      </c>
      <c r="F64" s="52">
        <f t="shared" si="22"/>
        <v>0</v>
      </c>
      <c r="G64" s="52">
        <f t="shared" si="22"/>
        <v>0</v>
      </c>
      <c r="H64" s="52">
        <f t="shared" si="22"/>
        <v>4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23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3</v>
      </c>
      <c r="C65" s="56">
        <f t="shared" si="22"/>
        <v>0</v>
      </c>
      <c r="D65" s="56">
        <f t="shared" si="22"/>
        <v>7</v>
      </c>
      <c r="E65" s="56">
        <f t="shared" si="22"/>
        <v>2</v>
      </c>
      <c r="F65" s="56">
        <f t="shared" si="22"/>
        <v>0</v>
      </c>
      <c r="G65" s="56">
        <f t="shared" si="22"/>
        <v>0</v>
      </c>
      <c r="H65" s="56">
        <f t="shared" si="22"/>
        <v>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0.97657657657657659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0.98578811369509045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0.97153240460327073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0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3276.5399737876801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4987.5311720698255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0.97779605263157898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2733.389402859546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O1" workbookViewId="0">
      <selection activeCell="P5" sqref="P5:P13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 t="s">
        <v>166</v>
      </c>
      <c r="D5" s="8" t="s">
        <v>78</v>
      </c>
      <c r="E5" s="108" t="s">
        <v>115</v>
      </c>
      <c r="F5" s="9"/>
      <c r="G5" s="8"/>
      <c r="H5" s="8" t="s">
        <v>139</v>
      </c>
      <c r="I5" s="108"/>
      <c r="J5" s="9"/>
      <c r="K5" s="8"/>
      <c r="L5" s="108" t="s">
        <v>140</v>
      </c>
      <c r="M5" s="108"/>
      <c r="N5" s="108"/>
      <c r="O5" s="9"/>
      <c r="P5" s="7" t="s">
        <v>213</v>
      </c>
      <c r="Q5" s="8" t="s">
        <v>116</v>
      </c>
      <c r="R5" s="8" t="s">
        <v>78</v>
      </c>
      <c r="S5" s="108" t="s">
        <v>168</v>
      </c>
      <c r="T5" s="9"/>
      <c r="U5" s="8"/>
      <c r="V5" s="8" t="s">
        <v>127</v>
      </c>
      <c r="W5" s="108"/>
      <c r="X5" s="9"/>
      <c r="Y5" s="8"/>
      <c r="Z5" s="108" t="s">
        <v>219</v>
      </c>
      <c r="AA5" s="108"/>
      <c r="AB5" s="108"/>
      <c r="AC5" s="9"/>
      <c r="AD5" s="10" t="s">
        <v>216</v>
      </c>
      <c r="AE5" s="8" t="s">
        <v>214</v>
      </c>
      <c r="AF5" s="8" t="s">
        <v>78</v>
      </c>
      <c r="AG5" s="108" t="s">
        <v>217</v>
      </c>
      <c r="AH5" s="9"/>
      <c r="AI5" s="8"/>
      <c r="AJ5" s="8" t="s">
        <v>127</v>
      </c>
      <c r="AK5" s="108"/>
      <c r="AL5" s="9"/>
      <c r="AM5" s="8"/>
      <c r="AN5" s="108" t="s">
        <v>141</v>
      </c>
      <c r="AO5" s="108"/>
      <c r="AP5" s="108"/>
      <c r="AQ5" s="9"/>
    </row>
    <row r="6" spans="1:43" x14ac:dyDescent="0.2">
      <c r="A6" s="37" t="s">
        <v>0</v>
      </c>
      <c r="B6" s="11"/>
      <c r="C6" s="12">
        <v>50</v>
      </c>
      <c r="D6" s="12">
        <v>486</v>
      </c>
      <c r="E6" s="109">
        <v>221</v>
      </c>
      <c r="F6" s="13"/>
      <c r="G6" s="12"/>
      <c r="H6" s="12">
        <v>95</v>
      </c>
      <c r="I6" s="109"/>
      <c r="J6" s="13"/>
      <c r="K6" s="12"/>
      <c r="L6" s="109">
        <v>180</v>
      </c>
      <c r="M6" s="109"/>
      <c r="N6" s="109"/>
      <c r="O6" s="13"/>
      <c r="P6" s="11">
        <v>298</v>
      </c>
      <c r="Q6" s="12">
        <v>59</v>
      </c>
      <c r="R6" s="12">
        <v>486</v>
      </c>
      <c r="S6" s="109">
        <v>160</v>
      </c>
      <c r="T6" s="13"/>
      <c r="U6" s="12"/>
      <c r="V6" s="12">
        <v>207</v>
      </c>
      <c r="W6" s="109"/>
      <c r="X6" s="13"/>
      <c r="Y6" s="12"/>
      <c r="Z6" s="109">
        <v>180</v>
      </c>
      <c r="AA6" s="109"/>
      <c r="AB6" s="109"/>
      <c r="AC6" s="13"/>
      <c r="AD6" s="14">
        <v>80</v>
      </c>
      <c r="AE6" s="12">
        <v>65</v>
      </c>
      <c r="AF6" s="12">
        <v>480</v>
      </c>
      <c r="AG6" s="109">
        <v>63</v>
      </c>
      <c r="AH6" s="13"/>
      <c r="AI6" s="12"/>
      <c r="AJ6" s="12">
        <v>302</v>
      </c>
      <c r="AK6" s="109"/>
      <c r="AL6" s="13"/>
      <c r="AM6" s="12"/>
      <c r="AN6" s="109">
        <v>138</v>
      </c>
      <c r="AO6" s="109"/>
      <c r="AP6" s="109"/>
      <c r="AQ6" s="13"/>
    </row>
    <row r="7" spans="1:43" x14ac:dyDescent="0.2">
      <c r="A7" s="38" t="s">
        <v>1</v>
      </c>
      <c r="B7" s="15"/>
      <c r="C7" s="16">
        <v>0</v>
      </c>
      <c r="D7" s="16">
        <v>1</v>
      </c>
      <c r="E7" s="110">
        <v>0</v>
      </c>
      <c r="F7" s="17"/>
      <c r="G7" s="16"/>
      <c r="H7" s="16">
        <v>1</v>
      </c>
      <c r="I7" s="110"/>
      <c r="J7" s="17"/>
      <c r="K7" s="16"/>
      <c r="L7" s="110">
        <v>1</v>
      </c>
      <c r="M7" s="110"/>
      <c r="N7" s="110"/>
      <c r="O7" s="17"/>
      <c r="P7" s="15">
        <v>1</v>
      </c>
      <c r="Q7" s="16">
        <v>0</v>
      </c>
      <c r="R7" s="16">
        <v>0</v>
      </c>
      <c r="S7" s="110">
        <v>0</v>
      </c>
      <c r="T7" s="17"/>
      <c r="U7" s="16"/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/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/>
      <c r="C8" s="20">
        <v>50</v>
      </c>
      <c r="D8" s="20">
        <v>485</v>
      </c>
      <c r="E8" s="111">
        <v>221</v>
      </c>
      <c r="F8" s="21"/>
      <c r="G8" s="20"/>
      <c r="H8" s="20">
        <v>94</v>
      </c>
      <c r="I8" s="111"/>
      <c r="J8" s="21"/>
      <c r="K8" s="20"/>
      <c r="L8" s="111">
        <v>179</v>
      </c>
      <c r="M8" s="111"/>
      <c r="N8" s="111"/>
      <c r="O8" s="21"/>
      <c r="P8" s="19">
        <v>297</v>
      </c>
      <c r="Q8" s="20">
        <v>59</v>
      </c>
      <c r="R8" s="20">
        <v>486</v>
      </c>
      <c r="S8" s="111">
        <v>160</v>
      </c>
      <c r="T8" s="21"/>
      <c r="U8" s="20"/>
      <c r="V8" s="20">
        <v>207</v>
      </c>
      <c r="W8" s="111"/>
      <c r="X8" s="21"/>
      <c r="Y8" s="20"/>
      <c r="Z8" s="111">
        <v>180</v>
      </c>
      <c r="AA8" s="111"/>
      <c r="AB8" s="111"/>
      <c r="AC8" s="21"/>
      <c r="AD8" s="22">
        <v>80</v>
      </c>
      <c r="AE8" s="20">
        <v>65</v>
      </c>
      <c r="AF8" s="20">
        <v>480</v>
      </c>
      <c r="AG8" s="111">
        <v>63</v>
      </c>
      <c r="AH8" s="21"/>
      <c r="AI8" s="20"/>
      <c r="AJ8" s="20">
        <v>302</v>
      </c>
      <c r="AK8" s="111"/>
      <c r="AL8" s="21"/>
      <c r="AM8" s="20"/>
      <c r="AN8" s="111">
        <v>138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>
        <v>8</v>
      </c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>
        <v>3</v>
      </c>
      <c r="Q9" s="24"/>
      <c r="R9" s="24">
        <v>1</v>
      </c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>
        <v>0</v>
      </c>
      <c r="D10" s="28">
        <v>3</v>
      </c>
      <c r="E10" s="113">
        <v>1</v>
      </c>
      <c r="F10" s="29"/>
      <c r="G10" s="28"/>
      <c r="H10" s="28">
        <v>1</v>
      </c>
      <c r="I10" s="113"/>
      <c r="J10" s="29"/>
      <c r="K10" s="28"/>
      <c r="L10" s="113">
        <v>0</v>
      </c>
      <c r="M10" s="113"/>
      <c r="N10" s="113"/>
      <c r="O10" s="29"/>
      <c r="P10" s="27">
        <v>20</v>
      </c>
      <c r="Q10" s="28">
        <v>0</v>
      </c>
      <c r="R10" s="28">
        <v>1</v>
      </c>
      <c r="S10" s="113">
        <v>0</v>
      </c>
      <c r="T10" s="29"/>
      <c r="U10" s="28"/>
      <c r="V10" s="28">
        <v>0</v>
      </c>
      <c r="W10" s="113"/>
      <c r="X10" s="29"/>
      <c r="Y10" s="28"/>
      <c r="Z10" s="113">
        <v>0</v>
      </c>
      <c r="AA10" s="113"/>
      <c r="AB10" s="113"/>
      <c r="AC10" s="29"/>
      <c r="AD10" s="30">
        <v>0</v>
      </c>
      <c r="AE10" s="28">
        <v>0</v>
      </c>
      <c r="AF10" s="28">
        <v>0</v>
      </c>
      <c r="AG10" s="113">
        <v>1</v>
      </c>
      <c r="AH10" s="29"/>
      <c r="AI10" s="28"/>
      <c r="AJ10" s="28">
        <v>0</v>
      </c>
      <c r="AK10" s="113"/>
      <c r="AL10" s="29"/>
      <c r="AM10" s="28"/>
      <c r="AN10" s="113">
        <v>2</v>
      </c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>
        <v>0</v>
      </c>
      <c r="D11" s="32">
        <v>3</v>
      </c>
      <c r="E11" s="114">
        <v>1</v>
      </c>
      <c r="F11" s="33"/>
      <c r="G11" s="32"/>
      <c r="H11" s="32">
        <v>0</v>
      </c>
      <c r="I11" s="114"/>
      <c r="J11" s="33"/>
      <c r="K11" s="32"/>
      <c r="L11" s="114">
        <v>2</v>
      </c>
      <c r="M11" s="114"/>
      <c r="N11" s="114"/>
      <c r="O11" s="33"/>
      <c r="P11" s="31">
        <v>1</v>
      </c>
      <c r="Q11" s="32">
        <v>0</v>
      </c>
      <c r="R11" s="32"/>
      <c r="S11" s="114">
        <v>0</v>
      </c>
      <c r="T11" s="33"/>
      <c r="U11" s="32"/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1</v>
      </c>
      <c r="AG11" s="114">
        <v>1</v>
      </c>
      <c r="AH11" s="33"/>
      <c r="AI11" s="32"/>
      <c r="AJ11" s="32">
        <v>1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/>
      <c r="C12" s="8" t="s">
        <v>116</v>
      </c>
      <c r="D12" s="8"/>
      <c r="E12" s="108" t="s">
        <v>168</v>
      </c>
      <c r="F12" s="9"/>
      <c r="G12" s="8"/>
      <c r="H12" s="8" t="s">
        <v>212</v>
      </c>
      <c r="I12" s="108"/>
      <c r="J12" s="9"/>
      <c r="K12" s="8"/>
      <c r="L12" s="108"/>
      <c r="M12" s="108"/>
      <c r="N12" s="108"/>
      <c r="O12" s="9"/>
      <c r="P12" s="7"/>
      <c r="Q12" s="8" t="s">
        <v>165</v>
      </c>
      <c r="R12" s="8"/>
      <c r="S12" s="108" t="s">
        <v>215</v>
      </c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 t="s">
        <v>93</v>
      </c>
      <c r="AE12" s="8" t="s">
        <v>76</v>
      </c>
      <c r="AF12" s="8"/>
      <c r="AG12" s="108" t="s">
        <v>179</v>
      </c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>
        <v>401</v>
      </c>
      <c r="D13" s="12"/>
      <c r="E13" s="109">
        <v>20</v>
      </c>
      <c r="F13" s="13"/>
      <c r="G13" s="12"/>
      <c r="H13" s="12">
        <v>70</v>
      </c>
      <c r="I13" s="109"/>
      <c r="J13" s="13"/>
      <c r="K13" s="12"/>
      <c r="L13" s="109"/>
      <c r="M13" s="109"/>
      <c r="N13" s="109"/>
      <c r="O13" s="13"/>
      <c r="P13" s="11"/>
      <c r="Q13" s="12">
        <v>120</v>
      </c>
      <c r="R13" s="12"/>
      <c r="S13" s="109">
        <v>20</v>
      </c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>
        <v>60</v>
      </c>
      <c r="AE13" s="12">
        <v>200</v>
      </c>
      <c r="AF13" s="12"/>
      <c r="AG13" s="109">
        <v>8</v>
      </c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>
        <v>0</v>
      </c>
      <c r="D14" s="16"/>
      <c r="E14" s="110">
        <v>0</v>
      </c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/>
      <c r="Q14" s="16">
        <v>0</v>
      </c>
      <c r="R14" s="16"/>
      <c r="S14" s="110">
        <v>0</v>
      </c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/>
      <c r="AG14" s="110">
        <v>0</v>
      </c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>
        <v>401</v>
      </c>
      <c r="D15" s="20"/>
      <c r="E15" s="111">
        <v>20</v>
      </c>
      <c r="F15" s="21"/>
      <c r="G15" s="20"/>
      <c r="H15" s="20">
        <v>70</v>
      </c>
      <c r="I15" s="111"/>
      <c r="J15" s="21"/>
      <c r="K15" s="20"/>
      <c r="L15" s="111"/>
      <c r="M15" s="111"/>
      <c r="N15" s="111"/>
      <c r="O15" s="21"/>
      <c r="P15" s="19"/>
      <c r="Q15" s="20">
        <v>120</v>
      </c>
      <c r="R15" s="20"/>
      <c r="S15" s="111">
        <v>20</v>
      </c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>
        <v>60</v>
      </c>
      <c r="AE15" s="20">
        <v>200</v>
      </c>
      <c r="AF15" s="20"/>
      <c r="AG15" s="111">
        <v>8</v>
      </c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>
        <v>0</v>
      </c>
      <c r="D17" s="28"/>
      <c r="E17" s="113">
        <v>0</v>
      </c>
      <c r="F17" s="29"/>
      <c r="G17" s="28"/>
      <c r="H17" s="28">
        <v>0</v>
      </c>
      <c r="I17" s="113"/>
      <c r="J17" s="29"/>
      <c r="K17" s="28"/>
      <c r="L17" s="113"/>
      <c r="M17" s="113"/>
      <c r="N17" s="113"/>
      <c r="O17" s="29"/>
      <c r="P17" s="27"/>
      <c r="Q17" s="28">
        <v>4</v>
      </c>
      <c r="R17" s="28"/>
      <c r="S17" s="113">
        <v>0</v>
      </c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>
        <v>0</v>
      </c>
      <c r="AE17" s="28">
        <v>3</v>
      </c>
      <c r="AF17" s="28"/>
      <c r="AG17" s="113">
        <v>0</v>
      </c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>
        <v>0</v>
      </c>
      <c r="D18" s="32"/>
      <c r="E18" s="114">
        <v>0</v>
      </c>
      <c r="F18" s="33"/>
      <c r="G18" s="32"/>
      <c r="H18" s="32">
        <v>2</v>
      </c>
      <c r="I18" s="114"/>
      <c r="J18" s="33"/>
      <c r="K18" s="32"/>
      <c r="L18" s="114"/>
      <c r="M18" s="114"/>
      <c r="N18" s="114"/>
      <c r="O18" s="33"/>
      <c r="P18" s="31"/>
      <c r="Q18" s="32">
        <v>0</v>
      </c>
      <c r="R18" s="32"/>
      <c r="S18" s="114">
        <v>5</v>
      </c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0</v>
      </c>
      <c r="AF18" s="32"/>
      <c r="AG18" s="114">
        <v>2</v>
      </c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 t="s">
        <v>127</v>
      </c>
      <c r="I19" s="108"/>
      <c r="J19" s="9"/>
      <c r="K19" s="8"/>
      <c r="L19" s="108"/>
      <c r="M19" s="108"/>
      <c r="N19" s="108"/>
      <c r="O19" s="9"/>
      <c r="P19" s="7"/>
      <c r="Q19" s="8" t="s">
        <v>214</v>
      </c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160</v>
      </c>
      <c r="AE19" s="8" t="s">
        <v>74</v>
      </c>
      <c r="AF19" s="8"/>
      <c r="AG19" s="108" t="s">
        <v>218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>
        <v>220</v>
      </c>
      <c r="I20" s="109"/>
      <c r="J20" s="13"/>
      <c r="K20" s="12"/>
      <c r="L20" s="109"/>
      <c r="M20" s="109"/>
      <c r="N20" s="109"/>
      <c r="O20" s="13"/>
      <c r="P20" s="11"/>
      <c r="Q20" s="12">
        <v>35</v>
      </c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90</v>
      </c>
      <c r="AE20" s="12">
        <v>40</v>
      </c>
      <c r="AF20" s="12"/>
      <c r="AG20" s="109">
        <v>100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>
        <v>1</v>
      </c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0</v>
      </c>
      <c r="AE21" s="16">
        <v>0</v>
      </c>
      <c r="AF21" s="16"/>
      <c r="AG21" s="110">
        <v>1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>
        <v>219</v>
      </c>
      <c r="I22" s="111"/>
      <c r="J22" s="21"/>
      <c r="K22" s="20"/>
      <c r="L22" s="111"/>
      <c r="M22" s="111"/>
      <c r="N22" s="111"/>
      <c r="O22" s="21"/>
      <c r="P22" s="19"/>
      <c r="Q22" s="20">
        <v>35</v>
      </c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90</v>
      </c>
      <c r="AE22" s="20">
        <v>40</v>
      </c>
      <c r="AF22" s="20"/>
      <c r="AG22" s="111">
        <v>99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>
        <v>2</v>
      </c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>
        <v>1</v>
      </c>
      <c r="I24" s="113"/>
      <c r="J24" s="29"/>
      <c r="K24" s="28"/>
      <c r="L24" s="113"/>
      <c r="M24" s="113"/>
      <c r="N24" s="113"/>
      <c r="O24" s="29"/>
      <c r="P24" s="27"/>
      <c r="Q24" s="28">
        <v>3</v>
      </c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1</v>
      </c>
      <c r="AE24" s="28">
        <v>0</v>
      </c>
      <c r="AF24" s="28"/>
      <c r="AG24" s="113">
        <v>2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>
        <v>3</v>
      </c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>
        <v>0</v>
      </c>
      <c r="AE25" s="32"/>
      <c r="AF25" s="32"/>
      <c r="AG25" s="114">
        <v>3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 t="s">
        <v>197</v>
      </c>
      <c r="AE26" s="8" t="s">
        <v>194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>
        <v>30</v>
      </c>
      <c r="AE27" s="12">
        <v>54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>
        <v>0</v>
      </c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>
        <v>30</v>
      </c>
      <c r="AE29" s="20">
        <v>54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>
        <v>2</v>
      </c>
      <c r="AE31" s="28">
        <v>1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>
        <v>0</v>
      </c>
      <c r="AE32" s="32">
        <v>2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 t="s">
        <v>88</v>
      </c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>
        <v>58</v>
      </c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>
        <v>0</v>
      </c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>
        <v>58</v>
      </c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>
        <v>0</v>
      </c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>
        <v>0</v>
      </c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451</v>
      </c>
      <c r="D48" s="61">
        <f t="shared" si="3"/>
        <v>486</v>
      </c>
      <c r="E48" s="61">
        <f t="shared" si="3"/>
        <v>241</v>
      </c>
      <c r="F48" s="61">
        <f t="shared" si="3"/>
        <v>0</v>
      </c>
      <c r="G48" s="61">
        <f t="shared" si="3"/>
        <v>0</v>
      </c>
      <c r="H48" s="61">
        <f t="shared" si="3"/>
        <v>385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180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298</v>
      </c>
      <c r="Q48" s="61">
        <f t="shared" si="3"/>
        <v>214</v>
      </c>
      <c r="R48" s="61">
        <f t="shared" si="3"/>
        <v>486</v>
      </c>
      <c r="S48" s="61">
        <f t="shared" si="3"/>
        <v>180</v>
      </c>
      <c r="T48" s="61">
        <f t="shared" si="3"/>
        <v>0</v>
      </c>
      <c r="U48" s="61">
        <f t="shared" si="3"/>
        <v>0</v>
      </c>
      <c r="V48" s="61">
        <f t="shared" si="3"/>
        <v>207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180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318</v>
      </c>
      <c r="AE48" s="61">
        <f t="shared" si="3"/>
        <v>359</v>
      </c>
      <c r="AF48" s="61">
        <f t="shared" si="3"/>
        <v>480</v>
      </c>
      <c r="AG48" s="61">
        <f t="shared" si="3"/>
        <v>171</v>
      </c>
      <c r="AH48" s="61">
        <f t="shared" si="3"/>
        <v>0</v>
      </c>
      <c r="AI48" s="61">
        <f t="shared" si="3"/>
        <v>0</v>
      </c>
      <c r="AJ48" s="61">
        <f t="shared" si="3"/>
        <v>302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138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1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2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1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1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1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451</v>
      </c>
      <c r="D50" s="43">
        <f t="shared" si="4"/>
        <v>485</v>
      </c>
      <c r="E50" s="43">
        <f t="shared" si="4"/>
        <v>241</v>
      </c>
      <c r="F50" s="43">
        <f t="shared" si="4"/>
        <v>0</v>
      </c>
      <c r="G50" s="43">
        <f t="shared" si="3"/>
        <v>0</v>
      </c>
      <c r="H50" s="43">
        <f t="shared" si="3"/>
        <v>383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179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297</v>
      </c>
      <c r="Q50" s="43">
        <f t="shared" si="3"/>
        <v>214</v>
      </c>
      <c r="R50" s="43">
        <f t="shared" si="3"/>
        <v>486</v>
      </c>
      <c r="S50" s="43">
        <f t="shared" si="3"/>
        <v>180</v>
      </c>
      <c r="T50" s="43">
        <f t="shared" si="3"/>
        <v>0</v>
      </c>
      <c r="U50" s="43">
        <f t="shared" si="3"/>
        <v>0</v>
      </c>
      <c r="V50" s="43">
        <f t="shared" si="3"/>
        <v>207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180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318</v>
      </c>
      <c r="AE50" s="43">
        <f t="shared" si="3"/>
        <v>359</v>
      </c>
      <c r="AF50" s="43">
        <f t="shared" si="3"/>
        <v>480</v>
      </c>
      <c r="AG50" s="43">
        <f t="shared" si="3"/>
        <v>170</v>
      </c>
      <c r="AH50" s="43">
        <f t="shared" si="3"/>
        <v>0</v>
      </c>
      <c r="AI50" s="43">
        <f t="shared" si="3"/>
        <v>0</v>
      </c>
      <c r="AJ50" s="43">
        <f t="shared" si="3"/>
        <v>302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138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8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3</v>
      </c>
      <c r="Q51" s="62">
        <f t="shared" si="3"/>
        <v>0</v>
      </c>
      <c r="R51" s="62">
        <f t="shared" si="3"/>
        <v>1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2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3</v>
      </c>
      <c r="E52" s="60">
        <f t="shared" si="4"/>
        <v>1</v>
      </c>
      <c r="F52" s="60">
        <f t="shared" si="4"/>
        <v>0</v>
      </c>
      <c r="G52" s="60">
        <f t="shared" si="3"/>
        <v>0</v>
      </c>
      <c r="H52" s="60">
        <f t="shared" si="3"/>
        <v>2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20</v>
      </c>
      <c r="Q52" s="60">
        <f t="shared" si="3"/>
        <v>7</v>
      </c>
      <c r="R52" s="60">
        <f t="shared" si="3"/>
        <v>1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3</v>
      </c>
      <c r="AE52" s="60">
        <f t="shared" si="3"/>
        <v>4</v>
      </c>
      <c r="AF52" s="60">
        <f t="shared" si="3"/>
        <v>0</v>
      </c>
      <c r="AG52" s="60">
        <f t="shared" si="3"/>
        <v>3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2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3</v>
      </c>
      <c r="E53" s="62">
        <f t="shared" si="4"/>
        <v>1</v>
      </c>
      <c r="F53" s="62">
        <f t="shared" si="4"/>
        <v>0</v>
      </c>
      <c r="G53" s="62">
        <f t="shared" si="3"/>
        <v>0</v>
      </c>
      <c r="H53" s="62">
        <f t="shared" si="3"/>
        <v>5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2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1</v>
      </c>
      <c r="Q53" s="62">
        <f t="shared" si="3"/>
        <v>0</v>
      </c>
      <c r="R53" s="62">
        <f t="shared" si="3"/>
        <v>0</v>
      </c>
      <c r="S53" s="62">
        <f t="shared" si="3"/>
        <v>5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2</v>
      </c>
      <c r="AF53" s="62">
        <f t="shared" si="3"/>
        <v>1</v>
      </c>
      <c r="AG53" s="62">
        <f t="shared" si="3"/>
        <v>6</v>
      </c>
      <c r="AH53" s="62">
        <f t="shared" si="3"/>
        <v>0</v>
      </c>
      <c r="AI53" s="62">
        <f t="shared" si="3"/>
        <v>0</v>
      </c>
      <c r="AJ53" s="62">
        <f t="shared" si="3"/>
        <v>1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>
        <f t="shared" ref="C54:AQ54" si="5">+IF(SUM(C48,C51:C53)&gt;0,SUM(C48)/SUM(C48,C51:C53),"")</f>
        <v>1</v>
      </c>
      <c r="D54" s="65">
        <f t="shared" si="5"/>
        <v>0.97199999999999998</v>
      </c>
      <c r="E54" s="65">
        <f>+IF(SUM(E48,E51:E53)&gt;0,SUM(E48)/SUM(E48,E51:E53),"")</f>
        <v>0.99176954732510292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0.9821428571428571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0.98901098901098905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0.92546583850931674</v>
      </c>
      <c r="Q54" s="65">
        <f t="shared" si="5"/>
        <v>0.96832579185520362</v>
      </c>
      <c r="R54" s="65">
        <f t="shared" si="5"/>
        <v>0.99590163934426235</v>
      </c>
      <c r="S54" s="65">
        <f>+IF(SUM(S48,S51:S53)&gt;0,SUM(S48)/SUM(S48,S51:S53),"")</f>
        <v>0.97297297297297303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0.99519230769230771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0.99065420560747663</v>
      </c>
      <c r="AE54" s="65">
        <f t="shared" si="5"/>
        <v>0.97820163487738421</v>
      </c>
      <c r="AF54" s="65">
        <f t="shared" si="5"/>
        <v>0.99792099792099798</v>
      </c>
      <c r="AG54" s="65">
        <f>+IF(SUM(AG48,AG51:AG53)&gt;0,SUM(AG48)/SUM(AG48,AG51:AG53),"")</f>
        <v>0.95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0.99669966996699666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0.98571428571428577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>
        <f t="shared" ref="C55:AQ55" si="13">+IF(SUM(C50,C49)&gt;0,1000000*(SUM(C49)/SUM(C49:C50)),"")</f>
        <v>0</v>
      </c>
      <c r="D55" s="68">
        <f t="shared" si="13"/>
        <v>2057.6131687242801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5194.8051948051952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5555.5555555555557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3355.7046979865772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5847.9532163742688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616</v>
      </c>
      <c r="C60" s="55">
        <f t="shared" si="22"/>
        <v>1024</v>
      </c>
      <c r="D60" s="55">
        <f t="shared" si="22"/>
        <v>1452</v>
      </c>
      <c r="E60" s="55">
        <f t="shared" si="22"/>
        <v>592</v>
      </c>
      <c r="F60" s="55">
        <f t="shared" si="22"/>
        <v>0</v>
      </c>
      <c r="G60" s="55">
        <f t="shared" si="22"/>
        <v>0</v>
      </c>
      <c r="H60" s="55">
        <f t="shared" si="22"/>
        <v>894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498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0</v>
      </c>
      <c r="D61" s="52">
        <f t="shared" si="22"/>
        <v>1</v>
      </c>
      <c r="E61" s="52">
        <f t="shared" si="22"/>
        <v>1</v>
      </c>
      <c r="F61" s="52">
        <f t="shared" si="22"/>
        <v>0</v>
      </c>
      <c r="G61" s="52">
        <f t="shared" si="22"/>
        <v>0</v>
      </c>
      <c r="H61" s="52">
        <f t="shared" si="22"/>
        <v>2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1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615</v>
      </c>
      <c r="C62" s="56">
        <f t="shared" si="22"/>
        <v>1024</v>
      </c>
      <c r="D62" s="56">
        <f t="shared" si="22"/>
        <v>1451</v>
      </c>
      <c r="E62" s="56">
        <f t="shared" si="22"/>
        <v>591</v>
      </c>
      <c r="F62" s="56">
        <f t="shared" si="22"/>
        <v>0</v>
      </c>
      <c r="G62" s="56">
        <f t="shared" si="22"/>
        <v>0</v>
      </c>
      <c r="H62" s="56">
        <f t="shared" si="22"/>
        <v>892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497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3</v>
      </c>
      <c r="C63" s="53">
        <f t="shared" si="22"/>
        <v>2</v>
      </c>
      <c r="D63" s="53">
        <f t="shared" si="22"/>
        <v>9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23</v>
      </c>
      <c r="C64" s="52">
        <f t="shared" si="22"/>
        <v>11</v>
      </c>
      <c r="D64" s="52">
        <f t="shared" si="22"/>
        <v>4</v>
      </c>
      <c r="E64" s="52">
        <f t="shared" si="22"/>
        <v>4</v>
      </c>
      <c r="F64" s="52">
        <f t="shared" si="22"/>
        <v>0</v>
      </c>
      <c r="G64" s="52">
        <f t="shared" si="22"/>
        <v>0</v>
      </c>
      <c r="H64" s="52">
        <f t="shared" si="22"/>
        <v>2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1</v>
      </c>
      <c r="C65" s="56">
        <f t="shared" si="22"/>
        <v>2</v>
      </c>
      <c r="D65" s="56">
        <f t="shared" si="22"/>
        <v>4</v>
      </c>
      <c r="E65" s="56">
        <f t="shared" si="22"/>
        <v>12</v>
      </c>
      <c r="F65" s="56">
        <f t="shared" si="22"/>
        <v>0</v>
      </c>
      <c r="G65" s="56">
        <f t="shared" si="22"/>
        <v>0</v>
      </c>
      <c r="H65" s="56">
        <f t="shared" si="22"/>
        <v>7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2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0.98585972850678738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0.97568578553615959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0.9866071428571429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2294.893861158921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638.9776357827476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565.61085972850685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0.9829589465530596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1182.0330969267138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E12" sqref="E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 t="s">
        <v>218</v>
      </c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>
        <v>20</v>
      </c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>
        <v>0</v>
      </c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>
        <v>20</v>
      </c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>
        <v>0</v>
      </c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>
        <v>0</v>
      </c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20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20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>
        <f>+IF(SUM(E48,E51:E53)&gt;0,SUM(E48)/SUM(E48,E51:E53),"")</f>
        <v>1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20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20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1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0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1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0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B1:BB73"/>
  <sheetViews>
    <sheetView showGridLines="0" view="pageBreakPreview" zoomScale="50" zoomScaleNormal="50" zoomScaleSheetLayoutView="50" workbookViewId="0">
      <selection activeCell="F4" sqref="F4:AK4"/>
    </sheetView>
  </sheetViews>
  <sheetFormatPr defaultColWidth="11" defaultRowHeight="15" x14ac:dyDescent="0.2"/>
  <cols>
    <col min="1" max="1" width="1.625" style="138" customWidth="1"/>
    <col min="2" max="2" width="16.625" style="138" customWidth="1"/>
    <col min="3" max="3" width="30.125" style="138" customWidth="1"/>
    <col min="4" max="4" width="0.125" style="138" hidden="1" customWidth="1"/>
    <col min="5" max="5" width="7.125" style="138" hidden="1" customWidth="1"/>
    <col min="6" max="6" width="8.375" style="138" customWidth="1"/>
    <col min="7" max="7" width="7.625" style="138" bestFit="1" customWidth="1"/>
    <col min="8" max="8" width="8.5" style="138" customWidth="1"/>
    <col min="9" max="9" width="8.625" style="138" customWidth="1"/>
    <col min="10" max="11" width="8.375" style="138" customWidth="1"/>
    <col min="12" max="12" width="8.625" style="138" customWidth="1"/>
    <col min="13" max="13" width="7.75" style="138" customWidth="1"/>
    <col min="14" max="14" width="7.875" style="138" customWidth="1"/>
    <col min="15" max="15" width="10.5" style="138" customWidth="1"/>
    <col min="16" max="17" width="8.375" style="138" customWidth="1"/>
    <col min="18" max="18" width="8.875" style="138" customWidth="1"/>
    <col min="19" max="19" width="8.5" style="138" customWidth="1"/>
    <col min="20" max="20" width="8.125" style="138" customWidth="1"/>
    <col min="21" max="22" width="7.75" style="138" customWidth="1"/>
    <col min="23" max="25" width="7.875" style="138" customWidth="1"/>
    <col min="26" max="26" width="8.375" style="138" customWidth="1"/>
    <col min="27" max="27" width="7.875" style="138" customWidth="1"/>
    <col min="28" max="28" width="7.625" style="138" bestFit="1" customWidth="1"/>
    <col min="29" max="29" width="8.125" style="138" customWidth="1"/>
    <col min="30" max="31" width="9.125" style="138" customWidth="1"/>
    <col min="32" max="32" width="7.875" style="138" customWidth="1"/>
    <col min="33" max="33" width="8.375" style="138" customWidth="1"/>
    <col min="34" max="34" width="9.125" style="138" customWidth="1"/>
    <col min="35" max="35" width="8.25" style="138" customWidth="1"/>
    <col min="36" max="36" width="7.375" style="138" customWidth="1"/>
    <col min="37" max="37" width="10.25" style="138" customWidth="1"/>
    <col min="38" max="38" width="6.125" style="138" customWidth="1"/>
    <col min="39" max="39" width="0.125" style="138" customWidth="1"/>
    <col min="40" max="40" width="7.875" style="138" bestFit="1" customWidth="1"/>
    <col min="41" max="41" width="4.25" style="138" customWidth="1"/>
    <col min="42" max="42" width="14.125" style="138" customWidth="1"/>
    <col min="43" max="43" width="52.75" style="138" customWidth="1"/>
    <col min="44" max="44" width="11.5" style="138" customWidth="1"/>
    <col min="45" max="45" width="8.125" style="138" customWidth="1"/>
    <col min="46" max="46" width="13" style="138" customWidth="1"/>
    <col min="47" max="47" width="16.875" style="138" customWidth="1"/>
    <col min="48" max="48" width="34.75" style="138" customWidth="1"/>
    <col min="49" max="49" width="11" style="138" customWidth="1"/>
    <col min="50" max="16384" width="11" style="138"/>
  </cols>
  <sheetData>
    <row r="1" spans="2:54" s="115" customFormat="1" ht="14.25" customHeight="1" x14ac:dyDescent="0.2">
      <c r="B1" s="266" t="s">
        <v>66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N1" s="116"/>
      <c r="AO1" s="191"/>
      <c r="AP1" s="191"/>
      <c r="AQ1" s="191"/>
      <c r="AR1" s="191"/>
      <c r="AS1" s="191"/>
      <c r="AT1" s="191"/>
      <c r="AU1" s="191"/>
      <c r="AV1" s="191"/>
      <c r="AW1" s="117"/>
      <c r="AX1" s="117"/>
      <c r="AY1" s="117"/>
      <c r="AZ1" s="117"/>
      <c r="BA1" s="117"/>
      <c r="BB1" s="118"/>
    </row>
    <row r="2" spans="2:54" s="115" customFormat="1" ht="14.25" customHeight="1" x14ac:dyDescent="0.2"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N2" s="116"/>
      <c r="AO2" s="191"/>
      <c r="AP2" s="191"/>
      <c r="AQ2" s="191"/>
      <c r="AR2" s="191"/>
      <c r="AS2" s="191"/>
      <c r="AT2" s="191"/>
      <c r="AU2" s="191"/>
      <c r="AV2" s="191"/>
      <c r="AW2" s="117"/>
      <c r="AX2" s="117"/>
      <c r="AY2" s="117"/>
      <c r="AZ2" s="117"/>
      <c r="BA2" s="117"/>
      <c r="BB2" s="118"/>
    </row>
    <row r="3" spans="2:54" s="115" customFormat="1" thickBot="1" x14ac:dyDescent="0.25">
      <c r="AN3" s="116"/>
      <c r="AW3" s="118"/>
      <c r="AX3" s="118"/>
      <c r="AY3" s="118"/>
      <c r="AZ3" s="118"/>
      <c r="BA3" s="118"/>
      <c r="BB3" s="118"/>
    </row>
    <row r="4" spans="2:54" s="115" customFormat="1" ht="16.5" customHeight="1" x14ac:dyDescent="0.2">
      <c r="B4" s="267" t="s">
        <v>37</v>
      </c>
      <c r="C4" s="268"/>
      <c r="D4" s="271"/>
      <c r="E4" s="273"/>
      <c r="F4" s="275">
        <f>+DATA!B1</f>
        <v>42826</v>
      </c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7"/>
      <c r="AN4" s="116"/>
      <c r="AO4" s="118"/>
      <c r="AP4" s="118"/>
      <c r="AQ4" s="118"/>
      <c r="AR4" s="118"/>
      <c r="AS4" s="118"/>
      <c r="AT4" s="118"/>
    </row>
    <row r="5" spans="2:54" s="115" customFormat="1" ht="16.5" thickBot="1" x14ac:dyDescent="0.25">
      <c r="B5" s="269"/>
      <c r="C5" s="270"/>
      <c r="D5" s="272"/>
      <c r="E5" s="274"/>
      <c r="F5" s="184">
        <v>1</v>
      </c>
      <c r="G5" s="119">
        <v>2</v>
      </c>
      <c r="H5" s="119">
        <v>3</v>
      </c>
      <c r="I5" s="119">
        <v>4</v>
      </c>
      <c r="J5" s="119">
        <v>5</v>
      </c>
      <c r="K5" s="119">
        <v>6</v>
      </c>
      <c r="L5" s="119">
        <v>7</v>
      </c>
      <c r="M5" s="119">
        <v>8</v>
      </c>
      <c r="N5" s="119">
        <v>9</v>
      </c>
      <c r="O5" s="119">
        <v>10</v>
      </c>
      <c r="P5" s="119">
        <v>11</v>
      </c>
      <c r="Q5" s="119">
        <v>12</v>
      </c>
      <c r="R5" s="119">
        <v>13</v>
      </c>
      <c r="S5" s="119">
        <v>14</v>
      </c>
      <c r="T5" s="119">
        <v>15</v>
      </c>
      <c r="U5" s="119">
        <v>16</v>
      </c>
      <c r="V5" s="119">
        <v>17</v>
      </c>
      <c r="W5" s="119">
        <v>18</v>
      </c>
      <c r="X5" s="119">
        <v>19</v>
      </c>
      <c r="Y5" s="119">
        <v>20</v>
      </c>
      <c r="Z5" s="119">
        <v>21</v>
      </c>
      <c r="AA5" s="119">
        <v>22</v>
      </c>
      <c r="AB5" s="119">
        <v>23</v>
      </c>
      <c r="AC5" s="119">
        <v>24</v>
      </c>
      <c r="AD5" s="119">
        <v>25</v>
      </c>
      <c r="AE5" s="119">
        <v>26</v>
      </c>
      <c r="AF5" s="119">
        <v>27</v>
      </c>
      <c r="AG5" s="119">
        <v>28</v>
      </c>
      <c r="AH5" s="119">
        <v>29</v>
      </c>
      <c r="AI5" s="119">
        <v>30</v>
      </c>
      <c r="AJ5" s="120">
        <v>31</v>
      </c>
      <c r="AK5" s="120" t="s">
        <v>53</v>
      </c>
      <c r="AN5" s="116"/>
    </row>
    <row r="6" spans="2:54" s="115" customFormat="1" ht="20.100000000000001" customHeight="1" x14ac:dyDescent="0.2">
      <c r="B6" s="279" t="s">
        <v>38</v>
      </c>
      <c r="C6" s="121" t="s">
        <v>39</v>
      </c>
      <c r="D6" s="122"/>
      <c r="E6" s="222"/>
      <c r="F6" s="221" t="str">
        <f>+DATA!$F$509</f>
        <v/>
      </c>
      <c r="G6" s="221">
        <f>+DATA!$F$510</f>
        <v>0.98969072164948457</v>
      </c>
      <c r="H6" s="221">
        <f>+DATA!$F$511</f>
        <v>0.97697303680377878</v>
      </c>
      <c r="I6" s="221">
        <f>+DATA!$F$512</f>
        <v>0.98904627006610013</v>
      </c>
      <c r="J6" s="221">
        <f>+DATA!$F$513</f>
        <v>0.96378887070376429</v>
      </c>
      <c r="K6" s="221">
        <f>+DATA!$F$514</f>
        <v>0.96147709140642812</v>
      </c>
      <c r="L6" s="221">
        <f>+DATA!$F$515</f>
        <v>0.9695980412160784</v>
      </c>
      <c r="M6" s="221" t="str">
        <f>+DATA!$F$516</f>
        <v/>
      </c>
      <c r="N6" s="221" t="str">
        <f>+DATA!$F$517</f>
        <v/>
      </c>
      <c r="O6" s="221">
        <f>+DATA!$F$518</f>
        <v>0.96970293133975993</v>
      </c>
      <c r="P6" s="221">
        <f>+DATA!$F$519</f>
        <v>0.96975588680060487</v>
      </c>
      <c r="Q6" s="221">
        <f>+DATA!$F$520</f>
        <v>0.97779605263157898</v>
      </c>
      <c r="R6" s="221">
        <f>+DATA!$F$521</f>
        <v>0.9829589465530596</v>
      </c>
      <c r="S6" s="221">
        <f>+DATA!$F$522</f>
        <v>1</v>
      </c>
      <c r="T6" s="221" t="str">
        <f>+DATA!$F$523</f>
        <v/>
      </c>
      <c r="U6" s="221" t="str">
        <f>+DATA!$F$524</f>
        <v/>
      </c>
      <c r="V6" s="221" t="str">
        <f>+DATA!$F$525</f>
        <v/>
      </c>
      <c r="W6" s="221">
        <f>+DATA!$F$526</f>
        <v>0.96790678659035156</v>
      </c>
      <c r="X6" s="221">
        <f>+DATA!$F$527</f>
        <v>0.97107438016528924</v>
      </c>
      <c r="Y6" s="221">
        <f>+DATA!$F$528</f>
        <v>0.97404304254969609</v>
      </c>
      <c r="Z6" s="221">
        <f>+DATA!$F$529</f>
        <v>0.97710565007351402</v>
      </c>
      <c r="AA6" s="221" t="str">
        <f>+DATA!$F$530</f>
        <v/>
      </c>
      <c r="AB6" s="221" t="str">
        <f>+DATA!$F$531</f>
        <v/>
      </c>
      <c r="AC6" s="221">
        <f>+DATA!$F$532</f>
        <v>0.98001867413632116</v>
      </c>
      <c r="AD6" s="221">
        <f>+DATA!$F$533</f>
        <v>0.98466666666666669</v>
      </c>
      <c r="AE6" s="221">
        <f>+DATA!$F$534</f>
        <v>0.96909995852343422</v>
      </c>
      <c r="AF6" s="221">
        <f>+DATA!$F$535</f>
        <v>0.97471748707144223</v>
      </c>
      <c r="AG6" s="221">
        <f>+DATA!$F$536</f>
        <v>0.98653651969033995</v>
      </c>
      <c r="AH6" s="221" t="str">
        <f>+DATA!$F$537</f>
        <v/>
      </c>
      <c r="AI6" s="221" t="str">
        <f>+DATA!$F$538</f>
        <v/>
      </c>
      <c r="AJ6" s="221" t="str">
        <f>+DATA!$F$539</f>
        <v/>
      </c>
      <c r="AK6" s="247">
        <f>+DATA!$F$540</f>
        <v>0.97487634011504287</v>
      </c>
      <c r="AL6" s="123"/>
      <c r="AN6" s="116"/>
    </row>
    <row r="7" spans="2:54" s="115" customFormat="1" ht="20.100000000000001" customHeight="1" thickBot="1" x14ac:dyDescent="0.25">
      <c r="B7" s="280"/>
      <c r="C7" s="124" t="s">
        <v>40</v>
      </c>
      <c r="D7" s="125"/>
      <c r="E7" s="185"/>
      <c r="F7" s="227">
        <f>+DATA!$G$509</f>
        <v>0.98</v>
      </c>
      <c r="G7" s="129">
        <f>+DATA!$G$510</f>
        <v>0.98</v>
      </c>
      <c r="H7" s="129">
        <f>+DATA!$G$511</f>
        <v>0.98</v>
      </c>
      <c r="I7" s="129">
        <f>+DATA!$G$512</f>
        <v>0.98</v>
      </c>
      <c r="J7" s="129">
        <f>+DATA!$G$513</f>
        <v>0.98</v>
      </c>
      <c r="K7" s="129">
        <f>+DATA!$G$514</f>
        <v>0.98</v>
      </c>
      <c r="L7" s="129">
        <f>+DATA!$G$515</f>
        <v>0.98</v>
      </c>
      <c r="M7" s="129">
        <f>+DATA!$G$516</f>
        <v>0.98</v>
      </c>
      <c r="N7" s="129">
        <f>+DATA!$G$517</f>
        <v>0.98</v>
      </c>
      <c r="O7" s="129">
        <f>+DATA!$G$518</f>
        <v>0.98</v>
      </c>
      <c r="P7" s="129">
        <f>+DATA!$G$519</f>
        <v>0.98</v>
      </c>
      <c r="Q7" s="129">
        <f>+DATA!$G$520</f>
        <v>0.98</v>
      </c>
      <c r="R7" s="129">
        <f>+DATA!$G$521</f>
        <v>0.98</v>
      </c>
      <c r="S7" s="129">
        <f>+DATA!$G$522</f>
        <v>0.98</v>
      </c>
      <c r="T7" s="129">
        <f>+DATA!$G$523</f>
        <v>0.98</v>
      </c>
      <c r="U7" s="129">
        <f>+DATA!$G$524</f>
        <v>0.98</v>
      </c>
      <c r="V7" s="129">
        <f>+DATA!$G$525</f>
        <v>0.98</v>
      </c>
      <c r="W7" s="129">
        <f>+DATA!$G$526</f>
        <v>0.98</v>
      </c>
      <c r="X7" s="129">
        <f>+DATA!$G$527</f>
        <v>0.98</v>
      </c>
      <c r="Y7" s="129">
        <f>+DATA!$G$528</f>
        <v>0.98</v>
      </c>
      <c r="Z7" s="129">
        <f>+DATA!$G$529</f>
        <v>0.98</v>
      </c>
      <c r="AA7" s="129">
        <f>+DATA!$G$530</f>
        <v>0.98</v>
      </c>
      <c r="AB7" s="129">
        <f>+DATA!$G$531</f>
        <v>0.98</v>
      </c>
      <c r="AC7" s="129">
        <f>+DATA!$G$532</f>
        <v>0.98</v>
      </c>
      <c r="AD7" s="129">
        <f>+DATA!$G$533</f>
        <v>0.98</v>
      </c>
      <c r="AE7" s="129">
        <f>+DATA!$G$534</f>
        <v>0.98</v>
      </c>
      <c r="AF7" s="129">
        <f>+DATA!$G$535</f>
        <v>0.98</v>
      </c>
      <c r="AG7" s="129">
        <f>+DATA!$G$536</f>
        <v>0.98</v>
      </c>
      <c r="AH7" s="129">
        <f>+DATA!$G$537</f>
        <v>0.98</v>
      </c>
      <c r="AI7" s="129">
        <f>+DATA!$G$538</f>
        <v>0.98</v>
      </c>
      <c r="AJ7" s="186">
        <f>+DATA!$G$539</f>
        <v>0.98</v>
      </c>
      <c r="AK7" s="187">
        <f>+DATA!$G$540</f>
        <v>0.98</v>
      </c>
      <c r="AL7" s="123"/>
      <c r="AN7" s="220">
        <f>+DATA!H540</f>
        <v>0.92999999999999994</v>
      </c>
    </row>
    <row r="8" spans="2:54" s="115" customFormat="1" ht="20.100000000000001" customHeight="1" x14ac:dyDescent="0.2">
      <c r="B8" s="281" t="s">
        <v>42</v>
      </c>
      <c r="C8" s="126" t="str">
        <f>+DATA!D493</f>
        <v>OBC 1</v>
      </c>
      <c r="D8" s="127"/>
      <c r="E8" s="122"/>
      <c r="F8" s="223" t="str">
        <f>+DATA!$F$4</f>
        <v/>
      </c>
      <c r="G8" s="224" t="str">
        <f>+DATA!$F$5</f>
        <v/>
      </c>
      <c r="H8" s="224">
        <f>+DATA!$F$6</f>
        <v>0.96566164154103851</v>
      </c>
      <c r="I8" s="224">
        <f>+DATA!$F$7</f>
        <v>0.9875207986688852</v>
      </c>
      <c r="J8" s="224">
        <f>+DATA!$F$8</f>
        <v>0.96</v>
      </c>
      <c r="K8" s="224">
        <f>+DATA!$F$9</f>
        <v>0.96842105263157896</v>
      </c>
      <c r="L8" s="224">
        <f>+DATA!$F$10</f>
        <v>0.97037037037037033</v>
      </c>
      <c r="M8" s="224" t="str">
        <f>+DATA!$F$11</f>
        <v/>
      </c>
      <c r="N8" s="224" t="str">
        <f>+DATA!$F$12</f>
        <v/>
      </c>
      <c r="O8" s="224">
        <f>+DATA!$F$13</f>
        <v>0.97113997113997119</v>
      </c>
      <c r="P8" s="224">
        <f>+DATA!$F$14</f>
        <v>0.87344913151364767</v>
      </c>
      <c r="Q8" s="224">
        <f>+DATA!$F$15</f>
        <v>0.9173553719008265</v>
      </c>
      <c r="R8" s="224">
        <f>+DATA!$F$16</f>
        <v>0.9580093312597201</v>
      </c>
      <c r="S8" s="224" t="str">
        <f>+DATA!$F$17</f>
        <v/>
      </c>
      <c r="T8" s="224" t="str">
        <f>+DATA!$F$18</f>
        <v/>
      </c>
      <c r="U8" s="224" t="str">
        <f>+DATA!$F$19</f>
        <v/>
      </c>
      <c r="V8" s="224" t="str">
        <f>+DATA!$F$20</f>
        <v/>
      </c>
      <c r="W8" s="224">
        <f>+DATA!$F$21</f>
        <v>0.91438763376932219</v>
      </c>
      <c r="X8" s="224">
        <f>+DATA!$F$22</f>
        <v>0.9460093896713615</v>
      </c>
      <c r="Y8" s="224">
        <f>+DATA!$F$23</f>
        <v>0.97809076682316121</v>
      </c>
      <c r="Z8" s="224">
        <f>+DATA!$F$24</f>
        <v>0.93131313131313131</v>
      </c>
      <c r="AA8" s="224" t="str">
        <f>+DATA!$F$25</f>
        <v/>
      </c>
      <c r="AB8" s="224" t="str">
        <f>+DATA!$F$26</f>
        <v/>
      </c>
      <c r="AC8" s="224">
        <f>+DATA!$F$27</f>
        <v>0.97782705099778267</v>
      </c>
      <c r="AD8" s="224">
        <f>+DATA!$F$28</f>
        <v>0.98244147157190631</v>
      </c>
      <c r="AE8" s="224">
        <f>+DATA!$F$29</f>
        <v>0.94331983805668018</v>
      </c>
      <c r="AF8" s="224">
        <f>+DATA!$F$30</f>
        <v>0.98403193612774453</v>
      </c>
      <c r="AG8" s="224">
        <f>+DATA!$F$31</f>
        <v>1</v>
      </c>
      <c r="AH8" s="224" t="str">
        <f>+DATA!$F$32</f>
        <v/>
      </c>
      <c r="AI8" s="224" t="str">
        <f>+DATA!$F$33</f>
        <v/>
      </c>
      <c r="AJ8" s="225" t="str">
        <f>+DATA!$F$34</f>
        <v/>
      </c>
      <c r="AK8" s="226">
        <f>+DATA!$F$35</f>
        <v>0.96273389180302205</v>
      </c>
      <c r="AL8" s="123"/>
      <c r="AM8" s="123"/>
      <c r="AN8" s="116"/>
    </row>
    <row r="9" spans="2:54" s="115" customFormat="1" ht="20.100000000000001" customHeight="1" thickBot="1" x14ac:dyDescent="0.25">
      <c r="B9" s="282"/>
      <c r="C9" s="198" t="str">
        <f>+CONCATENATE("Cíl ",C8)</f>
        <v>Cíl OBC 1</v>
      </c>
      <c r="D9" s="128"/>
      <c r="E9" s="129"/>
      <c r="F9" s="129">
        <f>+DATA!$G$4</f>
        <v>0.97399999999999998</v>
      </c>
      <c r="G9" s="129">
        <f>+DATA!$G$5</f>
        <v>0.97399999999999998</v>
      </c>
      <c r="H9" s="129">
        <f>+DATA!$G$6</f>
        <v>0.97399999999999998</v>
      </c>
      <c r="I9" s="129">
        <f>+DATA!$G$7</f>
        <v>0.97399999999999998</v>
      </c>
      <c r="J9" s="129">
        <f>+DATA!$G$8</f>
        <v>0.97399999999999998</v>
      </c>
      <c r="K9" s="129">
        <f>+DATA!$G$9</f>
        <v>0.97399999999999998</v>
      </c>
      <c r="L9" s="129">
        <f>+DATA!$G$10</f>
        <v>0.97399999999999998</v>
      </c>
      <c r="M9" s="129">
        <f>+DATA!$G$11</f>
        <v>0.97399999999999998</v>
      </c>
      <c r="N9" s="129">
        <f>+DATA!$G$12</f>
        <v>0.97399999999999998</v>
      </c>
      <c r="O9" s="129">
        <f>+DATA!$G$13</f>
        <v>0.97399999999999998</v>
      </c>
      <c r="P9" s="129">
        <f>+DATA!$G$14</f>
        <v>0.97399999999999998</v>
      </c>
      <c r="Q9" s="129">
        <f>+DATA!$G$15</f>
        <v>0.97399999999999998</v>
      </c>
      <c r="R9" s="129">
        <f>+DATA!$G$16</f>
        <v>0.97399999999999998</v>
      </c>
      <c r="S9" s="129">
        <f>+DATA!$G$17</f>
        <v>0.97399999999999998</v>
      </c>
      <c r="T9" s="129">
        <f>+DATA!$G$18</f>
        <v>0.97399999999999998</v>
      </c>
      <c r="U9" s="129">
        <f>+DATA!$G$19</f>
        <v>0.97399999999999998</v>
      </c>
      <c r="V9" s="129">
        <f>+DATA!$G$20</f>
        <v>0.97399999999999998</v>
      </c>
      <c r="W9" s="129">
        <f>+DATA!$G$21</f>
        <v>0.97399999999999998</v>
      </c>
      <c r="X9" s="129">
        <f>+DATA!$G$22</f>
        <v>0.97399999999999998</v>
      </c>
      <c r="Y9" s="129">
        <f>+DATA!$G$23</f>
        <v>0.97399999999999998</v>
      </c>
      <c r="Z9" s="129">
        <f>+DATA!$G$24</f>
        <v>0.97399999999999998</v>
      </c>
      <c r="AA9" s="129">
        <f>+DATA!$G$25</f>
        <v>0.97399999999999998</v>
      </c>
      <c r="AB9" s="129">
        <f>+DATA!$G$26</f>
        <v>0.97399999999999998</v>
      </c>
      <c r="AC9" s="129">
        <f>+DATA!$G$27</f>
        <v>0.97399999999999998</v>
      </c>
      <c r="AD9" s="129">
        <f>+DATA!$G$28</f>
        <v>0.97399999999999998</v>
      </c>
      <c r="AE9" s="129">
        <f>+DATA!$G$29</f>
        <v>0.97399999999999998</v>
      </c>
      <c r="AF9" s="129">
        <f>+DATA!$G$30</f>
        <v>0.97399999999999998</v>
      </c>
      <c r="AG9" s="129">
        <f>+DATA!$G$31</f>
        <v>0.97399999999999998</v>
      </c>
      <c r="AH9" s="129">
        <f>+DATA!$G$32</f>
        <v>0.97399999999999998</v>
      </c>
      <c r="AI9" s="129">
        <f>+DATA!$G$33</f>
        <v>0.97399999999999998</v>
      </c>
      <c r="AJ9" s="186">
        <f>+DATA!$G$34</f>
        <v>0.97399999999999998</v>
      </c>
      <c r="AK9" s="187">
        <f>+DATA!$G$35</f>
        <v>0.97399999999999998</v>
      </c>
      <c r="AL9" s="123"/>
      <c r="AM9" s="123"/>
      <c r="AN9" s="220">
        <f>+DATA!H35</f>
        <v>0.92399999999999993</v>
      </c>
    </row>
    <row r="10" spans="2:54" s="115" customFormat="1" ht="20.100000000000001" customHeight="1" x14ac:dyDescent="0.2">
      <c r="B10" s="282"/>
      <c r="C10" s="126" t="str">
        <f>+DATA!E493</f>
        <v>OBC 2</v>
      </c>
      <c r="D10" s="127"/>
      <c r="E10" s="122"/>
      <c r="F10" s="223" t="str">
        <f>+DATA!$F$39</f>
        <v/>
      </c>
      <c r="G10" s="224" t="str">
        <f>+DATA!$F$40</f>
        <v/>
      </c>
      <c r="H10" s="224">
        <f>+DATA!$F$41</f>
        <v>0.96111665004985047</v>
      </c>
      <c r="I10" s="224">
        <f>+DATA!$F$42</f>
        <v>0.98068350668647841</v>
      </c>
      <c r="J10" s="224">
        <f>+DATA!$F$43</f>
        <v>0.97558685446009386</v>
      </c>
      <c r="K10" s="224">
        <f>+DATA!$F$44</f>
        <v>0.96969696969696972</v>
      </c>
      <c r="L10" s="224">
        <f>+DATA!$F$45</f>
        <v>0.96400778210116733</v>
      </c>
      <c r="M10" s="224" t="str">
        <f>+DATA!$F$46</f>
        <v/>
      </c>
      <c r="N10" s="224" t="str">
        <f>+DATA!$F$47</f>
        <v/>
      </c>
      <c r="O10" s="224">
        <f>+DATA!$F$48</f>
        <v>0.96785403996524766</v>
      </c>
      <c r="P10" s="224">
        <f>+DATA!$F$49</f>
        <v>0.97808764940239046</v>
      </c>
      <c r="Q10" s="224">
        <f>+DATA!$F$50</f>
        <v>0.96824034334763953</v>
      </c>
      <c r="R10" s="224">
        <f>+DATA!$F$51</f>
        <v>0.98556304138594808</v>
      </c>
      <c r="S10" s="224" t="str">
        <f>+DATA!$F$52</f>
        <v/>
      </c>
      <c r="T10" s="224" t="str">
        <f>+DATA!$F$53</f>
        <v/>
      </c>
      <c r="U10" s="224" t="str">
        <f>+DATA!$F$54</f>
        <v/>
      </c>
      <c r="V10" s="224" t="str">
        <f>+DATA!$F$55</f>
        <v/>
      </c>
      <c r="W10" s="224">
        <f>+DATA!$F$56</f>
        <v>0.96252285191956122</v>
      </c>
      <c r="X10" s="224">
        <f>+DATA!$F$57</f>
        <v>0.99102132435465773</v>
      </c>
      <c r="Y10" s="224">
        <f>+DATA!$F$58</f>
        <v>0.93856332703213607</v>
      </c>
      <c r="Z10" s="224">
        <f>+DATA!$F$59</f>
        <v>0.96432015429122464</v>
      </c>
      <c r="AA10" s="224" t="str">
        <f>+DATA!$F$60</f>
        <v/>
      </c>
      <c r="AB10" s="224" t="str">
        <f>+DATA!$F$61</f>
        <v/>
      </c>
      <c r="AC10" s="224">
        <f>+DATA!$F$62</f>
        <v>0.98106402164111817</v>
      </c>
      <c r="AD10" s="224">
        <f>+DATA!$F$63</f>
        <v>0.98592592592592587</v>
      </c>
      <c r="AE10" s="224">
        <f>+DATA!$F$64</f>
        <v>0.96153846153846156</v>
      </c>
      <c r="AF10" s="224">
        <f>+DATA!$F$65</f>
        <v>0.98253275109170302</v>
      </c>
      <c r="AG10" s="224">
        <f>+DATA!$F$66</f>
        <v>0.96456692913385822</v>
      </c>
      <c r="AH10" s="224" t="str">
        <f>+DATA!$F$67</f>
        <v/>
      </c>
      <c r="AI10" s="224" t="str">
        <f>+DATA!$F$68</f>
        <v/>
      </c>
      <c r="AJ10" s="225" t="str">
        <f>+DATA!$F$69</f>
        <v/>
      </c>
      <c r="AK10" s="226">
        <f>+DATA!$F$70</f>
        <v>0.97128243380041557</v>
      </c>
      <c r="AL10" s="123"/>
      <c r="AM10" s="123"/>
      <c r="AN10" s="116"/>
    </row>
    <row r="11" spans="2:54" s="115" customFormat="1" ht="20.100000000000001" customHeight="1" thickBot="1" x14ac:dyDescent="0.25">
      <c r="B11" s="282"/>
      <c r="C11" s="198" t="str">
        <f>+CONCATENATE("Cíl ",C10)</f>
        <v>Cíl OBC 2</v>
      </c>
      <c r="D11" s="128"/>
      <c r="E11" s="129"/>
      <c r="F11" s="129">
        <f>+DATA!$G$39</f>
        <v>0.97399999999999998</v>
      </c>
      <c r="G11" s="129">
        <f>+DATA!$G$40</f>
        <v>0.97399999999999998</v>
      </c>
      <c r="H11" s="129">
        <f>+DATA!$G$41</f>
        <v>0.97399999999999998</v>
      </c>
      <c r="I11" s="129">
        <f>+DATA!$G$42</f>
        <v>0.97399999999999998</v>
      </c>
      <c r="J11" s="129">
        <f>+DATA!$G$43</f>
        <v>0.97399999999999998</v>
      </c>
      <c r="K11" s="129">
        <f>+DATA!$G$44</f>
        <v>0.97399999999999998</v>
      </c>
      <c r="L11" s="129">
        <f>+DATA!$G$45</f>
        <v>0.97399999999999998</v>
      </c>
      <c r="M11" s="129">
        <f>+DATA!$G$46</f>
        <v>0.97399999999999998</v>
      </c>
      <c r="N11" s="129">
        <f>+DATA!$G$47</f>
        <v>0.97399999999999998</v>
      </c>
      <c r="O11" s="129">
        <f>+DATA!$G$48</f>
        <v>0.97399999999999998</v>
      </c>
      <c r="P11" s="129">
        <f>+DATA!$G$49</f>
        <v>0.97399999999999998</v>
      </c>
      <c r="Q11" s="129">
        <f>+DATA!$G$50</f>
        <v>0.97399999999999998</v>
      </c>
      <c r="R11" s="129">
        <f>+DATA!$G$51</f>
        <v>0.97399999999999998</v>
      </c>
      <c r="S11" s="129">
        <f>+DATA!$G$52</f>
        <v>0.97399999999999998</v>
      </c>
      <c r="T11" s="129">
        <f>+DATA!$G$53</f>
        <v>0.97399999999999998</v>
      </c>
      <c r="U11" s="129">
        <f>+DATA!$G$54</f>
        <v>0.97399999999999998</v>
      </c>
      <c r="V11" s="129">
        <f>+DATA!$G$55</f>
        <v>0.97399999999999998</v>
      </c>
      <c r="W11" s="129">
        <f>+DATA!$G$56</f>
        <v>0.97399999999999998</v>
      </c>
      <c r="X11" s="129">
        <f>+DATA!$G$57</f>
        <v>0.97399999999999998</v>
      </c>
      <c r="Y11" s="129">
        <f>+DATA!$G$58</f>
        <v>0.97399999999999998</v>
      </c>
      <c r="Z11" s="129">
        <f>+DATA!$G$59</f>
        <v>0.97399999999999998</v>
      </c>
      <c r="AA11" s="129">
        <f>+DATA!$G$60</f>
        <v>0.97399999999999998</v>
      </c>
      <c r="AB11" s="129">
        <f>+DATA!$G$61</f>
        <v>0.97399999999999998</v>
      </c>
      <c r="AC11" s="129">
        <f>+DATA!$G$62</f>
        <v>0.97399999999999998</v>
      </c>
      <c r="AD11" s="129">
        <f>+DATA!$G$63</f>
        <v>0.97399999999999998</v>
      </c>
      <c r="AE11" s="129">
        <f>+DATA!$G$64</f>
        <v>0.97399999999999998</v>
      </c>
      <c r="AF11" s="129">
        <f>+DATA!$G$65</f>
        <v>0.97399999999999998</v>
      </c>
      <c r="AG11" s="129">
        <f>+DATA!$G$66</f>
        <v>0.97399999999999998</v>
      </c>
      <c r="AH11" s="129">
        <f>+DATA!$G$67</f>
        <v>0.97399999999999998</v>
      </c>
      <c r="AI11" s="129">
        <f>+DATA!$G$68</f>
        <v>0.97399999999999998</v>
      </c>
      <c r="AJ11" s="186">
        <f>+DATA!$G$69</f>
        <v>0.97399999999999998</v>
      </c>
      <c r="AK11" s="187">
        <f>+DATA!$G$70</f>
        <v>0.97399999999999998</v>
      </c>
      <c r="AL11" s="123"/>
      <c r="AM11" s="123"/>
      <c r="AN11" s="220">
        <f>+DATA!H70</f>
        <v>0.92399999999999993</v>
      </c>
    </row>
    <row r="12" spans="2:54" s="115" customFormat="1" ht="20.100000000000001" customHeight="1" x14ac:dyDescent="0.2">
      <c r="B12" s="282"/>
      <c r="C12" s="126" t="str">
        <f>+DATA!F493</f>
        <v>OBC 3</v>
      </c>
      <c r="D12" s="127"/>
      <c r="E12" s="122"/>
      <c r="F12" s="223" t="str">
        <f>+DATA!$F$74</f>
        <v/>
      </c>
      <c r="G12" s="224" t="str">
        <f>+DATA!$F$75</f>
        <v/>
      </c>
      <c r="H12" s="224">
        <f>+DATA!$F$76</f>
        <v>0.97994652406417115</v>
      </c>
      <c r="I12" s="224">
        <f>+DATA!$F$77</f>
        <v>0.99424552429667523</v>
      </c>
      <c r="J12" s="224">
        <f>+DATA!$F$78</f>
        <v>0.99316005471956226</v>
      </c>
      <c r="K12" s="224">
        <f>+DATA!$F$79</f>
        <v>0.97236363636363632</v>
      </c>
      <c r="L12" s="224">
        <f>+DATA!$F$80</f>
        <v>0.97155688622754488</v>
      </c>
      <c r="M12" s="224" t="str">
        <f>+DATA!$F$81</f>
        <v/>
      </c>
      <c r="N12" s="224" t="str">
        <f>+DATA!$F$82</f>
        <v/>
      </c>
      <c r="O12" s="224">
        <f>+DATA!$F$83</f>
        <v>0.95972644376899696</v>
      </c>
      <c r="P12" s="224">
        <f>+DATA!$F$84</f>
        <v>0.96325254104769353</v>
      </c>
      <c r="Q12" s="224">
        <f>+DATA!$F$85</f>
        <v>0.98406098406098408</v>
      </c>
      <c r="R12" s="224">
        <f>+DATA!$F$86</f>
        <v>0.98842750170183802</v>
      </c>
      <c r="S12" s="224" t="str">
        <f>+DATA!$F$87</f>
        <v/>
      </c>
      <c r="T12" s="224" t="str">
        <f>+DATA!$F$88</f>
        <v/>
      </c>
      <c r="U12" s="224" t="str">
        <f>+DATA!$F$89</f>
        <v/>
      </c>
      <c r="V12" s="224" t="str">
        <f>+DATA!$F$90</f>
        <v/>
      </c>
      <c r="W12" s="224">
        <f>+DATA!$F$91</f>
        <v>0.98783783783783785</v>
      </c>
      <c r="X12" s="224">
        <f>+DATA!$F$92</f>
        <v>0.94310210444271236</v>
      </c>
      <c r="Y12" s="224">
        <f>+DATA!$F$93</f>
        <v>0.98931623931623935</v>
      </c>
      <c r="Z12" s="224">
        <f>+DATA!$F$94</f>
        <v>0.98519615099925983</v>
      </c>
      <c r="AA12" s="224" t="str">
        <f>+DATA!$F$95</f>
        <v/>
      </c>
      <c r="AB12" s="224" t="str">
        <f>+DATA!$F$96</f>
        <v/>
      </c>
      <c r="AC12" s="224">
        <f>+DATA!$F$97</f>
        <v>0.98114575779550395</v>
      </c>
      <c r="AD12" s="224">
        <f>+DATA!$F$98</f>
        <v>0.98708361658735555</v>
      </c>
      <c r="AE12" s="224">
        <f>+DATA!$F$99</f>
        <v>0.98753462603878117</v>
      </c>
      <c r="AF12" s="224">
        <f>+DATA!$F$100</f>
        <v>0.9606741573033708</v>
      </c>
      <c r="AG12" s="224">
        <f>+DATA!$F$101</f>
        <v>0.99098083427282979</v>
      </c>
      <c r="AH12" s="224" t="str">
        <f>+DATA!$F$102</f>
        <v/>
      </c>
      <c r="AI12" s="224" t="str">
        <f>+DATA!$F$103</f>
        <v/>
      </c>
      <c r="AJ12" s="225" t="str">
        <f>+DATA!$F$104</f>
        <v/>
      </c>
      <c r="AK12" s="226">
        <f>+DATA!$F$105</f>
        <v>0.97916582874150349</v>
      </c>
      <c r="AL12" s="123"/>
      <c r="AM12" s="123"/>
      <c r="AN12" s="116"/>
    </row>
    <row r="13" spans="2:54" s="115" customFormat="1" ht="20.100000000000001" customHeight="1" thickBot="1" x14ac:dyDescent="0.25">
      <c r="B13" s="282"/>
      <c r="C13" s="198" t="str">
        <f t="shared" ref="C13" si="0">+CONCATENATE("Cíl ",C12)</f>
        <v>Cíl OBC 3</v>
      </c>
      <c r="D13" s="128"/>
      <c r="E13" s="129"/>
      <c r="F13" s="129">
        <f>+DATA!$G$74</f>
        <v>0.97399999999999998</v>
      </c>
      <c r="G13" s="129">
        <f>+DATA!$G$75</f>
        <v>0.97399999999999998</v>
      </c>
      <c r="H13" s="129">
        <f>+DATA!$G$76</f>
        <v>0.97399999999999998</v>
      </c>
      <c r="I13" s="129">
        <f>+DATA!$G$77</f>
        <v>0.97399999999999998</v>
      </c>
      <c r="J13" s="129">
        <f>+DATA!$G$78</f>
        <v>0.97399999999999998</v>
      </c>
      <c r="K13" s="129">
        <f>+DATA!$G$79</f>
        <v>0.97399999999999998</v>
      </c>
      <c r="L13" s="129">
        <f>+DATA!$G$80</f>
        <v>0.97399999999999998</v>
      </c>
      <c r="M13" s="129">
        <f>+DATA!$G$81</f>
        <v>0.97399999999999998</v>
      </c>
      <c r="N13" s="129">
        <f>+DATA!$G$82</f>
        <v>0.97399999999999998</v>
      </c>
      <c r="O13" s="129">
        <f>+DATA!$G$83</f>
        <v>0.97399999999999998</v>
      </c>
      <c r="P13" s="129">
        <f>+DATA!$G$84</f>
        <v>0.97399999999999998</v>
      </c>
      <c r="Q13" s="129">
        <f>+DATA!$G$85</f>
        <v>0.97399999999999998</v>
      </c>
      <c r="R13" s="129">
        <f>+DATA!$G$86</f>
        <v>0.97399999999999998</v>
      </c>
      <c r="S13" s="129">
        <f>+DATA!$G$87</f>
        <v>0.97399999999999998</v>
      </c>
      <c r="T13" s="129">
        <f>+DATA!$G$88</f>
        <v>0.97399999999999998</v>
      </c>
      <c r="U13" s="129">
        <f>+DATA!$G$89</f>
        <v>0.97399999999999998</v>
      </c>
      <c r="V13" s="129">
        <f>+DATA!$G$90</f>
        <v>0.97399999999999998</v>
      </c>
      <c r="W13" s="129">
        <f>+DATA!$G$91</f>
        <v>0.97399999999999998</v>
      </c>
      <c r="X13" s="129">
        <f>+DATA!$G$92</f>
        <v>0.97399999999999998</v>
      </c>
      <c r="Y13" s="129">
        <f>+DATA!$G$93</f>
        <v>0.97399999999999998</v>
      </c>
      <c r="Z13" s="129">
        <f>+DATA!$G$94</f>
        <v>0.97399999999999998</v>
      </c>
      <c r="AA13" s="129">
        <f>+DATA!$G$95</f>
        <v>0.97399999999999998</v>
      </c>
      <c r="AB13" s="129">
        <f>+DATA!$G$96</f>
        <v>0.97399999999999998</v>
      </c>
      <c r="AC13" s="129">
        <f>+DATA!$G$97</f>
        <v>0.97399999999999998</v>
      </c>
      <c r="AD13" s="129">
        <f>+DATA!$G$98</f>
        <v>0.97399999999999998</v>
      </c>
      <c r="AE13" s="129">
        <f>+DATA!$G$99</f>
        <v>0.97399999999999998</v>
      </c>
      <c r="AF13" s="129">
        <f>+DATA!$G$100</f>
        <v>0.97399999999999998</v>
      </c>
      <c r="AG13" s="129">
        <f>+DATA!$G$101</f>
        <v>0.97399999999999998</v>
      </c>
      <c r="AH13" s="129">
        <f>+DATA!$G$102</f>
        <v>0.97399999999999998</v>
      </c>
      <c r="AI13" s="129">
        <f>+DATA!$G$103</f>
        <v>0.97399999999999998</v>
      </c>
      <c r="AJ13" s="186">
        <f>+DATA!$G$104</f>
        <v>0.97399999999999998</v>
      </c>
      <c r="AK13" s="187">
        <f>+DATA!$G$105</f>
        <v>0.97399999999999998</v>
      </c>
      <c r="AL13" s="123"/>
      <c r="AM13" s="123"/>
      <c r="AN13" s="220">
        <f>+DATA!H105</f>
        <v>0.92399999999999993</v>
      </c>
    </row>
    <row r="14" spans="2:54" s="115" customFormat="1" ht="20.100000000000001" customHeight="1" x14ac:dyDescent="0.2">
      <c r="B14" s="282"/>
      <c r="C14" s="126" t="str">
        <f>+DATA!G493</f>
        <v>BS LIB</v>
      </c>
      <c r="D14" s="127"/>
      <c r="E14" s="122"/>
      <c r="F14" s="223" t="str">
        <f>+DATA!$F$109</f>
        <v/>
      </c>
      <c r="G14" s="224" t="str">
        <f>+DATA!$F$110</f>
        <v/>
      </c>
      <c r="H14" s="224" t="str">
        <f>+DATA!$F$111</f>
        <v/>
      </c>
      <c r="I14" s="224">
        <f>+DATA!$F$112</f>
        <v>0.98671096345514953</v>
      </c>
      <c r="J14" s="224">
        <f>+DATA!$F$113</f>
        <v>0.87561374795417346</v>
      </c>
      <c r="K14" s="224">
        <f>+DATA!$F$114</f>
        <v>0.89189189189189189</v>
      </c>
      <c r="L14" s="224">
        <f>+DATA!$F$115</f>
        <v>0.98327759197324416</v>
      </c>
      <c r="M14" s="224" t="str">
        <f>+DATA!$F$116</f>
        <v/>
      </c>
      <c r="N14" s="224" t="str">
        <f>+DATA!$F$117</f>
        <v/>
      </c>
      <c r="O14" s="224">
        <f>+DATA!$F$118</f>
        <v>0.93606138107416881</v>
      </c>
      <c r="P14" s="224">
        <f>+DATA!$F$119</f>
        <v>1</v>
      </c>
      <c r="Q14" s="224">
        <f>+DATA!$F$120</f>
        <v>0.98554913294797686</v>
      </c>
      <c r="R14" s="224">
        <f>+DATA!$F$121</f>
        <v>0.97368421052631582</v>
      </c>
      <c r="S14" s="224">
        <f>+DATA!$F$122</f>
        <v>1</v>
      </c>
      <c r="T14" s="224" t="str">
        <f>+DATA!$F$123</f>
        <v/>
      </c>
      <c r="U14" s="224" t="str">
        <f>+DATA!$F$124</f>
        <v/>
      </c>
      <c r="V14" s="224" t="str">
        <f>+DATA!$F$125</f>
        <v/>
      </c>
      <c r="W14" s="224">
        <f>+DATA!$F$126</f>
        <v>0.98611111111111116</v>
      </c>
      <c r="X14" s="224">
        <f>+DATA!$F$127</f>
        <v>0.99319727891156462</v>
      </c>
      <c r="Y14" s="224">
        <f>+DATA!$F$128</f>
        <v>0.97882352941176476</v>
      </c>
      <c r="Z14" s="224">
        <f>+DATA!$F$129</f>
        <v>0.93229166666666663</v>
      </c>
      <c r="AA14" s="224" t="str">
        <f>+DATA!$F$130</f>
        <v/>
      </c>
      <c r="AB14" s="224" t="str">
        <f>+DATA!$F$131</f>
        <v/>
      </c>
      <c r="AC14" s="224">
        <f>+DATA!$F$132</f>
        <v>0.96544715447154472</v>
      </c>
      <c r="AD14" s="224">
        <f>+DATA!$F$133</f>
        <v>0.95278246205733563</v>
      </c>
      <c r="AE14" s="224">
        <f>+DATA!$F$134</f>
        <v>0.94456289978678043</v>
      </c>
      <c r="AF14" s="224">
        <f>+DATA!$F$135</f>
        <v>0.96726190476190477</v>
      </c>
      <c r="AG14" s="224">
        <f>+DATA!$F$136</f>
        <v>0.99401197604790414</v>
      </c>
      <c r="AH14" s="224" t="str">
        <f>+DATA!$F$137</f>
        <v/>
      </c>
      <c r="AI14" s="224" t="str">
        <f>+DATA!$F$138</f>
        <v/>
      </c>
      <c r="AJ14" s="225" t="str">
        <f>+DATA!$F$139</f>
        <v/>
      </c>
      <c r="AK14" s="226">
        <f>+DATA!$F$140</f>
        <v>0.96039239730226855</v>
      </c>
      <c r="AL14" s="123"/>
      <c r="AM14" s="123"/>
      <c r="AN14" s="116"/>
    </row>
    <row r="15" spans="2:54" s="115" customFormat="1" ht="20.100000000000001" customHeight="1" thickBot="1" x14ac:dyDescent="0.25">
      <c r="B15" s="282"/>
      <c r="C15" s="198" t="str">
        <f t="shared" ref="C15" si="1">+CONCATENATE("Cíl ",C14)</f>
        <v>Cíl BS LIB</v>
      </c>
      <c r="D15" s="128"/>
      <c r="E15" s="129"/>
      <c r="F15" s="129">
        <f>+DATA!$G$109</f>
        <v>0.98299999999999998</v>
      </c>
      <c r="G15" s="129">
        <f>+DATA!$G$110</f>
        <v>0.98299999999999998</v>
      </c>
      <c r="H15" s="129">
        <f>+DATA!$G$111</f>
        <v>0.98299999999999998</v>
      </c>
      <c r="I15" s="129">
        <f>+DATA!$G$112</f>
        <v>0.98299999999999998</v>
      </c>
      <c r="J15" s="129">
        <f>+DATA!$G$113</f>
        <v>0.98299999999999998</v>
      </c>
      <c r="K15" s="129">
        <f>+DATA!$G$114</f>
        <v>0.98299999999999998</v>
      </c>
      <c r="L15" s="129">
        <f>+DATA!$G$115</f>
        <v>0.98299999999999998</v>
      </c>
      <c r="M15" s="129">
        <f>+DATA!$G$116</f>
        <v>0.98299999999999998</v>
      </c>
      <c r="N15" s="129">
        <f>+DATA!$G$117</f>
        <v>0.98299999999999998</v>
      </c>
      <c r="O15" s="129">
        <f>+DATA!$G$118</f>
        <v>0.98299999999999998</v>
      </c>
      <c r="P15" s="129">
        <f>+DATA!$G$119</f>
        <v>0.98299999999999998</v>
      </c>
      <c r="Q15" s="129">
        <f>+DATA!$G$120</f>
        <v>0.98299999999999998</v>
      </c>
      <c r="R15" s="129">
        <f>+DATA!$G$121</f>
        <v>0.98299999999999998</v>
      </c>
      <c r="S15" s="129">
        <f>+DATA!$G$122</f>
        <v>0.98299999999999998</v>
      </c>
      <c r="T15" s="129">
        <f>+DATA!$G$123</f>
        <v>0.98299999999999998</v>
      </c>
      <c r="U15" s="129">
        <f>+DATA!$G$124</f>
        <v>0.98299999999999998</v>
      </c>
      <c r="V15" s="129">
        <f>+DATA!$G$125</f>
        <v>0.98299999999999998</v>
      </c>
      <c r="W15" s="129">
        <f>+DATA!$G$126</f>
        <v>0.98299999999999998</v>
      </c>
      <c r="X15" s="129">
        <f>+DATA!$G$127</f>
        <v>0.98299999999999998</v>
      </c>
      <c r="Y15" s="129">
        <f>+DATA!$G$128</f>
        <v>0.98299999999999998</v>
      </c>
      <c r="Z15" s="129">
        <f>+DATA!$G$129</f>
        <v>0.98299999999999998</v>
      </c>
      <c r="AA15" s="129">
        <f>+DATA!$G$130</f>
        <v>0.98299999999999998</v>
      </c>
      <c r="AB15" s="129">
        <f>+DATA!$G$131</f>
        <v>0.98299999999999998</v>
      </c>
      <c r="AC15" s="129">
        <f>+DATA!$G$132</f>
        <v>0.98299999999999998</v>
      </c>
      <c r="AD15" s="129">
        <f>+DATA!$G$133</f>
        <v>0.98299999999999998</v>
      </c>
      <c r="AE15" s="129">
        <f>+DATA!$G$134</f>
        <v>0.98299999999999998</v>
      </c>
      <c r="AF15" s="129">
        <f>+DATA!$G$135</f>
        <v>0.98299999999999998</v>
      </c>
      <c r="AG15" s="129">
        <f>+DATA!$G$136</f>
        <v>0.98299999999999998</v>
      </c>
      <c r="AH15" s="129">
        <f>+DATA!$G$137</f>
        <v>0.98299999999999998</v>
      </c>
      <c r="AI15" s="129">
        <f>+DATA!$G$138</f>
        <v>0.98299999999999998</v>
      </c>
      <c r="AJ15" s="186">
        <f>+DATA!$G$139</f>
        <v>0.98299999999999998</v>
      </c>
      <c r="AK15" s="187">
        <f>+DATA!$G$140</f>
        <v>0.98299999999999998</v>
      </c>
      <c r="AL15" s="123"/>
      <c r="AM15" s="123"/>
      <c r="AN15" s="220">
        <f>+DATA!H140</f>
        <v>0.93299999999999994</v>
      </c>
    </row>
    <row r="16" spans="2:54" s="115" customFormat="1" ht="20.100000000000001" customHeight="1" x14ac:dyDescent="0.2">
      <c r="B16" s="282"/>
      <c r="C16" s="126" t="str">
        <f>+DATA!H493</f>
        <v>BS BRI</v>
      </c>
      <c r="D16" s="127"/>
      <c r="E16" s="122"/>
      <c r="F16" s="223" t="str">
        <f>+DATA!$F$144</f>
        <v/>
      </c>
      <c r="G16" s="224" t="str">
        <f>+DATA!$F$145</f>
        <v/>
      </c>
      <c r="H16" s="224">
        <f>+DATA!$F$146</f>
        <v>1</v>
      </c>
      <c r="I16" s="224">
        <f>+DATA!$F$147</f>
        <v>1</v>
      </c>
      <c r="J16" s="224" t="str">
        <f>+DATA!$F$148</f>
        <v/>
      </c>
      <c r="K16" s="224" t="str">
        <f>+DATA!$F$149</f>
        <v/>
      </c>
      <c r="L16" s="224" t="str">
        <f>+DATA!$F$150</f>
        <v/>
      </c>
      <c r="M16" s="224" t="str">
        <f>+DATA!$F$151</f>
        <v/>
      </c>
      <c r="N16" s="224" t="str">
        <f>+DATA!$F$152</f>
        <v/>
      </c>
      <c r="O16" s="224" t="str">
        <f>+DATA!$F$153</f>
        <v/>
      </c>
      <c r="P16" s="224" t="str">
        <f>+DATA!$F$154</f>
        <v/>
      </c>
      <c r="Q16" s="224" t="str">
        <f>+DATA!$F$155</f>
        <v/>
      </c>
      <c r="R16" s="224" t="str">
        <f>+DATA!$F$156</f>
        <v/>
      </c>
      <c r="S16" s="224" t="str">
        <f>+DATA!$F$157</f>
        <v/>
      </c>
      <c r="T16" s="224" t="str">
        <f>+DATA!$F$158</f>
        <v/>
      </c>
      <c r="U16" s="224" t="str">
        <f>+DATA!$F$159</f>
        <v/>
      </c>
      <c r="V16" s="224" t="str">
        <f>+DATA!$F$160</f>
        <v/>
      </c>
      <c r="W16" s="224">
        <f>+DATA!$F$161</f>
        <v>1</v>
      </c>
      <c r="X16" s="224" t="str">
        <f>+DATA!$F$162</f>
        <v/>
      </c>
      <c r="Y16" s="224" t="str">
        <f>+DATA!$F$163</f>
        <v/>
      </c>
      <c r="Z16" s="224">
        <f>+DATA!$F$164</f>
        <v>1</v>
      </c>
      <c r="AA16" s="224" t="str">
        <f>+DATA!$F$165</f>
        <v/>
      </c>
      <c r="AB16" s="224" t="str">
        <f>+DATA!$F$166</f>
        <v/>
      </c>
      <c r="AC16" s="224" t="str">
        <f>+DATA!$F$167</f>
        <v/>
      </c>
      <c r="AD16" s="224">
        <f>+DATA!$F$168</f>
        <v>1</v>
      </c>
      <c r="AE16" s="224" t="str">
        <f>+DATA!$F$169</f>
        <v/>
      </c>
      <c r="AF16" s="224" t="str">
        <f>+DATA!$F$170</f>
        <v/>
      </c>
      <c r="AG16" s="224" t="str">
        <f>+DATA!$F$171</f>
        <v/>
      </c>
      <c r="AH16" s="224" t="str">
        <f>+DATA!$F$172</f>
        <v/>
      </c>
      <c r="AI16" s="224" t="str">
        <f>+DATA!$F$173</f>
        <v/>
      </c>
      <c r="AJ16" s="225" t="str">
        <f>+DATA!$F$174</f>
        <v/>
      </c>
      <c r="AK16" s="226">
        <f>+DATA!$F$175</f>
        <v>1</v>
      </c>
      <c r="AL16" s="123"/>
      <c r="AM16" s="123"/>
      <c r="AN16" s="116"/>
    </row>
    <row r="17" spans="2:40" s="115" customFormat="1" ht="20.100000000000001" customHeight="1" thickBot="1" x14ac:dyDescent="0.25">
      <c r="B17" s="282"/>
      <c r="C17" s="198" t="str">
        <f t="shared" ref="C17" si="2">+CONCATENATE("Cíl ",C16)</f>
        <v>Cíl BS BRI</v>
      </c>
      <c r="D17" s="128"/>
      <c r="E17" s="129"/>
      <c r="F17" s="129">
        <f>+DATA!$G$144</f>
        <v>0.98799999999999999</v>
      </c>
      <c r="G17" s="129">
        <f>+DATA!$G$145</f>
        <v>0.98799999999999999</v>
      </c>
      <c r="H17" s="129">
        <f>+DATA!$G$146</f>
        <v>0.98799999999999999</v>
      </c>
      <c r="I17" s="129">
        <f>+DATA!$G$147</f>
        <v>0.98799999999999999</v>
      </c>
      <c r="J17" s="129">
        <f>+DATA!$G$148</f>
        <v>0.98799999999999999</v>
      </c>
      <c r="K17" s="129">
        <f>+DATA!$G$149</f>
        <v>0.98799999999999999</v>
      </c>
      <c r="L17" s="129">
        <f>+DATA!$G$150</f>
        <v>0.98799999999999999</v>
      </c>
      <c r="M17" s="129">
        <f>+DATA!$G$151</f>
        <v>0.98799999999999999</v>
      </c>
      <c r="N17" s="129">
        <f>+DATA!$G$152</f>
        <v>0.98799999999999999</v>
      </c>
      <c r="O17" s="129">
        <f>+DATA!$G$153</f>
        <v>0.98799999999999999</v>
      </c>
      <c r="P17" s="129">
        <f>+DATA!$G$154</f>
        <v>0.98799999999999999</v>
      </c>
      <c r="Q17" s="129">
        <f>+DATA!$G$155</f>
        <v>0.98799999999999999</v>
      </c>
      <c r="R17" s="129">
        <f>+DATA!$G$156</f>
        <v>0.98799999999999999</v>
      </c>
      <c r="S17" s="129">
        <f>+DATA!$G$157</f>
        <v>0.98799999999999999</v>
      </c>
      <c r="T17" s="129">
        <f>+DATA!$G$158</f>
        <v>0.98799999999999999</v>
      </c>
      <c r="U17" s="129">
        <f>+DATA!$G$159</f>
        <v>0.98799999999999999</v>
      </c>
      <c r="V17" s="129">
        <f>+DATA!$G$160</f>
        <v>0.98799999999999999</v>
      </c>
      <c r="W17" s="129">
        <f>+DATA!$G$161</f>
        <v>0.98799999999999999</v>
      </c>
      <c r="X17" s="129">
        <f>+DATA!$G$162</f>
        <v>0.98799999999999999</v>
      </c>
      <c r="Y17" s="129">
        <f>+DATA!$G$163</f>
        <v>0.98799999999999999</v>
      </c>
      <c r="Z17" s="129">
        <f>+DATA!$G$164</f>
        <v>0.98799999999999999</v>
      </c>
      <c r="AA17" s="129">
        <f>+DATA!$G$165</f>
        <v>0.98799999999999999</v>
      </c>
      <c r="AB17" s="129">
        <f>+DATA!$G$166</f>
        <v>0.98799999999999999</v>
      </c>
      <c r="AC17" s="129">
        <f>+DATA!$G$167</f>
        <v>0.98799999999999999</v>
      </c>
      <c r="AD17" s="129">
        <f>+DATA!$G$168</f>
        <v>0.98799999999999999</v>
      </c>
      <c r="AE17" s="129">
        <f>+DATA!$G$169</f>
        <v>0.98799999999999999</v>
      </c>
      <c r="AF17" s="129">
        <f>+DATA!$G$170</f>
        <v>0.98799999999999999</v>
      </c>
      <c r="AG17" s="129">
        <f>+DATA!$G$171</f>
        <v>0.98799999999999999</v>
      </c>
      <c r="AH17" s="129">
        <f>+DATA!$G$172</f>
        <v>0.98799999999999999</v>
      </c>
      <c r="AI17" s="129">
        <f>+DATA!$G$173</f>
        <v>0.98799999999999999</v>
      </c>
      <c r="AJ17" s="186">
        <f>+DATA!$G$174</f>
        <v>0.98799999999999999</v>
      </c>
      <c r="AK17" s="187">
        <f>+DATA!$G$175</f>
        <v>0.98799999999999999</v>
      </c>
      <c r="AL17" s="123"/>
      <c r="AM17" s="123"/>
      <c r="AN17" s="220">
        <f>+DATA!H175</f>
        <v>0.93799999999999994</v>
      </c>
    </row>
    <row r="18" spans="2:40" s="115" customFormat="1" ht="20.100000000000001" customHeight="1" x14ac:dyDescent="0.2">
      <c r="B18" s="282"/>
      <c r="C18" s="126" t="str">
        <f>+DATA!I493</f>
        <v>AoH/MZ</v>
      </c>
      <c r="D18" s="127"/>
      <c r="E18" s="122"/>
      <c r="F18" s="223" t="str">
        <f>+DATA!$F$179</f>
        <v/>
      </c>
      <c r="G18" s="224">
        <f>+DATA!$F$180</f>
        <v>0.98969072164948457</v>
      </c>
      <c r="H18" s="224">
        <f>+DATA!$F$181</f>
        <v>0.99367088607594933</v>
      </c>
      <c r="I18" s="224" t="str">
        <f>+DATA!$F$182</f>
        <v/>
      </c>
      <c r="J18" s="224" t="str">
        <f>+DATA!$F$183</f>
        <v/>
      </c>
      <c r="K18" s="224">
        <f>+DATA!$F$184</f>
        <v>1</v>
      </c>
      <c r="L18" s="224">
        <f>+DATA!$F$185</f>
        <v>0.97687861271676302</v>
      </c>
      <c r="M18" s="224" t="str">
        <f>+DATA!$F$186</f>
        <v/>
      </c>
      <c r="N18" s="224" t="str">
        <f>+DATA!$F$187</f>
        <v/>
      </c>
      <c r="O18" s="224">
        <f>+DATA!$F$188</f>
        <v>0.98787878787878791</v>
      </c>
      <c r="P18" s="224">
        <f>+DATA!$F$189</f>
        <v>0.99444444444444446</v>
      </c>
      <c r="Q18" s="224">
        <f>+DATA!$F$190</f>
        <v>1</v>
      </c>
      <c r="R18" s="224" t="str">
        <f>+DATA!$F$191</f>
        <v/>
      </c>
      <c r="S18" s="224" t="str">
        <f>+DATA!$F$192</f>
        <v/>
      </c>
      <c r="T18" s="224" t="str">
        <f>+DATA!$F$193</f>
        <v/>
      </c>
      <c r="U18" s="224" t="str">
        <f>+DATA!$F$194</f>
        <v/>
      </c>
      <c r="V18" s="224" t="str">
        <f>+DATA!$F$195</f>
        <v/>
      </c>
      <c r="W18" s="224">
        <f>+DATA!$F$196</f>
        <v>0.99585062240663902</v>
      </c>
      <c r="X18" s="224">
        <f>+DATA!$F$197</f>
        <v>0.98989898989898994</v>
      </c>
      <c r="Y18" s="224">
        <f>+DATA!$F$198</f>
        <v>0.9826086956521739</v>
      </c>
      <c r="Z18" s="224">
        <f>+DATA!$F$199</f>
        <v>0.99032258064516132</v>
      </c>
      <c r="AA18" s="224" t="str">
        <f>+DATA!$F$200</f>
        <v/>
      </c>
      <c r="AB18" s="224" t="str">
        <f>+DATA!$F$201</f>
        <v/>
      </c>
      <c r="AC18" s="224">
        <f>+DATA!$F$202</f>
        <v>0.96448087431693985</v>
      </c>
      <c r="AD18" s="224">
        <f>+DATA!$F$203</f>
        <v>0.99361702127659579</v>
      </c>
      <c r="AE18" s="224">
        <f>+DATA!$F$204</f>
        <v>1</v>
      </c>
      <c r="AF18" s="224">
        <f>+DATA!$F$205</f>
        <v>0.95338983050847459</v>
      </c>
      <c r="AG18" s="224">
        <f>+DATA!$F$206</f>
        <v>0.99068322981366463</v>
      </c>
      <c r="AH18" s="224" t="str">
        <f>+DATA!$F$207</f>
        <v/>
      </c>
      <c r="AI18" s="224" t="str">
        <f>+DATA!$F$208</f>
        <v/>
      </c>
      <c r="AJ18" s="225" t="str">
        <f>+DATA!$F$209</f>
        <v/>
      </c>
      <c r="AK18" s="226">
        <f>+DATA!$F$210</f>
        <v>0.98496905393457113</v>
      </c>
      <c r="AL18" s="123"/>
      <c r="AM18" s="123"/>
      <c r="AN18" s="116"/>
    </row>
    <row r="19" spans="2:40" s="115" customFormat="1" ht="20.100000000000001" customHeight="1" thickBot="1" x14ac:dyDescent="0.25">
      <c r="B19" s="282"/>
      <c r="C19" s="198" t="str">
        <f t="shared" ref="C19" si="3">+CONCATENATE("Cíl ",C18)</f>
        <v>Cíl AoH/MZ</v>
      </c>
      <c r="D19" s="128"/>
      <c r="E19" s="129"/>
      <c r="F19" s="129">
        <f>+DATA!$G$179</f>
        <v>0.98199999999999998</v>
      </c>
      <c r="G19" s="129">
        <f>+DATA!$G$180</f>
        <v>0.98199999999999998</v>
      </c>
      <c r="H19" s="129">
        <f>+DATA!$G$181</f>
        <v>0.98199999999999998</v>
      </c>
      <c r="I19" s="129">
        <f>+DATA!$G$182</f>
        <v>0.98199999999999998</v>
      </c>
      <c r="J19" s="129">
        <f>+DATA!$G$183</f>
        <v>0.98199999999999998</v>
      </c>
      <c r="K19" s="129">
        <f>+DATA!$G$184</f>
        <v>0.98199999999999998</v>
      </c>
      <c r="L19" s="129">
        <f>+DATA!$G$185</f>
        <v>0.98199999999999998</v>
      </c>
      <c r="M19" s="129">
        <f>+DATA!$G$186</f>
        <v>0.98199999999999998</v>
      </c>
      <c r="N19" s="129">
        <f>+DATA!$G$187</f>
        <v>0.98199999999999998</v>
      </c>
      <c r="O19" s="129">
        <f>+DATA!$G$188</f>
        <v>0.98199999999999998</v>
      </c>
      <c r="P19" s="129">
        <f>+DATA!$G$189</f>
        <v>0.98199999999999998</v>
      </c>
      <c r="Q19" s="129">
        <f>+DATA!$G$190</f>
        <v>0.98199999999999998</v>
      </c>
      <c r="R19" s="129">
        <f>+DATA!$G$191</f>
        <v>0.98199999999999998</v>
      </c>
      <c r="S19" s="129">
        <f>+DATA!$G$192</f>
        <v>0.98199999999999998</v>
      </c>
      <c r="T19" s="129">
        <f>+DATA!$G$193</f>
        <v>0.98199999999999998</v>
      </c>
      <c r="U19" s="129">
        <f>+DATA!$G$194</f>
        <v>0.98199999999999998</v>
      </c>
      <c r="V19" s="129">
        <f>+DATA!$G$195</f>
        <v>0.98199999999999998</v>
      </c>
      <c r="W19" s="129">
        <f>+DATA!$G$196</f>
        <v>0.98199999999999998</v>
      </c>
      <c r="X19" s="129">
        <f>+DATA!$G$197</f>
        <v>0.98199999999999998</v>
      </c>
      <c r="Y19" s="129">
        <f>+DATA!$G$198</f>
        <v>0.98199999999999998</v>
      </c>
      <c r="Z19" s="129">
        <f>+DATA!$G$199</f>
        <v>0.98199999999999998</v>
      </c>
      <c r="AA19" s="129">
        <f>+DATA!$G$200</f>
        <v>0.98199999999999998</v>
      </c>
      <c r="AB19" s="129">
        <f>+DATA!$G$201</f>
        <v>0.98199999999999998</v>
      </c>
      <c r="AC19" s="129">
        <f>+DATA!$G$202</f>
        <v>0.98199999999999998</v>
      </c>
      <c r="AD19" s="129">
        <f>+DATA!$G$203</f>
        <v>0.98199999999999998</v>
      </c>
      <c r="AE19" s="129">
        <f>+DATA!$G$204</f>
        <v>0.98199999999999998</v>
      </c>
      <c r="AF19" s="129">
        <f>+DATA!$G$205</f>
        <v>0.98199999999999998</v>
      </c>
      <c r="AG19" s="129">
        <f>+DATA!$G$206</f>
        <v>0.98199999999999998</v>
      </c>
      <c r="AH19" s="129">
        <f>+DATA!$G$207</f>
        <v>0.98199999999999998</v>
      </c>
      <c r="AI19" s="129">
        <f>+DATA!$G$208</f>
        <v>0.98199999999999998</v>
      </c>
      <c r="AJ19" s="186">
        <f>+DATA!$G$209</f>
        <v>0.98199999999999998</v>
      </c>
      <c r="AK19" s="187">
        <f>+DATA!$G$210</f>
        <v>0.98199999999999998</v>
      </c>
      <c r="AL19" s="123"/>
      <c r="AM19" s="123"/>
      <c r="AN19" s="220">
        <f>+DATA!H210</f>
        <v>0.93199999999999994</v>
      </c>
    </row>
    <row r="20" spans="2:40" s="115" customFormat="1" ht="20.100000000000001" customHeight="1" x14ac:dyDescent="0.2">
      <c r="B20" s="282"/>
      <c r="C20" s="126" t="str">
        <f>+DATA!J493</f>
        <v>NG4</v>
      </c>
      <c r="D20" s="127"/>
      <c r="E20" s="122"/>
      <c r="F20" s="223" t="str">
        <f>+DATA!$F$214</f>
        <v/>
      </c>
      <c r="G20" s="224" t="str">
        <f>+DATA!$F$215</f>
        <v/>
      </c>
      <c r="H20" s="224">
        <f>+DATA!$F$216</f>
        <v>0.99870466321243523</v>
      </c>
      <c r="I20" s="224">
        <f>+DATA!$F$217</f>
        <v>0.99332061068702293</v>
      </c>
      <c r="J20" s="224">
        <f>+DATA!$F$218</f>
        <v>0.97564102564102562</v>
      </c>
      <c r="K20" s="224">
        <f>+DATA!$F$219</f>
        <v>0.97845373891001264</v>
      </c>
      <c r="L20" s="224">
        <f>+DATA!$F$220</f>
        <v>0.9480337078651685</v>
      </c>
      <c r="M20" s="224" t="str">
        <f>+DATA!$F$221</f>
        <v/>
      </c>
      <c r="N20" s="224" t="str">
        <f>+DATA!$F$222</f>
        <v/>
      </c>
      <c r="O20" s="224">
        <f>+DATA!$F$223</f>
        <v>1</v>
      </c>
      <c r="P20" s="224">
        <f>+DATA!$F$224</f>
        <v>0.9804772234273319</v>
      </c>
      <c r="Q20" s="224">
        <f>+DATA!$F$225</f>
        <v>0.99509322865554461</v>
      </c>
      <c r="R20" s="224">
        <f>+DATA!$F$226</f>
        <v>0.99003322259136217</v>
      </c>
      <c r="S20" s="224" t="str">
        <f>+DATA!$F$227</f>
        <v/>
      </c>
      <c r="T20" s="224" t="str">
        <f>+DATA!$F$228</f>
        <v/>
      </c>
      <c r="U20" s="224" t="str">
        <f>+DATA!$F$229</f>
        <v/>
      </c>
      <c r="V20" s="224" t="str">
        <f>+DATA!$F$230</f>
        <v/>
      </c>
      <c r="W20" s="224">
        <f>+DATA!$F$231</f>
        <v>0.99152542372881358</v>
      </c>
      <c r="X20" s="224">
        <f>+DATA!$F$232</f>
        <v>0.99870633893919791</v>
      </c>
      <c r="Y20" s="224">
        <f>+DATA!$F$233</f>
        <v>0.99319727891156462</v>
      </c>
      <c r="Z20" s="224">
        <f>+DATA!$F$234</f>
        <v>0.99868421052631584</v>
      </c>
      <c r="AA20" s="224" t="str">
        <f>+DATA!$F$235</f>
        <v/>
      </c>
      <c r="AB20" s="224" t="str">
        <f>+DATA!$F$236</f>
        <v/>
      </c>
      <c r="AC20" s="224">
        <f>+DATA!$F$237</f>
        <v>0.99673202614379086</v>
      </c>
      <c r="AD20" s="224">
        <f>+DATA!$F$238</f>
        <v>1</v>
      </c>
      <c r="AE20" s="224">
        <f>+DATA!$F$239</f>
        <v>0.97994652406417115</v>
      </c>
      <c r="AF20" s="224">
        <f>+DATA!$F$240</f>
        <v>0.98678996036988109</v>
      </c>
      <c r="AG20" s="224">
        <f>+DATA!$F$241</f>
        <v>1</v>
      </c>
      <c r="AH20" s="224" t="str">
        <f>+DATA!$F$242</f>
        <v/>
      </c>
      <c r="AI20" s="224" t="str">
        <f>+DATA!$F$243</f>
        <v/>
      </c>
      <c r="AJ20" s="225" t="str">
        <f>+DATA!$F$244</f>
        <v/>
      </c>
      <c r="AK20" s="226">
        <f>+DATA!$F$245</f>
        <v>0.98904903207573835</v>
      </c>
      <c r="AL20" s="123"/>
      <c r="AM20" s="123"/>
      <c r="AN20" s="116"/>
    </row>
    <row r="21" spans="2:40" s="115" customFormat="1" ht="20.100000000000001" customHeight="1" thickBot="1" x14ac:dyDescent="0.25">
      <c r="B21" s="282"/>
      <c r="C21" s="198" t="str">
        <f t="shared" ref="C21" si="4">+CONCATENATE("Cíl ",C20)</f>
        <v>Cíl NG4</v>
      </c>
      <c r="D21" s="128"/>
      <c r="E21" s="129"/>
      <c r="F21" s="129">
        <f>+DATA!$G$214</f>
        <v>0.99299999999999999</v>
      </c>
      <c r="G21" s="129">
        <f>+DATA!$G$215</f>
        <v>0.99299999999999999</v>
      </c>
      <c r="H21" s="129">
        <f>+DATA!$G$216</f>
        <v>0.99299999999999999</v>
      </c>
      <c r="I21" s="129">
        <f>+DATA!$G$217</f>
        <v>0.99299999999999999</v>
      </c>
      <c r="J21" s="129">
        <f>+DATA!$G$218</f>
        <v>0.99299999999999999</v>
      </c>
      <c r="K21" s="129">
        <f>+DATA!$G$219</f>
        <v>0.99299999999999999</v>
      </c>
      <c r="L21" s="129">
        <f>+DATA!$G$220</f>
        <v>0.99299999999999999</v>
      </c>
      <c r="M21" s="129">
        <f>+DATA!$G$221</f>
        <v>0.99299999999999999</v>
      </c>
      <c r="N21" s="129">
        <f>+DATA!$G$222</f>
        <v>0.99299999999999999</v>
      </c>
      <c r="O21" s="129">
        <f>+DATA!$G$223</f>
        <v>0.99299999999999999</v>
      </c>
      <c r="P21" s="129">
        <f>+DATA!$G$224</f>
        <v>0.99299999999999999</v>
      </c>
      <c r="Q21" s="129">
        <f>+DATA!$G$225</f>
        <v>0.99299999999999999</v>
      </c>
      <c r="R21" s="129">
        <f>+DATA!$G$226</f>
        <v>0.99299999999999999</v>
      </c>
      <c r="S21" s="129">
        <f>+DATA!$G$227</f>
        <v>0.99299999999999999</v>
      </c>
      <c r="T21" s="129">
        <f>+DATA!$G$228</f>
        <v>0.99299999999999999</v>
      </c>
      <c r="U21" s="129">
        <f>+DATA!$G$229</f>
        <v>0.99299999999999999</v>
      </c>
      <c r="V21" s="129">
        <f>+DATA!$G$230</f>
        <v>0.99299999999999999</v>
      </c>
      <c r="W21" s="129">
        <f>+DATA!$G$231</f>
        <v>0.99299999999999999</v>
      </c>
      <c r="X21" s="129">
        <f>+DATA!$G$232</f>
        <v>0.99299999999999999</v>
      </c>
      <c r="Y21" s="129">
        <f>+DATA!$G$233</f>
        <v>0.99299999999999999</v>
      </c>
      <c r="Z21" s="129">
        <f>+DATA!$G$234</f>
        <v>0.99299999999999999</v>
      </c>
      <c r="AA21" s="129">
        <f>+DATA!$G$235</f>
        <v>0.99299999999999999</v>
      </c>
      <c r="AB21" s="129">
        <f>+DATA!$G$236</f>
        <v>0.99299999999999999</v>
      </c>
      <c r="AC21" s="129">
        <f>+DATA!$G$237</f>
        <v>0.99299999999999999</v>
      </c>
      <c r="AD21" s="129">
        <f>+DATA!$G$238</f>
        <v>0.99299999999999999</v>
      </c>
      <c r="AE21" s="129">
        <f>+DATA!$G$239</f>
        <v>0.99299999999999999</v>
      </c>
      <c r="AF21" s="129">
        <f>+DATA!$G$240</f>
        <v>0.99299999999999999</v>
      </c>
      <c r="AG21" s="129">
        <f>+DATA!$G$241</f>
        <v>0.99299999999999999</v>
      </c>
      <c r="AH21" s="129">
        <f>+DATA!$G$242</f>
        <v>0.99299999999999999</v>
      </c>
      <c r="AI21" s="129">
        <f>+DATA!$G$243</f>
        <v>0.99299999999999999</v>
      </c>
      <c r="AJ21" s="186">
        <f>+DATA!$G$244</f>
        <v>0.99299999999999999</v>
      </c>
      <c r="AK21" s="187">
        <f>+DATA!$G$245</f>
        <v>0.99299999999999999</v>
      </c>
      <c r="AL21" s="123"/>
      <c r="AM21" s="123"/>
      <c r="AN21" s="220">
        <f>+DATA!H245</f>
        <v>0.94299999999999995</v>
      </c>
    </row>
    <row r="22" spans="2:40" s="115" customFormat="1" ht="20.100000000000001" customHeight="1" x14ac:dyDescent="0.2">
      <c r="B22" s="282"/>
      <c r="C22" s="126" t="str">
        <f>+DATA!K493</f>
        <v>SPB P</v>
      </c>
      <c r="D22" s="127"/>
      <c r="E22" s="122"/>
      <c r="F22" s="223" t="str">
        <f>+DATA!$F$249</f>
        <v/>
      </c>
      <c r="G22" s="224" t="str">
        <f>+DATA!$F$250</f>
        <v/>
      </c>
      <c r="H22" s="224" t="str">
        <f>+DATA!$F$251</f>
        <v/>
      </c>
      <c r="I22" s="224" t="str">
        <f>+DATA!$F$252</f>
        <v/>
      </c>
      <c r="J22" s="224" t="str">
        <f>+DATA!$F$253</f>
        <v/>
      </c>
      <c r="K22" s="224" t="str">
        <f>+DATA!$F$254</f>
        <v/>
      </c>
      <c r="L22" s="224" t="str">
        <f>+DATA!$F$255</f>
        <v/>
      </c>
      <c r="M22" s="224" t="str">
        <f>+DATA!$F$256</f>
        <v/>
      </c>
      <c r="N22" s="224" t="str">
        <f>+DATA!$F$257</f>
        <v/>
      </c>
      <c r="O22" s="224" t="str">
        <f>+DATA!$F$258</f>
        <v/>
      </c>
      <c r="P22" s="224" t="str">
        <f>+DATA!$F$259</f>
        <v/>
      </c>
      <c r="Q22" s="224" t="str">
        <f>+DATA!$F$260</f>
        <v/>
      </c>
      <c r="R22" s="224" t="str">
        <f>+DATA!$F$261</f>
        <v/>
      </c>
      <c r="S22" s="224" t="str">
        <f>+DATA!$F$262</f>
        <v/>
      </c>
      <c r="T22" s="224" t="str">
        <f>+DATA!$F$263</f>
        <v/>
      </c>
      <c r="U22" s="224" t="str">
        <f>+DATA!$F$264</f>
        <v/>
      </c>
      <c r="V22" s="224" t="str">
        <f>+DATA!$F$265</f>
        <v/>
      </c>
      <c r="W22" s="224" t="str">
        <f>+DATA!$F$266</f>
        <v/>
      </c>
      <c r="X22" s="224" t="str">
        <f>+DATA!$F$267</f>
        <v/>
      </c>
      <c r="Y22" s="224" t="str">
        <f>+DATA!$F$268</f>
        <v/>
      </c>
      <c r="Z22" s="224" t="str">
        <f>+DATA!$F$269</f>
        <v/>
      </c>
      <c r="AA22" s="224" t="str">
        <f>+DATA!$F$270</f>
        <v/>
      </c>
      <c r="AB22" s="224" t="str">
        <f>+DATA!$F$271</f>
        <v/>
      </c>
      <c r="AC22" s="224" t="str">
        <f>+DATA!$F$272</f>
        <v/>
      </c>
      <c r="AD22" s="224" t="str">
        <f>+DATA!$F$273</f>
        <v/>
      </c>
      <c r="AE22" s="224">
        <f>+DATA!$F$274</f>
        <v>0.96825396825396826</v>
      </c>
      <c r="AF22" s="224" t="str">
        <f>+DATA!$F$275</f>
        <v/>
      </c>
      <c r="AG22" s="224" t="str">
        <f>+DATA!$F$276</f>
        <v/>
      </c>
      <c r="AH22" s="224" t="str">
        <f>+DATA!$F$277</f>
        <v/>
      </c>
      <c r="AI22" s="224" t="str">
        <f>+DATA!$F$278</f>
        <v/>
      </c>
      <c r="AJ22" s="225" t="str">
        <f>+DATA!$F$279</f>
        <v/>
      </c>
      <c r="AK22" s="226">
        <f>+DATA!$F$280</f>
        <v>0.96825396825396826</v>
      </c>
      <c r="AL22" s="123"/>
      <c r="AM22" s="123"/>
      <c r="AN22" s="116"/>
    </row>
    <row r="23" spans="2:40" s="115" customFormat="1" ht="20.100000000000001" customHeight="1" thickBot="1" x14ac:dyDescent="0.25">
      <c r="B23" s="282"/>
      <c r="C23" s="198" t="str">
        <f t="shared" ref="C23" si="5">+CONCATENATE("Cíl ",C22)</f>
        <v>Cíl SPB P</v>
      </c>
      <c r="D23" s="128"/>
      <c r="E23" s="129"/>
      <c r="F23" s="129">
        <f>+DATA!$G$249</f>
        <v>0.93</v>
      </c>
      <c r="G23" s="129">
        <f>+DATA!$G$250</f>
        <v>0.93</v>
      </c>
      <c r="H23" s="129">
        <f>+DATA!$G$251</f>
        <v>0.93</v>
      </c>
      <c r="I23" s="129">
        <f>+DATA!$G$252</f>
        <v>0.93</v>
      </c>
      <c r="J23" s="129">
        <f>+DATA!$G$253</f>
        <v>0.93</v>
      </c>
      <c r="K23" s="129">
        <f>+DATA!$G$254</f>
        <v>0.93</v>
      </c>
      <c r="L23" s="129">
        <f>+DATA!$G$255</f>
        <v>0.93</v>
      </c>
      <c r="M23" s="129">
        <f>+DATA!$G$256</f>
        <v>0.93</v>
      </c>
      <c r="N23" s="129">
        <f>+DATA!$G$257</f>
        <v>0.93</v>
      </c>
      <c r="O23" s="129">
        <f>+DATA!$G$258</f>
        <v>0.93</v>
      </c>
      <c r="P23" s="129">
        <f>+DATA!$G$259</f>
        <v>0.93</v>
      </c>
      <c r="Q23" s="129">
        <f>+DATA!$G$260</f>
        <v>0.93</v>
      </c>
      <c r="R23" s="129">
        <f>+DATA!$G$261</f>
        <v>0.93</v>
      </c>
      <c r="S23" s="129">
        <f>+DATA!$G$262</f>
        <v>0.93</v>
      </c>
      <c r="T23" s="129">
        <f>+DATA!$G$263</f>
        <v>0.93</v>
      </c>
      <c r="U23" s="129">
        <f>+DATA!$G$264</f>
        <v>0.93</v>
      </c>
      <c r="V23" s="129">
        <f>+DATA!$G$265</f>
        <v>0.93</v>
      </c>
      <c r="W23" s="129">
        <f>+DATA!$G$266</f>
        <v>0.93</v>
      </c>
      <c r="X23" s="129">
        <f>+DATA!$G$267</f>
        <v>0.93</v>
      </c>
      <c r="Y23" s="129">
        <f>+DATA!$G$268</f>
        <v>0.93</v>
      </c>
      <c r="Z23" s="129">
        <f>+DATA!$G$269</f>
        <v>0.93</v>
      </c>
      <c r="AA23" s="129">
        <f>+DATA!$G$270</f>
        <v>0.93</v>
      </c>
      <c r="AB23" s="129">
        <f>+DATA!$G$271</f>
        <v>0.93</v>
      </c>
      <c r="AC23" s="129">
        <f>+DATA!$G$272</f>
        <v>0.93</v>
      </c>
      <c r="AD23" s="129">
        <f>+DATA!$G$273</f>
        <v>0.93</v>
      </c>
      <c r="AE23" s="129">
        <f>+DATA!$G$274</f>
        <v>0.93</v>
      </c>
      <c r="AF23" s="129">
        <f>+DATA!$G$275</f>
        <v>0.93</v>
      </c>
      <c r="AG23" s="129">
        <f>+DATA!$G$276</f>
        <v>0.93</v>
      </c>
      <c r="AH23" s="129">
        <f>+DATA!$G$277</f>
        <v>0.93</v>
      </c>
      <c r="AI23" s="129">
        <f>+DATA!$G$278</f>
        <v>0.93</v>
      </c>
      <c r="AJ23" s="186">
        <f>+DATA!$G$279</f>
        <v>0.93</v>
      </c>
      <c r="AK23" s="187">
        <f>+DATA!$G$280</f>
        <v>0.93</v>
      </c>
      <c r="AL23" s="123"/>
      <c r="AM23" s="123"/>
      <c r="AN23" s="220">
        <f>+DATA!H280</f>
        <v>0.88</v>
      </c>
    </row>
    <row r="24" spans="2:40" s="115" customFormat="1" ht="20.100000000000001" customHeight="1" x14ac:dyDescent="0.2">
      <c r="B24" s="282"/>
      <c r="C24" s="126" t="str">
        <f>+DATA!L493</f>
        <v>SPB S</v>
      </c>
      <c r="D24" s="127"/>
      <c r="E24" s="122"/>
      <c r="F24" s="223" t="str">
        <f>+DATA!$F$284</f>
        <v/>
      </c>
      <c r="G24" s="224" t="str">
        <f>+DATA!$F$285</f>
        <v/>
      </c>
      <c r="H24" s="224" t="str">
        <f>+DATA!$F$286</f>
        <v/>
      </c>
      <c r="I24" s="224" t="str">
        <f>+DATA!$F$287</f>
        <v/>
      </c>
      <c r="J24" s="224">
        <f>+DATA!$F$288</f>
        <v>1</v>
      </c>
      <c r="K24" s="224" t="str">
        <f>+DATA!$F$289</f>
        <v/>
      </c>
      <c r="L24" s="224" t="str">
        <f>+DATA!$F$290</f>
        <v/>
      </c>
      <c r="M24" s="224" t="str">
        <f>+DATA!$F$291</f>
        <v/>
      </c>
      <c r="N24" s="224" t="str">
        <f>+DATA!$F$292</f>
        <v/>
      </c>
      <c r="O24" s="224" t="str">
        <f>+DATA!$F$293</f>
        <v/>
      </c>
      <c r="P24" s="224" t="str">
        <f>+DATA!$F$294</f>
        <v/>
      </c>
      <c r="Q24" s="224">
        <f>+DATA!$F$295</f>
        <v>1</v>
      </c>
      <c r="R24" s="224" t="str">
        <f>+DATA!$F$296</f>
        <v/>
      </c>
      <c r="S24" s="224" t="str">
        <f>+DATA!$F$297</f>
        <v/>
      </c>
      <c r="T24" s="224" t="str">
        <f>+DATA!$F$298</f>
        <v/>
      </c>
      <c r="U24" s="224" t="str">
        <f>+DATA!$F$299</f>
        <v/>
      </c>
      <c r="V24" s="224" t="str">
        <f>+DATA!$F$300</f>
        <v/>
      </c>
      <c r="W24" s="224" t="str">
        <f>+DATA!$F$301</f>
        <v/>
      </c>
      <c r="X24" s="224" t="str">
        <f>+DATA!$F$302</f>
        <v/>
      </c>
      <c r="Y24" s="224" t="str">
        <f>+DATA!$F$303</f>
        <v/>
      </c>
      <c r="Z24" s="224" t="str">
        <f>+DATA!$F$304</f>
        <v/>
      </c>
      <c r="AA24" s="224" t="str">
        <f>+DATA!$F$305</f>
        <v/>
      </c>
      <c r="AB24" s="224" t="str">
        <f>+DATA!$F$306</f>
        <v/>
      </c>
      <c r="AC24" s="224" t="str">
        <f>+DATA!$F$307</f>
        <v/>
      </c>
      <c r="AD24" s="224">
        <f>+DATA!$F$308</f>
        <v>1</v>
      </c>
      <c r="AE24" s="224">
        <f>+DATA!$F$309</f>
        <v>1</v>
      </c>
      <c r="AF24" s="224" t="str">
        <f>+DATA!$F$310</f>
        <v/>
      </c>
      <c r="AG24" s="224" t="str">
        <f>+DATA!$F$311</f>
        <v/>
      </c>
      <c r="AH24" s="224" t="str">
        <f>+DATA!$F$312</f>
        <v/>
      </c>
      <c r="AI24" s="224" t="str">
        <f>+DATA!$F$313</f>
        <v/>
      </c>
      <c r="AJ24" s="225" t="str">
        <f>+DATA!$F$314</f>
        <v/>
      </c>
      <c r="AK24" s="226">
        <f>+DATA!$F$315</f>
        <v>1</v>
      </c>
      <c r="AL24" s="123"/>
      <c r="AM24" s="123"/>
      <c r="AN24" s="116"/>
    </row>
    <row r="25" spans="2:40" s="115" customFormat="1" ht="20.100000000000001" customHeight="1" thickBot="1" x14ac:dyDescent="0.25">
      <c r="B25" s="282"/>
      <c r="C25" s="198" t="str">
        <f t="shared" ref="C25" si="6">+CONCATENATE("Cíl ",C24)</f>
        <v>Cíl SPB S</v>
      </c>
      <c r="D25" s="128"/>
      <c r="E25" s="129"/>
      <c r="F25" s="129">
        <f>+DATA!$G$284</f>
        <v>0.93</v>
      </c>
      <c r="G25" s="129">
        <f>+DATA!$G$285</f>
        <v>0.93</v>
      </c>
      <c r="H25" s="129">
        <f>+DATA!$G$286</f>
        <v>0.93</v>
      </c>
      <c r="I25" s="129">
        <f>+DATA!$G$287</f>
        <v>0.93</v>
      </c>
      <c r="J25" s="129">
        <f>+DATA!$G$288</f>
        <v>0.93</v>
      </c>
      <c r="K25" s="129">
        <f>+DATA!$G$289</f>
        <v>0.93</v>
      </c>
      <c r="L25" s="129">
        <f>+DATA!$G$290</f>
        <v>0.93</v>
      </c>
      <c r="M25" s="129">
        <f>+DATA!$G$291</f>
        <v>0.93</v>
      </c>
      <c r="N25" s="129">
        <f>+DATA!$G$292</f>
        <v>0.93</v>
      </c>
      <c r="O25" s="129">
        <f>+DATA!$G$293</f>
        <v>0.93</v>
      </c>
      <c r="P25" s="129">
        <f>+DATA!$G$294</f>
        <v>0.93</v>
      </c>
      <c r="Q25" s="129">
        <f>+DATA!$G$295</f>
        <v>0.93</v>
      </c>
      <c r="R25" s="129">
        <f>+DATA!$G$296</f>
        <v>0.93</v>
      </c>
      <c r="S25" s="129">
        <f>+DATA!$G$297</f>
        <v>0.93</v>
      </c>
      <c r="T25" s="129">
        <f>+DATA!$G$298</f>
        <v>0.93</v>
      </c>
      <c r="U25" s="129">
        <f>+DATA!$G$299</f>
        <v>0.93</v>
      </c>
      <c r="V25" s="129">
        <f>+DATA!$G$300</f>
        <v>0.93</v>
      </c>
      <c r="W25" s="129">
        <f>+DATA!$G$301</f>
        <v>0.93</v>
      </c>
      <c r="X25" s="129">
        <f>+DATA!$G$302</f>
        <v>0.93</v>
      </c>
      <c r="Y25" s="129">
        <f>+DATA!$G$303</f>
        <v>0.93</v>
      </c>
      <c r="Z25" s="129">
        <f>+DATA!$G$304</f>
        <v>0.93</v>
      </c>
      <c r="AA25" s="129">
        <f>+DATA!$G$305</f>
        <v>0.93</v>
      </c>
      <c r="AB25" s="129">
        <f>+DATA!$G$306</f>
        <v>0.93</v>
      </c>
      <c r="AC25" s="129">
        <f>+DATA!$G$307</f>
        <v>0.93</v>
      </c>
      <c r="AD25" s="129">
        <f>+DATA!$G$308</f>
        <v>0.93</v>
      </c>
      <c r="AE25" s="129">
        <f>+DATA!$G$309</f>
        <v>0.93</v>
      </c>
      <c r="AF25" s="129">
        <f>+DATA!$G$310</f>
        <v>0.93</v>
      </c>
      <c r="AG25" s="129">
        <f>+DATA!$G$311</f>
        <v>0.93</v>
      </c>
      <c r="AH25" s="129">
        <f>+DATA!$G$312</f>
        <v>0.93</v>
      </c>
      <c r="AI25" s="129">
        <f>+DATA!$G$313</f>
        <v>0.93</v>
      </c>
      <c r="AJ25" s="186">
        <f>+DATA!$G$314</f>
        <v>0.93</v>
      </c>
      <c r="AK25" s="187">
        <f>+DATA!$G$315</f>
        <v>0.93</v>
      </c>
      <c r="AL25" s="123"/>
      <c r="AM25" s="123"/>
      <c r="AN25" s="220">
        <f>+DATA!H315</f>
        <v>0.88</v>
      </c>
    </row>
    <row r="26" spans="2:40" s="115" customFormat="1" ht="20.100000000000001" customHeight="1" x14ac:dyDescent="0.2">
      <c r="B26" s="282"/>
      <c r="C26" s="126" t="str">
        <f>+DATA!M493</f>
        <v>SPB W/F</v>
      </c>
      <c r="D26" s="127"/>
      <c r="E26" s="122"/>
      <c r="F26" s="223" t="str">
        <f>+DATA!$F$319</f>
        <v/>
      </c>
      <c r="G26" s="224" t="str">
        <f>+DATA!$F$320</f>
        <v/>
      </c>
      <c r="H26" s="224" t="str">
        <f>+DATA!$F$321</f>
        <v/>
      </c>
      <c r="I26" s="224">
        <f>+DATA!$F$322</f>
        <v>1</v>
      </c>
      <c r="J26" s="224" t="str">
        <f>+DATA!$F$323</f>
        <v/>
      </c>
      <c r="K26" s="224" t="str">
        <f>+DATA!$F$324</f>
        <v/>
      </c>
      <c r="L26" s="224" t="str">
        <f>+DATA!$F$325</f>
        <v/>
      </c>
      <c r="M26" s="224" t="str">
        <f>+DATA!$F$326</f>
        <v/>
      </c>
      <c r="N26" s="224" t="str">
        <f>+DATA!$F$327</f>
        <v/>
      </c>
      <c r="O26" s="224">
        <f>+DATA!$F$328</f>
        <v>1</v>
      </c>
      <c r="P26" s="224" t="str">
        <f>+DATA!$F$329</f>
        <v/>
      </c>
      <c r="Q26" s="224">
        <f>+DATA!$F$330</f>
        <v>1</v>
      </c>
      <c r="R26" s="224" t="str">
        <f>+DATA!$F$331</f>
        <v/>
      </c>
      <c r="S26" s="224" t="str">
        <f>+DATA!$F$332</f>
        <v/>
      </c>
      <c r="T26" s="224" t="str">
        <f>+DATA!$F$333</f>
        <v/>
      </c>
      <c r="U26" s="224" t="str">
        <f>+DATA!$F$334</f>
        <v/>
      </c>
      <c r="V26" s="224" t="str">
        <f>+DATA!$F$335</f>
        <v/>
      </c>
      <c r="W26" s="224">
        <f>+DATA!$F$336</f>
        <v>1</v>
      </c>
      <c r="X26" s="224">
        <f>+DATA!$F$337</f>
        <v>1</v>
      </c>
      <c r="Y26" s="224" t="str">
        <f>+DATA!$F$338</f>
        <v/>
      </c>
      <c r="Z26" s="224" t="str">
        <f>+DATA!$F$339</f>
        <v/>
      </c>
      <c r="AA26" s="224" t="str">
        <f>+DATA!$F$340</f>
        <v/>
      </c>
      <c r="AB26" s="224" t="str">
        <f>+DATA!$F$341</f>
        <v/>
      </c>
      <c r="AC26" s="224" t="str">
        <f>+DATA!$F$342</f>
        <v/>
      </c>
      <c r="AD26" s="224" t="str">
        <f>+DATA!$F$343</f>
        <v/>
      </c>
      <c r="AE26" s="224" t="str">
        <f>+DATA!$F$344</f>
        <v/>
      </c>
      <c r="AF26" s="224" t="str">
        <f>+DATA!$F$345</f>
        <v/>
      </c>
      <c r="AG26" s="224" t="str">
        <f>+DATA!$F$346</f>
        <v/>
      </c>
      <c r="AH26" s="224" t="str">
        <f>+DATA!$F$347</f>
        <v/>
      </c>
      <c r="AI26" s="224" t="str">
        <f>+DATA!$F$348</f>
        <v/>
      </c>
      <c r="AJ26" s="225" t="str">
        <f>+DATA!$F$349</f>
        <v/>
      </c>
      <c r="AK26" s="226">
        <f>+DATA!$F$350</f>
        <v>1</v>
      </c>
      <c r="AL26" s="123"/>
      <c r="AM26" s="123"/>
      <c r="AN26" s="116"/>
    </row>
    <row r="27" spans="2:40" s="115" customFormat="1" ht="20.100000000000001" customHeight="1" thickBot="1" x14ac:dyDescent="0.25">
      <c r="B27" s="282"/>
      <c r="C27" s="198" t="str">
        <f>+CONCATENATE("Cíl ",C26)</f>
        <v>Cíl SPB W/F</v>
      </c>
      <c r="D27" s="128"/>
      <c r="E27" s="129"/>
      <c r="F27" s="129">
        <f>+DATA!$G$319</f>
        <v>0.93</v>
      </c>
      <c r="G27" s="129">
        <f>+DATA!$G$320</f>
        <v>0.93</v>
      </c>
      <c r="H27" s="129">
        <f>+DATA!$G$321</f>
        <v>0.93</v>
      </c>
      <c r="I27" s="129">
        <f>+DATA!$G$322</f>
        <v>0.93</v>
      </c>
      <c r="J27" s="129">
        <f>+DATA!$G$323</f>
        <v>0.93</v>
      </c>
      <c r="K27" s="129">
        <f>+DATA!$G$324</f>
        <v>0.93</v>
      </c>
      <c r="L27" s="129">
        <f>+DATA!$G$325</f>
        <v>0.93</v>
      </c>
      <c r="M27" s="129">
        <f>+DATA!$G$326</f>
        <v>0.93</v>
      </c>
      <c r="N27" s="129">
        <f>+DATA!$G$327</f>
        <v>0.93</v>
      </c>
      <c r="O27" s="129">
        <f>+DATA!$G$328</f>
        <v>0.93</v>
      </c>
      <c r="P27" s="129">
        <f>+DATA!$G$329</f>
        <v>0.93</v>
      </c>
      <c r="Q27" s="129">
        <f>+DATA!$G$330</f>
        <v>0.93</v>
      </c>
      <c r="R27" s="129">
        <f>+DATA!$G$331</f>
        <v>0.93</v>
      </c>
      <c r="S27" s="129">
        <f>+DATA!$G$332</f>
        <v>0.93</v>
      </c>
      <c r="T27" s="129">
        <f>+DATA!$G$333</f>
        <v>0.93</v>
      </c>
      <c r="U27" s="129">
        <f>+DATA!$G$334</f>
        <v>0.93</v>
      </c>
      <c r="V27" s="129">
        <f>+DATA!$G$335</f>
        <v>0.93</v>
      </c>
      <c r="W27" s="129">
        <f>+DATA!$G$336</f>
        <v>0.93</v>
      </c>
      <c r="X27" s="129">
        <f>+DATA!$G$337</f>
        <v>0.93</v>
      </c>
      <c r="Y27" s="129">
        <f>+DATA!$G$338</f>
        <v>0.93</v>
      </c>
      <c r="Z27" s="129">
        <f>+DATA!$G$339</f>
        <v>0.93</v>
      </c>
      <c r="AA27" s="129">
        <f>+DATA!$G$340</f>
        <v>0.93</v>
      </c>
      <c r="AB27" s="129">
        <f>+DATA!$G$341</f>
        <v>0.93</v>
      </c>
      <c r="AC27" s="129">
        <f>+DATA!$G$342</f>
        <v>0.93</v>
      </c>
      <c r="AD27" s="129">
        <f>+DATA!$G$343</f>
        <v>0.93</v>
      </c>
      <c r="AE27" s="129">
        <f>+DATA!$G$344</f>
        <v>0.93</v>
      </c>
      <c r="AF27" s="129">
        <f>+DATA!$G$345</f>
        <v>0.93</v>
      </c>
      <c r="AG27" s="129">
        <f>+DATA!$G$346</f>
        <v>0.93</v>
      </c>
      <c r="AH27" s="129">
        <f>+DATA!$G$347</f>
        <v>0.93</v>
      </c>
      <c r="AI27" s="129">
        <f>+DATA!$G$348</f>
        <v>0.93</v>
      </c>
      <c r="AJ27" s="186">
        <f>+DATA!$G$349</f>
        <v>0.93</v>
      </c>
      <c r="AK27" s="187">
        <f>+DATA!$G$350</f>
        <v>0.93</v>
      </c>
      <c r="AL27" s="123"/>
      <c r="AM27" s="123"/>
      <c r="AN27" s="220">
        <f>+DATA!H350</f>
        <v>0.88</v>
      </c>
    </row>
    <row r="28" spans="2:40" s="115" customFormat="1" ht="20.100000000000001" customHeight="1" x14ac:dyDescent="0.2">
      <c r="B28" s="282"/>
      <c r="C28" s="126" t="str">
        <f>+DATA!N493</f>
        <v>WEDGE</v>
      </c>
      <c r="D28" s="127"/>
      <c r="E28" s="122"/>
      <c r="F28" s="223" t="str">
        <f>+DATA!$F$354</f>
        <v/>
      </c>
      <c r="G28" s="224" t="str">
        <f>+DATA!$F$355</f>
        <v/>
      </c>
      <c r="H28" s="224">
        <f>+DATA!$F$356</f>
        <v>0.98554913294797686</v>
      </c>
      <c r="I28" s="224">
        <f>+DATA!$F$357</f>
        <v>0.95744680851063835</v>
      </c>
      <c r="J28" s="224">
        <f>+DATA!$F$358</f>
        <v>0.93674698795180722</v>
      </c>
      <c r="K28" s="224">
        <f>+DATA!$F$359</f>
        <v>0.96265560165975106</v>
      </c>
      <c r="L28" s="224">
        <f>+DATA!$F$360</f>
        <v>0.98638132295719849</v>
      </c>
      <c r="M28" s="224" t="str">
        <f>+DATA!$F$361</f>
        <v/>
      </c>
      <c r="N28" s="224" t="str">
        <f>+DATA!$F$362</f>
        <v/>
      </c>
      <c r="O28" s="224">
        <f>+DATA!$F$363</f>
        <v>0.96958855098389984</v>
      </c>
      <c r="P28" s="224">
        <f>+DATA!$F$364</f>
        <v>0.99806576402321079</v>
      </c>
      <c r="Q28" s="224">
        <f>+DATA!$F$365</f>
        <v>0.94117647058823528</v>
      </c>
      <c r="R28" s="224">
        <f>+DATA!$F$366</f>
        <v>0.99203187250996017</v>
      </c>
      <c r="S28" s="224" t="str">
        <f>+DATA!$F$367</f>
        <v/>
      </c>
      <c r="T28" s="224" t="str">
        <f>+DATA!$F$368</f>
        <v/>
      </c>
      <c r="U28" s="224" t="str">
        <f>+DATA!$F$369</f>
        <v/>
      </c>
      <c r="V28" s="224" t="str">
        <f>+DATA!$F$370</f>
        <v/>
      </c>
      <c r="W28" s="224">
        <f>+DATA!$F$371</f>
        <v>0.91666666666666663</v>
      </c>
      <c r="X28" s="224">
        <f>+DATA!$F$372</f>
        <v>0.97637795275590555</v>
      </c>
      <c r="Y28" s="224">
        <f>+DATA!$F$373</f>
        <v>0.94890510948905105</v>
      </c>
      <c r="Z28" s="224">
        <f>+DATA!$F$374</f>
        <v>0.99819494584837543</v>
      </c>
      <c r="AA28" s="224" t="str">
        <f>+DATA!$F$375</f>
        <v/>
      </c>
      <c r="AB28" s="224" t="str">
        <f>+DATA!$F$376</f>
        <v/>
      </c>
      <c r="AC28" s="224">
        <f>+DATA!$F$377</f>
        <v>0.98383838383838385</v>
      </c>
      <c r="AD28" s="224">
        <f>+DATA!$F$378</f>
        <v>0.99532710280373837</v>
      </c>
      <c r="AE28" s="224">
        <f>+DATA!$F$379</f>
        <v>0.95943204868154153</v>
      </c>
      <c r="AF28" s="224">
        <f>+DATA!$F$380</f>
        <v>0.97507788161993769</v>
      </c>
      <c r="AG28" s="224" t="str">
        <f>+DATA!$F$381</f>
        <v/>
      </c>
      <c r="AH28" s="224" t="str">
        <f>+DATA!$F$382</f>
        <v/>
      </c>
      <c r="AI28" s="224" t="str">
        <f>+DATA!$F$383</f>
        <v/>
      </c>
      <c r="AJ28" s="225" t="str">
        <f>+DATA!$F$384</f>
        <v/>
      </c>
      <c r="AK28" s="226">
        <f>+DATA!$F$385</f>
        <v>0.97344483568075113</v>
      </c>
      <c r="AL28" s="123"/>
      <c r="AM28" s="123"/>
      <c r="AN28" s="116"/>
    </row>
    <row r="29" spans="2:40" s="115" customFormat="1" ht="20.100000000000001" customHeight="1" thickBot="1" x14ac:dyDescent="0.25">
      <c r="B29" s="282"/>
      <c r="C29" s="198" t="str">
        <f>+CONCATENATE("Cíl ",C28)</f>
        <v>Cíl WEDGE</v>
      </c>
      <c r="D29" s="128"/>
      <c r="E29" s="129"/>
      <c r="F29" s="129">
        <f>+DATA!$G$354</f>
        <v>0.995</v>
      </c>
      <c r="G29" s="129">
        <f>+DATA!$G$355</f>
        <v>0.995</v>
      </c>
      <c r="H29" s="129">
        <f>+DATA!$G$356</f>
        <v>0.995</v>
      </c>
      <c r="I29" s="129">
        <f>+DATA!$G$357</f>
        <v>0.995</v>
      </c>
      <c r="J29" s="129">
        <f>+DATA!$G$358</f>
        <v>0.995</v>
      </c>
      <c r="K29" s="129">
        <f>+DATA!$G$359</f>
        <v>0.995</v>
      </c>
      <c r="L29" s="129">
        <f>+DATA!$G$360</f>
        <v>0.995</v>
      </c>
      <c r="M29" s="129">
        <f>+DATA!$G$361</f>
        <v>0.995</v>
      </c>
      <c r="N29" s="129">
        <f>+DATA!$G$362</f>
        <v>0.995</v>
      </c>
      <c r="O29" s="129">
        <f>+DATA!$G$363</f>
        <v>0.995</v>
      </c>
      <c r="P29" s="129">
        <f>+DATA!$G$364</f>
        <v>0.995</v>
      </c>
      <c r="Q29" s="129">
        <f>+DATA!$G$365</f>
        <v>0.995</v>
      </c>
      <c r="R29" s="129">
        <f>+DATA!$G$366</f>
        <v>0.995</v>
      </c>
      <c r="S29" s="129">
        <f>+DATA!$G$367</f>
        <v>0.995</v>
      </c>
      <c r="T29" s="129">
        <f>+DATA!$G$368</f>
        <v>0.995</v>
      </c>
      <c r="U29" s="129">
        <f>+DATA!$G$369</f>
        <v>0.995</v>
      </c>
      <c r="V29" s="129">
        <f>+DATA!$G$370</f>
        <v>0.995</v>
      </c>
      <c r="W29" s="129">
        <f>+DATA!$G$371</f>
        <v>0.995</v>
      </c>
      <c r="X29" s="129">
        <f>+DATA!$G$372</f>
        <v>0.995</v>
      </c>
      <c r="Y29" s="129">
        <f>+DATA!$G$373</f>
        <v>0.995</v>
      </c>
      <c r="Z29" s="129">
        <f>+DATA!$G$374</f>
        <v>0.995</v>
      </c>
      <c r="AA29" s="129">
        <f>+DATA!$G$375</f>
        <v>0.995</v>
      </c>
      <c r="AB29" s="129">
        <f>+DATA!$G$376</f>
        <v>0.995</v>
      </c>
      <c r="AC29" s="129">
        <f>+DATA!$G$377</f>
        <v>0.995</v>
      </c>
      <c r="AD29" s="129">
        <f>+DATA!$G$378</f>
        <v>0.995</v>
      </c>
      <c r="AE29" s="129">
        <f>+DATA!$G$379</f>
        <v>0.995</v>
      </c>
      <c r="AF29" s="129">
        <f>+DATA!$G$380</f>
        <v>0.995</v>
      </c>
      <c r="AG29" s="129">
        <f>+DATA!$G$381</f>
        <v>0.995</v>
      </c>
      <c r="AH29" s="129">
        <f>+DATA!$G$382</f>
        <v>0.995</v>
      </c>
      <c r="AI29" s="129">
        <f>+DATA!$G$383</f>
        <v>0.995</v>
      </c>
      <c r="AJ29" s="186">
        <f>+DATA!$G$384</f>
        <v>0.995</v>
      </c>
      <c r="AK29" s="187">
        <f>+DATA!$G$385</f>
        <v>0.995</v>
      </c>
      <c r="AL29" s="123"/>
      <c r="AM29" s="123"/>
      <c r="AN29" s="220">
        <f>+DATA!H385</f>
        <v>0.94499999999999995</v>
      </c>
    </row>
    <row r="30" spans="2:40" s="115" customFormat="1" ht="20.100000000000001" customHeight="1" x14ac:dyDescent="0.2">
      <c r="B30" s="282"/>
      <c r="C30" s="126" t="str">
        <f>+DATA!O493</f>
        <v>NG4 PB</v>
      </c>
      <c r="D30" s="127"/>
      <c r="E30" s="122"/>
      <c r="F30" s="223" t="str">
        <f>+DATA!$F$389</f>
        <v/>
      </c>
      <c r="G30" s="224" t="str">
        <f>+DATA!$F$390</f>
        <v/>
      </c>
      <c r="H30" s="224" t="str">
        <f>+DATA!$F$391</f>
        <v/>
      </c>
      <c r="I30" s="224" t="str">
        <f>+DATA!$F$392</f>
        <v/>
      </c>
      <c r="J30" s="224" t="str">
        <f>+DATA!$F$393</f>
        <v/>
      </c>
      <c r="K30" s="224" t="str">
        <f>+DATA!$F$394</f>
        <v/>
      </c>
      <c r="L30" s="224" t="str">
        <f>+DATA!$F$395</f>
        <v/>
      </c>
      <c r="M30" s="224" t="str">
        <f>+DATA!$F$396</f>
        <v/>
      </c>
      <c r="N30" s="224" t="str">
        <f>+DATA!$F$397</f>
        <v/>
      </c>
      <c r="O30" s="224" t="str">
        <f>+DATA!$F$398</f>
        <v/>
      </c>
      <c r="P30" s="224" t="str">
        <f>+DATA!$F$399</f>
        <v/>
      </c>
      <c r="Q30" s="224" t="str">
        <f>+DATA!$F$400</f>
        <v/>
      </c>
      <c r="R30" s="224" t="str">
        <f>+DATA!$F$401</f>
        <v/>
      </c>
      <c r="S30" s="224" t="str">
        <f>+DATA!$F$402</f>
        <v/>
      </c>
      <c r="T30" s="224" t="str">
        <f>+DATA!$F$403</f>
        <v/>
      </c>
      <c r="U30" s="224" t="str">
        <f>+DATA!$F$404</f>
        <v/>
      </c>
      <c r="V30" s="224" t="str">
        <f>+DATA!$F$405</f>
        <v/>
      </c>
      <c r="W30" s="224" t="str">
        <f>+DATA!$F$406</f>
        <v/>
      </c>
      <c r="X30" s="224" t="str">
        <f>+DATA!$F$407</f>
        <v/>
      </c>
      <c r="Y30" s="224" t="str">
        <f>+DATA!$F$408</f>
        <v/>
      </c>
      <c r="Z30" s="224" t="str">
        <f>+DATA!$F$409</f>
        <v/>
      </c>
      <c r="AA30" s="224" t="str">
        <f>+DATA!$F$410</f>
        <v/>
      </c>
      <c r="AB30" s="224" t="str">
        <f>+DATA!$F$411</f>
        <v/>
      </c>
      <c r="AC30" s="224" t="str">
        <f>+DATA!$F$412</f>
        <v/>
      </c>
      <c r="AD30" s="224" t="str">
        <f>+DATA!$F$413</f>
        <v/>
      </c>
      <c r="AE30" s="224" t="str">
        <f>+DATA!$F$414</f>
        <v/>
      </c>
      <c r="AF30" s="224" t="str">
        <f>+DATA!$F$415</f>
        <v/>
      </c>
      <c r="AG30" s="224" t="str">
        <f>+DATA!$F$416</f>
        <v/>
      </c>
      <c r="AH30" s="224" t="str">
        <f>+DATA!$F$417</f>
        <v/>
      </c>
      <c r="AI30" s="224" t="str">
        <f>+DATA!$F$418</f>
        <v/>
      </c>
      <c r="AJ30" s="225" t="str">
        <f>+DATA!$F$419</f>
        <v/>
      </c>
      <c r="AK30" s="226" t="str">
        <f>+DATA!$F$420</f>
        <v/>
      </c>
      <c r="AL30" s="123"/>
      <c r="AM30" s="123"/>
      <c r="AN30" s="116"/>
    </row>
    <row r="31" spans="2:40" s="115" customFormat="1" ht="20.100000000000001" customHeight="1" thickBot="1" x14ac:dyDescent="0.25">
      <c r="B31" s="282"/>
      <c r="C31" s="198" t="str">
        <f>+CONCATENATE("Cíl ",C30)</f>
        <v>Cíl NG4 PB</v>
      </c>
      <c r="D31" s="128"/>
      <c r="E31" s="129"/>
      <c r="F31" s="129">
        <f>+DATA!$G$389</f>
        <v>0.99299999999999999</v>
      </c>
      <c r="G31" s="129">
        <f>+DATA!$G$390</f>
        <v>0.99299999999999999</v>
      </c>
      <c r="H31" s="129">
        <f>+DATA!$G$391</f>
        <v>0.99299999999999999</v>
      </c>
      <c r="I31" s="129">
        <f>+DATA!$G$392</f>
        <v>0.99299999999999999</v>
      </c>
      <c r="J31" s="129">
        <f>+DATA!$G$393</f>
        <v>0.99299999999999999</v>
      </c>
      <c r="K31" s="129">
        <f>+DATA!$G$394</f>
        <v>0.99299999999999999</v>
      </c>
      <c r="L31" s="129">
        <f>+DATA!$G$395</f>
        <v>0.99299999999999999</v>
      </c>
      <c r="M31" s="129">
        <f>+DATA!$G$396</f>
        <v>0.99299999999999999</v>
      </c>
      <c r="N31" s="129">
        <f>+DATA!$G$397</f>
        <v>0.99299999999999999</v>
      </c>
      <c r="O31" s="129">
        <f>+DATA!$G$398</f>
        <v>0.99299999999999999</v>
      </c>
      <c r="P31" s="129">
        <f>+DATA!$G$399</f>
        <v>0.99299999999999999</v>
      </c>
      <c r="Q31" s="129">
        <f>+DATA!$G$400</f>
        <v>0.99299999999999999</v>
      </c>
      <c r="R31" s="129">
        <f>+DATA!$G$401</f>
        <v>0.99299999999999999</v>
      </c>
      <c r="S31" s="129">
        <f>+DATA!$G$402</f>
        <v>0.99299999999999999</v>
      </c>
      <c r="T31" s="129">
        <f>+DATA!$G$403</f>
        <v>0.99299999999999999</v>
      </c>
      <c r="U31" s="129">
        <f>+DATA!$G$404</f>
        <v>0.99299999999999999</v>
      </c>
      <c r="V31" s="129">
        <f>+DATA!$G$405</f>
        <v>0.99299999999999999</v>
      </c>
      <c r="W31" s="129">
        <f>+DATA!$G$406</f>
        <v>0.99299999999999999</v>
      </c>
      <c r="X31" s="129">
        <f>+DATA!$G$407</f>
        <v>0.99299999999999999</v>
      </c>
      <c r="Y31" s="129">
        <f>+DATA!$G$408</f>
        <v>0.99299999999999999</v>
      </c>
      <c r="Z31" s="129">
        <f>+DATA!$G$409</f>
        <v>0.99299999999999999</v>
      </c>
      <c r="AA31" s="129">
        <f>+DATA!$G$410</f>
        <v>0.99299999999999999</v>
      </c>
      <c r="AB31" s="129">
        <f>+DATA!$G$411</f>
        <v>0.99299999999999999</v>
      </c>
      <c r="AC31" s="129">
        <f>+DATA!$G$412</f>
        <v>0.99299999999999999</v>
      </c>
      <c r="AD31" s="129">
        <f>+DATA!$G$413</f>
        <v>0.99299999999999999</v>
      </c>
      <c r="AE31" s="129">
        <f>+DATA!$G$414</f>
        <v>0.99299999999999999</v>
      </c>
      <c r="AF31" s="129">
        <f>+DATA!$G$415</f>
        <v>0.99299999999999999</v>
      </c>
      <c r="AG31" s="129">
        <f>+DATA!$G$416</f>
        <v>0.99299999999999999</v>
      </c>
      <c r="AH31" s="129">
        <f>+DATA!$G$417</f>
        <v>0.99299999999999999</v>
      </c>
      <c r="AI31" s="129">
        <f>+DATA!$G$418</f>
        <v>0.99299999999999999</v>
      </c>
      <c r="AJ31" s="186">
        <f>+DATA!$G$419</f>
        <v>0.99299999999999999</v>
      </c>
      <c r="AK31" s="187">
        <f>+DATA!$G$420</f>
        <v>0.99299999999999999</v>
      </c>
      <c r="AL31" s="123"/>
      <c r="AM31" s="123"/>
      <c r="AN31" s="220">
        <f>+DATA!H420</f>
        <v>0.94299999999999995</v>
      </c>
    </row>
    <row r="32" spans="2:40" s="115" customFormat="1" ht="20.100000000000001" customHeight="1" x14ac:dyDescent="0.2">
      <c r="B32" s="282"/>
      <c r="C32" s="126" t="str">
        <f>+DATA!P493</f>
        <v>R1_3.2</v>
      </c>
      <c r="D32" s="127"/>
      <c r="E32" s="122"/>
      <c r="F32" s="223" t="str">
        <f>+DATA!$F$424</f>
        <v/>
      </c>
      <c r="G32" s="224" t="str">
        <f>+DATA!$F$425</f>
        <v/>
      </c>
      <c r="H32" s="224" t="str">
        <f>+DATA!$F$426</f>
        <v/>
      </c>
      <c r="I32" s="224" t="str">
        <f>+DATA!$F$427</f>
        <v/>
      </c>
      <c r="J32" s="224" t="str">
        <f>+DATA!$F$428</f>
        <v/>
      </c>
      <c r="K32" s="224" t="str">
        <f>+DATA!$F$429</f>
        <v/>
      </c>
      <c r="L32" s="224" t="str">
        <f>+DATA!$F$430</f>
        <v/>
      </c>
      <c r="M32" s="224" t="str">
        <f>+DATA!$F$431</f>
        <v/>
      </c>
      <c r="N32" s="224" t="str">
        <f>+DATA!$F$432</f>
        <v/>
      </c>
      <c r="O32" s="224" t="str">
        <f>+DATA!$F$433</f>
        <v/>
      </c>
      <c r="P32" s="224" t="str">
        <f>+DATA!$F$434</f>
        <v/>
      </c>
      <c r="Q32" s="224" t="str">
        <f>+DATA!$F$435</f>
        <v/>
      </c>
      <c r="R32" s="224" t="str">
        <f>+DATA!$F$436</f>
        <v/>
      </c>
      <c r="S32" s="224" t="str">
        <f>+DATA!$F$437</f>
        <v/>
      </c>
      <c r="T32" s="224" t="str">
        <f>+DATA!$F$438</f>
        <v/>
      </c>
      <c r="U32" s="224" t="str">
        <f>+DATA!$F$439</f>
        <v/>
      </c>
      <c r="V32" s="224" t="str">
        <f>+DATA!$F$440</f>
        <v/>
      </c>
      <c r="W32" s="224" t="str">
        <f>+DATA!$F$441</f>
        <v/>
      </c>
      <c r="X32" s="224" t="str">
        <f>+DATA!$F$442</f>
        <v/>
      </c>
      <c r="Y32" s="224" t="str">
        <f>+DATA!$F$443</f>
        <v/>
      </c>
      <c r="Z32" s="224" t="str">
        <f>+DATA!$F$444</f>
        <v/>
      </c>
      <c r="AA32" s="224" t="str">
        <f>+DATA!$F$445</f>
        <v/>
      </c>
      <c r="AB32" s="224" t="str">
        <f>+DATA!$F$446</f>
        <v/>
      </c>
      <c r="AC32" s="224" t="str">
        <f>+DATA!$F$447</f>
        <v/>
      </c>
      <c r="AD32" s="224" t="str">
        <f>+DATA!$F$448</f>
        <v/>
      </c>
      <c r="AE32" s="224" t="str">
        <f>+DATA!$F$449</f>
        <v/>
      </c>
      <c r="AF32" s="224" t="str">
        <f>+DATA!$F$450</f>
        <v/>
      </c>
      <c r="AG32" s="224" t="str">
        <f>+DATA!$F$451</f>
        <v/>
      </c>
      <c r="AH32" s="224" t="str">
        <f>+DATA!$F$452</f>
        <v/>
      </c>
      <c r="AI32" s="224" t="str">
        <f>+DATA!$F$453</f>
        <v/>
      </c>
      <c r="AJ32" s="225" t="str">
        <f>+DATA!$F$454</f>
        <v/>
      </c>
      <c r="AK32" s="226" t="str">
        <f>+DATA!$F$455</f>
        <v/>
      </c>
      <c r="AL32" s="123"/>
      <c r="AM32" s="123"/>
      <c r="AN32" s="116"/>
    </row>
    <row r="33" spans="2:54" s="115" customFormat="1" ht="20.100000000000001" customHeight="1" thickBot="1" x14ac:dyDescent="0.25">
      <c r="B33" s="283"/>
      <c r="C33" s="198" t="str">
        <f>+CONCATENATE("Cíl ",C32)</f>
        <v>Cíl R1_3.2</v>
      </c>
      <c r="D33" s="128"/>
      <c r="E33" s="129"/>
      <c r="F33" s="129">
        <f>+DATA!$G$424</f>
        <v>0</v>
      </c>
      <c r="G33" s="129">
        <f>+DATA!$G$425</f>
        <v>0</v>
      </c>
      <c r="H33" s="129">
        <f>+DATA!$G$426</f>
        <v>0</v>
      </c>
      <c r="I33" s="129">
        <f>+DATA!$G$427</f>
        <v>0</v>
      </c>
      <c r="J33" s="129">
        <f>+DATA!$G$428</f>
        <v>0</v>
      </c>
      <c r="K33" s="129">
        <f>+DATA!$G$429</f>
        <v>0</v>
      </c>
      <c r="L33" s="129">
        <f>+DATA!$G$430</f>
        <v>0</v>
      </c>
      <c r="M33" s="129">
        <f>+DATA!$G$431</f>
        <v>0</v>
      </c>
      <c r="N33" s="129">
        <f>+DATA!$G$432</f>
        <v>0</v>
      </c>
      <c r="O33" s="129">
        <f>+DATA!$G$433</f>
        <v>0</v>
      </c>
      <c r="P33" s="129">
        <f>+DATA!$G$434</f>
        <v>0</v>
      </c>
      <c r="Q33" s="129">
        <f>+DATA!$G$435</f>
        <v>0</v>
      </c>
      <c r="R33" s="129">
        <f>+DATA!$G$436</f>
        <v>0</v>
      </c>
      <c r="S33" s="129">
        <f>+DATA!$G$437</f>
        <v>0</v>
      </c>
      <c r="T33" s="129">
        <f>+DATA!$G$438</f>
        <v>0</v>
      </c>
      <c r="U33" s="129">
        <f>+DATA!$G$439</f>
        <v>0</v>
      </c>
      <c r="V33" s="129">
        <f>+DATA!$G$440</f>
        <v>0</v>
      </c>
      <c r="W33" s="129">
        <f>+DATA!$G$441</f>
        <v>0</v>
      </c>
      <c r="X33" s="129">
        <f>+DATA!$G$442</f>
        <v>0</v>
      </c>
      <c r="Y33" s="129">
        <f>+DATA!$G$443</f>
        <v>0</v>
      </c>
      <c r="Z33" s="129">
        <f>+DATA!$G$444</f>
        <v>0</v>
      </c>
      <c r="AA33" s="129">
        <f>+DATA!$G$445</f>
        <v>0</v>
      </c>
      <c r="AB33" s="129">
        <f>+DATA!$G$446</f>
        <v>0</v>
      </c>
      <c r="AC33" s="129">
        <f>+DATA!$G$447</f>
        <v>0</v>
      </c>
      <c r="AD33" s="129">
        <f>+DATA!$G$448</f>
        <v>0</v>
      </c>
      <c r="AE33" s="129">
        <f>+DATA!$G$449</f>
        <v>0</v>
      </c>
      <c r="AF33" s="129">
        <f>+DATA!$G$450</f>
        <v>0</v>
      </c>
      <c r="AG33" s="129">
        <f>+DATA!$G$451</f>
        <v>0</v>
      </c>
      <c r="AH33" s="129">
        <f>+DATA!$G$452</f>
        <v>0</v>
      </c>
      <c r="AI33" s="129">
        <f>+DATA!$G$453</f>
        <v>0</v>
      </c>
      <c r="AJ33" s="186">
        <f>+DATA!$G$454</f>
        <v>0</v>
      </c>
      <c r="AK33" s="187">
        <f>+DATA!$G$455</f>
        <v>0</v>
      </c>
      <c r="AL33" s="123" t="s">
        <v>41</v>
      </c>
      <c r="AM33" s="123"/>
      <c r="AN33" s="220">
        <f>+DATA!H455</f>
        <v>-0.05</v>
      </c>
    </row>
    <row r="34" spans="2:54" s="115" customFormat="1" ht="20.100000000000001" customHeight="1" x14ac:dyDescent="0.2">
      <c r="B34" s="130"/>
      <c r="C34" s="131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23"/>
      <c r="AM34" s="123"/>
      <c r="AN34" s="116"/>
      <c r="AO34" s="138"/>
      <c r="AP34" s="138"/>
      <c r="AQ34" s="138"/>
      <c r="AR34" s="138"/>
      <c r="AS34" s="138"/>
      <c r="AT34" s="138"/>
    </row>
    <row r="35" spans="2:54" s="115" customFormat="1" ht="20.100000000000001" customHeight="1" x14ac:dyDescent="0.2">
      <c r="B35" s="130"/>
      <c r="C35" s="131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23"/>
      <c r="AM35" s="123"/>
      <c r="AN35" s="116"/>
      <c r="AO35" s="138"/>
      <c r="AP35" s="138"/>
      <c r="AQ35" s="138"/>
      <c r="AR35" s="138"/>
      <c r="AS35" s="138"/>
      <c r="AT35" s="138"/>
    </row>
    <row r="36" spans="2:54" s="115" customFormat="1" ht="20.100000000000001" customHeight="1" x14ac:dyDescent="0.2">
      <c r="B36" s="130"/>
      <c r="C36" s="131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23"/>
      <c r="AM36" s="123"/>
      <c r="AN36" s="116"/>
      <c r="AO36" s="133"/>
      <c r="AP36" s="134"/>
      <c r="AQ36" s="134"/>
      <c r="AR36" s="135"/>
      <c r="AS36" s="136"/>
      <c r="AT36" s="137"/>
      <c r="AU36" s="138"/>
      <c r="AV36" s="138"/>
      <c r="AW36" s="138"/>
      <c r="AX36" s="138"/>
      <c r="AY36" s="138"/>
      <c r="AZ36" s="138"/>
      <c r="BA36" s="138"/>
      <c r="BB36" s="138"/>
    </row>
    <row r="37" spans="2:54" s="115" customFormat="1" ht="20.100000000000001" customHeight="1" x14ac:dyDescent="0.2">
      <c r="B37" s="130"/>
      <c r="C37" s="131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23"/>
      <c r="AM37" s="123"/>
      <c r="AN37" s="116"/>
      <c r="AO37" s="133"/>
      <c r="AP37" s="134"/>
      <c r="AQ37" s="134"/>
      <c r="AR37" s="135"/>
      <c r="AS37" s="136"/>
      <c r="AT37" s="137"/>
      <c r="AU37" s="138"/>
      <c r="AV37" s="138"/>
      <c r="AW37" s="138"/>
      <c r="AX37" s="138"/>
      <c r="AY37" s="138"/>
      <c r="AZ37" s="138"/>
      <c r="BA37" s="138"/>
      <c r="BB37" s="138"/>
    </row>
    <row r="38" spans="2:54" s="115" customFormat="1" ht="20.100000000000001" customHeight="1" x14ac:dyDescent="0.2">
      <c r="B38" s="130"/>
      <c r="C38" s="131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23"/>
      <c r="AM38" s="123"/>
      <c r="AN38" s="116"/>
      <c r="AO38" s="133"/>
      <c r="AP38" s="134"/>
      <c r="AQ38" s="134"/>
      <c r="AR38" s="135"/>
      <c r="AS38" s="136"/>
      <c r="AT38" s="137"/>
      <c r="AU38" s="138"/>
      <c r="AV38" s="138"/>
      <c r="AW38" s="138"/>
      <c r="AX38" s="138"/>
      <c r="AY38" s="138"/>
      <c r="AZ38" s="138"/>
      <c r="BA38" s="138"/>
      <c r="BB38" s="138"/>
    </row>
    <row r="39" spans="2:54" s="115" customFormat="1" ht="20.100000000000001" customHeight="1" x14ac:dyDescent="0.2">
      <c r="B39" s="130"/>
      <c r="C39" s="131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23"/>
      <c r="AM39" s="123"/>
      <c r="AN39" s="116"/>
      <c r="AO39" s="133"/>
      <c r="AP39" s="134"/>
      <c r="AQ39" s="134"/>
      <c r="AR39" s="135"/>
      <c r="AS39" s="136"/>
      <c r="AT39" s="137"/>
      <c r="AU39" s="138"/>
      <c r="AV39" s="138"/>
      <c r="AW39" s="138"/>
      <c r="AX39" s="138"/>
      <c r="AY39" s="138"/>
      <c r="AZ39" s="138"/>
      <c r="BA39" s="138"/>
      <c r="BB39" s="138"/>
    </row>
    <row r="40" spans="2:54" s="115" customFormat="1" ht="20.100000000000001" customHeight="1" x14ac:dyDescent="0.2">
      <c r="B40" s="130"/>
      <c r="C40" s="131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23"/>
      <c r="AM40" s="123"/>
      <c r="AN40" s="116"/>
      <c r="AO40" s="133"/>
      <c r="AP40" s="134"/>
      <c r="AQ40" s="134"/>
      <c r="AR40" s="135"/>
      <c r="AS40" s="136"/>
      <c r="AT40" s="137"/>
      <c r="AU40" s="138"/>
      <c r="AV40" s="138"/>
      <c r="AW40" s="138"/>
      <c r="AX40" s="138"/>
      <c r="AY40" s="138"/>
      <c r="AZ40" s="138"/>
      <c r="BA40" s="138"/>
      <c r="BB40" s="138"/>
    </row>
    <row r="41" spans="2:54" s="115" customFormat="1" ht="20.100000000000001" customHeight="1" x14ac:dyDescent="0.2">
      <c r="B41" s="130"/>
      <c r="C41" s="131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23"/>
      <c r="AM41" s="123"/>
      <c r="AN41" s="116"/>
      <c r="AO41" s="133"/>
      <c r="AP41" s="134"/>
      <c r="AQ41" s="134"/>
      <c r="AR41" s="135"/>
      <c r="AS41" s="136"/>
      <c r="AT41" s="137"/>
      <c r="AU41" s="138"/>
      <c r="AV41" s="138"/>
      <c r="AW41" s="138"/>
      <c r="AX41" s="138"/>
      <c r="AY41" s="138"/>
      <c r="AZ41" s="138"/>
      <c r="BA41" s="138"/>
      <c r="BB41" s="138"/>
    </row>
    <row r="42" spans="2:54" s="115" customFormat="1" x14ac:dyDescent="0.2">
      <c r="B42" s="139"/>
      <c r="C42" s="140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23"/>
      <c r="AM42" s="123"/>
      <c r="AN42" s="116"/>
      <c r="AO42" s="142"/>
      <c r="AP42" s="142"/>
      <c r="AQ42" s="142"/>
      <c r="AR42" s="143"/>
      <c r="AS42" s="144"/>
      <c r="AU42" s="138"/>
      <c r="AV42" s="138"/>
      <c r="AW42" s="138"/>
      <c r="AX42" s="138"/>
      <c r="AY42" s="138"/>
      <c r="AZ42" s="138"/>
      <c r="BA42" s="138"/>
      <c r="BB42" s="138"/>
    </row>
    <row r="43" spans="2:54" s="115" customFormat="1" x14ac:dyDescent="0.2">
      <c r="B43" s="139"/>
      <c r="C43" s="140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23"/>
      <c r="AM43" s="123"/>
      <c r="AN43" s="116"/>
      <c r="AO43" s="142"/>
      <c r="AP43" s="142"/>
      <c r="AQ43" s="142"/>
      <c r="AR43" s="143"/>
      <c r="AS43" s="144"/>
      <c r="AU43" s="138"/>
      <c r="AV43" s="138"/>
      <c r="AW43" s="138"/>
      <c r="AX43" s="138"/>
      <c r="AY43" s="138"/>
      <c r="AZ43" s="138"/>
      <c r="BA43" s="138"/>
      <c r="BB43" s="138"/>
    </row>
    <row r="44" spans="2:54" s="115" customFormat="1" x14ac:dyDescent="0.2">
      <c r="B44" s="139"/>
      <c r="C44" s="140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23"/>
      <c r="AM44" s="123"/>
      <c r="AN44" s="116"/>
      <c r="AO44" s="142"/>
      <c r="AP44" s="142"/>
      <c r="AQ44" s="142"/>
      <c r="AR44" s="143"/>
      <c r="AS44" s="144"/>
      <c r="AU44" s="138"/>
      <c r="AV44" s="138"/>
      <c r="AW44" s="138"/>
      <c r="AX44" s="138"/>
      <c r="AY44" s="138"/>
      <c r="AZ44" s="138"/>
      <c r="BA44" s="138"/>
      <c r="BB44" s="138"/>
    </row>
    <row r="45" spans="2:54" s="115" customFormat="1" x14ac:dyDescent="0.2">
      <c r="B45" s="139"/>
      <c r="C45" s="140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23"/>
      <c r="AM45" s="123"/>
      <c r="AN45" s="116"/>
      <c r="AO45" s="142"/>
      <c r="AP45" s="142"/>
      <c r="AQ45" s="142"/>
      <c r="AR45" s="143"/>
      <c r="AS45" s="144"/>
      <c r="AU45" s="138"/>
      <c r="AV45" s="138"/>
      <c r="AW45" s="138"/>
      <c r="AX45" s="138"/>
      <c r="AY45" s="138"/>
      <c r="AZ45" s="138"/>
      <c r="BA45" s="138"/>
      <c r="BB45" s="138"/>
    </row>
    <row r="46" spans="2:54" s="115" customFormat="1" x14ac:dyDescent="0.2">
      <c r="B46" s="139"/>
      <c r="C46" s="140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23"/>
      <c r="AM46" s="123"/>
      <c r="AN46" s="116"/>
      <c r="AO46" s="142"/>
      <c r="AP46" s="142"/>
      <c r="AQ46" s="142"/>
      <c r="AR46" s="143"/>
      <c r="AS46" s="144"/>
      <c r="AU46" s="138"/>
      <c r="AV46" s="138"/>
      <c r="AW46" s="138"/>
      <c r="AX46" s="138"/>
      <c r="AY46" s="138"/>
      <c r="AZ46" s="138"/>
      <c r="BA46" s="138"/>
      <c r="BB46" s="138"/>
    </row>
    <row r="47" spans="2:54" s="115" customFormat="1" x14ac:dyDescent="0.2">
      <c r="B47" s="139"/>
      <c r="C47" s="140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23"/>
      <c r="AM47" s="123"/>
      <c r="AN47" s="116"/>
      <c r="AO47" s="142"/>
      <c r="AP47" s="142"/>
      <c r="AQ47" s="142"/>
      <c r="AR47" s="143"/>
      <c r="AS47" s="144"/>
      <c r="AU47" s="138"/>
      <c r="AV47" s="138"/>
      <c r="AW47" s="138"/>
      <c r="AX47" s="138"/>
      <c r="AY47" s="138"/>
      <c r="AZ47" s="138"/>
      <c r="BA47" s="138"/>
      <c r="BB47" s="138"/>
    </row>
    <row r="48" spans="2:54" s="115" customFormat="1" x14ac:dyDescent="0.2">
      <c r="B48" s="139"/>
      <c r="C48" s="140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23"/>
      <c r="AM48" s="123"/>
      <c r="AN48" s="116"/>
      <c r="AO48" s="142"/>
      <c r="AP48" s="142"/>
      <c r="AQ48" s="142"/>
      <c r="AR48" s="143"/>
      <c r="AS48" s="144"/>
      <c r="AU48" s="138"/>
      <c r="AV48" s="138"/>
      <c r="AW48" s="138"/>
      <c r="AX48" s="138"/>
      <c r="AY48" s="138"/>
      <c r="AZ48" s="138"/>
      <c r="BA48" s="138"/>
      <c r="BB48" s="138"/>
    </row>
    <row r="49" spans="2:54" s="115" customFormat="1" x14ac:dyDescent="0.2">
      <c r="B49" s="139"/>
      <c r="C49" s="140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23"/>
      <c r="AM49" s="123"/>
      <c r="AN49" s="116"/>
      <c r="AO49" s="142"/>
      <c r="AP49" s="142"/>
      <c r="AQ49" s="142"/>
      <c r="AR49" s="143"/>
      <c r="AS49" s="144"/>
      <c r="AU49" s="138"/>
      <c r="AV49" s="138"/>
      <c r="AW49" s="138"/>
      <c r="AX49" s="138"/>
      <c r="AY49" s="138"/>
      <c r="AZ49" s="138"/>
      <c r="BA49" s="138"/>
      <c r="BB49" s="138"/>
    </row>
    <row r="50" spans="2:54" s="115" customFormat="1" ht="15" customHeight="1" x14ac:dyDescent="0.2">
      <c r="B50" s="139"/>
      <c r="C50" s="140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23"/>
      <c r="AM50" s="123"/>
      <c r="AN50" s="116"/>
      <c r="AO50" s="142"/>
      <c r="AP50" s="142"/>
      <c r="AQ50" s="142"/>
      <c r="AR50" s="143"/>
      <c r="AS50" s="144"/>
      <c r="AT50" s="138"/>
      <c r="AU50" s="138"/>
      <c r="AV50" s="138"/>
      <c r="AW50" s="138"/>
      <c r="AX50" s="138"/>
      <c r="AY50" s="138"/>
      <c r="AZ50" s="138"/>
      <c r="BA50" s="138"/>
      <c r="BB50" s="138"/>
    </row>
    <row r="51" spans="2:54" s="115" customFormat="1" x14ac:dyDescent="0.2">
      <c r="B51" s="139"/>
      <c r="C51" s="140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23"/>
      <c r="AM51" s="123"/>
      <c r="AN51" s="116"/>
      <c r="AO51" s="142"/>
      <c r="AP51" s="142"/>
      <c r="AQ51" s="142"/>
      <c r="AR51" s="143"/>
      <c r="AS51" s="144"/>
      <c r="AT51" s="138"/>
      <c r="AU51" s="138"/>
      <c r="AV51" s="138"/>
      <c r="AW51" s="138"/>
      <c r="AX51" s="138"/>
      <c r="AY51" s="138"/>
      <c r="AZ51" s="138"/>
      <c r="BA51" s="138"/>
      <c r="BB51" s="138"/>
    </row>
    <row r="52" spans="2:54" s="115" customFormat="1" x14ac:dyDescent="0.2">
      <c r="B52" s="139"/>
      <c r="C52" s="140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23"/>
      <c r="AM52" s="123"/>
      <c r="AN52" s="116"/>
      <c r="AO52" s="142"/>
      <c r="AP52" s="142"/>
      <c r="AQ52" s="142"/>
      <c r="AR52" s="143"/>
      <c r="AS52" s="144"/>
      <c r="AT52" s="138"/>
      <c r="AU52" s="138"/>
      <c r="AV52" s="138"/>
      <c r="AW52" s="138"/>
      <c r="AX52" s="138"/>
      <c r="AY52" s="138"/>
      <c r="AZ52" s="138"/>
      <c r="BA52" s="138"/>
      <c r="BB52" s="138"/>
    </row>
    <row r="53" spans="2:54" s="115" customFormat="1" x14ac:dyDescent="0.2">
      <c r="B53" s="139"/>
      <c r="C53" s="140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23"/>
      <c r="AM53" s="123"/>
      <c r="AN53" s="116"/>
      <c r="AO53" s="142"/>
      <c r="AP53" s="142"/>
      <c r="AQ53" s="142"/>
      <c r="AR53" s="143"/>
      <c r="AS53" s="144"/>
      <c r="AT53" s="138"/>
      <c r="AU53" s="138"/>
      <c r="AV53" s="138"/>
      <c r="AW53" s="138"/>
      <c r="AX53" s="138"/>
      <c r="AY53" s="138"/>
      <c r="AZ53" s="138"/>
      <c r="BA53" s="138"/>
      <c r="BB53" s="138"/>
    </row>
    <row r="54" spans="2:54" s="115" customFormat="1" x14ac:dyDescent="0.2">
      <c r="B54" s="139"/>
      <c r="C54" s="140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23"/>
      <c r="AM54" s="123"/>
      <c r="AN54" s="116"/>
      <c r="AO54" s="142"/>
      <c r="AP54" s="142"/>
      <c r="AQ54" s="142"/>
      <c r="AR54" s="143"/>
      <c r="AS54" s="144"/>
      <c r="AT54" s="138"/>
      <c r="AU54" s="138"/>
      <c r="AV54" s="138"/>
      <c r="AW54" s="138"/>
      <c r="AX54" s="138"/>
      <c r="AY54" s="138"/>
      <c r="AZ54" s="138"/>
      <c r="BA54" s="138"/>
      <c r="BB54" s="138"/>
    </row>
    <row r="55" spans="2:54" s="115" customFormat="1" x14ac:dyDescent="0.2">
      <c r="B55" s="139"/>
      <c r="C55" s="140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23"/>
      <c r="AM55" s="123"/>
      <c r="AN55" s="116"/>
      <c r="AO55" s="142"/>
      <c r="AP55" s="142"/>
      <c r="AQ55" s="142"/>
      <c r="AR55" s="143"/>
      <c r="AS55" s="144"/>
      <c r="AT55" s="138"/>
      <c r="AU55" s="138"/>
      <c r="AV55" s="138"/>
      <c r="AW55" s="138"/>
      <c r="AX55" s="138"/>
      <c r="AY55" s="138"/>
      <c r="AZ55" s="138"/>
      <c r="BA55" s="138"/>
      <c r="BB55" s="138"/>
    </row>
    <row r="56" spans="2:54" s="115" customFormat="1" x14ac:dyDescent="0.2">
      <c r="B56" s="139"/>
      <c r="C56" s="140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23"/>
      <c r="AM56" s="123"/>
      <c r="AN56" s="116"/>
      <c r="AO56" s="142"/>
      <c r="AP56" s="142"/>
      <c r="AQ56" s="142"/>
      <c r="AR56" s="143"/>
      <c r="AS56" s="144"/>
      <c r="AT56" s="138"/>
      <c r="AU56" s="138"/>
      <c r="AV56" s="138"/>
      <c r="AW56" s="138"/>
      <c r="AX56" s="138"/>
      <c r="AY56" s="138"/>
      <c r="AZ56" s="138"/>
      <c r="BA56" s="138"/>
      <c r="BB56" s="138"/>
    </row>
    <row r="57" spans="2:54" s="115" customFormat="1" x14ac:dyDescent="0.2">
      <c r="B57" s="139"/>
      <c r="C57" s="140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23"/>
      <c r="AM57" s="123"/>
      <c r="AN57" s="116"/>
      <c r="AO57" s="142"/>
      <c r="AP57" s="142"/>
      <c r="AQ57" s="142"/>
      <c r="AR57" s="143"/>
      <c r="AS57" s="144"/>
      <c r="AT57" s="138"/>
      <c r="AU57" s="138"/>
      <c r="AV57" s="138"/>
      <c r="AW57" s="138"/>
      <c r="AX57" s="138"/>
      <c r="AY57" s="138"/>
      <c r="AZ57" s="138"/>
      <c r="BA57" s="138"/>
      <c r="BB57" s="138"/>
    </row>
    <row r="58" spans="2:54" s="115" customFormat="1" x14ac:dyDescent="0.2"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23"/>
      <c r="AM58" s="123"/>
      <c r="AN58" s="116"/>
      <c r="AO58" s="142"/>
      <c r="AP58" s="142"/>
      <c r="AQ58" s="142"/>
      <c r="AR58" s="143"/>
      <c r="AS58" s="144"/>
      <c r="AT58" s="138"/>
      <c r="AU58" s="138"/>
      <c r="AV58" s="138"/>
      <c r="AW58" s="138"/>
      <c r="AX58" s="138"/>
      <c r="AY58" s="138"/>
      <c r="AZ58" s="138"/>
      <c r="BA58" s="138"/>
      <c r="BB58" s="138"/>
    </row>
    <row r="59" spans="2:54" s="115" customFormat="1" x14ac:dyDescent="0.2">
      <c r="B59" s="139"/>
      <c r="C59" s="140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23"/>
      <c r="AM59" s="123"/>
      <c r="AN59" s="116"/>
      <c r="AO59" s="142"/>
      <c r="AP59" s="142"/>
      <c r="AQ59" s="142"/>
      <c r="AR59" s="143"/>
      <c r="AS59" s="144"/>
      <c r="AT59" s="138"/>
      <c r="AU59" s="138"/>
      <c r="AV59" s="138"/>
      <c r="AW59" s="138"/>
      <c r="AX59" s="138"/>
      <c r="AY59" s="138"/>
      <c r="AZ59" s="138"/>
      <c r="BA59" s="138"/>
      <c r="BB59" s="138"/>
    </row>
    <row r="60" spans="2:54" s="115" customFormat="1" x14ac:dyDescent="0.2">
      <c r="AN60" s="116"/>
      <c r="AO60" s="142"/>
      <c r="AP60" s="142"/>
      <c r="AQ60" s="142"/>
      <c r="AR60" s="143" t="str">
        <f>IF(AQ60="","",#REF!+AQ60)</f>
        <v/>
      </c>
      <c r="AS60" s="144" t="e">
        <f>IF(OR(#REF!=0,AR60=""),"",AR60/#REF!)</f>
        <v>#REF!</v>
      </c>
      <c r="AT60" s="138"/>
      <c r="AU60" s="138"/>
      <c r="AV60" s="138"/>
      <c r="AW60" s="138"/>
      <c r="AX60" s="138"/>
      <c r="AY60" s="138"/>
      <c r="AZ60" s="138"/>
      <c r="BA60" s="138"/>
      <c r="BB60" s="138"/>
    </row>
    <row r="61" spans="2:54" s="115" customFormat="1" x14ac:dyDescent="0.2">
      <c r="AN61" s="116"/>
      <c r="AO61" s="142"/>
      <c r="AP61" s="142"/>
      <c r="AQ61" s="142"/>
      <c r="AR61" s="143" t="str">
        <f t="shared" ref="AR61:AR66" si="7">IF(AQ61="","",AR60+AQ61)</f>
        <v/>
      </c>
      <c r="AS61" s="144" t="e">
        <f>IF(OR(#REF!=0,AR61=""),"",AR61/#REF!)</f>
        <v>#REF!</v>
      </c>
      <c r="AT61" s="138"/>
      <c r="AU61" s="138"/>
      <c r="AV61" s="138"/>
      <c r="AW61" s="138"/>
      <c r="AX61" s="138"/>
      <c r="AY61" s="138"/>
      <c r="AZ61" s="138"/>
      <c r="BA61" s="138"/>
      <c r="BB61" s="138"/>
    </row>
    <row r="62" spans="2:54" s="115" customFormat="1" ht="20.100000000000001" customHeight="1" x14ac:dyDescent="0.2">
      <c r="AN62" s="116"/>
      <c r="AO62" s="142"/>
      <c r="AP62" s="142"/>
      <c r="AQ62" s="142"/>
      <c r="AR62" s="143" t="str">
        <f t="shared" si="7"/>
        <v/>
      </c>
      <c r="AS62" s="144" t="e">
        <f>IF(OR(#REF!=0,AR62=""),"",AR62/#REF!)</f>
        <v>#REF!</v>
      </c>
      <c r="AT62" s="138"/>
      <c r="AU62" s="138"/>
      <c r="AV62" s="138"/>
      <c r="AW62" s="138"/>
      <c r="AX62" s="138"/>
      <c r="AY62" s="138"/>
      <c r="AZ62" s="138"/>
      <c r="BA62" s="138"/>
      <c r="BB62" s="138"/>
    </row>
    <row r="63" spans="2:54" s="115" customFormat="1" ht="20.100000000000001" customHeight="1" x14ac:dyDescent="0.2">
      <c r="AN63" s="116"/>
      <c r="AO63" s="142"/>
      <c r="AP63" s="142"/>
      <c r="AQ63" s="142"/>
      <c r="AR63" s="143" t="str">
        <f t="shared" si="7"/>
        <v/>
      </c>
      <c r="AS63" s="144" t="e">
        <f>IF(OR(#REF!=0,AR63=""),"",AR63/#REF!)</f>
        <v>#REF!</v>
      </c>
      <c r="AT63" s="138"/>
      <c r="AU63" s="138"/>
      <c r="AV63" s="138"/>
      <c r="AW63" s="138"/>
      <c r="AX63" s="138"/>
      <c r="AY63" s="138"/>
      <c r="AZ63" s="138"/>
      <c r="BA63" s="138"/>
      <c r="BB63" s="138"/>
    </row>
    <row r="64" spans="2:54" s="115" customFormat="1" ht="20.100000000000001" customHeight="1" x14ac:dyDescent="0.2">
      <c r="AN64" s="116"/>
      <c r="AO64" s="142"/>
      <c r="AP64" s="142"/>
      <c r="AQ64" s="142"/>
      <c r="AR64" s="143" t="str">
        <f t="shared" si="7"/>
        <v/>
      </c>
      <c r="AS64" s="144" t="e">
        <f>IF(OR(#REF!=0,AR64=""),"",AR64/#REF!)</f>
        <v>#REF!</v>
      </c>
      <c r="AT64" s="138"/>
      <c r="AU64" s="138"/>
      <c r="AV64" s="138"/>
      <c r="AW64" s="138"/>
      <c r="AX64" s="138"/>
      <c r="AY64" s="138"/>
      <c r="AZ64" s="138"/>
      <c r="BA64" s="138"/>
      <c r="BB64" s="138"/>
    </row>
    <row r="65" spans="2:54" s="115" customFormat="1" ht="20.100000000000001" customHeight="1" x14ac:dyDescent="0.2">
      <c r="AN65" s="116"/>
      <c r="AO65" s="142"/>
      <c r="AP65" s="142"/>
      <c r="AQ65" s="142"/>
      <c r="AR65" s="143" t="str">
        <f t="shared" si="7"/>
        <v/>
      </c>
      <c r="AS65" s="144" t="e">
        <f>IF(OR(#REF!=0,AR65=""),"",AR65/#REF!)</f>
        <v>#REF!</v>
      </c>
      <c r="AT65" s="138"/>
      <c r="AU65" s="138"/>
      <c r="AV65" s="138"/>
      <c r="AW65" s="138"/>
      <c r="AX65" s="138"/>
      <c r="AY65" s="138"/>
      <c r="AZ65" s="138"/>
      <c r="BA65" s="138"/>
      <c r="BB65" s="138"/>
    </row>
    <row r="66" spans="2:54" s="115" customFormat="1" ht="20.100000000000001" customHeight="1" x14ac:dyDescent="0.2"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16"/>
      <c r="AO66" s="142"/>
      <c r="AP66" s="142"/>
      <c r="AQ66" s="142"/>
      <c r="AR66" s="143" t="str">
        <f t="shared" si="7"/>
        <v/>
      </c>
      <c r="AS66" s="144" t="e">
        <f>IF(OR(#REF!=0,AR66=""),"",AR66/#REF!)</f>
        <v>#REF!</v>
      </c>
      <c r="AT66" s="138"/>
      <c r="AU66" s="138"/>
      <c r="AV66" s="138"/>
      <c r="AW66" s="138"/>
      <c r="AX66" s="138"/>
      <c r="AY66" s="138"/>
      <c r="AZ66" s="138"/>
      <c r="BA66" s="138"/>
      <c r="BB66" s="138"/>
    </row>
    <row r="67" spans="2:54" s="115" customFormat="1" ht="20.100000000000001" customHeight="1" x14ac:dyDescent="0.2"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16"/>
      <c r="AT67" s="138"/>
      <c r="AU67" s="138"/>
      <c r="AV67" s="138"/>
      <c r="AW67" s="138"/>
      <c r="AX67" s="138"/>
      <c r="AY67" s="138"/>
      <c r="AZ67" s="138"/>
      <c r="BA67" s="138"/>
      <c r="BB67" s="138"/>
    </row>
    <row r="68" spans="2:54" s="115" customFormat="1" ht="20.100000000000001" customHeight="1" x14ac:dyDescent="0.2"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16"/>
      <c r="AT68" s="138"/>
      <c r="AU68" s="138"/>
      <c r="AV68" s="138"/>
      <c r="AW68" s="138"/>
      <c r="AX68" s="138"/>
      <c r="AY68" s="138"/>
      <c r="AZ68" s="138"/>
      <c r="BA68" s="138"/>
      <c r="BB68" s="138"/>
    </row>
    <row r="69" spans="2:54" s="115" customFormat="1" ht="20.100000000000001" customHeight="1" x14ac:dyDescent="0.2"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16"/>
      <c r="AT69" s="138"/>
      <c r="AU69" s="138"/>
      <c r="AV69" s="138"/>
      <c r="AW69" s="138"/>
      <c r="AX69" s="138"/>
      <c r="AY69" s="138"/>
      <c r="AZ69" s="138"/>
      <c r="BA69" s="138"/>
      <c r="BB69" s="138"/>
    </row>
    <row r="70" spans="2:54" s="115" customFormat="1" ht="14.25" customHeight="1" x14ac:dyDescent="0.2">
      <c r="T70" s="145"/>
      <c r="U70" s="145"/>
      <c r="V70" s="145"/>
      <c r="W70" s="145"/>
      <c r="X70" s="284" t="s">
        <v>44</v>
      </c>
      <c r="Y70" s="285"/>
      <c r="Z70" s="146" t="s">
        <v>45</v>
      </c>
      <c r="AA70" s="147"/>
      <c r="AB70" s="148"/>
      <c r="AC70" s="149" t="s">
        <v>46</v>
      </c>
      <c r="AD70" s="150"/>
      <c r="AE70" s="151" t="s">
        <v>47</v>
      </c>
      <c r="AF70" s="152"/>
      <c r="AG70" s="153"/>
      <c r="AH70" s="154" t="s">
        <v>48</v>
      </c>
      <c r="AI70" s="155"/>
      <c r="AJ70" s="156"/>
      <c r="AK70" s="145"/>
      <c r="AL70" s="145"/>
      <c r="AN70" s="157"/>
      <c r="AX70" s="138"/>
      <c r="AY70" s="138"/>
      <c r="AZ70" s="138"/>
      <c r="BA70" s="138"/>
      <c r="BB70" s="138"/>
    </row>
    <row r="71" spans="2:54" s="115" customFormat="1" ht="15.75" x14ac:dyDescent="0.25">
      <c r="B71" s="158"/>
      <c r="C71" s="158"/>
      <c r="AI71" s="278"/>
      <c r="AJ71" s="278"/>
      <c r="AK71" s="278"/>
      <c r="AL71" s="278"/>
      <c r="AN71" s="116"/>
      <c r="AX71" s="138"/>
      <c r="AY71" s="138"/>
      <c r="AZ71" s="138"/>
      <c r="BA71" s="138"/>
      <c r="BB71" s="138"/>
    </row>
    <row r="72" spans="2:54" s="115" customFormat="1" x14ac:dyDescent="0.2">
      <c r="B72" s="159"/>
      <c r="C72" s="160"/>
      <c r="AI72" s="278"/>
      <c r="AJ72" s="278"/>
      <c r="AK72" s="278"/>
      <c r="AL72" s="278"/>
      <c r="AN72" s="116"/>
      <c r="AX72" s="138"/>
      <c r="AY72" s="138"/>
      <c r="AZ72" s="138"/>
      <c r="BA72" s="138"/>
      <c r="BB72" s="138"/>
    </row>
    <row r="73" spans="2:54" s="115" customFormat="1" x14ac:dyDescent="0.2">
      <c r="B73" s="159"/>
      <c r="C73" s="160"/>
      <c r="AI73" s="278"/>
      <c r="AJ73" s="278"/>
      <c r="AK73" s="278"/>
      <c r="AL73" s="278"/>
      <c r="AN73" s="116"/>
      <c r="AX73" s="138"/>
      <c r="AY73" s="138"/>
      <c r="AZ73" s="138"/>
      <c r="BA73" s="138"/>
      <c r="BB73" s="138"/>
    </row>
  </sheetData>
  <mergeCells count="11">
    <mergeCell ref="AI73:AL73"/>
    <mergeCell ref="B6:B7"/>
    <mergeCell ref="B8:B33"/>
    <mergeCell ref="X70:Y70"/>
    <mergeCell ref="AI71:AL71"/>
    <mergeCell ref="AI72:AL72"/>
    <mergeCell ref="B1:AL2"/>
    <mergeCell ref="B4:C5"/>
    <mergeCell ref="D4:D5"/>
    <mergeCell ref="E4:E5"/>
    <mergeCell ref="F4:AK4"/>
  </mergeCells>
  <conditionalFormatting sqref="D6:E6 D30:E30 D8:E8 D32:E32">
    <cfRule type="expression" dxfId="343" priority="579">
      <formula>AND(D6&lt;&gt;"",D7="")</formula>
    </cfRule>
  </conditionalFormatting>
  <conditionalFormatting sqref="D6:E6 D30:E30 D8:E8 D32:E32">
    <cfRule type="cellIs" dxfId="342" priority="584" operator="greaterThan">
      <formula>D7</formula>
    </cfRule>
  </conditionalFormatting>
  <conditionalFormatting sqref="D6:E6 D30:E30 D8:E8 D32:E32">
    <cfRule type="cellIs" dxfId="341" priority="583" operator="lessThan">
      <formula>D7*0.99</formula>
    </cfRule>
  </conditionalFormatting>
  <conditionalFormatting sqref="D6:E6 D30:E30 D8:E8 D32:E32">
    <cfRule type="cellIs" dxfId="340" priority="580" operator="equal">
      <formula>""</formula>
    </cfRule>
    <cfRule type="cellIs" dxfId="339" priority="581" operator="equal">
      <formula>D7</formula>
    </cfRule>
  </conditionalFormatting>
  <conditionalFormatting sqref="D6:E6 D30:E30 D8:E8 D32:E32">
    <cfRule type="cellIs" dxfId="338" priority="582" operator="between">
      <formula>D7</formula>
      <formula>D7*0.99</formula>
    </cfRule>
  </conditionalFormatting>
  <conditionalFormatting sqref="D10:E10 D26:E26">
    <cfRule type="expression" dxfId="337" priority="479">
      <formula>AND(D10&lt;&gt;"",D11="")</formula>
    </cfRule>
  </conditionalFormatting>
  <conditionalFormatting sqref="D10:E10 D26:E26">
    <cfRule type="cellIs" dxfId="336" priority="484" operator="greaterThan">
      <formula>D11</formula>
    </cfRule>
  </conditionalFormatting>
  <conditionalFormatting sqref="D10:E10 D26:E26">
    <cfRule type="cellIs" dxfId="335" priority="483" operator="lessThan">
      <formula>D11*0.99</formula>
    </cfRule>
  </conditionalFormatting>
  <conditionalFormatting sqref="D10:E10 D26:E26">
    <cfRule type="cellIs" dxfId="334" priority="480" operator="equal">
      <formula>""</formula>
    </cfRule>
    <cfRule type="cellIs" dxfId="333" priority="481" operator="equal">
      <formula>D11</formula>
    </cfRule>
  </conditionalFormatting>
  <conditionalFormatting sqref="D10:E10 D26:E26">
    <cfRule type="cellIs" dxfId="332" priority="482" operator="between">
      <formula>D11</formula>
      <formula>D11*0.99</formula>
    </cfRule>
  </conditionalFormatting>
  <conditionalFormatting sqref="D12:E12 D14:E14 D16:E16 D18:E18 D20:E20 D22:E22 D24:E24">
    <cfRule type="expression" dxfId="331" priority="331">
      <formula>AND(D12&lt;&gt;"",D13="")</formula>
    </cfRule>
  </conditionalFormatting>
  <conditionalFormatting sqref="D12:E12 D14:E14 D16:E16 D18:E18 D20:E20 D22:E22 D24:E24">
    <cfRule type="cellIs" dxfId="330" priority="336" operator="greaterThan">
      <formula>D13</formula>
    </cfRule>
  </conditionalFormatting>
  <conditionalFormatting sqref="D12:E12 D14:E14 D16:E16 D18:E18 D20:E20 D22:E22 D24:E24">
    <cfRule type="cellIs" dxfId="329" priority="335" operator="lessThan">
      <formula>D13*0.99</formula>
    </cfRule>
  </conditionalFormatting>
  <conditionalFormatting sqref="D12:E12 D14:E14 D16:E16 D18:E18 D20:E20 D22:E22 D24:E24">
    <cfRule type="cellIs" dxfId="328" priority="332" operator="equal">
      <formula>""</formula>
    </cfRule>
    <cfRule type="cellIs" dxfId="327" priority="333" operator="equal">
      <formula>D13</formula>
    </cfRule>
  </conditionalFormatting>
  <conditionalFormatting sqref="D12:E12 D14:E14 D16:E16 D18:E18 D20:E20 D22:E22 D24:E24">
    <cfRule type="cellIs" dxfId="326" priority="334" operator="between">
      <formula>D13</formula>
      <formula>D13*0.99</formula>
    </cfRule>
  </conditionalFormatting>
  <conditionalFormatting sqref="D28:E28">
    <cfRule type="expression" dxfId="325" priority="271">
      <formula>AND(D28&lt;&gt;"",D29="")</formula>
    </cfRule>
  </conditionalFormatting>
  <conditionalFormatting sqref="D28:E28">
    <cfRule type="cellIs" dxfId="324" priority="276" operator="greaterThan">
      <formula>D29</formula>
    </cfRule>
  </conditionalFormatting>
  <conditionalFormatting sqref="D28:E28">
    <cfRule type="cellIs" dxfId="323" priority="275" operator="lessThan">
      <formula>D29*0.99</formula>
    </cfRule>
  </conditionalFormatting>
  <conditionalFormatting sqref="D28:E28">
    <cfRule type="cellIs" dxfId="322" priority="272" operator="equal">
      <formula>""</formula>
    </cfRule>
    <cfRule type="cellIs" dxfId="321" priority="273" operator="equal">
      <formula>D29</formula>
    </cfRule>
  </conditionalFormatting>
  <conditionalFormatting sqref="D28:E28">
    <cfRule type="cellIs" dxfId="320" priority="274" operator="between">
      <formula>D29</formula>
      <formula>D29*0.99</formula>
    </cfRule>
  </conditionalFormatting>
  <conditionalFormatting sqref="F6">
    <cfRule type="expression" dxfId="319" priority="220">
      <formula>AND(F6&lt;&gt;"",F7="")</formula>
    </cfRule>
  </conditionalFormatting>
  <conditionalFormatting sqref="F6">
    <cfRule type="cellIs" dxfId="318" priority="225" operator="greaterThan">
      <formula>F7</formula>
    </cfRule>
  </conditionalFormatting>
  <conditionalFormatting sqref="F6">
    <cfRule type="cellIs" dxfId="317" priority="224" operator="lessThan">
      <formula>F7</formula>
    </cfRule>
  </conditionalFormatting>
  <conditionalFormatting sqref="F6">
    <cfRule type="cellIs" dxfId="316" priority="221" operator="equal">
      <formula>""</formula>
    </cfRule>
    <cfRule type="cellIs" dxfId="315" priority="222" operator="greaterThanOrEqual">
      <formula>F7</formula>
    </cfRule>
  </conditionalFormatting>
  <conditionalFormatting sqref="F6">
    <cfRule type="cellIs" dxfId="314" priority="223" operator="between">
      <formula>F7</formula>
      <formula>$AN$7</formula>
    </cfRule>
  </conditionalFormatting>
  <conditionalFormatting sqref="AK6">
    <cfRule type="expression" dxfId="313" priority="214">
      <formula>AND(AK6&lt;&gt;"",AK7="")</formula>
    </cfRule>
  </conditionalFormatting>
  <conditionalFormatting sqref="AK6">
    <cfRule type="cellIs" dxfId="312" priority="219" operator="greaterThan">
      <formula>AK7</formula>
    </cfRule>
  </conditionalFormatting>
  <conditionalFormatting sqref="AK6">
    <cfRule type="cellIs" dxfId="311" priority="218" operator="lessThan">
      <formula>AK7</formula>
    </cfRule>
  </conditionalFormatting>
  <conditionalFormatting sqref="AK6">
    <cfRule type="cellIs" dxfId="310" priority="215" operator="equal">
      <formula>""</formula>
    </cfRule>
    <cfRule type="cellIs" dxfId="309" priority="216" operator="greaterThanOrEqual">
      <formula>AK7</formula>
    </cfRule>
  </conditionalFormatting>
  <conditionalFormatting sqref="AK6">
    <cfRule type="cellIs" dxfId="308" priority="217" operator="between">
      <formula>AK7</formula>
      <formula>AK7*0.99</formula>
    </cfRule>
  </conditionalFormatting>
  <conditionalFormatting sqref="F8">
    <cfRule type="expression" dxfId="307" priority="209">
      <formula>AND(F8&lt;&gt;"",F9="")</formula>
    </cfRule>
  </conditionalFormatting>
  <conditionalFormatting sqref="F8">
    <cfRule type="cellIs" dxfId="306" priority="213" operator="lessThan">
      <formula>F9</formula>
    </cfRule>
  </conditionalFormatting>
  <conditionalFormatting sqref="F8">
    <cfRule type="cellIs" dxfId="305" priority="210" operator="equal">
      <formula>""</formula>
    </cfRule>
    <cfRule type="cellIs" dxfId="304" priority="211" operator="greaterThanOrEqual">
      <formula>$AN9</formula>
    </cfRule>
  </conditionalFormatting>
  <conditionalFormatting sqref="F8">
    <cfRule type="cellIs" dxfId="303" priority="212" operator="between">
      <formula>F9</formula>
      <formula>$AN9</formula>
    </cfRule>
  </conditionalFormatting>
  <conditionalFormatting sqref="H8:AK8">
    <cfRule type="expression" dxfId="302" priority="204">
      <formula>AND(H8&lt;&gt;"",H9="")</formula>
    </cfRule>
  </conditionalFormatting>
  <conditionalFormatting sqref="H8:AK8">
    <cfRule type="cellIs" dxfId="301" priority="208" operator="lessThan">
      <formula>H9</formula>
    </cfRule>
  </conditionalFormatting>
  <conditionalFormatting sqref="H8:AK8">
    <cfRule type="cellIs" dxfId="300" priority="205" operator="equal">
      <formula>""</formula>
    </cfRule>
    <cfRule type="cellIs" dxfId="299" priority="206" operator="greaterThanOrEqual">
      <formula>$H9</formula>
    </cfRule>
  </conditionalFormatting>
  <conditionalFormatting sqref="H8:AK8">
    <cfRule type="cellIs" dxfId="298" priority="207" operator="between">
      <formula>H9</formula>
      <formula>$AN9</formula>
    </cfRule>
  </conditionalFormatting>
  <conditionalFormatting sqref="G8">
    <cfRule type="expression" dxfId="297" priority="199">
      <formula>AND(G8&lt;&gt;"",G9="")</formula>
    </cfRule>
  </conditionalFormatting>
  <conditionalFormatting sqref="G8">
    <cfRule type="cellIs" dxfId="296" priority="203" operator="lessThan">
      <formula>G9</formula>
    </cfRule>
  </conditionalFormatting>
  <conditionalFormatting sqref="G8">
    <cfRule type="cellIs" dxfId="295" priority="200" operator="equal">
      <formula>""</formula>
    </cfRule>
    <cfRule type="cellIs" dxfId="294" priority="201" operator="greaterThanOrEqual">
      <formula>$AN9</formula>
    </cfRule>
  </conditionalFormatting>
  <conditionalFormatting sqref="G8">
    <cfRule type="cellIs" dxfId="293" priority="202" operator="between">
      <formula>G9</formula>
      <formula>$AN9</formula>
    </cfRule>
  </conditionalFormatting>
  <conditionalFormatting sqref="F10">
    <cfRule type="expression" dxfId="292" priority="194">
      <formula>AND(F10&lt;&gt;"",F11="")</formula>
    </cfRule>
  </conditionalFormatting>
  <conditionalFormatting sqref="F10">
    <cfRule type="cellIs" dxfId="291" priority="198" operator="lessThan">
      <formula>F11</formula>
    </cfRule>
  </conditionalFormatting>
  <conditionalFormatting sqref="F10">
    <cfRule type="cellIs" dxfId="290" priority="195" operator="equal">
      <formula>""</formula>
    </cfRule>
    <cfRule type="cellIs" dxfId="289" priority="196" operator="greaterThanOrEqual">
      <formula>$AN11</formula>
    </cfRule>
  </conditionalFormatting>
  <conditionalFormatting sqref="F10">
    <cfRule type="cellIs" dxfId="288" priority="197" operator="between">
      <formula>F11</formula>
      <formula>$AN11</formula>
    </cfRule>
  </conditionalFormatting>
  <conditionalFormatting sqref="H10:AK10">
    <cfRule type="expression" dxfId="287" priority="189">
      <formula>AND(H10&lt;&gt;"",H11="")</formula>
    </cfRule>
  </conditionalFormatting>
  <conditionalFormatting sqref="H10:AK10">
    <cfRule type="cellIs" dxfId="286" priority="193" operator="lessThan">
      <formula>H11</formula>
    </cfRule>
  </conditionalFormatting>
  <conditionalFormatting sqref="H10:AK10">
    <cfRule type="cellIs" dxfId="285" priority="190" operator="equal">
      <formula>""</formula>
    </cfRule>
    <cfRule type="cellIs" dxfId="284" priority="191" operator="greaterThanOrEqual">
      <formula>$H11</formula>
    </cfRule>
  </conditionalFormatting>
  <conditionalFormatting sqref="H10:AK10">
    <cfRule type="cellIs" dxfId="283" priority="192" operator="between">
      <formula>H11</formula>
      <formula>$AN11</formula>
    </cfRule>
  </conditionalFormatting>
  <conditionalFormatting sqref="G10">
    <cfRule type="expression" dxfId="282" priority="184">
      <formula>AND(G10&lt;&gt;"",G11="")</formula>
    </cfRule>
  </conditionalFormatting>
  <conditionalFormatting sqref="G10">
    <cfRule type="cellIs" dxfId="281" priority="188" operator="lessThan">
      <formula>G11</formula>
    </cfRule>
  </conditionalFormatting>
  <conditionalFormatting sqref="G10">
    <cfRule type="cellIs" dxfId="280" priority="185" operator="equal">
      <formula>""</formula>
    </cfRule>
    <cfRule type="cellIs" dxfId="279" priority="186" operator="greaterThanOrEqual">
      <formula>$AN11</formula>
    </cfRule>
  </conditionalFormatting>
  <conditionalFormatting sqref="G10">
    <cfRule type="cellIs" dxfId="278" priority="187" operator="between">
      <formula>G11</formula>
      <formula>$AN11</formula>
    </cfRule>
  </conditionalFormatting>
  <conditionalFormatting sqref="F12">
    <cfRule type="expression" dxfId="277" priority="179">
      <formula>AND(F12&lt;&gt;"",F13="")</formula>
    </cfRule>
  </conditionalFormatting>
  <conditionalFormatting sqref="F12">
    <cfRule type="cellIs" dxfId="276" priority="183" operator="lessThan">
      <formula>F13</formula>
    </cfRule>
  </conditionalFormatting>
  <conditionalFormatting sqref="F12">
    <cfRule type="cellIs" dxfId="275" priority="180" operator="equal">
      <formula>""</formula>
    </cfRule>
    <cfRule type="cellIs" dxfId="274" priority="181" operator="greaterThanOrEqual">
      <formula>$AN13</formula>
    </cfRule>
  </conditionalFormatting>
  <conditionalFormatting sqref="F12">
    <cfRule type="cellIs" dxfId="273" priority="182" operator="between">
      <formula>F13</formula>
      <formula>$AN13</formula>
    </cfRule>
  </conditionalFormatting>
  <conditionalFormatting sqref="H12:AK12">
    <cfRule type="expression" dxfId="272" priority="174">
      <formula>AND(H12&lt;&gt;"",H13="")</formula>
    </cfRule>
  </conditionalFormatting>
  <conditionalFormatting sqref="H12:AK12">
    <cfRule type="cellIs" dxfId="271" priority="178" operator="lessThan">
      <formula>H13</formula>
    </cfRule>
  </conditionalFormatting>
  <conditionalFormatting sqref="H12:AK12">
    <cfRule type="cellIs" dxfId="270" priority="175" operator="equal">
      <formula>""</formula>
    </cfRule>
    <cfRule type="cellIs" dxfId="269" priority="176" operator="greaterThanOrEqual">
      <formula>$H13</formula>
    </cfRule>
  </conditionalFormatting>
  <conditionalFormatting sqref="H12:AK12">
    <cfRule type="cellIs" dxfId="268" priority="177" operator="between">
      <formula>H13</formula>
      <formula>$AN13</formula>
    </cfRule>
  </conditionalFormatting>
  <conditionalFormatting sqref="G12">
    <cfRule type="expression" dxfId="267" priority="169">
      <formula>AND(G12&lt;&gt;"",G13="")</formula>
    </cfRule>
  </conditionalFormatting>
  <conditionalFormatting sqref="G12">
    <cfRule type="cellIs" dxfId="266" priority="173" operator="lessThan">
      <formula>G13</formula>
    </cfRule>
  </conditionalFormatting>
  <conditionalFormatting sqref="G12">
    <cfRule type="cellIs" dxfId="265" priority="170" operator="equal">
      <formula>""</formula>
    </cfRule>
    <cfRule type="cellIs" dxfId="264" priority="171" operator="greaterThanOrEqual">
      <formula>$AN13</formula>
    </cfRule>
  </conditionalFormatting>
  <conditionalFormatting sqref="G12">
    <cfRule type="cellIs" dxfId="263" priority="172" operator="between">
      <formula>G13</formula>
      <formula>$AN13</formula>
    </cfRule>
  </conditionalFormatting>
  <conditionalFormatting sqref="F14">
    <cfRule type="expression" dxfId="262" priority="164">
      <formula>AND(F14&lt;&gt;"",F15="")</formula>
    </cfRule>
  </conditionalFormatting>
  <conditionalFormatting sqref="F14">
    <cfRule type="cellIs" dxfId="261" priority="168" operator="lessThan">
      <formula>F15</formula>
    </cfRule>
  </conditionalFormatting>
  <conditionalFormatting sqref="F14">
    <cfRule type="cellIs" dxfId="260" priority="165" operator="equal">
      <formula>""</formula>
    </cfRule>
    <cfRule type="cellIs" dxfId="259" priority="166" operator="greaterThanOrEqual">
      <formula>$AN15</formula>
    </cfRule>
  </conditionalFormatting>
  <conditionalFormatting sqref="F14">
    <cfRule type="cellIs" dxfId="258" priority="167" operator="between">
      <formula>F15</formula>
      <formula>$AN15</formula>
    </cfRule>
  </conditionalFormatting>
  <conditionalFormatting sqref="H14:AK14">
    <cfRule type="expression" dxfId="257" priority="159">
      <formula>AND(H14&lt;&gt;"",H15="")</formula>
    </cfRule>
  </conditionalFormatting>
  <conditionalFormatting sqref="H14:AK14">
    <cfRule type="cellIs" dxfId="256" priority="163" operator="lessThan">
      <formula>H15</formula>
    </cfRule>
  </conditionalFormatting>
  <conditionalFormatting sqref="H14:AK14">
    <cfRule type="cellIs" dxfId="255" priority="160" operator="equal">
      <formula>""</formula>
    </cfRule>
    <cfRule type="cellIs" dxfId="254" priority="161" operator="greaterThanOrEqual">
      <formula>$H15</formula>
    </cfRule>
  </conditionalFormatting>
  <conditionalFormatting sqref="H14:AK14">
    <cfRule type="cellIs" dxfId="253" priority="162" operator="between">
      <formula>H15</formula>
      <formula>$AN15</formula>
    </cfRule>
  </conditionalFormatting>
  <conditionalFormatting sqref="G14">
    <cfRule type="expression" dxfId="252" priority="154">
      <formula>AND(G14&lt;&gt;"",G15="")</formula>
    </cfRule>
  </conditionalFormatting>
  <conditionalFormatting sqref="G14">
    <cfRule type="cellIs" dxfId="251" priority="158" operator="lessThan">
      <formula>G15</formula>
    </cfRule>
  </conditionalFormatting>
  <conditionalFormatting sqref="G14">
    <cfRule type="cellIs" dxfId="250" priority="155" operator="equal">
      <formula>""</formula>
    </cfRule>
    <cfRule type="cellIs" dxfId="249" priority="156" operator="greaterThanOrEqual">
      <formula>$AN15</formula>
    </cfRule>
  </conditionalFormatting>
  <conditionalFormatting sqref="G14">
    <cfRule type="cellIs" dxfId="248" priority="157" operator="between">
      <formula>G15</formula>
      <formula>$AN15</formula>
    </cfRule>
  </conditionalFormatting>
  <conditionalFormatting sqref="F16">
    <cfRule type="expression" dxfId="247" priority="149">
      <formula>AND(F16&lt;&gt;"",F17="")</formula>
    </cfRule>
  </conditionalFormatting>
  <conditionalFormatting sqref="F16">
    <cfRule type="cellIs" dxfId="246" priority="153" operator="lessThan">
      <formula>F17</formula>
    </cfRule>
  </conditionalFormatting>
  <conditionalFormatting sqref="F16">
    <cfRule type="cellIs" dxfId="245" priority="150" operator="equal">
      <formula>""</formula>
    </cfRule>
    <cfRule type="cellIs" dxfId="244" priority="151" operator="greaterThanOrEqual">
      <formula>$AN17</formula>
    </cfRule>
  </conditionalFormatting>
  <conditionalFormatting sqref="F16">
    <cfRule type="cellIs" dxfId="243" priority="152" operator="between">
      <formula>F17</formula>
      <formula>$AN17</formula>
    </cfRule>
  </conditionalFormatting>
  <conditionalFormatting sqref="H16:AK16">
    <cfRule type="expression" dxfId="242" priority="144">
      <formula>AND(H16&lt;&gt;"",H17="")</formula>
    </cfRule>
  </conditionalFormatting>
  <conditionalFormatting sqref="H16:AK16">
    <cfRule type="cellIs" dxfId="241" priority="148" operator="lessThan">
      <formula>H17</formula>
    </cfRule>
  </conditionalFormatting>
  <conditionalFormatting sqref="H16:AK16">
    <cfRule type="cellIs" dxfId="240" priority="145" operator="equal">
      <formula>""</formula>
    </cfRule>
    <cfRule type="cellIs" dxfId="239" priority="146" operator="greaterThanOrEqual">
      <formula>$AN17</formula>
    </cfRule>
  </conditionalFormatting>
  <conditionalFormatting sqref="H16:AK16">
    <cfRule type="cellIs" dxfId="238" priority="147" operator="between">
      <formula>H17</formula>
      <formula>$AN17</formula>
    </cfRule>
  </conditionalFormatting>
  <conditionalFormatting sqref="G16">
    <cfRule type="expression" dxfId="237" priority="139">
      <formula>AND(G16&lt;&gt;"",G17="")</formula>
    </cfRule>
  </conditionalFormatting>
  <conditionalFormatting sqref="G16">
    <cfRule type="cellIs" dxfId="236" priority="143" operator="lessThan">
      <formula>G17</formula>
    </cfRule>
  </conditionalFormatting>
  <conditionalFormatting sqref="G16">
    <cfRule type="cellIs" dxfId="235" priority="140" operator="equal">
      <formula>""</formula>
    </cfRule>
    <cfRule type="cellIs" dxfId="234" priority="141" operator="greaterThanOrEqual">
      <formula>$AN17</formula>
    </cfRule>
  </conditionalFormatting>
  <conditionalFormatting sqref="G16">
    <cfRule type="cellIs" dxfId="233" priority="142" operator="between">
      <formula>G17</formula>
      <formula>$AN17</formula>
    </cfRule>
  </conditionalFormatting>
  <conditionalFormatting sqref="F18">
    <cfRule type="expression" dxfId="232" priority="134">
      <formula>AND(F18&lt;&gt;"",F19="")</formula>
    </cfRule>
  </conditionalFormatting>
  <conditionalFormatting sqref="F18">
    <cfRule type="cellIs" dxfId="231" priority="138" operator="lessThan">
      <formula>F19</formula>
    </cfRule>
  </conditionalFormatting>
  <conditionalFormatting sqref="F18">
    <cfRule type="cellIs" dxfId="230" priority="135" operator="equal">
      <formula>""</formula>
    </cfRule>
    <cfRule type="cellIs" dxfId="229" priority="136" operator="greaterThanOrEqual">
      <formula>$AN19</formula>
    </cfRule>
  </conditionalFormatting>
  <conditionalFormatting sqref="F18">
    <cfRule type="cellIs" dxfId="228" priority="137" operator="between">
      <formula>F19</formula>
      <formula>$AN19</formula>
    </cfRule>
  </conditionalFormatting>
  <conditionalFormatting sqref="H18:AK18">
    <cfRule type="expression" dxfId="227" priority="129">
      <formula>AND(H18&lt;&gt;"",H19="")</formula>
    </cfRule>
  </conditionalFormatting>
  <conditionalFormatting sqref="H18:AK18">
    <cfRule type="cellIs" dxfId="226" priority="133" operator="lessThan">
      <formula>H19</formula>
    </cfRule>
  </conditionalFormatting>
  <conditionalFormatting sqref="H18:AK18">
    <cfRule type="cellIs" dxfId="225" priority="130" operator="equal">
      <formula>""</formula>
    </cfRule>
    <cfRule type="cellIs" dxfId="224" priority="131" operator="greaterThanOrEqual">
      <formula>$H19</formula>
    </cfRule>
  </conditionalFormatting>
  <conditionalFormatting sqref="H18:AK18">
    <cfRule type="cellIs" dxfId="223" priority="132" operator="between">
      <formula>H19</formula>
      <formula>$AN19</formula>
    </cfRule>
  </conditionalFormatting>
  <conditionalFormatting sqref="G18">
    <cfRule type="expression" dxfId="222" priority="124">
      <formula>AND(G18&lt;&gt;"",G19="")</formula>
    </cfRule>
  </conditionalFormatting>
  <conditionalFormatting sqref="G18">
    <cfRule type="cellIs" dxfId="221" priority="128" operator="lessThan">
      <formula>G19</formula>
    </cfRule>
  </conditionalFormatting>
  <conditionalFormatting sqref="G18">
    <cfRule type="cellIs" dxfId="220" priority="125" operator="equal">
      <formula>""</formula>
    </cfRule>
    <cfRule type="cellIs" dxfId="219" priority="126" operator="greaterThanOrEqual">
      <formula>$AN19</formula>
    </cfRule>
  </conditionalFormatting>
  <conditionalFormatting sqref="G18">
    <cfRule type="cellIs" dxfId="218" priority="127" operator="between">
      <formula>G19</formula>
      <formula>$AN19</formula>
    </cfRule>
  </conditionalFormatting>
  <conditionalFormatting sqref="F20">
    <cfRule type="expression" dxfId="217" priority="119">
      <formula>AND(F20&lt;&gt;"",F21="")</formula>
    </cfRule>
  </conditionalFormatting>
  <conditionalFormatting sqref="F20">
    <cfRule type="cellIs" dxfId="216" priority="123" operator="lessThan">
      <formula>F21</formula>
    </cfRule>
  </conditionalFormatting>
  <conditionalFormatting sqref="F20">
    <cfRule type="cellIs" dxfId="215" priority="120" operator="equal">
      <formula>""</formula>
    </cfRule>
    <cfRule type="cellIs" dxfId="214" priority="121" operator="greaterThanOrEqual">
      <formula>$AN21</formula>
    </cfRule>
  </conditionalFormatting>
  <conditionalFormatting sqref="F20">
    <cfRule type="cellIs" dxfId="213" priority="122" operator="between">
      <formula>F21</formula>
      <formula>$AN21</formula>
    </cfRule>
  </conditionalFormatting>
  <conditionalFormatting sqref="H20:AK20">
    <cfRule type="expression" dxfId="212" priority="114">
      <formula>AND(H20&lt;&gt;"",H21="")</formula>
    </cfRule>
  </conditionalFormatting>
  <conditionalFormatting sqref="H20:AK20">
    <cfRule type="cellIs" dxfId="211" priority="118" operator="lessThan">
      <formula>H21</formula>
    </cfRule>
  </conditionalFormatting>
  <conditionalFormatting sqref="H20:AK20">
    <cfRule type="cellIs" dxfId="210" priority="115" operator="equal">
      <formula>""</formula>
    </cfRule>
    <cfRule type="cellIs" dxfId="209" priority="116" operator="greaterThanOrEqual">
      <formula>$H21</formula>
    </cfRule>
  </conditionalFormatting>
  <conditionalFormatting sqref="H20:AK20">
    <cfRule type="cellIs" dxfId="208" priority="117" operator="between">
      <formula>H21</formula>
      <formula>$AN21</formula>
    </cfRule>
  </conditionalFormatting>
  <conditionalFormatting sqref="G20">
    <cfRule type="expression" dxfId="207" priority="109">
      <formula>AND(G20&lt;&gt;"",G21="")</formula>
    </cfRule>
  </conditionalFormatting>
  <conditionalFormatting sqref="G20">
    <cfRule type="cellIs" dxfId="206" priority="113" operator="lessThan">
      <formula>G21</formula>
    </cfRule>
  </conditionalFormatting>
  <conditionalFormatting sqref="G20">
    <cfRule type="cellIs" dxfId="205" priority="110" operator="equal">
      <formula>""</formula>
    </cfRule>
    <cfRule type="cellIs" dxfId="204" priority="111" operator="greaterThanOrEqual">
      <formula>$AN21</formula>
    </cfRule>
  </conditionalFormatting>
  <conditionalFormatting sqref="G20">
    <cfRule type="cellIs" dxfId="203" priority="112" operator="between">
      <formula>G21</formula>
      <formula>$AN21</formula>
    </cfRule>
  </conditionalFormatting>
  <conditionalFormatting sqref="F22">
    <cfRule type="expression" dxfId="202" priority="104">
      <formula>AND(F22&lt;&gt;"",F23="")</formula>
    </cfRule>
  </conditionalFormatting>
  <conditionalFormatting sqref="F22">
    <cfRule type="cellIs" dxfId="201" priority="108" operator="lessThan">
      <formula>F23</formula>
    </cfRule>
  </conditionalFormatting>
  <conditionalFormatting sqref="F22">
    <cfRule type="cellIs" dxfId="200" priority="105" operator="equal">
      <formula>""</formula>
    </cfRule>
    <cfRule type="cellIs" dxfId="199" priority="106" operator="greaterThanOrEqual">
      <formula>$AN23</formula>
    </cfRule>
  </conditionalFormatting>
  <conditionalFormatting sqref="F22">
    <cfRule type="cellIs" dxfId="198" priority="107" operator="between">
      <formula>F23</formula>
      <formula>$AN23</formula>
    </cfRule>
  </conditionalFormatting>
  <conditionalFormatting sqref="H22:AK22">
    <cfRule type="expression" dxfId="197" priority="99">
      <formula>AND(H22&lt;&gt;"",H23="")</formula>
    </cfRule>
  </conditionalFormatting>
  <conditionalFormatting sqref="H22:AK22">
    <cfRule type="cellIs" dxfId="196" priority="103" operator="lessThan">
      <formula>H23</formula>
    </cfRule>
  </conditionalFormatting>
  <conditionalFormatting sqref="H22:AK22">
    <cfRule type="cellIs" dxfId="195" priority="100" operator="equal">
      <formula>""</formula>
    </cfRule>
    <cfRule type="cellIs" dxfId="194" priority="101" operator="greaterThanOrEqual">
      <formula>$AN23</formula>
    </cfRule>
  </conditionalFormatting>
  <conditionalFormatting sqref="H22:AK22">
    <cfRule type="cellIs" dxfId="193" priority="102" operator="between">
      <formula>H23</formula>
      <formula>$AN23</formula>
    </cfRule>
  </conditionalFormatting>
  <conditionalFormatting sqref="G22">
    <cfRule type="expression" dxfId="192" priority="94">
      <formula>AND(G22&lt;&gt;"",G23="")</formula>
    </cfRule>
  </conditionalFormatting>
  <conditionalFormatting sqref="G22">
    <cfRule type="cellIs" dxfId="191" priority="98" operator="lessThan">
      <formula>G23</formula>
    </cfRule>
  </conditionalFormatting>
  <conditionalFormatting sqref="G22">
    <cfRule type="cellIs" dxfId="190" priority="95" operator="equal">
      <formula>""</formula>
    </cfRule>
    <cfRule type="cellIs" dxfId="189" priority="96" operator="greaterThanOrEqual">
      <formula>$AN23</formula>
    </cfRule>
  </conditionalFormatting>
  <conditionalFormatting sqref="G22">
    <cfRule type="cellIs" dxfId="188" priority="97" operator="between">
      <formula>G23</formula>
      <formula>$AN23</formula>
    </cfRule>
  </conditionalFormatting>
  <conditionalFormatting sqref="F24">
    <cfRule type="expression" dxfId="187" priority="89">
      <formula>AND(F24&lt;&gt;"",F25="")</formula>
    </cfRule>
  </conditionalFormatting>
  <conditionalFormatting sqref="F24">
    <cfRule type="cellIs" dxfId="186" priority="93" operator="lessThan">
      <formula>F25</formula>
    </cfRule>
  </conditionalFormatting>
  <conditionalFormatting sqref="F24">
    <cfRule type="cellIs" dxfId="185" priority="90" operator="equal">
      <formula>""</formula>
    </cfRule>
    <cfRule type="cellIs" dxfId="184" priority="91" operator="greaterThanOrEqual">
      <formula>$AN25</formula>
    </cfRule>
  </conditionalFormatting>
  <conditionalFormatting sqref="F24">
    <cfRule type="cellIs" dxfId="183" priority="92" operator="between">
      <formula>F25</formula>
      <formula>$AN25</formula>
    </cfRule>
  </conditionalFormatting>
  <conditionalFormatting sqref="H24:AK24">
    <cfRule type="expression" dxfId="182" priority="84">
      <formula>AND(H24&lt;&gt;"",H25="")</formula>
    </cfRule>
  </conditionalFormatting>
  <conditionalFormatting sqref="H24:AK24">
    <cfRule type="cellIs" dxfId="181" priority="88" operator="lessThan">
      <formula>H25</formula>
    </cfRule>
  </conditionalFormatting>
  <conditionalFormatting sqref="H24:AK24">
    <cfRule type="cellIs" dxfId="180" priority="85" operator="equal">
      <formula>""</formula>
    </cfRule>
    <cfRule type="cellIs" dxfId="179" priority="86" operator="greaterThanOrEqual">
      <formula>$AN25</formula>
    </cfRule>
  </conditionalFormatting>
  <conditionalFormatting sqref="H24:AK24">
    <cfRule type="cellIs" dxfId="178" priority="87" operator="between">
      <formula>H25</formula>
      <formula>$AN25</formula>
    </cfRule>
  </conditionalFormatting>
  <conditionalFormatting sqref="G24">
    <cfRule type="expression" dxfId="177" priority="79">
      <formula>AND(G24&lt;&gt;"",G25="")</formula>
    </cfRule>
  </conditionalFormatting>
  <conditionalFormatting sqref="G24">
    <cfRule type="cellIs" dxfId="176" priority="83" operator="lessThan">
      <formula>G25</formula>
    </cfRule>
  </conditionalFormatting>
  <conditionalFormatting sqref="G24">
    <cfRule type="cellIs" dxfId="175" priority="80" operator="equal">
      <formula>""</formula>
    </cfRule>
    <cfRule type="cellIs" dxfId="174" priority="81" operator="greaterThanOrEqual">
      <formula>$AN25</formula>
    </cfRule>
  </conditionalFormatting>
  <conditionalFormatting sqref="G24">
    <cfRule type="cellIs" dxfId="173" priority="82" operator="between">
      <formula>G25</formula>
      <formula>$AN25</formula>
    </cfRule>
  </conditionalFormatting>
  <conditionalFormatting sqref="F26">
    <cfRule type="expression" dxfId="172" priority="74">
      <formula>AND(F26&lt;&gt;"",F27="")</formula>
    </cfRule>
  </conditionalFormatting>
  <conditionalFormatting sqref="F26">
    <cfRule type="cellIs" dxfId="171" priority="78" operator="lessThan">
      <formula>F27</formula>
    </cfRule>
  </conditionalFormatting>
  <conditionalFormatting sqref="F26">
    <cfRule type="cellIs" dxfId="170" priority="75" operator="equal">
      <formula>""</formula>
    </cfRule>
    <cfRule type="cellIs" dxfId="169" priority="76" operator="greaterThanOrEqual">
      <formula>$AN27</formula>
    </cfRule>
  </conditionalFormatting>
  <conditionalFormatting sqref="F26">
    <cfRule type="cellIs" dxfId="168" priority="77" operator="between">
      <formula>F27</formula>
      <formula>$AN27</formula>
    </cfRule>
  </conditionalFormatting>
  <conditionalFormatting sqref="H26:AK26">
    <cfRule type="expression" dxfId="167" priority="69">
      <formula>AND(H26&lt;&gt;"",H27="")</formula>
    </cfRule>
  </conditionalFormatting>
  <conditionalFormatting sqref="H26:AK26">
    <cfRule type="cellIs" dxfId="166" priority="73" operator="lessThan">
      <formula>H27</formula>
    </cfRule>
  </conditionalFormatting>
  <conditionalFormatting sqref="H26:AK26">
    <cfRule type="cellIs" dxfId="165" priority="70" operator="equal">
      <formula>""</formula>
    </cfRule>
    <cfRule type="cellIs" dxfId="164" priority="71" operator="greaterThanOrEqual">
      <formula>$AN27</formula>
    </cfRule>
  </conditionalFormatting>
  <conditionalFormatting sqref="H26:AK26">
    <cfRule type="cellIs" dxfId="163" priority="72" operator="between">
      <formula>H27</formula>
      <formula>$AN27</formula>
    </cfRule>
  </conditionalFormatting>
  <conditionalFormatting sqref="G26">
    <cfRule type="expression" dxfId="162" priority="64">
      <formula>AND(G26&lt;&gt;"",G27="")</formula>
    </cfRule>
  </conditionalFormatting>
  <conditionalFormatting sqref="G26">
    <cfRule type="cellIs" dxfId="161" priority="68" operator="lessThan">
      <formula>G27</formula>
    </cfRule>
  </conditionalFormatting>
  <conditionalFormatting sqref="G26">
    <cfRule type="cellIs" dxfId="160" priority="65" operator="equal">
      <formula>""</formula>
    </cfRule>
    <cfRule type="cellIs" dxfId="159" priority="66" operator="greaterThanOrEqual">
      <formula>$AN27</formula>
    </cfRule>
  </conditionalFormatting>
  <conditionalFormatting sqref="G26">
    <cfRule type="cellIs" dxfId="158" priority="67" operator="between">
      <formula>G27</formula>
      <formula>$AN27</formula>
    </cfRule>
  </conditionalFormatting>
  <conditionalFormatting sqref="F28">
    <cfRule type="expression" dxfId="157" priority="59">
      <formula>AND(F28&lt;&gt;"",F29="")</formula>
    </cfRule>
  </conditionalFormatting>
  <conditionalFormatting sqref="F28">
    <cfRule type="cellIs" dxfId="156" priority="63" operator="lessThan">
      <formula>F29</formula>
    </cfRule>
  </conditionalFormatting>
  <conditionalFormatting sqref="F28">
    <cfRule type="cellIs" dxfId="155" priority="60" operator="equal">
      <formula>""</formula>
    </cfRule>
    <cfRule type="cellIs" dxfId="154" priority="61" operator="greaterThanOrEqual">
      <formula>$AN29</formula>
    </cfRule>
  </conditionalFormatting>
  <conditionalFormatting sqref="F28">
    <cfRule type="cellIs" dxfId="153" priority="62" operator="between">
      <formula>F29</formula>
      <formula>$AN29</formula>
    </cfRule>
  </conditionalFormatting>
  <conditionalFormatting sqref="H28:AK28">
    <cfRule type="expression" dxfId="152" priority="54">
      <formula>AND(H28&lt;&gt;"",H29="")</formula>
    </cfRule>
  </conditionalFormatting>
  <conditionalFormatting sqref="H28:AK28">
    <cfRule type="cellIs" dxfId="151" priority="58" operator="lessThan">
      <formula>H29</formula>
    </cfRule>
  </conditionalFormatting>
  <conditionalFormatting sqref="H28:AK28">
    <cfRule type="cellIs" dxfId="150" priority="55" operator="equal">
      <formula>""</formula>
    </cfRule>
    <cfRule type="cellIs" dxfId="149" priority="56" operator="greaterThanOrEqual">
      <formula>$H29</formula>
    </cfRule>
  </conditionalFormatting>
  <conditionalFormatting sqref="H28:AK28">
    <cfRule type="cellIs" dxfId="148" priority="57" operator="between">
      <formula>H29</formula>
      <formula>$AN29</formula>
    </cfRule>
  </conditionalFormatting>
  <conditionalFormatting sqref="G28">
    <cfRule type="expression" dxfId="147" priority="49">
      <formula>AND(G28&lt;&gt;"",G29="")</formula>
    </cfRule>
  </conditionalFormatting>
  <conditionalFormatting sqref="G28">
    <cfRule type="cellIs" dxfId="146" priority="53" operator="lessThan">
      <formula>G29</formula>
    </cfRule>
  </conditionalFormatting>
  <conditionalFormatting sqref="G28">
    <cfRule type="cellIs" dxfId="145" priority="50" operator="equal">
      <formula>""</formula>
    </cfRule>
    <cfRule type="cellIs" dxfId="144" priority="51" operator="greaterThanOrEqual">
      <formula>$AN29</formula>
    </cfRule>
  </conditionalFormatting>
  <conditionalFormatting sqref="G28">
    <cfRule type="cellIs" dxfId="143" priority="52" operator="between">
      <formula>G29</formula>
      <formula>$AN29</formula>
    </cfRule>
  </conditionalFormatting>
  <conditionalFormatting sqref="F30">
    <cfRule type="expression" dxfId="142" priority="44">
      <formula>AND(F30&lt;&gt;"",F31="")</formula>
    </cfRule>
  </conditionalFormatting>
  <conditionalFormatting sqref="F30">
    <cfRule type="cellIs" dxfId="141" priority="48" operator="lessThan">
      <formula>F31</formula>
    </cfRule>
  </conditionalFormatting>
  <conditionalFormatting sqref="F30">
    <cfRule type="cellIs" dxfId="140" priority="45" operator="equal">
      <formula>""</formula>
    </cfRule>
    <cfRule type="cellIs" dxfId="139" priority="46" operator="greaterThanOrEqual">
      <formula>$AN31</formula>
    </cfRule>
  </conditionalFormatting>
  <conditionalFormatting sqref="F30">
    <cfRule type="cellIs" dxfId="138" priority="47" operator="between">
      <formula>F31</formula>
      <formula>$AN31</formula>
    </cfRule>
  </conditionalFormatting>
  <conditionalFormatting sqref="H30:AK30">
    <cfRule type="expression" dxfId="137" priority="39">
      <formula>AND(H30&lt;&gt;"",H31="")</formula>
    </cfRule>
  </conditionalFormatting>
  <conditionalFormatting sqref="H30:AK30">
    <cfRule type="cellIs" dxfId="136" priority="43" operator="lessThan">
      <formula>H31</formula>
    </cfRule>
  </conditionalFormatting>
  <conditionalFormatting sqref="H30:AK30">
    <cfRule type="cellIs" dxfId="135" priority="40" operator="equal">
      <formula>""</formula>
    </cfRule>
    <cfRule type="cellIs" dxfId="134" priority="41" operator="greaterThanOrEqual">
      <formula>$AN31</formula>
    </cfRule>
  </conditionalFormatting>
  <conditionalFormatting sqref="H30:AK30">
    <cfRule type="cellIs" dxfId="133" priority="42" operator="between">
      <formula>H31</formula>
      <formula>$AN31</formula>
    </cfRule>
  </conditionalFormatting>
  <conditionalFormatting sqref="G30">
    <cfRule type="expression" dxfId="132" priority="34">
      <formula>AND(G30&lt;&gt;"",G31="")</formula>
    </cfRule>
  </conditionalFormatting>
  <conditionalFormatting sqref="G30">
    <cfRule type="cellIs" dxfId="131" priority="38" operator="lessThan">
      <formula>G31</formula>
    </cfRule>
  </conditionalFormatting>
  <conditionalFormatting sqref="G30">
    <cfRule type="cellIs" dxfId="130" priority="35" operator="equal">
      <formula>""</formula>
    </cfRule>
    <cfRule type="cellIs" dxfId="129" priority="36" operator="greaterThanOrEqual">
      <formula>$AN31</formula>
    </cfRule>
  </conditionalFormatting>
  <conditionalFormatting sqref="G30">
    <cfRule type="cellIs" dxfId="128" priority="37" operator="between">
      <formula>G31</formula>
      <formula>$AN31</formula>
    </cfRule>
  </conditionalFormatting>
  <conditionalFormatting sqref="F32">
    <cfRule type="expression" dxfId="127" priority="29">
      <formula>AND(F32&lt;&gt;"",F33="")</formula>
    </cfRule>
  </conditionalFormatting>
  <conditionalFormatting sqref="F32">
    <cfRule type="cellIs" dxfId="126" priority="33" operator="lessThan">
      <formula>F33</formula>
    </cfRule>
  </conditionalFormatting>
  <conditionalFormatting sqref="F32">
    <cfRule type="cellIs" dxfId="125" priority="30" operator="equal">
      <formula>""</formula>
    </cfRule>
    <cfRule type="cellIs" dxfId="124" priority="31" operator="greaterThanOrEqual">
      <formula>$AN33</formula>
    </cfRule>
  </conditionalFormatting>
  <conditionalFormatting sqref="F32">
    <cfRule type="cellIs" dxfId="123" priority="32" operator="between">
      <formula>F33</formula>
      <formula>$AN33</formula>
    </cfRule>
  </conditionalFormatting>
  <conditionalFormatting sqref="H32:AK32">
    <cfRule type="expression" dxfId="122" priority="24">
      <formula>AND(H32&lt;&gt;"",H33="")</formula>
    </cfRule>
  </conditionalFormatting>
  <conditionalFormatting sqref="H32:AK32">
    <cfRule type="cellIs" dxfId="121" priority="28" operator="lessThan">
      <formula>H33</formula>
    </cfRule>
  </conditionalFormatting>
  <conditionalFormatting sqref="H32:AK32">
    <cfRule type="cellIs" dxfId="120" priority="25" operator="equal">
      <formula>""</formula>
    </cfRule>
    <cfRule type="cellIs" dxfId="119" priority="26" operator="greaterThanOrEqual">
      <formula>$AN33</formula>
    </cfRule>
  </conditionalFormatting>
  <conditionalFormatting sqref="H32:AK32">
    <cfRule type="cellIs" dxfId="118" priority="27" operator="between">
      <formula>H33</formula>
      <formula>$AN33</formula>
    </cfRule>
  </conditionalFormatting>
  <conditionalFormatting sqref="G32">
    <cfRule type="expression" dxfId="117" priority="19">
      <formula>AND(G32&lt;&gt;"",G33="")</formula>
    </cfRule>
  </conditionalFormatting>
  <conditionalFormatting sqref="G32">
    <cfRule type="cellIs" dxfId="116" priority="23" operator="lessThan">
      <formula>G33</formula>
    </cfRule>
  </conditionalFormatting>
  <conditionalFormatting sqref="G32">
    <cfRule type="cellIs" dxfId="115" priority="20" operator="equal">
      <formula>""</formula>
    </cfRule>
    <cfRule type="cellIs" dxfId="114" priority="21" operator="greaterThanOrEqual">
      <formula>$AN33</formula>
    </cfRule>
  </conditionalFormatting>
  <conditionalFormatting sqref="G32">
    <cfRule type="cellIs" dxfId="113" priority="22" operator="between">
      <formula>G33</formula>
      <formula>$AN33</formula>
    </cfRule>
  </conditionalFormatting>
  <conditionalFormatting sqref="G6:I6">
    <cfRule type="expression" dxfId="112" priority="13">
      <formula>AND(G6&lt;&gt;"",G7="")</formula>
    </cfRule>
  </conditionalFormatting>
  <conditionalFormatting sqref="G6:I6">
    <cfRule type="cellIs" dxfId="111" priority="18" operator="greaterThan">
      <formula>G7</formula>
    </cfRule>
  </conditionalFormatting>
  <conditionalFormatting sqref="G6:I6">
    <cfRule type="cellIs" dxfId="110" priority="17" operator="lessThan">
      <formula>G7</formula>
    </cfRule>
  </conditionalFormatting>
  <conditionalFormatting sqref="G6:I6">
    <cfRule type="cellIs" dxfId="109" priority="14" operator="equal">
      <formula>""</formula>
    </cfRule>
    <cfRule type="cellIs" dxfId="108" priority="15" operator="greaterThanOrEqual">
      <formula>G7</formula>
    </cfRule>
  </conditionalFormatting>
  <conditionalFormatting sqref="G6:I6">
    <cfRule type="cellIs" dxfId="107" priority="16" operator="between">
      <formula>G7</formula>
      <formula>$AN$7</formula>
    </cfRule>
  </conditionalFormatting>
  <conditionalFormatting sqref="J6:S6">
    <cfRule type="expression" dxfId="106" priority="7">
      <formula>AND(J6&lt;&gt;"",J7="")</formula>
    </cfRule>
  </conditionalFormatting>
  <conditionalFormatting sqref="J6:S6">
    <cfRule type="cellIs" dxfId="105" priority="12" operator="greaterThan">
      <formula>J7</formula>
    </cfRule>
  </conditionalFormatting>
  <conditionalFormatting sqref="J6:S6">
    <cfRule type="cellIs" dxfId="104" priority="11" operator="lessThan">
      <formula>J7</formula>
    </cfRule>
  </conditionalFormatting>
  <conditionalFormatting sqref="J6:S6">
    <cfRule type="cellIs" dxfId="103" priority="8" operator="equal">
      <formula>""</formula>
    </cfRule>
    <cfRule type="cellIs" dxfId="102" priority="9" operator="greaterThanOrEqual">
      <formula>J7</formula>
    </cfRule>
  </conditionalFormatting>
  <conditionalFormatting sqref="J6:S6">
    <cfRule type="cellIs" dxfId="101" priority="10" operator="between">
      <formula>J7</formula>
      <formula>$AN$7</formula>
    </cfRule>
  </conditionalFormatting>
  <conditionalFormatting sqref="T6:AJ6">
    <cfRule type="expression" dxfId="100" priority="1">
      <formula>AND(T6&lt;&gt;"",T7="")</formula>
    </cfRule>
  </conditionalFormatting>
  <conditionalFormatting sqref="T6:AJ6">
    <cfRule type="cellIs" dxfId="99" priority="6" operator="greaterThan">
      <formula>T7</formula>
    </cfRule>
  </conditionalFormatting>
  <conditionalFormatting sqref="T6:AJ6">
    <cfRule type="cellIs" dxfId="98" priority="5" operator="lessThan">
      <formula>T7</formula>
    </cfRule>
  </conditionalFormatting>
  <conditionalFormatting sqref="T6:AJ6">
    <cfRule type="cellIs" dxfId="97" priority="2" operator="equal">
      <formula>""</formula>
    </cfRule>
    <cfRule type="cellIs" dxfId="96" priority="3" operator="greaterThanOrEqual">
      <formula>T7</formula>
    </cfRule>
  </conditionalFormatting>
  <conditionalFormatting sqref="T6:AJ6">
    <cfRule type="cellIs" dxfId="95" priority="4" operator="between">
      <formula>T7</formula>
      <formula>$AN$7</formula>
    </cfRule>
  </conditionalFormatting>
  <printOptions horizontalCentered="1" verticalCentered="1"/>
  <pageMargins left="0.39370078740157483" right="0.39370078740157483" top="0.78740157480314965" bottom="0.78740157480314965" header="0.47244094488188981" footer="0.23622047244094491"/>
  <pageSetup paperSize="9" scale="39" orientation="landscape" r:id="rId1"/>
  <headerFooter scaleWithDoc="0">
    <oddHeader>&amp;L&amp;"Arial,Tučné"&amp;12KB LBC&amp;C&amp;"Arial,Tučné"&amp;14RQ REPORT&amp;R&amp;G</oddHeader>
    <oddFooter>&amp;L&amp;"Arial,Tučné"&amp;12Zpracoval : SM + Pelikán / QM
Datum : &amp;D&amp;C&amp;"Arial,Tučné"&amp;12
Aktualizace - denní&amp;R&amp;"Arial,Tučné"&amp;12
Strana 1 z 1</oddFooter>
  </headerFooter>
  <ignoredErrors>
    <ignoredError sqref="C30:C32 C10:C12 C14:C24 C26:C27" formula="1"/>
  </ignoredErrors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J29" sqref="J29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X1" workbookViewId="0">
      <selection activeCell="AM14" sqref="AM14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88</v>
      </c>
      <c r="C5" s="8" t="s">
        <v>194</v>
      </c>
      <c r="D5" s="8" t="s">
        <v>78</v>
      </c>
      <c r="E5" s="108"/>
      <c r="F5" s="9"/>
      <c r="G5" s="8"/>
      <c r="H5" s="8" t="s">
        <v>162</v>
      </c>
      <c r="I5" s="108"/>
      <c r="J5" s="9"/>
      <c r="K5" s="8"/>
      <c r="L5" s="108" t="s">
        <v>142</v>
      </c>
      <c r="M5" s="108"/>
      <c r="N5" s="108"/>
      <c r="O5" s="9"/>
      <c r="P5" s="7" t="s">
        <v>128</v>
      </c>
      <c r="Q5" s="8" t="s">
        <v>150</v>
      </c>
      <c r="R5" s="8" t="s">
        <v>78</v>
      </c>
      <c r="S5" s="108" t="s">
        <v>222</v>
      </c>
      <c r="T5" s="9"/>
      <c r="U5" s="8" t="s">
        <v>190</v>
      </c>
      <c r="V5" s="8" t="s">
        <v>177</v>
      </c>
      <c r="W5" s="108"/>
      <c r="X5" s="9"/>
      <c r="Y5" s="8"/>
      <c r="Z5" s="108" t="s">
        <v>142</v>
      </c>
      <c r="AA5" s="108"/>
      <c r="AB5" s="108"/>
      <c r="AC5" s="9"/>
      <c r="AD5" s="10" t="s">
        <v>224</v>
      </c>
      <c r="AE5" s="8" t="s">
        <v>99</v>
      </c>
      <c r="AF5" s="8" t="s">
        <v>225</v>
      </c>
      <c r="AG5" s="108" t="s">
        <v>161</v>
      </c>
      <c r="AH5" s="9">
        <v>295555</v>
      </c>
      <c r="AI5" s="8" t="s">
        <v>190</v>
      </c>
      <c r="AJ5" s="8" t="s">
        <v>81</v>
      </c>
      <c r="AK5" s="108"/>
      <c r="AL5" s="9"/>
      <c r="AM5" s="9" t="s">
        <v>227</v>
      </c>
      <c r="AN5" s="108" t="s">
        <v>228</v>
      </c>
      <c r="AO5" s="108"/>
      <c r="AP5" s="108"/>
      <c r="AQ5" s="9"/>
    </row>
    <row r="6" spans="1:43" x14ac:dyDescent="0.2">
      <c r="A6" s="37" t="s">
        <v>0</v>
      </c>
      <c r="B6" s="11">
        <v>62</v>
      </c>
      <c r="C6" s="12">
        <v>42</v>
      </c>
      <c r="D6" s="12">
        <v>490</v>
      </c>
      <c r="E6" s="109"/>
      <c r="F6" s="13"/>
      <c r="G6" s="12"/>
      <c r="H6" s="12">
        <v>119</v>
      </c>
      <c r="I6" s="109"/>
      <c r="J6" s="13"/>
      <c r="K6" s="12"/>
      <c r="L6" s="109">
        <v>77</v>
      </c>
      <c r="M6" s="109"/>
      <c r="N6" s="109"/>
      <c r="O6" s="13"/>
      <c r="P6" s="11">
        <v>130</v>
      </c>
      <c r="Q6" s="12">
        <v>69</v>
      </c>
      <c r="R6" s="12">
        <v>397</v>
      </c>
      <c r="S6" s="109">
        <v>2</v>
      </c>
      <c r="T6" s="13"/>
      <c r="U6" s="12">
        <v>89</v>
      </c>
      <c r="V6" s="12">
        <v>178</v>
      </c>
      <c r="W6" s="109"/>
      <c r="X6" s="13"/>
      <c r="Y6" s="12"/>
      <c r="Z6" s="109">
        <v>77</v>
      </c>
      <c r="AA6" s="109"/>
      <c r="AB6" s="109"/>
      <c r="AC6" s="13"/>
      <c r="AD6" s="14">
        <v>40</v>
      </c>
      <c r="AE6" s="12">
        <v>406</v>
      </c>
      <c r="AF6" s="12">
        <v>72</v>
      </c>
      <c r="AG6" s="109">
        <v>220</v>
      </c>
      <c r="AH6" s="13">
        <v>52</v>
      </c>
      <c r="AI6" s="12">
        <v>151</v>
      </c>
      <c r="AJ6" s="12">
        <v>274</v>
      </c>
      <c r="AK6" s="109"/>
      <c r="AL6" s="13"/>
      <c r="AM6" s="13">
        <v>8</v>
      </c>
      <c r="AN6" s="109">
        <v>11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/>
      <c r="F7" s="17"/>
      <c r="G7" s="16"/>
      <c r="H7" s="16">
        <v>0</v>
      </c>
      <c r="I7" s="110"/>
      <c r="J7" s="17"/>
      <c r="K7" s="16"/>
      <c r="L7" s="110">
        <v>2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>
        <v>0</v>
      </c>
      <c r="AI7" s="16">
        <v>0</v>
      </c>
      <c r="AJ7" s="16">
        <v>0</v>
      </c>
      <c r="AK7" s="110"/>
      <c r="AL7" s="17"/>
      <c r="AM7" s="17">
        <v>0</v>
      </c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62</v>
      </c>
      <c r="C8" s="20">
        <v>42</v>
      </c>
      <c r="D8" s="20">
        <v>490</v>
      </c>
      <c r="E8" s="111"/>
      <c r="F8" s="21"/>
      <c r="G8" s="20"/>
      <c r="H8" s="20">
        <v>119</v>
      </c>
      <c r="I8" s="111"/>
      <c r="J8" s="21"/>
      <c r="K8" s="20"/>
      <c r="L8" s="111">
        <v>75</v>
      </c>
      <c r="M8" s="111"/>
      <c r="N8" s="111"/>
      <c r="O8" s="21"/>
      <c r="P8" s="19">
        <v>130</v>
      </c>
      <c r="Q8" s="20">
        <v>69</v>
      </c>
      <c r="R8" s="20">
        <v>397</v>
      </c>
      <c r="S8" s="111">
        <v>2</v>
      </c>
      <c r="T8" s="21"/>
      <c r="U8" s="20">
        <v>89</v>
      </c>
      <c r="V8" s="20">
        <v>178</v>
      </c>
      <c r="W8" s="111"/>
      <c r="X8" s="21"/>
      <c r="Y8" s="20"/>
      <c r="Z8" s="111">
        <v>77</v>
      </c>
      <c r="AA8" s="111"/>
      <c r="AB8" s="111"/>
      <c r="AC8" s="21"/>
      <c r="AD8" s="22">
        <v>40</v>
      </c>
      <c r="AE8" s="20">
        <v>406</v>
      </c>
      <c r="AF8" s="20">
        <v>72</v>
      </c>
      <c r="AG8" s="111">
        <v>220</v>
      </c>
      <c r="AH8" s="21">
        <v>52</v>
      </c>
      <c r="AI8" s="20">
        <v>151</v>
      </c>
      <c r="AJ8" s="20">
        <v>274</v>
      </c>
      <c r="AK8" s="111"/>
      <c r="AL8" s="21"/>
      <c r="AM8" s="21">
        <v>8</v>
      </c>
      <c r="AN8" s="111">
        <v>11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>
        <v>5</v>
      </c>
      <c r="Q9" s="24">
        <v>7</v>
      </c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>
        <v>2</v>
      </c>
      <c r="AF9" s="24"/>
      <c r="AG9" s="112"/>
      <c r="AH9" s="25"/>
      <c r="AI9" s="24"/>
      <c r="AJ9" s="24"/>
      <c r="AK9" s="112"/>
      <c r="AL9" s="25"/>
      <c r="AM9" s="25"/>
      <c r="AN9" s="112"/>
      <c r="AO9" s="112"/>
      <c r="AP9" s="112"/>
      <c r="AQ9" s="25"/>
    </row>
    <row r="10" spans="1:43" x14ac:dyDescent="0.2">
      <c r="A10" s="41" t="s">
        <v>4</v>
      </c>
      <c r="B10" s="27">
        <v>5</v>
      </c>
      <c r="C10" s="28">
        <v>0</v>
      </c>
      <c r="D10" s="28">
        <v>9</v>
      </c>
      <c r="E10" s="113"/>
      <c r="F10" s="29"/>
      <c r="G10" s="28"/>
      <c r="H10" s="28">
        <v>0</v>
      </c>
      <c r="I10" s="113"/>
      <c r="J10" s="29"/>
      <c r="K10" s="28"/>
      <c r="L10" s="113">
        <v>10</v>
      </c>
      <c r="M10" s="113"/>
      <c r="N10" s="113"/>
      <c r="O10" s="29"/>
      <c r="P10" s="27">
        <v>0</v>
      </c>
      <c r="Q10" s="28">
        <v>2</v>
      </c>
      <c r="R10" s="28">
        <v>7</v>
      </c>
      <c r="S10" s="113">
        <v>0</v>
      </c>
      <c r="T10" s="29"/>
      <c r="U10" s="28">
        <v>0</v>
      </c>
      <c r="V10" s="28">
        <v>0</v>
      </c>
      <c r="W10" s="113"/>
      <c r="X10" s="29"/>
      <c r="Y10" s="28"/>
      <c r="Z10" s="113">
        <v>5</v>
      </c>
      <c r="AA10" s="113"/>
      <c r="AB10" s="113"/>
      <c r="AC10" s="29"/>
      <c r="AD10" s="30">
        <v>1</v>
      </c>
      <c r="AE10" s="28">
        <v>6</v>
      </c>
      <c r="AF10" s="28">
        <v>0</v>
      </c>
      <c r="AG10" s="113">
        <v>2</v>
      </c>
      <c r="AH10" s="29">
        <v>0</v>
      </c>
      <c r="AI10" s="28">
        <v>1</v>
      </c>
      <c r="AJ10" s="28">
        <v>0</v>
      </c>
      <c r="AK10" s="113"/>
      <c r="AL10" s="29"/>
      <c r="AM10" s="29">
        <v>0</v>
      </c>
      <c r="AN10" s="113">
        <v>0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0</v>
      </c>
      <c r="E11" s="114"/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/>
      <c r="Q11" s="32"/>
      <c r="R11" s="32">
        <v>0</v>
      </c>
      <c r="S11" s="114">
        <v>0</v>
      </c>
      <c r="T11" s="33"/>
      <c r="U11" s="32">
        <v>0</v>
      </c>
      <c r="V11" s="32">
        <v>3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0</v>
      </c>
      <c r="AG11" s="114">
        <v>2</v>
      </c>
      <c r="AH11" s="33">
        <v>0</v>
      </c>
      <c r="AI11" s="32">
        <v>0</v>
      </c>
      <c r="AJ11" s="32">
        <v>0</v>
      </c>
      <c r="AK11" s="114"/>
      <c r="AL11" s="33"/>
      <c r="AM11" s="33">
        <v>0</v>
      </c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220</v>
      </c>
      <c r="C12" s="8" t="s">
        <v>150</v>
      </c>
      <c r="D12" s="8"/>
      <c r="E12" s="108"/>
      <c r="F12" s="9"/>
      <c r="G12" s="8"/>
      <c r="H12" s="8" t="s">
        <v>177</v>
      </c>
      <c r="I12" s="108"/>
      <c r="J12" s="9"/>
      <c r="K12" s="8"/>
      <c r="L12" s="108"/>
      <c r="M12" s="108"/>
      <c r="N12" s="108"/>
      <c r="O12" s="9"/>
      <c r="P12" s="7" t="s">
        <v>84</v>
      </c>
      <c r="Q12" s="8" t="s">
        <v>107</v>
      </c>
      <c r="R12" s="8" t="s">
        <v>221</v>
      </c>
      <c r="S12" s="108" t="s">
        <v>223</v>
      </c>
      <c r="T12" s="9"/>
      <c r="U12" s="8"/>
      <c r="V12" s="8" t="s">
        <v>81</v>
      </c>
      <c r="W12" s="108"/>
      <c r="X12" s="9"/>
      <c r="Y12" s="8"/>
      <c r="Z12" s="108"/>
      <c r="AA12" s="108"/>
      <c r="AB12" s="108"/>
      <c r="AC12" s="9"/>
      <c r="AD12" s="10" t="s">
        <v>201</v>
      </c>
      <c r="AE12" s="8"/>
      <c r="AF12" s="8" t="s">
        <v>226</v>
      </c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2</v>
      </c>
      <c r="C13" s="12">
        <v>291</v>
      </c>
      <c r="D13" s="12"/>
      <c r="E13" s="109"/>
      <c r="F13" s="13"/>
      <c r="G13" s="12"/>
      <c r="H13" s="12">
        <v>64</v>
      </c>
      <c r="I13" s="109"/>
      <c r="J13" s="13"/>
      <c r="K13" s="12"/>
      <c r="L13" s="109"/>
      <c r="M13" s="109"/>
      <c r="N13" s="109"/>
      <c r="O13" s="13"/>
      <c r="P13" s="11">
        <v>101</v>
      </c>
      <c r="Q13" s="12">
        <v>245</v>
      </c>
      <c r="R13" s="12">
        <v>49</v>
      </c>
      <c r="S13" s="109">
        <v>62</v>
      </c>
      <c r="T13" s="13"/>
      <c r="U13" s="12"/>
      <c r="V13" s="12">
        <v>67</v>
      </c>
      <c r="W13" s="109"/>
      <c r="X13" s="13"/>
      <c r="Y13" s="12"/>
      <c r="Z13" s="109"/>
      <c r="AA13" s="109"/>
      <c r="AB13" s="109"/>
      <c r="AC13" s="13"/>
      <c r="AD13" s="14">
        <v>63</v>
      </c>
      <c r="AE13" s="12"/>
      <c r="AF13" s="12">
        <v>454</v>
      </c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2</v>
      </c>
      <c r="D14" s="16"/>
      <c r="E14" s="110"/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>
        <v>1</v>
      </c>
      <c r="Q14" s="16">
        <v>0</v>
      </c>
      <c r="R14" s="16">
        <v>0</v>
      </c>
      <c r="S14" s="110">
        <v>0</v>
      </c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>
        <v>0</v>
      </c>
      <c r="AE14" s="16"/>
      <c r="AF14" s="16">
        <v>0</v>
      </c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2</v>
      </c>
      <c r="C15" s="20">
        <v>289</v>
      </c>
      <c r="D15" s="20"/>
      <c r="E15" s="111"/>
      <c r="F15" s="21"/>
      <c r="G15" s="20"/>
      <c r="H15" s="20">
        <v>64</v>
      </c>
      <c r="I15" s="111"/>
      <c r="J15" s="21"/>
      <c r="K15" s="20"/>
      <c r="L15" s="111"/>
      <c r="M15" s="111"/>
      <c r="N15" s="111"/>
      <c r="O15" s="21"/>
      <c r="P15" s="19">
        <v>100</v>
      </c>
      <c r="Q15" s="20">
        <v>245</v>
      </c>
      <c r="R15" s="20">
        <v>49</v>
      </c>
      <c r="S15" s="111">
        <v>62</v>
      </c>
      <c r="T15" s="21"/>
      <c r="U15" s="20"/>
      <c r="V15" s="20">
        <v>67</v>
      </c>
      <c r="W15" s="111"/>
      <c r="X15" s="21"/>
      <c r="Y15" s="20"/>
      <c r="Z15" s="111"/>
      <c r="AA15" s="111"/>
      <c r="AB15" s="111"/>
      <c r="AC15" s="21"/>
      <c r="AD15" s="22">
        <v>63</v>
      </c>
      <c r="AE15" s="20"/>
      <c r="AF15" s="20">
        <v>454</v>
      </c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>
        <v>11</v>
      </c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>
        <v>1</v>
      </c>
      <c r="Q16" s="24">
        <v>7</v>
      </c>
      <c r="R16" s="24">
        <v>1</v>
      </c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>
        <v>9</v>
      </c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0</v>
      </c>
      <c r="C17" s="28">
        <v>5</v>
      </c>
      <c r="D17" s="28"/>
      <c r="E17" s="113"/>
      <c r="F17" s="29"/>
      <c r="G17" s="28"/>
      <c r="H17" s="28">
        <v>3</v>
      </c>
      <c r="I17" s="113"/>
      <c r="J17" s="29"/>
      <c r="K17" s="28"/>
      <c r="L17" s="113"/>
      <c r="M17" s="113"/>
      <c r="N17" s="113"/>
      <c r="O17" s="29"/>
      <c r="P17" s="27">
        <v>29</v>
      </c>
      <c r="Q17" s="28">
        <v>0</v>
      </c>
      <c r="R17" s="28">
        <v>0</v>
      </c>
      <c r="S17" s="113">
        <v>0</v>
      </c>
      <c r="T17" s="29"/>
      <c r="U17" s="28"/>
      <c r="V17" s="28">
        <v>0</v>
      </c>
      <c r="W17" s="113"/>
      <c r="X17" s="29"/>
      <c r="Y17" s="28"/>
      <c r="Z17" s="113"/>
      <c r="AA17" s="113"/>
      <c r="AB17" s="113"/>
      <c r="AC17" s="29"/>
      <c r="AD17" s="30">
        <v>3</v>
      </c>
      <c r="AE17" s="28"/>
      <c r="AF17" s="28">
        <v>1</v>
      </c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/>
      <c r="E18" s="114"/>
      <c r="F18" s="33"/>
      <c r="G18" s="32"/>
      <c r="H18" s="32">
        <v>0</v>
      </c>
      <c r="I18" s="114"/>
      <c r="J18" s="33"/>
      <c r="K18" s="32"/>
      <c r="L18" s="114"/>
      <c r="M18" s="114"/>
      <c r="N18" s="114"/>
      <c r="O18" s="33"/>
      <c r="P18" s="31"/>
      <c r="Q18" s="32">
        <v>1</v>
      </c>
      <c r="R18" s="32">
        <v>0</v>
      </c>
      <c r="S18" s="114">
        <v>0</v>
      </c>
      <c r="T18" s="33"/>
      <c r="U18" s="32"/>
      <c r="V18" s="32">
        <v>0</v>
      </c>
      <c r="W18" s="114"/>
      <c r="X18" s="33"/>
      <c r="Y18" s="32"/>
      <c r="Z18" s="114"/>
      <c r="AA18" s="114"/>
      <c r="AB18" s="114"/>
      <c r="AC18" s="33"/>
      <c r="AD18" s="34">
        <v>1</v>
      </c>
      <c r="AE18" s="32"/>
      <c r="AF18" s="32">
        <v>0</v>
      </c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128</v>
      </c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203</v>
      </c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277</v>
      </c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94</v>
      </c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0</v>
      </c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277</v>
      </c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94</v>
      </c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>
        <v>4</v>
      </c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>
        <v>6</v>
      </c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8</v>
      </c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0</v>
      </c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341</v>
      </c>
      <c r="C48" s="61">
        <f t="shared" ref="C48:AQ53" si="3">+C6+C13+C20+C27+C34+C41</f>
        <v>333</v>
      </c>
      <c r="D48" s="61">
        <f t="shared" si="3"/>
        <v>490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183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77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231</v>
      </c>
      <c r="Q48" s="61">
        <f t="shared" si="3"/>
        <v>314</v>
      </c>
      <c r="R48" s="61">
        <f t="shared" si="3"/>
        <v>446</v>
      </c>
      <c r="S48" s="61">
        <f t="shared" si="3"/>
        <v>64</v>
      </c>
      <c r="T48" s="61">
        <f t="shared" si="3"/>
        <v>0</v>
      </c>
      <c r="U48" s="61">
        <f t="shared" si="3"/>
        <v>89</v>
      </c>
      <c r="V48" s="61">
        <f t="shared" si="3"/>
        <v>245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77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197</v>
      </c>
      <c r="AE48" s="61">
        <f t="shared" si="3"/>
        <v>406</v>
      </c>
      <c r="AF48" s="61">
        <f t="shared" si="3"/>
        <v>526</v>
      </c>
      <c r="AG48" s="61">
        <f t="shared" si="3"/>
        <v>220</v>
      </c>
      <c r="AH48" s="61">
        <f t="shared" si="3"/>
        <v>52</v>
      </c>
      <c r="AI48" s="61">
        <f t="shared" si="3"/>
        <v>151</v>
      </c>
      <c r="AJ48" s="61">
        <f t="shared" si="3"/>
        <v>274</v>
      </c>
      <c r="AK48" s="61">
        <f t="shared" si="3"/>
        <v>0</v>
      </c>
      <c r="AL48" s="61">
        <f t="shared" si="3"/>
        <v>0</v>
      </c>
      <c r="AM48" s="61">
        <f t="shared" si="3"/>
        <v>8</v>
      </c>
      <c r="AN48" s="61">
        <f t="shared" si="3"/>
        <v>11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2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2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1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341</v>
      </c>
      <c r="C50" s="43">
        <f t="shared" si="4"/>
        <v>331</v>
      </c>
      <c r="D50" s="43">
        <f t="shared" si="4"/>
        <v>490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183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75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230</v>
      </c>
      <c r="Q50" s="43">
        <f t="shared" si="3"/>
        <v>314</v>
      </c>
      <c r="R50" s="43">
        <f t="shared" si="3"/>
        <v>446</v>
      </c>
      <c r="S50" s="43">
        <f t="shared" si="3"/>
        <v>64</v>
      </c>
      <c r="T50" s="43">
        <f t="shared" si="3"/>
        <v>0</v>
      </c>
      <c r="U50" s="43">
        <f t="shared" si="3"/>
        <v>89</v>
      </c>
      <c r="V50" s="43">
        <f t="shared" si="3"/>
        <v>245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77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197</v>
      </c>
      <c r="AE50" s="43">
        <f t="shared" si="3"/>
        <v>406</v>
      </c>
      <c r="AF50" s="43">
        <f t="shared" si="3"/>
        <v>526</v>
      </c>
      <c r="AG50" s="43">
        <f t="shared" si="3"/>
        <v>220</v>
      </c>
      <c r="AH50" s="43">
        <f t="shared" si="3"/>
        <v>52</v>
      </c>
      <c r="AI50" s="43">
        <f t="shared" si="3"/>
        <v>151</v>
      </c>
      <c r="AJ50" s="43">
        <f t="shared" si="3"/>
        <v>274</v>
      </c>
      <c r="AK50" s="43">
        <f t="shared" si="3"/>
        <v>0</v>
      </c>
      <c r="AL50" s="43">
        <f t="shared" si="3"/>
        <v>0</v>
      </c>
      <c r="AM50" s="43">
        <f t="shared" si="3"/>
        <v>8</v>
      </c>
      <c r="AN50" s="43">
        <f t="shared" si="3"/>
        <v>11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4</v>
      </c>
      <c r="C51" s="62">
        <f t="shared" si="4"/>
        <v>11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6</v>
      </c>
      <c r="Q51" s="62">
        <f t="shared" si="3"/>
        <v>14</v>
      </c>
      <c r="R51" s="62">
        <f t="shared" si="3"/>
        <v>1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15</v>
      </c>
      <c r="AE51" s="62">
        <f t="shared" si="3"/>
        <v>2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13</v>
      </c>
      <c r="C52" s="60">
        <f t="shared" si="4"/>
        <v>5</v>
      </c>
      <c r="D52" s="60">
        <f t="shared" si="4"/>
        <v>9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3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10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29</v>
      </c>
      <c r="Q52" s="60">
        <f t="shared" si="3"/>
        <v>2</v>
      </c>
      <c r="R52" s="60">
        <f t="shared" si="3"/>
        <v>7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5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4</v>
      </c>
      <c r="AE52" s="60">
        <f t="shared" si="3"/>
        <v>6</v>
      </c>
      <c r="AF52" s="60">
        <f t="shared" si="3"/>
        <v>1</v>
      </c>
      <c r="AG52" s="60">
        <f t="shared" si="3"/>
        <v>2</v>
      </c>
      <c r="AH52" s="60">
        <f t="shared" si="3"/>
        <v>0</v>
      </c>
      <c r="AI52" s="60">
        <f t="shared" si="3"/>
        <v>1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1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3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1</v>
      </c>
      <c r="AE53" s="62">
        <f t="shared" si="3"/>
        <v>0</v>
      </c>
      <c r="AF53" s="62">
        <f t="shared" si="3"/>
        <v>0</v>
      </c>
      <c r="AG53" s="62">
        <f t="shared" si="3"/>
        <v>2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0.95251396648044695</v>
      </c>
      <c r="C54" s="65">
        <f t="shared" ref="C54:AQ54" si="5">+IF(SUM(C48,C51:C53)&gt;0,SUM(C48)/SUM(C48,C51:C53),"")</f>
        <v>0.95415472779369626</v>
      </c>
      <c r="D54" s="65">
        <f t="shared" si="5"/>
        <v>0.9819639278557114</v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0.9838709677419355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0.88505747126436785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0.86842105263157898</v>
      </c>
      <c r="Q54" s="65">
        <f t="shared" si="5"/>
        <v>0.94864048338368578</v>
      </c>
      <c r="R54" s="65">
        <f t="shared" si="5"/>
        <v>0.98237885462555063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>
        <f t="shared" si="9"/>
        <v>1</v>
      </c>
      <c r="V54" s="65">
        <f t="shared" si="9"/>
        <v>0.98790322580645162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0.93902439024390238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0.90783410138248843</v>
      </c>
      <c r="AE54" s="65">
        <f t="shared" si="5"/>
        <v>0.98067632850241548</v>
      </c>
      <c r="AF54" s="65">
        <f t="shared" si="5"/>
        <v>0.99810246679316883</v>
      </c>
      <c r="AG54" s="65">
        <f>+IF(SUM(AG48,AG51:AG53)&gt;0,SUM(AG48)/SUM(AG48,AG51:AG53),"")</f>
        <v>0.9821428571428571</v>
      </c>
      <c r="AH54" s="65">
        <f t="shared" ref="AH54:AJ54" si="11">+IF(SUM(AH48,AH51:AH53)&gt;0,SUM(AH48)/SUM(AH48,AH51:AH53),"")</f>
        <v>1</v>
      </c>
      <c r="AI54" s="65">
        <f t="shared" si="11"/>
        <v>0.99342105263157898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>
        <f t="shared" si="5"/>
        <v>1</v>
      </c>
      <c r="AN54" s="66">
        <f>+IF(SUM(AN48,AN51:AN53)&gt;0,SUM(AN48)/SUM(AN48,AN51:AN53),"")</f>
        <v>1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6006.0060060060059</v>
      </c>
      <c r="D55" s="68">
        <f t="shared" si="13"/>
        <v>0</v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25974.025974025975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4329.0043290043286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>
        <f t="shared" ref="AH55:AJ55" si="19">+IF(SUM(AH50,AH49)&gt;0,1000000*(SUM(AH49)/SUM(AH49:AH50)),"")</f>
        <v>0</v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>
        <f t="shared" si="13"/>
        <v>0</v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769</v>
      </c>
      <c r="C60" s="55">
        <f t="shared" si="22"/>
        <v>1053</v>
      </c>
      <c r="D60" s="55">
        <f t="shared" si="22"/>
        <v>1462</v>
      </c>
      <c r="E60" s="55">
        <f t="shared" si="22"/>
        <v>284</v>
      </c>
      <c r="F60" s="55">
        <f t="shared" si="22"/>
        <v>52</v>
      </c>
      <c r="G60" s="55">
        <f t="shared" si="22"/>
        <v>240</v>
      </c>
      <c r="H60" s="55">
        <f t="shared" si="22"/>
        <v>702</v>
      </c>
      <c r="I60" s="55">
        <f t="shared" si="22"/>
        <v>0</v>
      </c>
      <c r="J60" s="55">
        <f t="shared" si="22"/>
        <v>0</v>
      </c>
      <c r="K60" s="55">
        <f t="shared" si="22"/>
        <v>8</v>
      </c>
      <c r="L60" s="55">
        <f t="shared" si="22"/>
        <v>165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2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2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768</v>
      </c>
      <c r="C62" s="56">
        <f t="shared" si="22"/>
        <v>1051</v>
      </c>
      <c r="D62" s="56">
        <f t="shared" si="22"/>
        <v>1462</v>
      </c>
      <c r="E62" s="56">
        <f t="shared" si="22"/>
        <v>284</v>
      </c>
      <c r="F62" s="56">
        <f t="shared" si="22"/>
        <v>52</v>
      </c>
      <c r="G62" s="56">
        <f t="shared" si="22"/>
        <v>240</v>
      </c>
      <c r="H62" s="56">
        <f t="shared" si="22"/>
        <v>702</v>
      </c>
      <c r="I62" s="56">
        <f t="shared" si="22"/>
        <v>0</v>
      </c>
      <c r="J62" s="56">
        <f t="shared" si="22"/>
        <v>0</v>
      </c>
      <c r="K62" s="56">
        <f t="shared" si="22"/>
        <v>8</v>
      </c>
      <c r="L62" s="56">
        <f t="shared" si="22"/>
        <v>163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25</v>
      </c>
      <c r="C63" s="53">
        <f t="shared" si="22"/>
        <v>27</v>
      </c>
      <c r="D63" s="53">
        <f t="shared" si="22"/>
        <v>1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46</v>
      </c>
      <c r="C64" s="52">
        <f t="shared" si="22"/>
        <v>13</v>
      </c>
      <c r="D64" s="52">
        <f t="shared" si="22"/>
        <v>17</v>
      </c>
      <c r="E64" s="52">
        <f t="shared" si="22"/>
        <v>2</v>
      </c>
      <c r="F64" s="52">
        <f t="shared" si="22"/>
        <v>0</v>
      </c>
      <c r="G64" s="52">
        <f t="shared" si="22"/>
        <v>1</v>
      </c>
      <c r="H64" s="52">
        <f t="shared" si="22"/>
        <v>3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15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1</v>
      </c>
      <c r="C65" s="56">
        <f t="shared" si="22"/>
        <v>1</v>
      </c>
      <c r="D65" s="56">
        <f t="shared" si="22"/>
        <v>0</v>
      </c>
      <c r="E65" s="56">
        <f t="shared" si="22"/>
        <v>2</v>
      </c>
      <c r="F65" s="56">
        <f t="shared" si="22"/>
        <v>0</v>
      </c>
      <c r="G65" s="56">
        <f t="shared" si="22"/>
        <v>0</v>
      </c>
      <c r="H65" s="56">
        <f t="shared" si="22"/>
        <v>3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0.9628127112914131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0.95567144719687092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0.98190526875997874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2808.9887640449438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682.12824010914051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0.96790678659035156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1055.9662090813092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AA1" workbookViewId="0">
      <selection activeCell="AM12" sqref="AM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229</v>
      </c>
      <c r="C5" s="8" t="s">
        <v>75</v>
      </c>
      <c r="D5" s="8" t="s">
        <v>89</v>
      </c>
      <c r="E5" s="108" t="s">
        <v>161</v>
      </c>
      <c r="F5" s="9"/>
      <c r="G5" s="8"/>
      <c r="H5" s="8" t="s">
        <v>127</v>
      </c>
      <c r="I5" s="108"/>
      <c r="J5" s="9"/>
      <c r="K5" s="8"/>
      <c r="L5" s="108" t="s">
        <v>228</v>
      </c>
      <c r="M5" s="108"/>
      <c r="N5" s="108"/>
      <c r="O5" s="9"/>
      <c r="P5" s="7" t="s">
        <v>111</v>
      </c>
      <c r="Q5" s="8" t="s">
        <v>232</v>
      </c>
      <c r="R5" s="8" t="s">
        <v>107</v>
      </c>
      <c r="S5" s="108" t="s">
        <v>115</v>
      </c>
      <c r="T5" s="9"/>
      <c r="U5" s="8" t="s">
        <v>233</v>
      </c>
      <c r="V5" s="8" t="s">
        <v>127</v>
      </c>
      <c r="W5" s="108"/>
      <c r="X5" s="9"/>
      <c r="Y5" s="8"/>
      <c r="Z5" s="108" t="s">
        <v>141</v>
      </c>
      <c r="AA5" s="108"/>
      <c r="AB5" s="108"/>
      <c r="AC5" s="9"/>
      <c r="AD5" s="10" t="s">
        <v>78</v>
      </c>
      <c r="AE5" s="8" t="s">
        <v>101</v>
      </c>
      <c r="AF5" s="8" t="s">
        <v>107</v>
      </c>
      <c r="AG5" s="108" t="s">
        <v>115</v>
      </c>
      <c r="AH5" s="9"/>
      <c r="AI5" s="8" t="s">
        <v>80</v>
      </c>
      <c r="AJ5" s="8" t="s">
        <v>127</v>
      </c>
      <c r="AK5" s="108"/>
      <c r="AL5" s="9"/>
      <c r="AM5" s="8" t="s">
        <v>242</v>
      </c>
      <c r="AN5" s="108" t="s">
        <v>100</v>
      </c>
      <c r="AO5" s="108"/>
      <c r="AP5" s="108"/>
      <c r="AQ5" s="9"/>
    </row>
    <row r="6" spans="1:43" x14ac:dyDescent="0.2">
      <c r="A6" s="37" t="s">
        <v>0</v>
      </c>
      <c r="B6" s="11">
        <v>180</v>
      </c>
      <c r="C6" s="12">
        <v>140</v>
      </c>
      <c r="D6" s="12">
        <v>74</v>
      </c>
      <c r="E6" s="109">
        <v>24</v>
      </c>
      <c r="F6" s="13"/>
      <c r="G6" s="12"/>
      <c r="H6" s="12">
        <v>276</v>
      </c>
      <c r="I6" s="109"/>
      <c r="J6" s="13"/>
      <c r="K6" s="12"/>
      <c r="L6" s="109">
        <v>11</v>
      </c>
      <c r="M6" s="109"/>
      <c r="N6" s="109"/>
      <c r="O6" s="13"/>
      <c r="P6" s="11">
        <v>167</v>
      </c>
      <c r="Q6" s="12">
        <v>42</v>
      </c>
      <c r="R6" s="12">
        <v>431</v>
      </c>
      <c r="S6" s="109">
        <v>201</v>
      </c>
      <c r="T6" s="13"/>
      <c r="U6" s="12">
        <v>1</v>
      </c>
      <c r="V6" s="12">
        <v>239</v>
      </c>
      <c r="W6" s="109"/>
      <c r="X6" s="13"/>
      <c r="Y6" s="12"/>
      <c r="Z6" s="109">
        <v>136</v>
      </c>
      <c r="AA6" s="109"/>
      <c r="AB6" s="109"/>
      <c r="AC6" s="13"/>
      <c r="AD6" s="14">
        <v>207</v>
      </c>
      <c r="AE6" s="12">
        <v>55</v>
      </c>
      <c r="AF6" s="12">
        <v>227</v>
      </c>
      <c r="AG6" s="109">
        <v>113</v>
      </c>
      <c r="AH6" s="13"/>
      <c r="AI6" s="12">
        <v>143</v>
      </c>
      <c r="AJ6" s="12">
        <v>257</v>
      </c>
      <c r="AK6" s="109"/>
      <c r="AL6" s="13"/>
      <c r="AM6" s="12">
        <v>1</v>
      </c>
      <c r="AN6" s="109">
        <v>101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>
        <v>0</v>
      </c>
      <c r="AN7" s="110">
        <v>1</v>
      </c>
      <c r="AO7" s="110"/>
      <c r="AP7" s="110"/>
      <c r="AQ7" s="17"/>
    </row>
    <row r="8" spans="1:43" ht="13.5" thickBot="1" x14ac:dyDescent="0.25">
      <c r="A8" s="39" t="s">
        <v>2</v>
      </c>
      <c r="B8" s="19">
        <v>180</v>
      </c>
      <c r="C8" s="20">
        <v>140</v>
      </c>
      <c r="D8" s="20">
        <v>74</v>
      </c>
      <c r="E8" s="111">
        <v>24</v>
      </c>
      <c r="F8" s="21"/>
      <c r="G8" s="20"/>
      <c r="H8" s="20">
        <v>276</v>
      </c>
      <c r="I8" s="111"/>
      <c r="J8" s="21"/>
      <c r="K8" s="20"/>
      <c r="L8" s="111">
        <v>11</v>
      </c>
      <c r="M8" s="111"/>
      <c r="N8" s="111"/>
      <c r="O8" s="21"/>
      <c r="P8" s="19">
        <v>167</v>
      </c>
      <c r="Q8" s="20">
        <v>42</v>
      </c>
      <c r="R8" s="20">
        <v>431</v>
      </c>
      <c r="S8" s="111">
        <v>201</v>
      </c>
      <c r="T8" s="21"/>
      <c r="U8" s="20">
        <v>1</v>
      </c>
      <c r="V8" s="20">
        <v>239</v>
      </c>
      <c r="W8" s="111"/>
      <c r="X8" s="21"/>
      <c r="Y8" s="20"/>
      <c r="Z8" s="111">
        <v>136</v>
      </c>
      <c r="AA8" s="111"/>
      <c r="AB8" s="111"/>
      <c r="AC8" s="21"/>
      <c r="AD8" s="22">
        <v>207</v>
      </c>
      <c r="AE8" s="20">
        <v>55</v>
      </c>
      <c r="AF8" s="20">
        <v>227</v>
      </c>
      <c r="AG8" s="111">
        <v>113</v>
      </c>
      <c r="AH8" s="21"/>
      <c r="AI8" s="20">
        <v>143</v>
      </c>
      <c r="AJ8" s="20">
        <v>257</v>
      </c>
      <c r="AK8" s="111"/>
      <c r="AL8" s="21"/>
      <c r="AM8" s="20">
        <v>1</v>
      </c>
      <c r="AN8" s="111">
        <v>100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>
        <v>1</v>
      </c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>
        <v>18</v>
      </c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>
        <v>1</v>
      </c>
      <c r="AE9" s="24"/>
      <c r="AF9" s="24">
        <v>8</v>
      </c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2</v>
      </c>
      <c r="C10" s="28">
        <v>1</v>
      </c>
      <c r="D10" s="28">
        <v>1</v>
      </c>
      <c r="E10" s="113">
        <v>0</v>
      </c>
      <c r="F10" s="29"/>
      <c r="G10" s="28"/>
      <c r="H10" s="28">
        <v>0</v>
      </c>
      <c r="I10" s="113"/>
      <c r="J10" s="29"/>
      <c r="K10" s="28"/>
      <c r="L10" s="113">
        <v>0</v>
      </c>
      <c r="M10" s="113"/>
      <c r="N10" s="113"/>
      <c r="O10" s="29"/>
      <c r="P10" s="27">
        <v>5</v>
      </c>
      <c r="Q10" s="28">
        <v>0</v>
      </c>
      <c r="R10" s="28">
        <v>7</v>
      </c>
      <c r="S10" s="113">
        <v>0</v>
      </c>
      <c r="T10" s="29"/>
      <c r="U10" s="28">
        <v>0</v>
      </c>
      <c r="V10" s="28">
        <v>0</v>
      </c>
      <c r="W10" s="113"/>
      <c r="X10" s="29"/>
      <c r="Y10" s="28"/>
      <c r="Z10" s="113">
        <v>1</v>
      </c>
      <c r="AA10" s="113"/>
      <c r="AB10" s="113"/>
      <c r="AC10" s="29"/>
      <c r="AD10" s="30">
        <v>3</v>
      </c>
      <c r="AE10" s="28">
        <v>0</v>
      </c>
      <c r="AF10" s="28">
        <v>1</v>
      </c>
      <c r="AG10" s="113">
        <v>0</v>
      </c>
      <c r="AH10" s="29"/>
      <c r="AI10" s="28">
        <v>1</v>
      </c>
      <c r="AJ10" s="28">
        <v>0</v>
      </c>
      <c r="AK10" s="113"/>
      <c r="AL10" s="29"/>
      <c r="AM10" s="28">
        <v>0</v>
      </c>
      <c r="AN10" s="113">
        <v>5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/>
      <c r="E11" s="114">
        <v>0</v>
      </c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1</v>
      </c>
      <c r="S11" s="114">
        <v>0</v>
      </c>
      <c r="T11" s="33"/>
      <c r="U11" s="32">
        <v>0</v>
      </c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>
        <v>1</v>
      </c>
      <c r="AE11" s="32">
        <v>0</v>
      </c>
      <c r="AF11" s="32">
        <v>0</v>
      </c>
      <c r="AG11" s="114">
        <v>0</v>
      </c>
      <c r="AH11" s="33"/>
      <c r="AI11" s="32">
        <v>1</v>
      </c>
      <c r="AJ11" s="32">
        <v>0</v>
      </c>
      <c r="AK11" s="114"/>
      <c r="AL11" s="33"/>
      <c r="AM11" s="32">
        <v>0</v>
      </c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73</v>
      </c>
      <c r="C12" s="8" t="s">
        <v>231</v>
      </c>
      <c r="D12" s="8" t="s">
        <v>150</v>
      </c>
      <c r="E12" s="108" t="s">
        <v>115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78</v>
      </c>
      <c r="Q12" s="8" t="s">
        <v>102</v>
      </c>
      <c r="R12" s="8"/>
      <c r="S12" s="108"/>
      <c r="T12" s="9"/>
      <c r="U12" s="8" t="s">
        <v>234</v>
      </c>
      <c r="V12" s="8"/>
      <c r="W12" s="108"/>
      <c r="X12" s="9"/>
      <c r="Y12" s="8"/>
      <c r="Z12" s="108"/>
      <c r="AA12" s="108"/>
      <c r="AB12" s="108"/>
      <c r="AC12" s="9"/>
      <c r="AD12" s="10" t="s">
        <v>87</v>
      </c>
      <c r="AE12" s="8" t="s">
        <v>104</v>
      </c>
      <c r="AF12" s="8" t="s">
        <v>128</v>
      </c>
      <c r="AG12" s="108" t="s">
        <v>154</v>
      </c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60</v>
      </c>
      <c r="C13" s="12">
        <v>60</v>
      </c>
      <c r="D13" s="12">
        <v>240</v>
      </c>
      <c r="E13" s="109">
        <v>166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93</v>
      </c>
      <c r="Q13" s="12">
        <v>124</v>
      </c>
      <c r="R13" s="12"/>
      <c r="S13" s="109"/>
      <c r="T13" s="13"/>
      <c r="U13" s="12">
        <v>20</v>
      </c>
      <c r="V13" s="12"/>
      <c r="W13" s="109"/>
      <c r="X13" s="13"/>
      <c r="Y13" s="12"/>
      <c r="Z13" s="109"/>
      <c r="AA13" s="109"/>
      <c r="AB13" s="109"/>
      <c r="AC13" s="13"/>
      <c r="AD13" s="14">
        <v>2</v>
      </c>
      <c r="AE13" s="12">
        <v>90</v>
      </c>
      <c r="AF13" s="12">
        <v>176</v>
      </c>
      <c r="AG13" s="109">
        <v>30</v>
      </c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1</v>
      </c>
      <c r="Q14" s="16">
        <v>1</v>
      </c>
      <c r="R14" s="16"/>
      <c r="S14" s="110"/>
      <c r="T14" s="17"/>
      <c r="U14" s="16">
        <v>0</v>
      </c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>
        <v>0</v>
      </c>
      <c r="AG14" s="110">
        <v>0</v>
      </c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60</v>
      </c>
      <c r="C15" s="20">
        <v>60</v>
      </c>
      <c r="D15" s="20">
        <v>240</v>
      </c>
      <c r="E15" s="111">
        <v>166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92</v>
      </c>
      <c r="Q15" s="20">
        <v>123</v>
      </c>
      <c r="R15" s="20"/>
      <c r="S15" s="111"/>
      <c r="T15" s="21"/>
      <c r="U15" s="20">
        <v>20</v>
      </c>
      <c r="V15" s="20"/>
      <c r="W15" s="111"/>
      <c r="X15" s="21"/>
      <c r="Y15" s="20"/>
      <c r="Z15" s="111"/>
      <c r="AA15" s="111"/>
      <c r="AB15" s="111"/>
      <c r="AC15" s="21"/>
      <c r="AD15" s="22">
        <v>2</v>
      </c>
      <c r="AE15" s="20">
        <v>90</v>
      </c>
      <c r="AF15" s="20">
        <v>176</v>
      </c>
      <c r="AG15" s="111">
        <v>30</v>
      </c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>
        <v>1</v>
      </c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>
        <v>4</v>
      </c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0</v>
      </c>
      <c r="C17" s="28">
        <v>0</v>
      </c>
      <c r="D17" s="28">
        <v>33</v>
      </c>
      <c r="E17" s="113">
        <v>0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14</v>
      </c>
      <c r="Q17" s="28">
        <v>2</v>
      </c>
      <c r="R17" s="28"/>
      <c r="S17" s="113"/>
      <c r="T17" s="29"/>
      <c r="U17" s="28">
        <v>0</v>
      </c>
      <c r="V17" s="28"/>
      <c r="W17" s="113"/>
      <c r="X17" s="29"/>
      <c r="Y17" s="28"/>
      <c r="Z17" s="113"/>
      <c r="AA17" s="113"/>
      <c r="AB17" s="113"/>
      <c r="AC17" s="29"/>
      <c r="AD17" s="30">
        <v>0</v>
      </c>
      <c r="AE17" s="28">
        <v>0</v>
      </c>
      <c r="AF17" s="28">
        <v>0</v>
      </c>
      <c r="AG17" s="113">
        <v>0</v>
      </c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/>
      <c r="E18" s="114">
        <v>4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1</v>
      </c>
      <c r="Q18" s="32">
        <v>1</v>
      </c>
      <c r="R18" s="32"/>
      <c r="S18" s="114"/>
      <c r="T18" s="33"/>
      <c r="U18" s="32">
        <v>0</v>
      </c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0</v>
      </c>
      <c r="AF18" s="32">
        <v>0</v>
      </c>
      <c r="AG18" s="114">
        <v>0</v>
      </c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122</v>
      </c>
      <c r="C19" s="8" t="s">
        <v>123</v>
      </c>
      <c r="D19" s="8" t="s">
        <v>107</v>
      </c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103</v>
      </c>
      <c r="R19" s="8"/>
      <c r="S19" s="108"/>
      <c r="T19" s="9"/>
      <c r="U19" s="8" t="s">
        <v>235</v>
      </c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236</v>
      </c>
      <c r="AF19" s="8"/>
      <c r="AG19" s="108" t="s">
        <v>161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61</v>
      </c>
      <c r="C20" s="12">
        <v>48</v>
      </c>
      <c r="D20" s="12">
        <v>62</v>
      </c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60</v>
      </c>
      <c r="R20" s="12"/>
      <c r="S20" s="109"/>
      <c r="T20" s="13"/>
      <c r="U20" s="12">
        <v>32</v>
      </c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146</v>
      </c>
      <c r="AF20" s="12"/>
      <c r="AG20" s="109">
        <v>50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>
        <v>0</v>
      </c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/>
      <c r="S21" s="110"/>
      <c r="T21" s="17"/>
      <c r="U21" s="16">
        <v>0</v>
      </c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/>
      <c r="AG21" s="110">
        <v>0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61</v>
      </c>
      <c r="C22" s="20">
        <v>48</v>
      </c>
      <c r="D22" s="20">
        <v>62</v>
      </c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60</v>
      </c>
      <c r="R22" s="20"/>
      <c r="S22" s="111"/>
      <c r="T22" s="21"/>
      <c r="U22" s="20">
        <v>32</v>
      </c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146</v>
      </c>
      <c r="AF22" s="20"/>
      <c r="AG22" s="111">
        <v>50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>
        <v>2</v>
      </c>
      <c r="C23" s="24"/>
      <c r="D23" s="24">
        <v>1</v>
      </c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5</v>
      </c>
      <c r="C24" s="28">
        <v>2</v>
      </c>
      <c r="D24" s="28">
        <v>1</v>
      </c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1</v>
      </c>
      <c r="R24" s="28"/>
      <c r="S24" s="113"/>
      <c r="T24" s="29"/>
      <c r="U24" s="28">
        <v>0</v>
      </c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0</v>
      </c>
      <c r="AF24" s="28"/>
      <c r="AG24" s="113">
        <v>0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3</v>
      </c>
      <c r="C25" s="32">
        <v>0</v>
      </c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/>
      <c r="S25" s="114"/>
      <c r="T25" s="33"/>
      <c r="U25" s="32">
        <v>0</v>
      </c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/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230</v>
      </c>
      <c r="C26" s="8" t="s">
        <v>232</v>
      </c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101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237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36</v>
      </c>
      <c r="C27" s="12">
        <v>78</v>
      </c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5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35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>
        <v>0</v>
      </c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36</v>
      </c>
      <c r="C29" s="20">
        <v>78</v>
      </c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5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35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>
        <v>4</v>
      </c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1</v>
      </c>
      <c r="C31" s="28">
        <v>0</v>
      </c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0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1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0</v>
      </c>
      <c r="C32" s="32">
        <v>0</v>
      </c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0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337</v>
      </c>
      <c r="C48" s="61">
        <f t="shared" ref="C48:AQ53" si="3">+C6+C13+C20+C27+C34+C41</f>
        <v>326</v>
      </c>
      <c r="D48" s="61">
        <f t="shared" si="3"/>
        <v>376</v>
      </c>
      <c r="E48" s="61">
        <f t="shared" si="3"/>
        <v>190</v>
      </c>
      <c r="F48" s="61">
        <f t="shared" si="3"/>
        <v>0</v>
      </c>
      <c r="G48" s="61">
        <f t="shared" si="3"/>
        <v>0</v>
      </c>
      <c r="H48" s="61">
        <f t="shared" si="3"/>
        <v>276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11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260</v>
      </c>
      <c r="Q48" s="61">
        <f t="shared" si="3"/>
        <v>231</v>
      </c>
      <c r="R48" s="61">
        <f t="shared" si="3"/>
        <v>431</v>
      </c>
      <c r="S48" s="61">
        <f t="shared" si="3"/>
        <v>201</v>
      </c>
      <c r="T48" s="61">
        <f t="shared" si="3"/>
        <v>0</v>
      </c>
      <c r="U48" s="61">
        <f t="shared" si="3"/>
        <v>53</v>
      </c>
      <c r="V48" s="61">
        <f t="shared" si="3"/>
        <v>239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136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209</v>
      </c>
      <c r="AE48" s="61">
        <f t="shared" si="3"/>
        <v>326</v>
      </c>
      <c r="AF48" s="61">
        <f t="shared" si="3"/>
        <v>403</v>
      </c>
      <c r="AG48" s="61">
        <f t="shared" si="3"/>
        <v>193</v>
      </c>
      <c r="AH48" s="61">
        <f t="shared" si="3"/>
        <v>0</v>
      </c>
      <c r="AI48" s="61">
        <f t="shared" si="3"/>
        <v>143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1</v>
      </c>
      <c r="AN48" s="61">
        <f t="shared" si="3"/>
        <v>101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1</v>
      </c>
      <c r="Q49" s="43">
        <f t="shared" si="3"/>
        <v>1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1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337</v>
      </c>
      <c r="C50" s="43">
        <f t="shared" si="4"/>
        <v>326</v>
      </c>
      <c r="D50" s="43">
        <f t="shared" si="4"/>
        <v>376</v>
      </c>
      <c r="E50" s="43">
        <f t="shared" si="4"/>
        <v>190</v>
      </c>
      <c r="F50" s="43">
        <f t="shared" si="4"/>
        <v>0</v>
      </c>
      <c r="G50" s="43">
        <f t="shared" si="3"/>
        <v>0</v>
      </c>
      <c r="H50" s="43">
        <f t="shared" si="3"/>
        <v>276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11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259</v>
      </c>
      <c r="Q50" s="43">
        <f t="shared" si="3"/>
        <v>230</v>
      </c>
      <c r="R50" s="43">
        <f t="shared" si="3"/>
        <v>431</v>
      </c>
      <c r="S50" s="43">
        <f t="shared" si="3"/>
        <v>201</v>
      </c>
      <c r="T50" s="43">
        <f t="shared" si="3"/>
        <v>0</v>
      </c>
      <c r="U50" s="43">
        <f t="shared" si="3"/>
        <v>53</v>
      </c>
      <c r="V50" s="43">
        <f t="shared" si="3"/>
        <v>239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136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209</v>
      </c>
      <c r="AE50" s="43">
        <f t="shared" si="3"/>
        <v>326</v>
      </c>
      <c r="AF50" s="43">
        <f t="shared" si="3"/>
        <v>403</v>
      </c>
      <c r="AG50" s="43">
        <f t="shared" si="3"/>
        <v>193</v>
      </c>
      <c r="AH50" s="43">
        <f t="shared" si="3"/>
        <v>0</v>
      </c>
      <c r="AI50" s="43">
        <f t="shared" si="3"/>
        <v>143</v>
      </c>
      <c r="AJ50" s="43">
        <f t="shared" si="3"/>
        <v>257</v>
      </c>
      <c r="AK50" s="43">
        <f t="shared" si="3"/>
        <v>0</v>
      </c>
      <c r="AL50" s="43">
        <f t="shared" si="3"/>
        <v>0</v>
      </c>
      <c r="AM50" s="43">
        <f t="shared" si="3"/>
        <v>1</v>
      </c>
      <c r="AN50" s="43">
        <f t="shared" si="3"/>
        <v>100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6</v>
      </c>
      <c r="C51" s="62">
        <f t="shared" si="4"/>
        <v>0</v>
      </c>
      <c r="D51" s="62">
        <f t="shared" si="4"/>
        <v>3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4</v>
      </c>
      <c r="Q51" s="62">
        <f t="shared" si="3"/>
        <v>0</v>
      </c>
      <c r="R51" s="62">
        <f t="shared" si="3"/>
        <v>18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1</v>
      </c>
      <c r="AE51" s="62">
        <f t="shared" si="3"/>
        <v>0</v>
      </c>
      <c r="AF51" s="62">
        <f t="shared" si="3"/>
        <v>8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8</v>
      </c>
      <c r="C52" s="60">
        <f t="shared" si="4"/>
        <v>3</v>
      </c>
      <c r="D52" s="60">
        <f t="shared" si="4"/>
        <v>35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19</v>
      </c>
      <c r="Q52" s="60">
        <f t="shared" si="3"/>
        <v>3</v>
      </c>
      <c r="R52" s="60">
        <f t="shared" si="3"/>
        <v>7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1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3</v>
      </c>
      <c r="AE52" s="60">
        <f t="shared" si="3"/>
        <v>1</v>
      </c>
      <c r="AF52" s="60">
        <f t="shared" si="3"/>
        <v>1</v>
      </c>
      <c r="AG52" s="60">
        <f t="shared" si="3"/>
        <v>0</v>
      </c>
      <c r="AH52" s="60">
        <f t="shared" si="3"/>
        <v>0</v>
      </c>
      <c r="AI52" s="60">
        <f t="shared" si="3"/>
        <v>1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5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3</v>
      </c>
      <c r="C53" s="62">
        <f t="shared" si="4"/>
        <v>0</v>
      </c>
      <c r="D53" s="62">
        <f t="shared" si="4"/>
        <v>0</v>
      </c>
      <c r="E53" s="62">
        <f t="shared" si="4"/>
        <v>4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1</v>
      </c>
      <c r="Q53" s="62">
        <f t="shared" si="3"/>
        <v>1</v>
      </c>
      <c r="R53" s="62">
        <f t="shared" si="3"/>
        <v>1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1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1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0.95197740112994356</v>
      </c>
      <c r="C54" s="65">
        <f t="shared" ref="C54:AQ54" si="5">+IF(SUM(C48,C51:C53)&gt;0,SUM(C48)/SUM(C48,C51:C53),"")</f>
        <v>0.99088145896656532</v>
      </c>
      <c r="D54" s="65">
        <f t="shared" si="5"/>
        <v>0.90821256038647347</v>
      </c>
      <c r="E54" s="65">
        <f>+IF(SUM(E48,E51:E53)&gt;0,SUM(E48)/SUM(E48,E51:E53),"")</f>
        <v>0.97938144329896903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1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0.91549295774647887</v>
      </c>
      <c r="Q54" s="65">
        <f t="shared" si="5"/>
        <v>0.98297872340425529</v>
      </c>
      <c r="R54" s="65">
        <f t="shared" si="5"/>
        <v>0.94310722100656452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>
        <f t="shared" si="9"/>
        <v>1</v>
      </c>
      <c r="V54" s="65">
        <f t="shared" si="9"/>
        <v>0.99583333333333335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0.99270072992700731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0.97663551401869164</v>
      </c>
      <c r="AE54" s="65">
        <f t="shared" si="5"/>
        <v>0.99694189602446481</v>
      </c>
      <c r="AF54" s="65">
        <f t="shared" si="5"/>
        <v>0.97815533980582525</v>
      </c>
      <c r="AG54" s="65">
        <f>+IF(SUM(AG48,AG51:AG53)&gt;0,SUM(AG48)/SUM(AG48,AG51:AG53),"")</f>
        <v>1</v>
      </c>
      <c r="AH54" s="65" t="str">
        <f t="shared" ref="AH54:AJ54" si="11">+IF(SUM(AH48,AH51:AH53)&gt;0,SUM(AH48)/SUM(AH48,AH51:AH53),"")</f>
        <v/>
      </c>
      <c r="AI54" s="65">
        <f t="shared" si="11"/>
        <v>0.98620689655172411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>
        <f t="shared" si="5"/>
        <v>1</v>
      </c>
      <c r="AN54" s="66">
        <f>+IF(SUM(AN48,AN51:AN53)&gt;0,SUM(AN48)/SUM(AN48,AN51:AN53),"")</f>
        <v>0.95283018867924529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3846.1538461538462</v>
      </c>
      <c r="Q55" s="68">
        <f t="shared" si="13"/>
        <v>4329.0043290043286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>
        <f t="shared" si="13"/>
        <v>0</v>
      </c>
      <c r="AN55" s="69">
        <f>+IF(SUM(AN50,AN49)&gt;0,1000000*(SUM(AN49)/SUM(AN49:AN50)),"")</f>
        <v>9900.9900990099013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806</v>
      </c>
      <c r="C60" s="55">
        <f t="shared" si="22"/>
        <v>883</v>
      </c>
      <c r="D60" s="55">
        <f t="shared" si="22"/>
        <v>1210</v>
      </c>
      <c r="E60" s="55">
        <f t="shared" si="22"/>
        <v>584</v>
      </c>
      <c r="F60" s="55">
        <f t="shared" si="22"/>
        <v>0</v>
      </c>
      <c r="G60" s="55">
        <f t="shared" si="22"/>
        <v>196</v>
      </c>
      <c r="H60" s="55">
        <f t="shared" si="22"/>
        <v>772</v>
      </c>
      <c r="I60" s="55">
        <f t="shared" si="22"/>
        <v>0</v>
      </c>
      <c r="J60" s="55">
        <f t="shared" si="22"/>
        <v>0</v>
      </c>
      <c r="K60" s="55">
        <f t="shared" si="22"/>
        <v>1</v>
      </c>
      <c r="L60" s="55">
        <f t="shared" si="22"/>
        <v>248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1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1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805</v>
      </c>
      <c r="C62" s="56">
        <f t="shared" si="22"/>
        <v>882</v>
      </c>
      <c r="D62" s="56">
        <f t="shared" si="22"/>
        <v>1210</v>
      </c>
      <c r="E62" s="56">
        <f t="shared" si="22"/>
        <v>584</v>
      </c>
      <c r="F62" s="56">
        <f t="shared" si="22"/>
        <v>0</v>
      </c>
      <c r="G62" s="56">
        <f t="shared" si="22"/>
        <v>196</v>
      </c>
      <c r="H62" s="56">
        <f t="shared" si="22"/>
        <v>772</v>
      </c>
      <c r="I62" s="56">
        <f t="shared" si="22"/>
        <v>0</v>
      </c>
      <c r="J62" s="56">
        <f t="shared" si="22"/>
        <v>0</v>
      </c>
      <c r="K62" s="56">
        <f t="shared" si="22"/>
        <v>1</v>
      </c>
      <c r="L62" s="56">
        <f t="shared" si="22"/>
        <v>247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11</v>
      </c>
      <c r="C63" s="53">
        <f t="shared" si="22"/>
        <v>0</v>
      </c>
      <c r="D63" s="53">
        <f t="shared" si="22"/>
        <v>29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30</v>
      </c>
      <c r="C64" s="52">
        <f t="shared" si="22"/>
        <v>7</v>
      </c>
      <c r="D64" s="52">
        <f t="shared" si="22"/>
        <v>43</v>
      </c>
      <c r="E64" s="52">
        <f t="shared" si="22"/>
        <v>0</v>
      </c>
      <c r="F64" s="52">
        <f t="shared" si="22"/>
        <v>0</v>
      </c>
      <c r="G64" s="52">
        <f t="shared" si="22"/>
        <v>1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6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5</v>
      </c>
      <c r="C65" s="56">
        <f t="shared" si="22"/>
        <v>1</v>
      </c>
      <c r="D65" s="56">
        <f t="shared" si="22"/>
        <v>1</v>
      </c>
      <c r="E65" s="56">
        <f t="shared" si="22"/>
        <v>4</v>
      </c>
      <c r="F65" s="56">
        <f t="shared" si="22"/>
        <v>0</v>
      </c>
      <c r="G65" s="56">
        <f t="shared" si="22"/>
        <v>1</v>
      </c>
      <c r="H65" s="56">
        <f t="shared" si="22"/>
        <v>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0.9607097591888466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0.96515245799626637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0.98670694864048336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0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1289.4906511927788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612.36987140232702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0.97107438016528924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638.29787234042544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V4" workbookViewId="0">
      <selection activeCell="AK22" sqref="AK2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87</v>
      </c>
      <c r="C5" s="8" t="s">
        <v>237</v>
      </c>
      <c r="D5" s="8" t="s">
        <v>128</v>
      </c>
      <c r="E5" s="108"/>
      <c r="F5" s="9"/>
      <c r="G5" s="8"/>
      <c r="H5" s="8" t="s">
        <v>127</v>
      </c>
      <c r="I5" s="108"/>
      <c r="J5" s="9"/>
      <c r="K5" s="8"/>
      <c r="L5" s="108" t="s">
        <v>141</v>
      </c>
      <c r="M5" s="108"/>
      <c r="N5" s="108"/>
      <c r="O5" s="9"/>
      <c r="P5" s="7" t="s">
        <v>83</v>
      </c>
      <c r="Q5" s="8" t="s">
        <v>238</v>
      </c>
      <c r="R5" s="8" t="s">
        <v>150</v>
      </c>
      <c r="S5" s="108" t="s">
        <v>161</v>
      </c>
      <c r="T5" s="9"/>
      <c r="U5" s="8" t="s">
        <v>80</v>
      </c>
      <c r="V5" s="8" t="s">
        <v>127</v>
      </c>
      <c r="W5" s="108"/>
      <c r="X5" s="9"/>
      <c r="Y5" s="8"/>
      <c r="Z5" s="108" t="s">
        <v>120</v>
      </c>
      <c r="AA5" s="108"/>
      <c r="AB5" s="108"/>
      <c r="AC5" s="9"/>
      <c r="AD5" s="10" t="s">
        <v>166</v>
      </c>
      <c r="AE5" s="8" t="s">
        <v>240</v>
      </c>
      <c r="AF5" s="8" t="s">
        <v>150</v>
      </c>
      <c r="AG5" s="108" t="s">
        <v>161</v>
      </c>
      <c r="AH5" s="9"/>
      <c r="AI5" s="8" t="s">
        <v>81</v>
      </c>
      <c r="AJ5" s="8" t="s">
        <v>127</v>
      </c>
      <c r="AK5" s="108"/>
      <c r="AL5" s="9"/>
      <c r="AM5" s="8"/>
      <c r="AN5" s="108" t="s">
        <v>140</v>
      </c>
      <c r="AO5" s="108"/>
      <c r="AP5" s="108"/>
      <c r="AQ5" s="9"/>
    </row>
    <row r="6" spans="1:43" x14ac:dyDescent="0.2">
      <c r="A6" s="37" t="s">
        <v>0</v>
      </c>
      <c r="B6" s="11">
        <v>118</v>
      </c>
      <c r="C6" s="12">
        <v>85</v>
      </c>
      <c r="D6" s="12">
        <v>144</v>
      </c>
      <c r="E6" s="109"/>
      <c r="F6" s="13"/>
      <c r="G6" s="12"/>
      <c r="H6" s="12">
        <v>255</v>
      </c>
      <c r="I6" s="109"/>
      <c r="J6" s="13"/>
      <c r="K6" s="12"/>
      <c r="L6" s="109">
        <v>163</v>
      </c>
      <c r="M6" s="109"/>
      <c r="N6" s="109"/>
      <c r="O6" s="13"/>
      <c r="P6" s="11">
        <v>136</v>
      </c>
      <c r="Q6" s="12">
        <v>11</v>
      </c>
      <c r="R6" s="12">
        <v>481</v>
      </c>
      <c r="S6" s="109">
        <v>213</v>
      </c>
      <c r="T6" s="13"/>
      <c r="U6" s="12">
        <v>5</v>
      </c>
      <c r="V6" s="12">
        <v>383</v>
      </c>
      <c r="W6" s="109"/>
      <c r="X6" s="13"/>
      <c r="Y6" s="12"/>
      <c r="Z6" s="109">
        <v>176</v>
      </c>
      <c r="AA6" s="109"/>
      <c r="AB6" s="109"/>
      <c r="AC6" s="13"/>
      <c r="AD6" s="14">
        <v>261</v>
      </c>
      <c r="AE6" s="12">
        <v>6</v>
      </c>
      <c r="AF6" s="12">
        <v>359</v>
      </c>
      <c r="AG6" s="109">
        <v>15</v>
      </c>
      <c r="AH6" s="13"/>
      <c r="AI6" s="12">
        <v>177</v>
      </c>
      <c r="AJ6" s="12">
        <v>384</v>
      </c>
      <c r="AK6" s="109"/>
      <c r="AL6" s="13"/>
      <c r="AM6" s="12"/>
      <c r="AN6" s="109">
        <v>181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/>
      <c r="F7" s="17"/>
      <c r="G7" s="16"/>
      <c r="H7" s="16">
        <v>0</v>
      </c>
      <c r="I7" s="110"/>
      <c r="J7" s="17"/>
      <c r="K7" s="16"/>
      <c r="L7" s="110">
        <v>3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1</v>
      </c>
      <c r="T7" s="17"/>
      <c r="U7" s="16">
        <v>0</v>
      </c>
      <c r="V7" s="16">
        <v>0</v>
      </c>
      <c r="W7" s="110"/>
      <c r="X7" s="17"/>
      <c r="Y7" s="16"/>
      <c r="Z7" s="110">
        <v>1</v>
      </c>
      <c r="AA7" s="110"/>
      <c r="AB7" s="110"/>
      <c r="AC7" s="17"/>
      <c r="AD7" s="18">
        <v>1</v>
      </c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/>
      <c r="AN7" s="110">
        <v>2</v>
      </c>
      <c r="AO7" s="110"/>
      <c r="AP7" s="110"/>
      <c r="AQ7" s="17"/>
    </row>
    <row r="8" spans="1:43" ht="13.5" thickBot="1" x14ac:dyDescent="0.25">
      <c r="A8" s="39" t="s">
        <v>2</v>
      </c>
      <c r="B8" s="19">
        <v>118</v>
      </c>
      <c r="C8" s="20">
        <v>85</v>
      </c>
      <c r="D8" s="20">
        <v>144</v>
      </c>
      <c r="E8" s="111"/>
      <c r="F8" s="21"/>
      <c r="G8" s="20"/>
      <c r="H8" s="20">
        <v>255</v>
      </c>
      <c r="I8" s="111"/>
      <c r="J8" s="21"/>
      <c r="K8" s="20"/>
      <c r="L8" s="111">
        <v>160</v>
      </c>
      <c r="M8" s="111"/>
      <c r="N8" s="111"/>
      <c r="O8" s="21"/>
      <c r="P8" s="19">
        <v>136</v>
      </c>
      <c r="Q8" s="20">
        <v>11</v>
      </c>
      <c r="R8" s="20">
        <v>481</v>
      </c>
      <c r="S8" s="111">
        <v>212</v>
      </c>
      <c r="T8" s="21"/>
      <c r="U8" s="20">
        <v>5</v>
      </c>
      <c r="V8" s="20">
        <v>383</v>
      </c>
      <c r="W8" s="111"/>
      <c r="X8" s="21"/>
      <c r="Y8" s="20"/>
      <c r="Z8" s="111">
        <v>175</v>
      </c>
      <c r="AA8" s="111"/>
      <c r="AB8" s="111"/>
      <c r="AC8" s="21"/>
      <c r="AD8" s="22">
        <v>260</v>
      </c>
      <c r="AE8" s="20">
        <v>6</v>
      </c>
      <c r="AF8" s="20">
        <v>359</v>
      </c>
      <c r="AG8" s="111">
        <v>15</v>
      </c>
      <c r="AH8" s="21"/>
      <c r="AI8" s="20">
        <v>177</v>
      </c>
      <c r="AJ8" s="20">
        <v>384</v>
      </c>
      <c r="AK8" s="111"/>
      <c r="AL8" s="21"/>
      <c r="AM8" s="20"/>
      <c r="AN8" s="111">
        <v>179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>
        <v>2</v>
      </c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>
        <v>3</v>
      </c>
      <c r="AE9" s="24"/>
      <c r="AF9" s="24">
        <v>1</v>
      </c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0</v>
      </c>
      <c r="D10" s="28">
        <v>0</v>
      </c>
      <c r="E10" s="113"/>
      <c r="F10" s="29"/>
      <c r="G10" s="28"/>
      <c r="H10" s="28">
        <v>0</v>
      </c>
      <c r="I10" s="113"/>
      <c r="J10" s="29"/>
      <c r="K10" s="28"/>
      <c r="L10" s="113">
        <v>9</v>
      </c>
      <c r="M10" s="113"/>
      <c r="N10" s="113"/>
      <c r="O10" s="29"/>
      <c r="P10" s="27">
        <v>0</v>
      </c>
      <c r="Q10" s="28">
        <v>0</v>
      </c>
      <c r="R10" s="28">
        <v>7</v>
      </c>
      <c r="S10" s="113">
        <v>0</v>
      </c>
      <c r="T10" s="29"/>
      <c r="U10" s="28">
        <v>0</v>
      </c>
      <c r="V10" s="28">
        <v>3</v>
      </c>
      <c r="W10" s="113"/>
      <c r="X10" s="29"/>
      <c r="Y10" s="28"/>
      <c r="Z10" s="113">
        <v>7</v>
      </c>
      <c r="AA10" s="113"/>
      <c r="AB10" s="113"/>
      <c r="AC10" s="29"/>
      <c r="AD10" s="30">
        <v>1</v>
      </c>
      <c r="AE10" s="28">
        <v>0</v>
      </c>
      <c r="AF10" s="28">
        <v>2</v>
      </c>
      <c r="AG10" s="113">
        <v>0</v>
      </c>
      <c r="AH10" s="29"/>
      <c r="AI10" s="28">
        <v>2</v>
      </c>
      <c r="AJ10" s="28">
        <v>1</v>
      </c>
      <c r="AK10" s="113"/>
      <c r="AL10" s="29"/>
      <c r="AM10" s="28"/>
      <c r="AN10" s="113">
        <v>12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0</v>
      </c>
      <c r="E11" s="114"/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2</v>
      </c>
      <c r="S11" s="114">
        <v>5</v>
      </c>
      <c r="T11" s="33"/>
      <c r="U11" s="32">
        <v>0</v>
      </c>
      <c r="V11" s="32">
        <v>3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1</v>
      </c>
      <c r="AG11" s="114">
        <v>0</v>
      </c>
      <c r="AH11" s="33"/>
      <c r="AI11" s="32">
        <v>0</v>
      </c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82</v>
      </c>
      <c r="C12" s="8" t="s">
        <v>106</v>
      </c>
      <c r="D12" s="8" t="s">
        <v>89</v>
      </c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239</v>
      </c>
      <c r="Q12" s="8" t="s">
        <v>97</v>
      </c>
      <c r="R12" s="8"/>
      <c r="S12" s="108"/>
      <c r="T12" s="9"/>
      <c r="U12" s="8" t="s">
        <v>184</v>
      </c>
      <c r="V12" s="8"/>
      <c r="W12" s="108"/>
      <c r="X12" s="9"/>
      <c r="Y12" s="8"/>
      <c r="Z12" s="108"/>
      <c r="AA12" s="108"/>
      <c r="AB12" s="108"/>
      <c r="AC12" s="9"/>
      <c r="AD12" s="10" t="s">
        <v>116</v>
      </c>
      <c r="AE12" s="8" t="s">
        <v>105</v>
      </c>
      <c r="AF12" s="8" t="s">
        <v>107</v>
      </c>
      <c r="AG12" s="108" t="s">
        <v>129</v>
      </c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210</v>
      </c>
      <c r="C13" s="12">
        <v>140</v>
      </c>
      <c r="D13" s="12">
        <v>281</v>
      </c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30</v>
      </c>
      <c r="Q13" s="12">
        <v>30</v>
      </c>
      <c r="R13" s="12"/>
      <c r="S13" s="109"/>
      <c r="T13" s="13"/>
      <c r="U13" s="12">
        <v>10</v>
      </c>
      <c r="V13" s="12"/>
      <c r="W13" s="109"/>
      <c r="X13" s="13"/>
      <c r="Y13" s="12"/>
      <c r="Z13" s="109"/>
      <c r="AA13" s="109"/>
      <c r="AB13" s="109"/>
      <c r="AC13" s="13"/>
      <c r="AD13" s="14">
        <v>212</v>
      </c>
      <c r="AE13" s="12">
        <v>140</v>
      </c>
      <c r="AF13" s="12">
        <v>124</v>
      </c>
      <c r="AG13" s="109">
        <v>53</v>
      </c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/>
      <c r="S14" s="110"/>
      <c r="T14" s="17"/>
      <c r="U14" s="16">
        <v>0</v>
      </c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>
        <v>0</v>
      </c>
      <c r="AG14" s="110">
        <v>0</v>
      </c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210</v>
      </c>
      <c r="C15" s="20">
        <v>140</v>
      </c>
      <c r="D15" s="20">
        <v>281</v>
      </c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30</v>
      </c>
      <c r="Q15" s="20">
        <v>30</v>
      </c>
      <c r="R15" s="20"/>
      <c r="S15" s="111"/>
      <c r="T15" s="21"/>
      <c r="U15" s="20">
        <v>10</v>
      </c>
      <c r="V15" s="20"/>
      <c r="W15" s="111"/>
      <c r="X15" s="21"/>
      <c r="Y15" s="20"/>
      <c r="Z15" s="111"/>
      <c r="AA15" s="111"/>
      <c r="AB15" s="111"/>
      <c r="AC15" s="21"/>
      <c r="AD15" s="22">
        <v>212</v>
      </c>
      <c r="AE15" s="20">
        <v>140</v>
      </c>
      <c r="AF15" s="20">
        <v>124</v>
      </c>
      <c r="AG15" s="111">
        <v>53</v>
      </c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>
        <v>12</v>
      </c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7</v>
      </c>
      <c r="C17" s="28">
        <v>3</v>
      </c>
      <c r="D17" s="28">
        <v>0</v>
      </c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0</v>
      </c>
      <c r="Q17" s="28">
        <v>2</v>
      </c>
      <c r="R17" s="28"/>
      <c r="S17" s="113"/>
      <c r="T17" s="29"/>
      <c r="U17" s="28">
        <v>0</v>
      </c>
      <c r="V17" s="28"/>
      <c r="W17" s="113"/>
      <c r="X17" s="29"/>
      <c r="Y17" s="28"/>
      <c r="Z17" s="113"/>
      <c r="AA17" s="113"/>
      <c r="AB17" s="113"/>
      <c r="AC17" s="29"/>
      <c r="AD17" s="30">
        <v>0</v>
      </c>
      <c r="AE17" s="28">
        <v>7</v>
      </c>
      <c r="AF17" s="28">
        <v>0</v>
      </c>
      <c r="AG17" s="113">
        <v>4</v>
      </c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4</v>
      </c>
      <c r="D18" s="32">
        <v>0</v>
      </c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/>
      <c r="S18" s="114"/>
      <c r="T18" s="33"/>
      <c r="U18" s="32">
        <v>0</v>
      </c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11</v>
      </c>
      <c r="AF18" s="32">
        <v>0</v>
      </c>
      <c r="AG18" s="114">
        <v>0</v>
      </c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83</v>
      </c>
      <c r="C19" s="8" t="s">
        <v>165</v>
      </c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 t="s">
        <v>166</v>
      </c>
      <c r="Q19" s="8" t="s">
        <v>194</v>
      </c>
      <c r="R19" s="8"/>
      <c r="S19" s="108"/>
      <c r="T19" s="9"/>
      <c r="U19" s="8" t="s">
        <v>81</v>
      </c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124</v>
      </c>
      <c r="AF19" s="8"/>
      <c r="AG19" s="108" t="s">
        <v>114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64</v>
      </c>
      <c r="C20" s="12">
        <v>180</v>
      </c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>
        <v>219</v>
      </c>
      <c r="Q20" s="12">
        <v>120</v>
      </c>
      <c r="R20" s="12"/>
      <c r="S20" s="109"/>
      <c r="T20" s="13"/>
      <c r="U20" s="12">
        <v>147</v>
      </c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70</v>
      </c>
      <c r="AF20" s="12"/>
      <c r="AG20" s="109">
        <v>15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>
        <v>0</v>
      </c>
      <c r="Q21" s="16">
        <v>0</v>
      </c>
      <c r="R21" s="16"/>
      <c r="S21" s="110"/>
      <c r="T21" s="17"/>
      <c r="U21" s="16">
        <v>0</v>
      </c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/>
      <c r="AG21" s="110">
        <v>0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64</v>
      </c>
      <c r="C22" s="20">
        <v>180</v>
      </c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>
        <v>219</v>
      </c>
      <c r="Q22" s="20">
        <v>120</v>
      </c>
      <c r="R22" s="20"/>
      <c r="S22" s="111"/>
      <c r="T22" s="21"/>
      <c r="U22" s="20">
        <v>147</v>
      </c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70</v>
      </c>
      <c r="AF22" s="20"/>
      <c r="AG22" s="111">
        <v>15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>
        <v>3</v>
      </c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>
        <v>6</v>
      </c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>
        <v>2</v>
      </c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>
        <v>2</v>
      </c>
      <c r="Q24" s="28">
        <v>2</v>
      </c>
      <c r="R24" s="28"/>
      <c r="S24" s="113"/>
      <c r="T24" s="29"/>
      <c r="U24" s="28">
        <v>4</v>
      </c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2</v>
      </c>
      <c r="AF24" s="28"/>
      <c r="AG24" s="113">
        <v>0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>
        <v>0</v>
      </c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>
        <v>0</v>
      </c>
      <c r="Q25" s="32">
        <v>2</v>
      </c>
      <c r="R25" s="32"/>
      <c r="S25" s="114"/>
      <c r="T25" s="33"/>
      <c r="U25" s="32">
        <v>0</v>
      </c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1</v>
      </c>
      <c r="AF25" s="32"/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 t="s">
        <v>238</v>
      </c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240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241</v>
      </c>
      <c r="AF26" s="8"/>
      <c r="AG26" s="108" t="s">
        <v>168</v>
      </c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>
        <v>29</v>
      </c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54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100</v>
      </c>
      <c r="AF27" s="12"/>
      <c r="AG27" s="109">
        <v>120</v>
      </c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>
        <v>0</v>
      </c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>
        <v>0</v>
      </c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>
        <v>29</v>
      </c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54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100</v>
      </c>
      <c r="AF29" s="20"/>
      <c r="AG29" s="111">
        <v>120</v>
      </c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>
        <v>1</v>
      </c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5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4</v>
      </c>
      <c r="AF31" s="28"/>
      <c r="AG31" s="113">
        <v>0</v>
      </c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>
        <v>0</v>
      </c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7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>
        <v>0</v>
      </c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 t="s">
        <v>164</v>
      </c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>
        <v>20</v>
      </c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>
        <v>0</v>
      </c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>
        <v>20</v>
      </c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>
        <v>6</v>
      </c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>
        <v>0</v>
      </c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 t="s">
        <v>232</v>
      </c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>
        <v>8</v>
      </c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>
        <v>0</v>
      </c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>
        <v>8</v>
      </c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>
        <v>0</v>
      </c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>
        <v>0</v>
      </c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392</v>
      </c>
      <c r="C48" s="61">
        <f t="shared" ref="C48:AQ53" si="3">+C6+C13+C20+C27+C34+C41</f>
        <v>434</v>
      </c>
      <c r="D48" s="61">
        <f t="shared" si="3"/>
        <v>425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255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163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385</v>
      </c>
      <c r="Q48" s="61">
        <f t="shared" si="3"/>
        <v>215</v>
      </c>
      <c r="R48" s="61">
        <f t="shared" si="3"/>
        <v>481</v>
      </c>
      <c r="S48" s="61">
        <f t="shared" si="3"/>
        <v>213</v>
      </c>
      <c r="T48" s="61">
        <f t="shared" si="3"/>
        <v>0</v>
      </c>
      <c r="U48" s="61">
        <f t="shared" si="3"/>
        <v>162</v>
      </c>
      <c r="V48" s="61">
        <f t="shared" si="3"/>
        <v>383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176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473</v>
      </c>
      <c r="AE48" s="61">
        <f t="shared" si="3"/>
        <v>344</v>
      </c>
      <c r="AF48" s="61">
        <f t="shared" si="3"/>
        <v>483</v>
      </c>
      <c r="AG48" s="61">
        <f t="shared" si="3"/>
        <v>203</v>
      </c>
      <c r="AH48" s="61">
        <f t="shared" si="3"/>
        <v>0</v>
      </c>
      <c r="AI48" s="61">
        <f t="shared" si="3"/>
        <v>177</v>
      </c>
      <c r="AJ48" s="61">
        <f t="shared" si="3"/>
        <v>384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181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3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1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1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1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2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392</v>
      </c>
      <c r="C50" s="43">
        <f t="shared" si="4"/>
        <v>434</v>
      </c>
      <c r="D50" s="43">
        <f t="shared" si="4"/>
        <v>425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255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160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385</v>
      </c>
      <c r="Q50" s="43">
        <f t="shared" si="3"/>
        <v>215</v>
      </c>
      <c r="R50" s="43">
        <f t="shared" si="3"/>
        <v>481</v>
      </c>
      <c r="S50" s="43">
        <f t="shared" si="3"/>
        <v>212</v>
      </c>
      <c r="T50" s="43">
        <f t="shared" si="3"/>
        <v>0</v>
      </c>
      <c r="U50" s="43">
        <f t="shared" si="3"/>
        <v>162</v>
      </c>
      <c r="V50" s="43">
        <f t="shared" si="3"/>
        <v>383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175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472</v>
      </c>
      <c r="AE50" s="43">
        <f t="shared" si="3"/>
        <v>344</v>
      </c>
      <c r="AF50" s="43">
        <f t="shared" si="3"/>
        <v>483</v>
      </c>
      <c r="AG50" s="43">
        <f t="shared" si="3"/>
        <v>203</v>
      </c>
      <c r="AH50" s="43">
        <f t="shared" si="3"/>
        <v>0</v>
      </c>
      <c r="AI50" s="43">
        <f t="shared" si="3"/>
        <v>177</v>
      </c>
      <c r="AJ50" s="43">
        <f t="shared" si="3"/>
        <v>384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179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12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3</v>
      </c>
      <c r="Q51" s="62">
        <f t="shared" si="3"/>
        <v>0</v>
      </c>
      <c r="R51" s="62">
        <f t="shared" si="3"/>
        <v>2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3</v>
      </c>
      <c r="AE51" s="62">
        <f t="shared" si="3"/>
        <v>6</v>
      </c>
      <c r="AF51" s="62">
        <f t="shared" si="3"/>
        <v>1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7</v>
      </c>
      <c r="C52" s="60">
        <f t="shared" si="4"/>
        <v>6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9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2</v>
      </c>
      <c r="Q52" s="60">
        <f t="shared" si="3"/>
        <v>9</v>
      </c>
      <c r="R52" s="60">
        <f t="shared" si="3"/>
        <v>7</v>
      </c>
      <c r="S52" s="60">
        <f t="shared" si="3"/>
        <v>0</v>
      </c>
      <c r="T52" s="60">
        <f t="shared" si="3"/>
        <v>0</v>
      </c>
      <c r="U52" s="60">
        <f t="shared" si="3"/>
        <v>4</v>
      </c>
      <c r="V52" s="60">
        <f t="shared" si="3"/>
        <v>3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7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1</v>
      </c>
      <c r="AE52" s="60">
        <f t="shared" si="3"/>
        <v>19</v>
      </c>
      <c r="AF52" s="60">
        <f t="shared" si="3"/>
        <v>2</v>
      </c>
      <c r="AG52" s="60">
        <f t="shared" si="3"/>
        <v>4</v>
      </c>
      <c r="AH52" s="60">
        <f t="shared" si="3"/>
        <v>0</v>
      </c>
      <c r="AI52" s="60">
        <f t="shared" si="3"/>
        <v>2</v>
      </c>
      <c r="AJ52" s="60">
        <f t="shared" si="3"/>
        <v>1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12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4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9</v>
      </c>
      <c r="R53" s="62">
        <f t="shared" si="3"/>
        <v>2</v>
      </c>
      <c r="S53" s="62">
        <f t="shared" si="3"/>
        <v>5</v>
      </c>
      <c r="T53" s="62">
        <f t="shared" si="3"/>
        <v>0</v>
      </c>
      <c r="U53" s="62">
        <f t="shared" si="3"/>
        <v>0</v>
      </c>
      <c r="V53" s="62">
        <f t="shared" si="3"/>
        <v>3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12</v>
      </c>
      <c r="AF53" s="62">
        <f t="shared" si="3"/>
        <v>1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0.95377128953771284</v>
      </c>
      <c r="C54" s="65">
        <f t="shared" ref="C54:AQ54" si="5">+IF(SUM(C48,C51:C53)&gt;0,SUM(C48)/SUM(C48,C51:C53),"")</f>
        <v>0.97747747747747749</v>
      </c>
      <c r="D54" s="65">
        <f t="shared" si="5"/>
        <v>1</v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0.94767441860465118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0.98717948717948723</v>
      </c>
      <c r="Q54" s="65">
        <f t="shared" si="5"/>
        <v>0.92274678111587982</v>
      </c>
      <c r="R54" s="65">
        <f t="shared" si="5"/>
        <v>0.97764227642276424</v>
      </c>
      <c r="S54" s="65">
        <f>+IF(SUM(S48,S51:S53)&gt;0,SUM(S48)/SUM(S48,S51:S53),"")</f>
        <v>0.97706422018348627</v>
      </c>
      <c r="T54" s="65" t="str">
        <f t="shared" ref="T54:V54" si="9">+IF(SUM(T48,T51:T53)&gt;0,SUM(T48)/SUM(T48,T51:T53),"")</f>
        <v/>
      </c>
      <c r="U54" s="65">
        <f t="shared" si="9"/>
        <v>0.97590361445783136</v>
      </c>
      <c r="V54" s="65">
        <f t="shared" si="9"/>
        <v>0.98457583547557836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0.96174863387978138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0.99161425576519913</v>
      </c>
      <c r="AE54" s="65">
        <f t="shared" si="5"/>
        <v>0.90288713910761154</v>
      </c>
      <c r="AF54" s="65">
        <f t="shared" si="5"/>
        <v>0.99178644763860369</v>
      </c>
      <c r="AG54" s="65">
        <f>+IF(SUM(AG48,AG51:AG53)&gt;0,SUM(AG48)/SUM(AG48,AG51:AG53),"")</f>
        <v>0.98067632850241548</v>
      </c>
      <c r="AH54" s="65" t="str">
        <f t="shared" ref="AH54:AJ54" si="11">+IF(SUM(AH48,AH51:AH53)&gt;0,SUM(AH48)/SUM(AH48,AH51:AH53),"")</f>
        <v/>
      </c>
      <c r="AI54" s="65">
        <f t="shared" si="11"/>
        <v>0.98882681564245811</v>
      </c>
      <c r="AJ54" s="65">
        <f t="shared" si="11"/>
        <v>0.9974025974025974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0.93782383419689119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18404.907975460123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4694.8356807511736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5681.818181818182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2114.1649048625795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11049.723756906076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1250</v>
      </c>
      <c r="C60" s="55">
        <f t="shared" si="22"/>
        <v>993</v>
      </c>
      <c r="D60" s="55">
        <f t="shared" si="22"/>
        <v>1389</v>
      </c>
      <c r="E60" s="55">
        <f t="shared" si="22"/>
        <v>416</v>
      </c>
      <c r="F60" s="55">
        <f t="shared" si="22"/>
        <v>0</v>
      </c>
      <c r="G60" s="55">
        <f t="shared" si="22"/>
        <v>339</v>
      </c>
      <c r="H60" s="55">
        <f t="shared" si="22"/>
        <v>1022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520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0</v>
      </c>
      <c r="D61" s="52">
        <f t="shared" si="22"/>
        <v>0</v>
      </c>
      <c r="E61" s="52">
        <f t="shared" si="22"/>
        <v>1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6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1249</v>
      </c>
      <c r="C62" s="56">
        <f t="shared" si="22"/>
        <v>993</v>
      </c>
      <c r="D62" s="56">
        <f t="shared" si="22"/>
        <v>1389</v>
      </c>
      <c r="E62" s="56">
        <f t="shared" si="22"/>
        <v>415</v>
      </c>
      <c r="F62" s="56">
        <f t="shared" si="22"/>
        <v>0</v>
      </c>
      <c r="G62" s="56">
        <f t="shared" si="22"/>
        <v>339</v>
      </c>
      <c r="H62" s="56">
        <f t="shared" si="22"/>
        <v>1022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514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18</v>
      </c>
      <c r="C63" s="53">
        <f t="shared" si="22"/>
        <v>6</v>
      </c>
      <c r="D63" s="53">
        <f t="shared" si="22"/>
        <v>3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10</v>
      </c>
      <c r="C64" s="52">
        <f t="shared" si="22"/>
        <v>34</v>
      </c>
      <c r="D64" s="52">
        <f t="shared" si="22"/>
        <v>9</v>
      </c>
      <c r="E64" s="52">
        <f t="shared" si="22"/>
        <v>4</v>
      </c>
      <c r="F64" s="52">
        <f t="shared" si="22"/>
        <v>0</v>
      </c>
      <c r="G64" s="52">
        <f t="shared" si="22"/>
        <v>6</v>
      </c>
      <c r="H64" s="52">
        <f t="shared" si="22"/>
        <v>4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28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25</v>
      </c>
      <c r="D65" s="56">
        <f t="shared" si="22"/>
        <v>3</v>
      </c>
      <c r="E65" s="56">
        <f t="shared" si="22"/>
        <v>5</v>
      </c>
      <c r="F65" s="56">
        <f t="shared" si="22"/>
        <v>0</v>
      </c>
      <c r="G65" s="56">
        <f t="shared" si="22"/>
        <v>0</v>
      </c>
      <c r="H65" s="56">
        <f t="shared" si="22"/>
        <v>3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0.97773872290568253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0.97295992274263643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0.97228237332178435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1797.4835230677052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992.55583126550869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1336.3028953229398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0.97404304254969609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1349.3000505987518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O1" workbookViewId="0">
      <selection activeCell="T5" sqref="T5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116</v>
      </c>
      <c r="C5" s="8" t="s">
        <v>232</v>
      </c>
      <c r="D5" s="8" t="s">
        <v>107</v>
      </c>
      <c r="E5" s="108" t="s">
        <v>245</v>
      </c>
      <c r="F5" s="9"/>
      <c r="G5" s="8"/>
      <c r="H5" s="8" t="s">
        <v>127</v>
      </c>
      <c r="I5" s="108"/>
      <c r="J5" s="9"/>
      <c r="K5" s="8"/>
      <c r="L5" s="108" t="s">
        <v>250</v>
      </c>
      <c r="M5" s="108"/>
      <c r="N5" s="108"/>
      <c r="O5" s="9"/>
      <c r="P5" s="7" t="s">
        <v>246</v>
      </c>
      <c r="Q5" s="8" t="s">
        <v>77</v>
      </c>
      <c r="R5" s="8" t="s">
        <v>89</v>
      </c>
      <c r="S5" s="108" t="s">
        <v>115</v>
      </c>
      <c r="T5" s="9" t="s">
        <v>272</v>
      </c>
      <c r="U5" s="8" t="s">
        <v>81</v>
      </c>
      <c r="V5" s="8" t="s">
        <v>171</v>
      </c>
      <c r="W5" s="108"/>
      <c r="X5" s="9"/>
      <c r="Y5" s="8"/>
      <c r="Z5" s="108" t="s">
        <v>140</v>
      </c>
      <c r="AA5" s="108"/>
      <c r="AB5" s="108"/>
      <c r="AC5" s="9"/>
      <c r="AD5" s="10"/>
      <c r="AE5" s="8" t="s">
        <v>76</v>
      </c>
      <c r="AF5" s="8" t="s">
        <v>78</v>
      </c>
      <c r="AG5" s="108"/>
      <c r="AH5" s="9" t="s">
        <v>273</v>
      </c>
      <c r="AI5" s="8" t="s">
        <v>81</v>
      </c>
      <c r="AJ5" s="8" t="s">
        <v>127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>
        <v>231</v>
      </c>
      <c r="C6" s="12">
        <v>92</v>
      </c>
      <c r="D6" s="12">
        <v>236</v>
      </c>
      <c r="E6" s="109">
        <v>20</v>
      </c>
      <c r="F6" s="13"/>
      <c r="G6" s="12"/>
      <c r="H6" s="12">
        <v>85</v>
      </c>
      <c r="I6" s="109"/>
      <c r="J6" s="13"/>
      <c r="K6" s="12"/>
      <c r="L6" s="109">
        <v>190</v>
      </c>
      <c r="M6" s="109"/>
      <c r="N6" s="109"/>
      <c r="O6" s="13"/>
      <c r="P6" s="11">
        <v>37</v>
      </c>
      <c r="Q6" s="12">
        <v>15</v>
      </c>
      <c r="R6" s="12">
        <v>24</v>
      </c>
      <c r="S6" s="109">
        <v>40</v>
      </c>
      <c r="T6" s="13">
        <v>6</v>
      </c>
      <c r="U6" s="12">
        <v>132</v>
      </c>
      <c r="V6" s="12">
        <v>138</v>
      </c>
      <c r="W6" s="109"/>
      <c r="X6" s="13"/>
      <c r="Y6" s="12"/>
      <c r="Z6" s="109">
        <v>180</v>
      </c>
      <c r="AA6" s="109"/>
      <c r="AB6" s="109"/>
      <c r="AC6" s="13"/>
      <c r="AD6" s="14"/>
      <c r="AE6" s="12">
        <v>159</v>
      </c>
      <c r="AF6" s="12">
        <v>481</v>
      </c>
      <c r="AG6" s="109"/>
      <c r="AH6" s="13">
        <v>56</v>
      </c>
      <c r="AI6" s="12">
        <v>175</v>
      </c>
      <c r="AJ6" s="12">
        <v>231</v>
      </c>
      <c r="AK6" s="109"/>
      <c r="AL6" s="13"/>
      <c r="AM6" s="12"/>
      <c r="AN6" s="109">
        <v>183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4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1</v>
      </c>
      <c r="T7" s="17">
        <v>0</v>
      </c>
      <c r="U7" s="16">
        <v>0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/>
      <c r="AE7" s="16">
        <v>0</v>
      </c>
      <c r="AF7" s="16">
        <v>0</v>
      </c>
      <c r="AG7" s="110"/>
      <c r="AH7" s="17">
        <v>0</v>
      </c>
      <c r="AI7" s="16">
        <v>1</v>
      </c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231</v>
      </c>
      <c r="C8" s="20">
        <v>88</v>
      </c>
      <c r="D8" s="20">
        <v>236</v>
      </c>
      <c r="E8" s="111">
        <v>20</v>
      </c>
      <c r="F8" s="21"/>
      <c r="G8" s="20"/>
      <c r="H8" s="20">
        <v>85</v>
      </c>
      <c r="I8" s="111"/>
      <c r="J8" s="21"/>
      <c r="K8" s="20"/>
      <c r="L8" s="111">
        <v>190</v>
      </c>
      <c r="M8" s="111"/>
      <c r="N8" s="111"/>
      <c r="O8" s="21"/>
      <c r="P8" s="19">
        <v>37</v>
      </c>
      <c r="Q8" s="20">
        <v>15</v>
      </c>
      <c r="R8" s="20">
        <v>24</v>
      </c>
      <c r="S8" s="111">
        <v>39</v>
      </c>
      <c r="T8" s="21">
        <v>6</v>
      </c>
      <c r="U8" s="20">
        <v>132</v>
      </c>
      <c r="V8" s="20">
        <v>138</v>
      </c>
      <c r="W8" s="111"/>
      <c r="X8" s="21"/>
      <c r="Y8" s="20"/>
      <c r="Z8" s="111">
        <v>180</v>
      </c>
      <c r="AA8" s="111"/>
      <c r="AB8" s="111"/>
      <c r="AC8" s="21"/>
      <c r="AD8" s="22"/>
      <c r="AE8" s="20">
        <v>159</v>
      </c>
      <c r="AF8" s="20">
        <v>481</v>
      </c>
      <c r="AG8" s="111"/>
      <c r="AH8" s="21">
        <v>56</v>
      </c>
      <c r="AI8" s="20">
        <v>174</v>
      </c>
      <c r="AJ8" s="20">
        <v>231</v>
      </c>
      <c r="AK8" s="111"/>
      <c r="AL8" s="21"/>
      <c r="AM8" s="20"/>
      <c r="AN8" s="111">
        <v>183</v>
      </c>
      <c r="AO8" s="111"/>
      <c r="AP8" s="111"/>
      <c r="AQ8" s="21"/>
    </row>
    <row r="9" spans="1:43" x14ac:dyDescent="0.2">
      <c r="A9" s="40" t="s">
        <v>3</v>
      </c>
      <c r="B9" s="23">
        <v>5</v>
      </c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>
        <v>3</v>
      </c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12</v>
      </c>
      <c r="C10" s="28">
        <v>4</v>
      </c>
      <c r="D10" s="28">
        <v>3</v>
      </c>
      <c r="E10" s="113">
        <v>4</v>
      </c>
      <c r="F10" s="29"/>
      <c r="G10" s="28"/>
      <c r="H10" s="28">
        <v>0</v>
      </c>
      <c r="I10" s="113"/>
      <c r="J10" s="29"/>
      <c r="K10" s="28"/>
      <c r="L10" s="113">
        <v>1</v>
      </c>
      <c r="M10" s="113"/>
      <c r="N10" s="113"/>
      <c r="O10" s="29"/>
      <c r="P10" s="27">
        <v>0</v>
      </c>
      <c r="Q10" s="28">
        <v>0</v>
      </c>
      <c r="R10" s="28">
        <v>0</v>
      </c>
      <c r="S10" s="113">
        <v>5</v>
      </c>
      <c r="T10" s="29">
        <v>0</v>
      </c>
      <c r="U10" s="28">
        <v>0</v>
      </c>
      <c r="V10" s="28">
        <v>0</v>
      </c>
      <c r="W10" s="113"/>
      <c r="X10" s="29"/>
      <c r="Y10" s="28"/>
      <c r="Z10" s="113">
        <v>0</v>
      </c>
      <c r="AA10" s="113"/>
      <c r="AB10" s="113"/>
      <c r="AC10" s="29"/>
      <c r="AD10" s="30"/>
      <c r="AE10" s="28">
        <v>0</v>
      </c>
      <c r="AF10" s="28">
        <v>2</v>
      </c>
      <c r="AG10" s="113"/>
      <c r="AH10" s="29">
        <v>0</v>
      </c>
      <c r="AI10" s="28">
        <v>3</v>
      </c>
      <c r="AJ10" s="28">
        <v>0</v>
      </c>
      <c r="AK10" s="113"/>
      <c r="AL10" s="29"/>
      <c r="AM10" s="28"/>
      <c r="AN10" s="113">
        <v>0</v>
      </c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>
        <v>6</v>
      </c>
      <c r="D11" s="32">
        <v>1</v>
      </c>
      <c r="E11" s="114">
        <v>0</v>
      </c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0</v>
      </c>
      <c r="S11" s="114">
        <v>0</v>
      </c>
      <c r="T11" s="33">
        <v>0</v>
      </c>
      <c r="U11" s="32">
        <v>0</v>
      </c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/>
      <c r="AE11" s="32">
        <v>0</v>
      </c>
      <c r="AF11" s="32">
        <v>1</v>
      </c>
      <c r="AG11" s="114"/>
      <c r="AH11" s="33">
        <v>0</v>
      </c>
      <c r="AI11" s="32">
        <v>0</v>
      </c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/>
      <c r="C12" s="8" t="s">
        <v>85</v>
      </c>
      <c r="D12" s="8" t="s">
        <v>89</v>
      </c>
      <c r="E12" s="108" t="s">
        <v>130</v>
      </c>
      <c r="F12" s="9"/>
      <c r="G12" s="8"/>
      <c r="H12" s="8" t="s">
        <v>191</v>
      </c>
      <c r="I12" s="108"/>
      <c r="J12" s="9"/>
      <c r="K12" s="8"/>
      <c r="L12" s="108"/>
      <c r="M12" s="108"/>
      <c r="N12" s="108"/>
      <c r="O12" s="9"/>
      <c r="P12" s="7" t="s">
        <v>247</v>
      </c>
      <c r="Q12" s="8" t="s">
        <v>92</v>
      </c>
      <c r="R12" s="8" t="s">
        <v>78</v>
      </c>
      <c r="S12" s="108" t="s">
        <v>249</v>
      </c>
      <c r="T12" s="9"/>
      <c r="U12" s="8"/>
      <c r="V12" s="8" t="s">
        <v>127</v>
      </c>
      <c r="W12" s="108"/>
      <c r="X12" s="9"/>
      <c r="Y12" s="8"/>
      <c r="Z12" s="108"/>
      <c r="AA12" s="108"/>
      <c r="AB12" s="108"/>
      <c r="AC12" s="9"/>
      <c r="AD12" s="10"/>
      <c r="AE12" s="8" t="s">
        <v>74</v>
      </c>
      <c r="AF12" s="8"/>
      <c r="AG12" s="108"/>
      <c r="AH12" s="9"/>
      <c r="AI12" s="8"/>
      <c r="AJ12" s="8" t="s">
        <v>127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>
        <v>80</v>
      </c>
      <c r="D13" s="12">
        <v>256</v>
      </c>
      <c r="E13" s="109">
        <v>20</v>
      </c>
      <c r="F13" s="13"/>
      <c r="G13" s="12"/>
      <c r="H13" s="12">
        <v>70</v>
      </c>
      <c r="I13" s="109"/>
      <c r="J13" s="13"/>
      <c r="K13" s="12"/>
      <c r="L13" s="109"/>
      <c r="M13" s="109"/>
      <c r="N13" s="109"/>
      <c r="O13" s="13"/>
      <c r="P13" s="11">
        <v>80</v>
      </c>
      <c r="Q13" s="12">
        <v>55</v>
      </c>
      <c r="R13" s="12">
        <v>334</v>
      </c>
      <c r="S13" s="109">
        <v>10</v>
      </c>
      <c r="T13" s="13"/>
      <c r="U13" s="12"/>
      <c r="V13" s="12">
        <v>109</v>
      </c>
      <c r="W13" s="109"/>
      <c r="X13" s="13"/>
      <c r="Y13" s="12"/>
      <c r="Z13" s="109"/>
      <c r="AA13" s="109"/>
      <c r="AB13" s="109"/>
      <c r="AC13" s="13"/>
      <c r="AD13" s="14"/>
      <c r="AE13" s="12">
        <v>200</v>
      </c>
      <c r="AF13" s="12"/>
      <c r="AG13" s="109"/>
      <c r="AH13" s="13"/>
      <c r="AI13" s="12"/>
      <c r="AJ13" s="12">
        <v>24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>
        <v>0</v>
      </c>
      <c r="D14" s="16">
        <v>0</v>
      </c>
      <c r="E14" s="110">
        <v>0</v>
      </c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>
        <v>0</v>
      </c>
      <c r="S14" s="110">
        <v>0</v>
      </c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/>
      <c r="AG14" s="110"/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>
        <v>80</v>
      </c>
      <c r="D15" s="20">
        <v>256</v>
      </c>
      <c r="E15" s="111">
        <v>20</v>
      </c>
      <c r="F15" s="21"/>
      <c r="G15" s="20"/>
      <c r="H15" s="20">
        <v>70</v>
      </c>
      <c r="I15" s="111"/>
      <c r="J15" s="21"/>
      <c r="K15" s="20"/>
      <c r="L15" s="111"/>
      <c r="M15" s="111"/>
      <c r="N15" s="111"/>
      <c r="O15" s="21"/>
      <c r="P15" s="19">
        <v>80</v>
      </c>
      <c r="Q15" s="20">
        <v>55</v>
      </c>
      <c r="R15" s="20">
        <v>334</v>
      </c>
      <c r="S15" s="111">
        <v>10</v>
      </c>
      <c r="T15" s="21"/>
      <c r="U15" s="20"/>
      <c r="V15" s="20">
        <v>109</v>
      </c>
      <c r="W15" s="111"/>
      <c r="X15" s="21"/>
      <c r="Y15" s="20"/>
      <c r="Z15" s="111"/>
      <c r="AA15" s="111"/>
      <c r="AB15" s="111"/>
      <c r="AC15" s="21"/>
      <c r="AD15" s="22"/>
      <c r="AE15" s="20">
        <v>200</v>
      </c>
      <c r="AF15" s="20"/>
      <c r="AG15" s="111"/>
      <c r="AH15" s="21"/>
      <c r="AI15" s="20"/>
      <c r="AJ15" s="20">
        <v>24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>
        <v>2</v>
      </c>
      <c r="D17" s="28">
        <v>0</v>
      </c>
      <c r="E17" s="113">
        <v>0</v>
      </c>
      <c r="F17" s="29"/>
      <c r="G17" s="28"/>
      <c r="H17" s="28">
        <v>0</v>
      </c>
      <c r="I17" s="113"/>
      <c r="J17" s="29"/>
      <c r="K17" s="28"/>
      <c r="L17" s="113"/>
      <c r="M17" s="113"/>
      <c r="N17" s="113"/>
      <c r="O17" s="29"/>
      <c r="P17" s="27">
        <v>0</v>
      </c>
      <c r="Q17" s="28">
        <v>2</v>
      </c>
      <c r="R17" s="28">
        <v>10</v>
      </c>
      <c r="S17" s="113">
        <v>0</v>
      </c>
      <c r="T17" s="29"/>
      <c r="U17" s="28"/>
      <c r="V17" s="28">
        <v>0</v>
      </c>
      <c r="W17" s="113"/>
      <c r="X17" s="29"/>
      <c r="Y17" s="28"/>
      <c r="Z17" s="113"/>
      <c r="AA17" s="113"/>
      <c r="AB17" s="113"/>
      <c r="AC17" s="29"/>
      <c r="AD17" s="30"/>
      <c r="AE17" s="28">
        <v>1</v>
      </c>
      <c r="AF17" s="28"/>
      <c r="AG17" s="113"/>
      <c r="AH17" s="29"/>
      <c r="AI17" s="28"/>
      <c r="AJ17" s="28">
        <v>0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>
        <v>0</v>
      </c>
      <c r="D18" s="32">
        <v>0</v>
      </c>
      <c r="E18" s="114">
        <v>0</v>
      </c>
      <c r="F18" s="33"/>
      <c r="G18" s="32"/>
      <c r="H18" s="32">
        <v>0</v>
      </c>
      <c r="I18" s="114"/>
      <c r="J18" s="33"/>
      <c r="K18" s="32"/>
      <c r="L18" s="114"/>
      <c r="M18" s="114"/>
      <c r="N18" s="114"/>
      <c r="O18" s="33"/>
      <c r="P18" s="31">
        <v>0</v>
      </c>
      <c r="Q18" s="32">
        <v>4</v>
      </c>
      <c r="R18" s="32">
        <v>3</v>
      </c>
      <c r="S18" s="114">
        <v>0</v>
      </c>
      <c r="T18" s="33"/>
      <c r="U18" s="32"/>
      <c r="V18" s="32">
        <v>0</v>
      </c>
      <c r="W18" s="114"/>
      <c r="X18" s="33"/>
      <c r="Y18" s="32"/>
      <c r="Z18" s="114"/>
      <c r="AA18" s="114"/>
      <c r="AB18" s="114"/>
      <c r="AC18" s="33"/>
      <c r="AD18" s="34"/>
      <c r="AE18" s="32">
        <v>3</v>
      </c>
      <c r="AF18" s="32"/>
      <c r="AG18" s="114"/>
      <c r="AH18" s="33"/>
      <c r="AI18" s="32"/>
      <c r="AJ18" s="32">
        <v>0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 t="s">
        <v>86</v>
      </c>
      <c r="D19" s="8"/>
      <c r="E19" s="108" t="s">
        <v>115</v>
      </c>
      <c r="F19" s="9"/>
      <c r="G19" s="8"/>
      <c r="H19" s="8" t="s">
        <v>171</v>
      </c>
      <c r="I19" s="108"/>
      <c r="J19" s="9"/>
      <c r="K19" s="8"/>
      <c r="L19" s="108"/>
      <c r="M19" s="108"/>
      <c r="N19" s="108"/>
      <c r="O19" s="9"/>
      <c r="P19" s="7" t="s">
        <v>248</v>
      </c>
      <c r="Q19" s="8" t="s">
        <v>117</v>
      </c>
      <c r="R19" s="8"/>
      <c r="S19" s="108" t="s">
        <v>167</v>
      </c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231</v>
      </c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>
        <v>80</v>
      </c>
      <c r="D20" s="12"/>
      <c r="E20" s="109">
        <v>80</v>
      </c>
      <c r="F20" s="13"/>
      <c r="G20" s="12"/>
      <c r="H20" s="12">
        <v>102</v>
      </c>
      <c r="I20" s="109"/>
      <c r="J20" s="13"/>
      <c r="K20" s="12"/>
      <c r="L20" s="109"/>
      <c r="M20" s="109"/>
      <c r="N20" s="109"/>
      <c r="O20" s="13"/>
      <c r="P20" s="11">
        <v>30</v>
      </c>
      <c r="Q20" s="12">
        <v>26</v>
      </c>
      <c r="R20" s="12"/>
      <c r="S20" s="109">
        <v>9</v>
      </c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50</v>
      </c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>
        <v>0</v>
      </c>
      <c r="D21" s="16"/>
      <c r="E21" s="110">
        <v>0</v>
      </c>
      <c r="F21" s="17"/>
      <c r="G21" s="16"/>
      <c r="H21" s="16">
        <v>0</v>
      </c>
      <c r="I21" s="110"/>
      <c r="J21" s="17"/>
      <c r="K21" s="16"/>
      <c r="L21" s="110"/>
      <c r="M21" s="110"/>
      <c r="N21" s="110"/>
      <c r="O21" s="17"/>
      <c r="P21" s="15">
        <v>0</v>
      </c>
      <c r="Q21" s="16">
        <v>0</v>
      </c>
      <c r="R21" s="16"/>
      <c r="S21" s="110">
        <v>0</v>
      </c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>
        <v>80</v>
      </c>
      <c r="D22" s="20"/>
      <c r="E22" s="111">
        <v>80</v>
      </c>
      <c r="F22" s="21"/>
      <c r="G22" s="20"/>
      <c r="H22" s="20">
        <v>102</v>
      </c>
      <c r="I22" s="111"/>
      <c r="J22" s="21"/>
      <c r="K22" s="20"/>
      <c r="L22" s="111"/>
      <c r="M22" s="111"/>
      <c r="N22" s="111"/>
      <c r="O22" s="21"/>
      <c r="P22" s="19">
        <v>30</v>
      </c>
      <c r="Q22" s="20">
        <v>26</v>
      </c>
      <c r="R22" s="20"/>
      <c r="S22" s="111">
        <v>9</v>
      </c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50</v>
      </c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>
        <v>1</v>
      </c>
      <c r="D24" s="28"/>
      <c r="E24" s="113">
        <v>0</v>
      </c>
      <c r="F24" s="29"/>
      <c r="G24" s="28"/>
      <c r="H24" s="28">
        <v>0</v>
      </c>
      <c r="I24" s="113"/>
      <c r="J24" s="29"/>
      <c r="K24" s="28"/>
      <c r="L24" s="113"/>
      <c r="M24" s="113"/>
      <c r="N24" s="113"/>
      <c r="O24" s="29"/>
      <c r="P24" s="27">
        <v>3</v>
      </c>
      <c r="Q24" s="28">
        <v>0</v>
      </c>
      <c r="R24" s="28"/>
      <c r="S24" s="113">
        <v>3</v>
      </c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5</v>
      </c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>
        <v>0</v>
      </c>
      <c r="D25" s="32"/>
      <c r="E25" s="114">
        <v>1</v>
      </c>
      <c r="F25" s="33"/>
      <c r="G25" s="32"/>
      <c r="H25" s="32">
        <v>0</v>
      </c>
      <c r="I25" s="114"/>
      <c r="J25" s="33"/>
      <c r="K25" s="32"/>
      <c r="L25" s="114"/>
      <c r="M25" s="114"/>
      <c r="N25" s="114"/>
      <c r="O25" s="33"/>
      <c r="P25" s="31">
        <v>0</v>
      </c>
      <c r="Q25" s="32">
        <v>0</v>
      </c>
      <c r="R25" s="32"/>
      <c r="S25" s="114">
        <v>0</v>
      </c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2</v>
      </c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 t="s">
        <v>243</v>
      </c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 t="s">
        <v>105</v>
      </c>
      <c r="Q26" s="8" t="s">
        <v>119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75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>
        <v>5</v>
      </c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>
        <v>82</v>
      </c>
      <c r="Q27" s="12">
        <v>55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52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>
        <v>0</v>
      </c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>
        <v>0</v>
      </c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>
        <v>5</v>
      </c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>
        <v>82</v>
      </c>
      <c r="Q29" s="20">
        <v>55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52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>
        <v>0</v>
      </c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>
        <v>6</v>
      </c>
      <c r="Q31" s="28">
        <v>2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0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>
        <v>0</v>
      </c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>
        <v>0</v>
      </c>
      <c r="Q32" s="32">
        <v>0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 t="s">
        <v>244</v>
      </c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 t="s">
        <v>96</v>
      </c>
      <c r="Q33" s="8" t="s">
        <v>76</v>
      </c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>
        <v>5</v>
      </c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>
        <v>1</v>
      </c>
      <c r="Q34" s="12">
        <v>41</v>
      </c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>
        <v>0</v>
      </c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>
        <v>0</v>
      </c>
      <c r="Q35" s="16">
        <v>0</v>
      </c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>
        <v>5</v>
      </c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>
        <v>1</v>
      </c>
      <c r="Q36" s="20">
        <v>41</v>
      </c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>
        <v>0</v>
      </c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>
        <v>8</v>
      </c>
      <c r="Q38" s="28">
        <v>2</v>
      </c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>
        <v>0</v>
      </c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>
        <v>0</v>
      </c>
      <c r="Q39" s="32">
        <v>0</v>
      </c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 t="s">
        <v>77</v>
      </c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>
        <v>85</v>
      </c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>
        <v>0</v>
      </c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>
        <v>85</v>
      </c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>
        <v>0</v>
      </c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>
        <v>0</v>
      </c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231</v>
      </c>
      <c r="C48" s="61">
        <f t="shared" ref="C48:AQ53" si="3">+C6+C13+C20+C27+C34+C41</f>
        <v>347</v>
      </c>
      <c r="D48" s="61">
        <f t="shared" si="3"/>
        <v>492</v>
      </c>
      <c r="E48" s="61">
        <f t="shared" si="3"/>
        <v>120</v>
      </c>
      <c r="F48" s="61">
        <f t="shared" si="3"/>
        <v>0</v>
      </c>
      <c r="G48" s="61">
        <f t="shared" si="3"/>
        <v>0</v>
      </c>
      <c r="H48" s="61">
        <f t="shared" si="3"/>
        <v>257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190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230</v>
      </c>
      <c r="Q48" s="61">
        <f t="shared" si="3"/>
        <v>192</v>
      </c>
      <c r="R48" s="61">
        <f t="shared" si="3"/>
        <v>358</v>
      </c>
      <c r="S48" s="61">
        <f t="shared" si="3"/>
        <v>59</v>
      </c>
      <c r="T48" s="61">
        <f t="shared" si="3"/>
        <v>6</v>
      </c>
      <c r="U48" s="61">
        <f t="shared" si="3"/>
        <v>132</v>
      </c>
      <c r="V48" s="61">
        <f t="shared" si="3"/>
        <v>247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180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461</v>
      </c>
      <c r="AF48" s="61">
        <f t="shared" si="3"/>
        <v>481</v>
      </c>
      <c r="AG48" s="61">
        <f t="shared" si="3"/>
        <v>0</v>
      </c>
      <c r="AH48" s="61">
        <f t="shared" si="3"/>
        <v>56</v>
      </c>
      <c r="AI48" s="61">
        <f t="shared" si="3"/>
        <v>175</v>
      </c>
      <c r="AJ48" s="61">
        <f t="shared" si="3"/>
        <v>255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183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4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1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1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231</v>
      </c>
      <c r="C50" s="43">
        <f t="shared" si="4"/>
        <v>343</v>
      </c>
      <c r="D50" s="43">
        <f t="shared" si="4"/>
        <v>492</v>
      </c>
      <c r="E50" s="43">
        <f t="shared" si="4"/>
        <v>120</v>
      </c>
      <c r="F50" s="43">
        <f t="shared" si="4"/>
        <v>0</v>
      </c>
      <c r="G50" s="43">
        <f t="shared" si="3"/>
        <v>0</v>
      </c>
      <c r="H50" s="43">
        <f t="shared" si="3"/>
        <v>257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190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230</v>
      </c>
      <c r="Q50" s="43">
        <f t="shared" si="3"/>
        <v>192</v>
      </c>
      <c r="R50" s="43">
        <f t="shared" si="3"/>
        <v>358</v>
      </c>
      <c r="S50" s="43">
        <f t="shared" si="3"/>
        <v>58</v>
      </c>
      <c r="T50" s="43">
        <f t="shared" si="3"/>
        <v>6</v>
      </c>
      <c r="U50" s="43">
        <f t="shared" si="3"/>
        <v>132</v>
      </c>
      <c r="V50" s="43">
        <f t="shared" si="3"/>
        <v>247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180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461</v>
      </c>
      <c r="AF50" s="43">
        <f t="shared" si="3"/>
        <v>481</v>
      </c>
      <c r="AG50" s="43">
        <f t="shared" si="3"/>
        <v>0</v>
      </c>
      <c r="AH50" s="43">
        <f t="shared" si="3"/>
        <v>56</v>
      </c>
      <c r="AI50" s="43">
        <f t="shared" si="3"/>
        <v>174</v>
      </c>
      <c r="AJ50" s="43">
        <f t="shared" si="3"/>
        <v>255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183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5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3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12</v>
      </c>
      <c r="C52" s="60">
        <f t="shared" si="4"/>
        <v>7</v>
      </c>
      <c r="D52" s="60">
        <f t="shared" si="4"/>
        <v>3</v>
      </c>
      <c r="E52" s="60">
        <f t="shared" si="4"/>
        <v>4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1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17</v>
      </c>
      <c r="Q52" s="60">
        <f t="shared" si="3"/>
        <v>6</v>
      </c>
      <c r="R52" s="60">
        <f t="shared" si="3"/>
        <v>10</v>
      </c>
      <c r="S52" s="60">
        <f t="shared" si="3"/>
        <v>8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6</v>
      </c>
      <c r="AF52" s="60">
        <f t="shared" si="3"/>
        <v>2</v>
      </c>
      <c r="AG52" s="60">
        <f t="shared" si="3"/>
        <v>0</v>
      </c>
      <c r="AH52" s="60">
        <f t="shared" si="3"/>
        <v>0</v>
      </c>
      <c r="AI52" s="60">
        <f t="shared" si="3"/>
        <v>3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6</v>
      </c>
      <c r="D53" s="62">
        <f t="shared" si="4"/>
        <v>1</v>
      </c>
      <c r="E53" s="62">
        <f t="shared" si="4"/>
        <v>1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4</v>
      </c>
      <c r="R53" s="62">
        <f t="shared" si="3"/>
        <v>3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5</v>
      </c>
      <c r="AF53" s="62">
        <f t="shared" si="3"/>
        <v>1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0.93145161290322576</v>
      </c>
      <c r="C54" s="65">
        <f t="shared" ref="C54:AQ54" si="5">+IF(SUM(C48,C51:C53)&gt;0,SUM(C48)/SUM(C48,C51:C53),"")</f>
        <v>0.96388888888888891</v>
      </c>
      <c r="D54" s="65">
        <f t="shared" si="5"/>
        <v>0.99193548387096775</v>
      </c>
      <c r="E54" s="65">
        <f>+IF(SUM(E48,E51:E53)&gt;0,SUM(E48)/SUM(E48,E51:E53),"")</f>
        <v>0.96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0.99476439790575921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0.93117408906882593</v>
      </c>
      <c r="Q54" s="65">
        <f t="shared" si="5"/>
        <v>0.95049504950495045</v>
      </c>
      <c r="R54" s="65">
        <f t="shared" si="5"/>
        <v>0.96495956873315369</v>
      </c>
      <c r="S54" s="65">
        <f>+IF(SUM(S48,S51:S53)&gt;0,SUM(S48)/SUM(S48,S51:S53),"")</f>
        <v>0.88059701492537312</v>
      </c>
      <c r="T54" s="65">
        <f t="shared" ref="T54:V54" si="9">+IF(SUM(T48,T51:T53)&gt;0,SUM(T48)/SUM(T48,T51:T53),"")</f>
        <v>1</v>
      </c>
      <c r="U54" s="65">
        <f t="shared" si="9"/>
        <v>1</v>
      </c>
      <c r="V54" s="65">
        <f t="shared" si="9"/>
        <v>0.99596774193548387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>
        <f t="shared" si="5"/>
        <v>0.97052631578947368</v>
      </c>
      <c r="AF54" s="65">
        <f t="shared" si="5"/>
        <v>0.99380165289256195</v>
      </c>
      <c r="AG54" s="65" t="str">
        <f>+IF(SUM(AG48,AG51:AG53)&gt;0,SUM(AG48)/SUM(AG48,AG51:AG53),"")</f>
        <v/>
      </c>
      <c r="AH54" s="65">
        <f t="shared" ref="AH54:AJ54" si="11">+IF(SUM(AH48,AH51:AH53)&gt;0,SUM(AH48)/SUM(AH48,AH51:AH53),"")</f>
        <v>1</v>
      </c>
      <c r="AI54" s="65">
        <f t="shared" si="11"/>
        <v>0.9831460674157303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1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11527.377521613833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16949.152542372882</v>
      </c>
      <c r="T55" s="68">
        <f t="shared" ref="T55:V55" si="17">+IF(SUM(T50,T49)&gt;0,1000000*(SUM(T49)/SUM(T49:T50)),"")</f>
        <v>0</v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>
        <f t="shared" si="13"/>
        <v>0</v>
      </c>
      <c r="AF55" s="68">
        <f t="shared" si="13"/>
        <v>0</v>
      </c>
      <c r="AG55" s="68" t="str">
        <f>+IF(SUM(AG50,AG49)&gt;0,1000000*(SUM(AG49)/SUM(AG49:AG50)),"")</f>
        <v/>
      </c>
      <c r="AH55" s="68">
        <f t="shared" ref="AH55:AJ55" si="19">+IF(SUM(AH50,AH49)&gt;0,1000000*(SUM(AH49)/SUM(AH49:AH50)),"")</f>
        <v>0</v>
      </c>
      <c r="AI55" s="68">
        <f t="shared" si="19"/>
        <v>5714.2857142857147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461</v>
      </c>
      <c r="C60" s="55">
        <f t="shared" si="22"/>
        <v>1000</v>
      </c>
      <c r="D60" s="55">
        <f t="shared" si="22"/>
        <v>1331</v>
      </c>
      <c r="E60" s="55">
        <f t="shared" si="22"/>
        <v>179</v>
      </c>
      <c r="F60" s="55">
        <f t="shared" si="22"/>
        <v>62</v>
      </c>
      <c r="G60" s="55">
        <f t="shared" si="22"/>
        <v>307</v>
      </c>
      <c r="H60" s="55">
        <f t="shared" si="22"/>
        <v>759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553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4</v>
      </c>
      <c r="D61" s="52">
        <f t="shared" si="22"/>
        <v>0</v>
      </c>
      <c r="E61" s="52">
        <f t="shared" si="22"/>
        <v>1</v>
      </c>
      <c r="F61" s="52">
        <f t="shared" si="22"/>
        <v>0</v>
      </c>
      <c r="G61" s="52">
        <f t="shared" si="22"/>
        <v>1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461</v>
      </c>
      <c r="C62" s="56">
        <f t="shared" si="22"/>
        <v>996</v>
      </c>
      <c r="D62" s="56">
        <f t="shared" si="22"/>
        <v>1331</v>
      </c>
      <c r="E62" s="56">
        <f t="shared" si="22"/>
        <v>178</v>
      </c>
      <c r="F62" s="56">
        <f t="shared" si="22"/>
        <v>62</v>
      </c>
      <c r="G62" s="56">
        <f t="shared" si="22"/>
        <v>306</v>
      </c>
      <c r="H62" s="56">
        <f t="shared" si="22"/>
        <v>759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553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5</v>
      </c>
      <c r="C63" s="53">
        <f t="shared" si="22"/>
        <v>3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29</v>
      </c>
      <c r="C64" s="52">
        <f t="shared" si="22"/>
        <v>19</v>
      </c>
      <c r="D64" s="52">
        <f t="shared" si="22"/>
        <v>15</v>
      </c>
      <c r="E64" s="52">
        <f t="shared" si="22"/>
        <v>12</v>
      </c>
      <c r="F64" s="52">
        <f t="shared" si="22"/>
        <v>0</v>
      </c>
      <c r="G64" s="52">
        <f t="shared" si="22"/>
        <v>3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1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15</v>
      </c>
      <c r="D65" s="56">
        <f t="shared" si="22"/>
        <v>5</v>
      </c>
      <c r="E65" s="56">
        <f t="shared" si="22"/>
        <v>1</v>
      </c>
      <c r="F65" s="56">
        <f t="shared" si="22"/>
        <v>0</v>
      </c>
      <c r="G65" s="56">
        <f t="shared" si="22"/>
        <v>0</v>
      </c>
      <c r="H65" s="56">
        <f t="shared" si="22"/>
        <v>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0.9761478831246273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0.9662766689607708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0.98773758430410796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2443.4941967012828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712.25071225071224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620.73246430788333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0.97710565007351402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1289.7678417884781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T1" workbookViewId="0">
      <selection activeCell="AI16" sqref="AI1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96</v>
      </c>
      <c r="C5" s="8" t="s">
        <v>78</v>
      </c>
      <c r="D5" s="8" t="s">
        <v>78</v>
      </c>
      <c r="E5" s="108" t="s">
        <v>108</v>
      </c>
      <c r="F5" s="9"/>
      <c r="G5" s="8" t="s">
        <v>81</v>
      </c>
      <c r="H5" s="8" t="s">
        <v>127</v>
      </c>
      <c r="I5" s="108"/>
      <c r="J5" s="9"/>
      <c r="K5" s="8"/>
      <c r="L5" s="108" t="s">
        <v>120</v>
      </c>
      <c r="M5" s="108"/>
      <c r="N5" s="108"/>
      <c r="O5" s="9"/>
      <c r="P5" s="7" t="s">
        <v>123</v>
      </c>
      <c r="Q5" s="8" t="s">
        <v>78</v>
      </c>
      <c r="R5" s="8" t="s">
        <v>78</v>
      </c>
      <c r="S5" s="108" t="s">
        <v>108</v>
      </c>
      <c r="T5" s="9"/>
      <c r="U5" s="8" t="s">
        <v>256</v>
      </c>
      <c r="V5" s="8" t="s">
        <v>127</v>
      </c>
      <c r="W5" s="108"/>
      <c r="X5" s="9"/>
      <c r="Y5" s="8"/>
      <c r="Z5" s="108" t="s">
        <v>219</v>
      </c>
      <c r="AA5" s="108"/>
      <c r="AB5" s="108"/>
      <c r="AC5" s="9"/>
      <c r="AD5" s="10" t="s">
        <v>253</v>
      </c>
      <c r="AE5" s="8" t="s">
        <v>199</v>
      </c>
      <c r="AF5" s="8" t="s">
        <v>78</v>
      </c>
      <c r="AG5" s="108" t="s">
        <v>154</v>
      </c>
      <c r="AH5" s="9"/>
      <c r="AI5" s="8" t="s">
        <v>190</v>
      </c>
      <c r="AJ5" s="8" t="s">
        <v>127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>
        <v>15</v>
      </c>
      <c r="C6" s="12">
        <v>366</v>
      </c>
      <c r="D6" s="12">
        <v>471</v>
      </c>
      <c r="E6" s="109">
        <v>216</v>
      </c>
      <c r="F6" s="13"/>
      <c r="G6" s="12">
        <v>153</v>
      </c>
      <c r="H6" s="12">
        <v>130</v>
      </c>
      <c r="I6" s="109"/>
      <c r="J6" s="13"/>
      <c r="K6" s="12"/>
      <c r="L6" s="109">
        <v>186</v>
      </c>
      <c r="M6" s="109"/>
      <c r="N6" s="109"/>
      <c r="O6" s="13"/>
      <c r="P6" s="11">
        <v>11</v>
      </c>
      <c r="Q6" s="12">
        <v>234</v>
      </c>
      <c r="R6" s="12">
        <v>450</v>
      </c>
      <c r="S6" s="109">
        <v>183</v>
      </c>
      <c r="T6" s="13"/>
      <c r="U6" s="12">
        <v>154</v>
      </c>
      <c r="V6" s="12">
        <v>268</v>
      </c>
      <c r="W6" s="109"/>
      <c r="X6" s="13"/>
      <c r="Y6" s="12"/>
      <c r="Z6" s="109">
        <v>167</v>
      </c>
      <c r="AA6" s="109"/>
      <c r="AB6" s="109"/>
      <c r="AC6" s="13"/>
      <c r="AD6" s="14">
        <v>12</v>
      </c>
      <c r="AE6" s="12">
        <v>80</v>
      </c>
      <c r="AF6" s="12">
        <v>45</v>
      </c>
      <c r="AG6" s="109">
        <v>66</v>
      </c>
      <c r="AH6" s="13"/>
      <c r="AI6" s="12">
        <v>9</v>
      </c>
      <c r="AJ6" s="12">
        <v>212</v>
      </c>
      <c r="AK6" s="109"/>
      <c r="AL6" s="13"/>
      <c r="AM6" s="12"/>
      <c r="AN6" s="109">
        <v>134</v>
      </c>
      <c r="AO6" s="109"/>
      <c r="AP6" s="109"/>
      <c r="AQ6" s="13"/>
    </row>
    <row r="7" spans="1:43" x14ac:dyDescent="0.2">
      <c r="A7" s="38" t="s">
        <v>1</v>
      </c>
      <c r="B7" s="15">
        <v>1</v>
      </c>
      <c r="C7" s="16">
        <v>0</v>
      </c>
      <c r="D7" s="16">
        <v>0</v>
      </c>
      <c r="E7" s="110">
        <v>0</v>
      </c>
      <c r="F7" s="17"/>
      <c r="G7" s="16">
        <v>0</v>
      </c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3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1</v>
      </c>
      <c r="AH7" s="17"/>
      <c r="AI7" s="16">
        <v>0</v>
      </c>
      <c r="AJ7" s="16">
        <v>0</v>
      </c>
      <c r="AK7" s="110"/>
      <c r="AL7" s="17"/>
      <c r="AM7" s="16"/>
      <c r="AN7" s="110">
        <v>3</v>
      </c>
      <c r="AO7" s="110"/>
      <c r="AP7" s="110"/>
      <c r="AQ7" s="17"/>
    </row>
    <row r="8" spans="1:43" ht="13.5" thickBot="1" x14ac:dyDescent="0.25">
      <c r="A8" s="39" t="s">
        <v>2</v>
      </c>
      <c r="B8" s="19">
        <v>14</v>
      </c>
      <c r="C8" s="20">
        <v>366</v>
      </c>
      <c r="D8" s="20">
        <v>471</v>
      </c>
      <c r="E8" s="111">
        <v>216</v>
      </c>
      <c r="F8" s="21"/>
      <c r="G8" s="20">
        <v>153</v>
      </c>
      <c r="H8" s="20">
        <v>130</v>
      </c>
      <c r="I8" s="111"/>
      <c r="J8" s="21"/>
      <c r="K8" s="20"/>
      <c r="L8" s="111">
        <v>186</v>
      </c>
      <c r="M8" s="111"/>
      <c r="N8" s="111"/>
      <c r="O8" s="21"/>
      <c r="P8" s="19">
        <v>11</v>
      </c>
      <c r="Q8" s="20">
        <v>234</v>
      </c>
      <c r="R8" s="20">
        <v>450</v>
      </c>
      <c r="S8" s="111">
        <v>183</v>
      </c>
      <c r="T8" s="21"/>
      <c r="U8" s="20">
        <v>151</v>
      </c>
      <c r="V8" s="20">
        <v>268</v>
      </c>
      <c r="W8" s="111"/>
      <c r="X8" s="21"/>
      <c r="Y8" s="20"/>
      <c r="Z8" s="111">
        <v>167</v>
      </c>
      <c r="AA8" s="111"/>
      <c r="AB8" s="111"/>
      <c r="AC8" s="21"/>
      <c r="AD8" s="22">
        <v>12</v>
      </c>
      <c r="AE8" s="20">
        <v>80</v>
      </c>
      <c r="AF8" s="20">
        <v>45</v>
      </c>
      <c r="AG8" s="111">
        <v>65</v>
      </c>
      <c r="AH8" s="21"/>
      <c r="AI8" s="20">
        <v>9</v>
      </c>
      <c r="AJ8" s="20">
        <v>212</v>
      </c>
      <c r="AK8" s="111"/>
      <c r="AL8" s="21"/>
      <c r="AM8" s="20"/>
      <c r="AN8" s="111">
        <v>131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>
        <v>1</v>
      </c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1</v>
      </c>
      <c r="C10" s="28">
        <v>0</v>
      </c>
      <c r="D10" s="28">
        <v>13</v>
      </c>
      <c r="E10" s="113">
        <v>3</v>
      </c>
      <c r="F10" s="29"/>
      <c r="G10" s="28">
        <v>0</v>
      </c>
      <c r="H10" s="28">
        <v>0</v>
      </c>
      <c r="I10" s="113"/>
      <c r="J10" s="29"/>
      <c r="K10" s="28"/>
      <c r="L10" s="113">
        <v>1</v>
      </c>
      <c r="M10" s="113"/>
      <c r="N10" s="113"/>
      <c r="O10" s="29"/>
      <c r="P10" s="27">
        <v>0</v>
      </c>
      <c r="Q10" s="28">
        <v>0</v>
      </c>
      <c r="R10" s="28">
        <v>4</v>
      </c>
      <c r="S10" s="113">
        <v>2</v>
      </c>
      <c r="T10" s="29"/>
      <c r="U10" s="28">
        <v>13</v>
      </c>
      <c r="V10" s="28">
        <v>1</v>
      </c>
      <c r="W10" s="113"/>
      <c r="X10" s="29"/>
      <c r="Y10" s="28"/>
      <c r="Z10" s="113">
        <v>0</v>
      </c>
      <c r="AA10" s="113"/>
      <c r="AB10" s="113"/>
      <c r="AC10" s="29"/>
      <c r="AD10" s="30">
        <v>0</v>
      </c>
      <c r="AE10" s="28">
        <v>0</v>
      </c>
      <c r="AF10" s="28">
        <v>1</v>
      </c>
      <c r="AG10" s="113">
        <v>3</v>
      </c>
      <c r="AH10" s="29"/>
      <c r="AI10" s="28">
        <v>0</v>
      </c>
      <c r="AJ10" s="28">
        <v>0</v>
      </c>
      <c r="AK10" s="113"/>
      <c r="AL10" s="29"/>
      <c r="AM10" s="28"/>
      <c r="AN10" s="113">
        <v>7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1</v>
      </c>
      <c r="D11" s="32">
        <v>0</v>
      </c>
      <c r="E11" s="114">
        <v>0</v>
      </c>
      <c r="F11" s="33"/>
      <c r="G11" s="32">
        <v>0</v>
      </c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4</v>
      </c>
      <c r="S11" s="114">
        <v>0</v>
      </c>
      <c r="T11" s="33"/>
      <c r="U11" s="32">
        <v>0</v>
      </c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1</v>
      </c>
      <c r="AG11" s="114">
        <v>2</v>
      </c>
      <c r="AH11" s="33"/>
      <c r="AI11" s="32">
        <v>0</v>
      </c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251</v>
      </c>
      <c r="C12" s="8"/>
      <c r="D12" s="8"/>
      <c r="E12" s="108"/>
      <c r="F12" s="9"/>
      <c r="G12" s="8" t="s">
        <v>80</v>
      </c>
      <c r="H12" s="8"/>
      <c r="I12" s="108"/>
      <c r="J12" s="9"/>
      <c r="K12" s="8"/>
      <c r="L12" s="108"/>
      <c r="M12" s="108"/>
      <c r="N12" s="108"/>
      <c r="O12" s="9"/>
      <c r="P12" s="7" t="s">
        <v>252</v>
      </c>
      <c r="Q12" s="8" t="s">
        <v>254</v>
      </c>
      <c r="R12" s="8"/>
      <c r="S12" s="108" t="s">
        <v>222</v>
      </c>
      <c r="T12" s="9"/>
      <c r="U12" s="8" t="s">
        <v>257</v>
      </c>
      <c r="V12" s="8"/>
      <c r="W12" s="108"/>
      <c r="X12" s="9"/>
      <c r="Y12" s="8"/>
      <c r="Z12" s="108"/>
      <c r="AA12" s="108"/>
      <c r="AB12" s="108"/>
      <c r="AC12" s="9"/>
      <c r="AD12" s="10" t="s">
        <v>166</v>
      </c>
      <c r="AE12" s="8" t="s">
        <v>102</v>
      </c>
      <c r="AF12" s="8" t="s">
        <v>128</v>
      </c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54</v>
      </c>
      <c r="C13" s="12"/>
      <c r="D13" s="12"/>
      <c r="E13" s="109"/>
      <c r="F13" s="13"/>
      <c r="G13" s="12">
        <v>26</v>
      </c>
      <c r="H13" s="12"/>
      <c r="I13" s="109"/>
      <c r="J13" s="13"/>
      <c r="K13" s="12"/>
      <c r="L13" s="109"/>
      <c r="M13" s="109"/>
      <c r="N13" s="109"/>
      <c r="O13" s="13"/>
      <c r="P13" s="11">
        <v>80</v>
      </c>
      <c r="Q13" s="12">
        <v>30</v>
      </c>
      <c r="R13" s="12"/>
      <c r="S13" s="109">
        <v>2</v>
      </c>
      <c r="T13" s="13"/>
      <c r="U13" s="12">
        <v>11</v>
      </c>
      <c r="V13" s="12"/>
      <c r="W13" s="109"/>
      <c r="X13" s="13"/>
      <c r="Y13" s="12"/>
      <c r="Z13" s="109"/>
      <c r="AA13" s="109"/>
      <c r="AB13" s="109"/>
      <c r="AC13" s="13"/>
      <c r="AD13" s="14">
        <v>359</v>
      </c>
      <c r="AE13" s="12">
        <v>80</v>
      </c>
      <c r="AF13" s="12">
        <v>387</v>
      </c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/>
      <c r="D14" s="16"/>
      <c r="E14" s="110"/>
      <c r="F14" s="17"/>
      <c r="G14" s="16">
        <v>0</v>
      </c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/>
      <c r="S14" s="110">
        <v>0</v>
      </c>
      <c r="T14" s="17"/>
      <c r="U14" s="16">
        <v>0</v>
      </c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>
        <v>0</v>
      </c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54</v>
      </c>
      <c r="C15" s="20"/>
      <c r="D15" s="20"/>
      <c r="E15" s="111"/>
      <c r="F15" s="21"/>
      <c r="G15" s="20">
        <v>26</v>
      </c>
      <c r="H15" s="20"/>
      <c r="I15" s="111"/>
      <c r="J15" s="21"/>
      <c r="K15" s="20"/>
      <c r="L15" s="111"/>
      <c r="M15" s="111"/>
      <c r="N15" s="111"/>
      <c r="O15" s="21"/>
      <c r="P15" s="19">
        <v>80</v>
      </c>
      <c r="Q15" s="20">
        <v>30</v>
      </c>
      <c r="R15" s="20"/>
      <c r="S15" s="111">
        <v>2</v>
      </c>
      <c r="T15" s="21"/>
      <c r="U15" s="20">
        <v>11</v>
      </c>
      <c r="V15" s="20"/>
      <c r="W15" s="111"/>
      <c r="X15" s="21"/>
      <c r="Y15" s="20"/>
      <c r="Z15" s="111"/>
      <c r="AA15" s="111"/>
      <c r="AB15" s="111"/>
      <c r="AC15" s="21"/>
      <c r="AD15" s="22">
        <v>359</v>
      </c>
      <c r="AE15" s="20">
        <v>80</v>
      </c>
      <c r="AF15" s="20">
        <v>387</v>
      </c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>
        <v>1</v>
      </c>
      <c r="AE16" s="24"/>
      <c r="AF16" s="24">
        <v>1</v>
      </c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0</v>
      </c>
      <c r="C17" s="28"/>
      <c r="D17" s="28"/>
      <c r="E17" s="113"/>
      <c r="F17" s="29"/>
      <c r="G17" s="28">
        <v>0</v>
      </c>
      <c r="H17" s="28"/>
      <c r="I17" s="113"/>
      <c r="J17" s="29"/>
      <c r="K17" s="28"/>
      <c r="L17" s="113"/>
      <c r="M17" s="113"/>
      <c r="N17" s="113"/>
      <c r="O17" s="29"/>
      <c r="P17" s="27">
        <v>1</v>
      </c>
      <c r="Q17" s="28">
        <v>7</v>
      </c>
      <c r="R17" s="28"/>
      <c r="S17" s="113">
        <v>0</v>
      </c>
      <c r="T17" s="29"/>
      <c r="U17" s="28">
        <v>0</v>
      </c>
      <c r="V17" s="28"/>
      <c r="W17" s="113"/>
      <c r="X17" s="29"/>
      <c r="Y17" s="28"/>
      <c r="Z17" s="113"/>
      <c r="AA17" s="113"/>
      <c r="AB17" s="113"/>
      <c r="AC17" s="29"/>
      <c r="AD17" s="30">
        <v>0</v>
      </c>
      <c r="AE17" s="28">
        <v>4</v>
      </c>
      <c r="AF17" s="28">
        <v>1</v>
      </c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8</v>
      </c>
      <c r="C18" s="32"/>
      <c r="D18" s="32"/>
      <c r="E18" s="114"/>
      <c r="F18" s="33"/>
      <c r="G18" s="32">
        <v>0</v>
      </c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/>
      <c r="S18" s="114">
        <v>0</v>
      </c>
      <c r="T18" s="33"/>
      <c r="U18" s="32">
        <v>0</v>
      </c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0</v>
      </c>
      <c r="AF18" s="32">
        <v>1</v>
      </c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87</v>
      </c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 t="s">
        <v>253</v>
      </c>
      <c r="Q19" s="8" t="s">
        <v>201</v>
      </c>
      <c r="R19" s="8"/>
      <c r="S19" s="108" t="s">
        <v>255</v>
      </c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258</v>
      </c>
      <c r="AE19" s="8" t="s">
        <v>122</v>
      </c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156</v>
      </c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>
        <v>68</v>
      </c>
      <c r="Q20" s="12">
        <v>60</v>
      </c>
      <c r="R20" s="12"/>
      <c r="S20" s="109">
        <v>8</v>
      </c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40</v>
      </c>
      <c r="AE20" s="12">
        <v>81</v>
      </c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1</v>
      </c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>
        <v>0</v>
      </c>
      <c r="Q21" s="16">
        <v>0</v>
      </c>
      <c r="R21" s="16"/>
      <c r="S21" s="110">
        <v>2</v>
      </c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0</v>
      </c>
      <c r="AE21" s="16">
        <v>0</v>
      </c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155</v>
      </c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>
        <v>68</v>
      </c>
      <c r="Q22" s="20">
        <v>60</v>
      </c>
      <c r="R22" s="20"/>
      <c r="S22" s="111">
        <v>6</v>
      </c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40</v>
      </c>
      <c r="AE22" s="20">
        <v>81</v>
      </c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>
        <v>1</v>
      </c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3</v>
      </c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>
        <v>0</v>
      </c>
      <c r="Q24" s="28">
        <v>1</v>
      </c>
      <c r="R24" s="28"/>
      <c r="S24" s="113">
        <v>7</v>
      </c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0</v>
      </c>
      <c r="AE24" s="28">
        <v>1</v>
      </c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>
        <v>0</v>
      </c>
      <c r="Q25" s="32">
        <v>0</v>
      </c>
      <c r="R25" s="32"/>
      <c r="S25" s="114">
        <v>0</v>
      </c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>
        <v>0</v>
      </c>
      <c r="AE25" s="32">
        <v>0</v>
      </c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123</v>
      </c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203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124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87</v>
      </c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30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82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87</v>
      </c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30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82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>
        <v>4</v>
      </c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0</v>
      </c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0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0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0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 t="s">
        <v>248</v>
      </c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>
        <v>45</v>
      </c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>
        <v>0</v>
      </c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>
        <v>45</v>
      </c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>
        <v>7</v>
      </c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>
        <v>0</v>
      </c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312</v>
      </c>
      <c r="C48" s="61">
        <f t="shared" ref="C48:AQ53" si="3">+C6+C13+C20+C27+C34+C41</f>
        <v>366</v>
      </c>
      <c r="D48" s="61">
        <f t="shared" si="3"/>
        <v>471</v>
      </c>
      <c r="E48" s="61">
        <f t="shared" si="3"/>
        <v>216</v>
      </c>
      <c r="F48" s="61">
        <f t="shared" si="3"/>
        <v>0</v>
      </c>
      <c r="G48" s="61">
        <f t="shared" si="3"/>
        <v>179</v>
      </c>
      <c r="H48" s="61">
        <f t="shared" si="3"/>
        <v>130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186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159</v>
      </c>
      <c r="Q48" s="61">
        <f t="shared" si="3"/>
        <v>354</v>
      </c>
      <c r="R48" s="61">
        <f t="shared" si="3"/>
        <v>450</v>
      </c>
      <c r="S48" s="61">
        <f t="shared" si="3"/>
        <v>193</v>
      </c>
      <c r="T48" s="61">
        <f t="shared" si="3"/>
        <v>0</v>
      </c>
      <c r="U48" s="61">
        <f t="shared" si="3"/>
        <v>165</v>
      </c>
      <c r="V48" s="61">
        <f t="shared" si="3"/>
        <v>268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167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411</v>
      </c>
      <c r="AE48" s="61">
        <f t="shared" si="3"/>
        <v>368</v>
      </c>
      <c r="AF48" s="61">
        <f t="shared" si="3"/>
        <v>432</v>
      </c>
      <c r="AG48" s="61">
        <f t="shared" si="3"/>
        <v>66</v>
      </c>
      <c r="AH48" s="61">
        <f t="shared" si="3"/>
        <v>0</v>
      </c>
      <c r="AI48" s="61">
        <f t="shared" si="3"/>
        <v>9</v>
      </c>
      <c r="AJ48" s="61">
        <f t="shared" si="3"/>
        <v>212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134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2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2</v>
      </c>
      <c r="T49" s="43">
        <f t="shared" si="3"/>
        <v>0</v>
      </c>
      <c r="U49" s="43">
        <f t="shared" si="3"/>
        <v>3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1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3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310</v>
      </c>
      <c r="C50" s="43">
        <f t="shared" si="4"/>
        <v>366</v>
      </c>
      <c r="D50" s="43">
        <f t="shared" si="4"/>
        <v>471</v>
      </c>
      <c r="E50" s="43">
        <f t="shared" si="4"/>
        <v>216</v>
      </c>
      <c r="F50" s="43">
        <f t="shared" si="4"/>
        <v>0</v>
      </c>
      <c r="G50" s="43">
        <f t="shared" si="3"/>
        <v>179</v>
      </c>
      <c r="H50" s="43">
        <f t="shared" si="3"/>
        <v>130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186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159</v>
      </c>
      <c r="Q50" s="43">
        <f t="shared" si="3"/>
        <v>354</v>
      </c>
      <c r="R50" s="43">
        <f t="shared" si="3"/>
        <v>450</v>
      </c>
      <c r="S50" s="43">
        <f t="shared" si="3"/>
        <v>191</v>
      </c>
      <c r="T50" s="43">
        <f t="shared" si="3"/>
        <v>0</v>
      </c>
      <c r="U50" s="43">
        <f t="shared" si="3"/>
        <v>162</v>
      </c>
      <c r="V50" s="43">
        <f t="shared" si="3"/>
        <v>268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167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411</v>
      </c>
      <c r="AE50" s="43">
        <f t="shared" si="3"/>
        <v>368</v>
      </c>
      <c r="AF50" s="43">
        <f t="shared" si="3"/>
        <v>432</v>
      </c>
      <c r="AG50" s="43">
        <f t="shared" si="3"/>
        <v>65</v>
      </c>
      <c r="AH50" s="43">
        <f t="shared" si="3"/>
        <v>0</v>
      </c>
      <c r="AI50" s="43">
        <f t="shared" si="3"/>
        <v>9</v>
      </c>
      <c r="AJ50" s="43">
        <f t="shared" si="3"/>
        <v>212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131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4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1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2</v>
      </c>
      <c r="AE51" s="62">
        <f t="shared" si="3"/>
        <v>0</v>
      </c>
      <c r="AF51" s="62">
        <f t="shared" si="3"/>
        <v>1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4</v>
      </c>
      <c r="C52" s="60">
        <f t="shared" si="4"/>
        <v>0</v>
      </c>
      <c r="D52" s="60">
        <f t="shared" si="4"/>
        <v>13</v>
      </c>
      <c r="E52" s="60">
        <f t="shared" si="4"/>
        <v>3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1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1</v>
      </c>
      <c r="Q52" s="60">
        <f t="shared" si="3"/>
        <v>8</v>
      </c>
      <c r="R52" s="60">
        <f t="shared" si="3"/>
        <v>4</v>
      </c>
      <c r="S52" s="60">
        <f t="shared" si="3"/>
        <v>9</v>
      </c>
      <c r="T52" s="60">
        <f t="shared" si="3"/>
        <v>0</v>
      </c>
      <c r="U52" s="60">
        <f t="shared" si="3"/>
        <v>13</v>
      </c>
      <c r="V52" s="60">
        <f t="shared" si="3"/>
        <v>1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12</v>
      </c>
      <c r="AF52" s="60">
        <f t="shared" si="3"/>
        <v>2</v>
      </c>
      <c r="AG52" s="60">
        <f t="shared" si="3"/>
        <v>3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7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8</v>
      </c>
      <c r="C53" s="62">
        <f t="shared" si="4"/>
        <v>1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4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2</v>
      </c>
      <c r="AG53" s="62">
        <f t="shared" si="3"/>
        <v>2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0.95121951219512191</v>
      </c>
      <c r="C54" s="65">
        <f t="shared" ref="C54:AQ54" si="5">+IF(SUM(C48,C51:C53)&gt;0,SUM(C48)/SUM(C48,C51:C53),"")</f>
        <v>0.99727520435967298</v>
      </c>
      <c r="D54" s="65">
        <f t="shared" si="5"/>
        <v>0.97314049586776863</v>
      </c>
      <c r="E54" s="65">
        <f>+IF(SUM(E48,E51:E53)&gt;0,SUM(E48)/SUM(E48,E51:E53),"")</f>
        <v>0.98630136986301364</v>
      </c>
      <c r="F54" s="65" t="str">
        <f t="shared" ref="F54:G54" si="6">+IF(SUM(F48,F51:F53)&gt;0,SUM(F48)/SUM(F48,F51:F53),"")</f>
        <v/>
      </c>
      <c r="G54" s="65">
        <f t="shared" si="6"/>
        <v>1</v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0.99465240641711228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0.98757763975155277</v>
      </c>
      <c r="Q54" s="65">
        <f t="shared" si="5"/>
        <v>0.97790055248618779</v>
      </c>
      <c r="R54" s="65">
        <f t="shared" si="5"/>
        <v>0.98253275109170302</v>
      </c>
      <c r="S54" s="65">
        <f>+IF(SUM(S48,S51:S53)&gt;0,SUM(S48)/SUM(S48,S51:S53),"")</f>
        <v>0.95544554455445541</v>
      </c>
      <c r="T54" s="65" t="str">
        <f t="shared" ref="T54:V54" si="9">+IF(SUM(T48,T51:T53)&gt;0,SUM(T48)/SUM(T48,T51:T53),"")</f>
        <v/>
      </c>
      <c r="U54" s="65">
        <f t="shared" si="9"/>
        <v>0.9269662921348315</v>
      </c>
      <c r="V54" s="65">
        <f t="shared" si="9"/>
        <v>0.99259259259259258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0.99515738498789341</v>
      </c>
      <c r="AE54" s="65">
        <f t="shared" si="5"/>
        <v>0.96842105263157896</v>
      </c>
      <c r="AF54" s="65">
        <f t="shared" si="5"/>
        <v>0.98855835240274603</v>
      </c>
      <c r="AG54" s="65">
        <f>+IF(SUM(AG48,AG51:AG53)&gt;0,SUM(AG48)/SUM(AG48,AG51:AG53),"")</f>
        <v>0.92957746478873238</v>
      </c>
      <c r="AH54" s="65" t="str">
        <f t="shared" ref="AH54:AJ54" si="11">+IF(SUM(AH48,AH51:AH53)&gt;0,SUM(AH48)/SUM(AH48,AH51:AH53),"")</f>
        <v/>
      </c>
      <c r="AI54" s="65">
        <f t="shared" si="11"/>
        <v>1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0.95035460992907805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6410.2564102564102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>
        <f t="shared" si="14"/>
        <v>0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10362.694300518135</v>
      </c>
      <c r="T55" s="68" t="str">
        <f t="shared" ref="T55:V55" si="17">+IF(SUM(T50,T49)&gt;0,1000000*(SUM(T49)/SUM(T49:T50)),"")</f>
        <v/>
      </c>
      <c r="U55" s="68">
        <f t="shared" si="17"/>
        <v>18181.81818181818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15151.515151515152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22388.059701492537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882</v>
      </c>
      <c r="C60" s="55">
        <f t="shared" si="22"/>
        <v>1088</v>
      </c>
      <c r="D60" s="55">
        <f t="shared" si="22"/>
        <v>1353</v>
      </c>
      <c r="E60" s="55">
        <f t="shared" si="22"/>
        <v>475</v>
      </c>
      <c r="F60" s="55">
        <f t="shared" si="22"/>
        <v>0</v>
      </c>
      <c r="G60" s="55">
        <f t="shared" si="22"/>
        <v>353</v>
      </c>
      <c r="H60" s="55">
        <f t="shared" si="22"/>
        <v>610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487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2</v>
      </c>
      <c r="C61" s="52">
        <f t="shared" si="22"/>
        <v>0</v>
      </c>
      <c r="D61" s="52">
        <f t="shared" si="22"/>
        <v>0</v>
      </c>
      <c r="E61" s="52">
        <f t="shared" si="22"/>
        <v>3</v>
      </c>
      <c r="F61" s="52">
        <f t="shared" si="22"/>
        <v>0</v>
      </c>
      <c r="G61" s="52">
        <f t="shared" si="22"/>
        <v>3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3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880</v>
      </c>
      <c r="C62" s="56">
        <f t="shared" si="22"/>
        <v>1088</v>
      </c>
      <c r="D62" s="56">
        <f t="shared" si="22"/>
        <v>1353</v>
      </c>
      <c r="E62" s="56">
        <f t="shared" si="22"/>
        <v>472</v>
      </c>
      <c r="F62" s="56">
        <f t="shared" si="22"/>
        <v>0</v>
      </c>
      <c r="G62" s="56">
        <f t="shared" si="22"/>
        <v>350</v>
      </c>
      <c r="H62" s="56">
        <f t="shared" si="22"/>
        <v>610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484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7</v>
      </c>
      <c r="C63" s="53">
        <f t="shared" si="22"/>
        <v>0</v>
      </c>
      <c r="D63" s="53">
        <f t="shared" si="22"/>
        <v>1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5</v>
      </c>
      <c r="C64" s="52">
        <f t="shared" si="22"/>
        <v>20</v>
      </c>
      <c r="D64" s="52">
        <f t="shared" si="22"/>
        <v>19</v>
      </c>
      <c r="E64" s="52">
        <f t="shared" si="22"/>
        <v>15</v>
      </c>
      <c r="F64" s="52">
        <f t="shared" si="22"/>
        <v>0</v>
      </c>
      <c r="G64" s="52">
        <f t="shared" si="22"/>
        <v>13</v>
      </c>
      <c r="H64" s="52">
        <f t="shared" si="22"/>
        <v>1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8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8</v>
      </c>
      <c r="C65" s="56">
        <f t="shared" si="22"/>
        <v>1</v>
      </c>
      <c r="D65" s="56">
        <f t="shared" si="22"/>
        <v>6</v>
      </c>
      <c r="E65" s="56">
        <f t="shared" si="22"/>
        <v>2</v>
      </c>
      <c r="F65" s="56">
        <f t="shared" si="22"/>
        <v>0</v>
      </c>
      <c r="G65" s="56">
        <f t="shared" si="22"/>
        <v>0</v>
      </c>
      <c r="H65" s="56">
        <f t="shared" si="22"/>
        <v>1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0.98204857444561777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0.97664071190211343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0.98135898977751057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1075.2688172043011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2847.3804100227794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2450.9803921568628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0.98001867413632116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2096.0365853658536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J12" sqref="J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116</v>
      </c>
      <c r="C5" s="8" t="s">
        <v>248</v>
      </c>
      <c r="D5" s="8" t="s">
        <v>128</v>
      </c>
      <c r="E5" s="108" t="s">
        <v>154</v>
      </c>
      <c r="F5" s="9" t="s">
        <v>273</v>
      </c>
      <c r="G5" s="8" t="s">
        <v>190</v>
      </c>
      <c r="H5" s="8" t="s">
        <v>127</v>
      </c>
      <c r="I5" s="108"/>
      <c r="J5" s="9" t="s">
        <v>276</v>
      </c>
      <c r="K5" s="8"/>
      <c r="L5" s="108" t="s">
        <v>141</v>
      </c>
      <c r="M5" s="108"/>
      <c r="N5" s="108"/>
      <c r="O5" s="9"/>
      <c r="P5" s="7" t="s">
        <v>111</v>
      </c>
      <c r="Q5" s="8" t="s">
        <v>89</v>
      </c>
      <c r="R5" s="8" t="s">
        <v>150</v>
      </c>
      <c r="S5" s="108" t="s">
        <v>108</v>
      </c>
      <c r="T5" s="9"/>
      <c r="U5" s="8" t="s">
        <v>190</v>
      </c>
      <c r="V5" s="8" t="s">
        <v>127</v>
      </c>
      <c r="W5" s="108"/>
      <c r="X5" s="9"/>
      <c r="Y5" s="8"/>
      <c r="Z5" s="108" t="s">
        <v>264</v>
      </c>
      <c r="AA5" s="108"/>
      <c r="AB5" s="108"/>
      <c r="AC5" s="9"/>
      <c r="AD5" s="10" t="s">
        <v>88</v>
      </c>
      <c r="AE5" s="8" t="s">
        <v>89</v>
      </c>
      <c r="AF5" s="8" t="s">
        <v>107</v>
      </c>
      <c r="AG5" s="108" t="s">
        <v>108</v>
      </c>
      <c r="AH5" s="9"/>
      <c r="AI5" s="8" t="s">
        <v>157</v>
      </c>
      <c r="AJ5" s="8" t="s">
        <v>139</v>
      </c>
      <c r="AK5" s="108"/>
      <c r="AL5" s="9"/>
      <c r="AM5" s="8"/>
      <c r="AN5" s="108" t="s">
        <v>186</v>
      </c>
      <c r="AO5" s="108"/>
      <c r="AP5" s="108"/>
      <c r="AQ5" s="9"/>
    </row>
    <row r="6" spans="1:43" x14ac:dyDescent="0.2">
      <c r="A6" s="37" t="s">
        <v>0</v>
      </c>
      <c r="B6" s="11">
        <v>120</v>
      </c>
      <c r="C6" s="12">
        <v>46</v>
      </c>
      <c r="D6" s="12">
        <v>53</v>
      </c>
      <c r="E6" s="109">
        <v>14</v>
      </c>
      <c r="F6" s="13">
        <v>27</v>
      </c>
      <c r="G6" s="12">
        <v>177</v>
      </c>
      <c r="H6" s="12">
        <v>271</v>
      </c>
      <c r="I6" s="109"/>
      <c r="J6" s="13">
        <v>1</v>
      </c>
      <c r="K6" s="12"/>
      <c r="L6" s="109">
        <v>151</v>
      </c>
      <c r="M6" s="109"/>
      <c r="N6" s="109"/>
      <c r="O6" s="13"/>
      <c r="P6" s="11">
        <v>17</v>
      </c>
      <c r="Q6" s="12">
        <v>471</v>
      </c>
      <c r="R6" s="12">
        <v>58</v>
      </c>
      <c r="S6" s="109">
        <v>220</v>
      </c>
      <c r="T6" s="13"/>
      <c r="U6" s="12">
        <v>169</v>
      </c>
      <c r="V6" s="12">
        <v>40</v>
      </c>
      <c r="W6" s="109"/>
      <c r="X6" s="13"/>
      <c r="Y6" s="12"/>
      <c r="Z6" s="109">
        <v>180</v>
      </c>
      <c r="AA6" s="109"/>
      <c r="AB6" s="109"/>
      <c r="AC6" s="13"/>
      <c r="AD6" s="14">
        <v>62</v>
      </c>
      <c r="AE6" s="12">
        <v>61</v>
      </c>
      <c r="AF6" s="12">
        <v>494</v>
      </c>
      <c r="AG6" s="109">
        <v>27</v>
      </c>
      <c r="AH6" s="13"/>
      <c r="AI6" s="12">
        <v>41</v>
      </c>
      <c r="AJ6" s="12">
        <v>32</v>
      </c>
      <c r="AK6" s="109"/>
      <c r="AL6" s="13"/>
      <c r="AM6" s="12"/>
      <c r="AN6" s="109">
        <v>95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1</v>
      </c>
      <c r="F7" s="17">
        <v>0</v>
      </c>
      <c r="G7" s="16">
        <v>1</v>
      </c>
      <c r="H7" s="16">
        <v>0</v>
      </c>
      <c r="I7" s="110"/>
      <c r="J7" s="17">
        <v>0</v>
      </c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120</v>
      </c>
      <c r="C8" s="20">
        <v>46</v>
      </c>
      <c r="D8" s="20">
        <v>53</v>
      </c>
      <c r="E8" s="111">
        <v>13</v>
      </c>
      <c r="F8" s="21">
        <v>27</v>
      </c>
      <c r="G8" s="20">
        <v>176</v>
      </c>
      <c r="H8" s="20">
        <v>271</v>
      </c>
      <c r="I8" s="111"/>
      <c r="J8" s="21">
        <v>1</v>
      </c>
      <c r="K8" s="20"/>
      <c r="L8" s="111">
        <v>151</v>
      </c>
      <c r="M8" s="111"/>
      <c r="N8" s="111"/>
      <c r="O8" s="21"/>
      <c r="P8" s="19">
        <v>17</v>
      </c>
      <c r="Q8" s="20">
        <v>471</v>
      </c>
      <c r="R8" s="20">
        <v>58</v>
      </c>
      <c r="S8" s="111">
        <v>220</v>
      </c>
      <c r="T8" s="21"/>
      <c r="U8" s="20">
        <v>169</v>
      </c>
      <c r="V8" s="20">
        <v>40</v>
      </c>
      <c r="W8" s="111"/>
      <c r="X8" s="21"/>
      <c r="Y8" s="20"/>
      <c r="Z8" s="111">
        <v>180</v>
      </c>
      <c r="AA8" s="111"/>
      <c r="AB8" s="111"/>
      <c r="AC8" s="21"/>
      <c r="AD8" s="22">
        <v>62</v>
      </c>
      <c r="AE8" s="20">
        <v>61</v>
      </c>
      <c r="AF8" s="20">
        <v>494</v>
      </c>
      <c r="AG8" s="111">
        <v>27</v>
      </c>
      <c r="AH8" s="21"/>
      <c r="AI8" s="20">
        <v>41</v>
      </c>
      <c r="AJ8" s="20">
        <v>32</v>
      </c>
      <c r="AK8" s="111"/>
      <c r="AL8" s="21"/>
      <c r="AM8" s="20"/>
      <c r="AN8" s="111">
        <v>95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2</v>
      </c>
      <c r="D10" s="28">
        <v>0</v>
      </c>
      <c r="E10" s="113">
        <v>3</v>
      </c>
      <c r="F10" s="29">
        <v>0</v>
      </c>
      <c r="G10" s="28">
        <v>2</v>
      </c>
      <c r="H10" s="28">
        <v>0</v>
      </c>
      <c r="I10" s="113"/>
      <c r="J10" s="29">
        <v>0</v>
      </c>
      <c r="K10" s="28"/>
      <c r="L10" s="113">
        <v>1</v>
      </c>
      <c r="M10" s="113"/>
      <c r="N10" s="113"/>
      <c r="O10" s="29"/>
      <c r="P10" s="27">
        <v>0</v>
      </c>
      <c r="Q10" s="28">
        <v>1</v>
      </c>
      <c r="R10" s="28">
        <v>0</v>
      </c>
      <c r="S10" s="113">
        <v>0</v>
      </c>
      <c r="T10" s="29"/>
      <c r="U10" s="28">
        <v>1</v>
      </c>
      <c r="V10" s="28">
        <v>0</v>
      </c>
      <c r="W10" s="113"/>
      <c r="X10" s="29"/>
      <c r="Y10" s="28"/>
      <c r="Z10" s="113">
        <v>0</v>
      </c>
      <c r="AA10" s="113"/>
      <c r="AB10" s="113"/>
      <c r="AC10" s="29"/>
      <c r="AD10" s="30">
        <v>0</v>
      </c>
      <c r="AE10" s="28">
        <v>0</v>
      </c>
      <c r="AF10" s="28">
        <v>7</v>
      </c>
      <c r="AG10" s="113">
        <v>0</v>
      </c>
      <c r="AH10" s="29"/>
      <c r="AI10" s="28">
        <v>0</v>
      </c>
      <c r="AJ10" s="28">
        <v>0</v>
      </c>
      <c r="AK10" s="113"/>
      <c r="AL10" s="29"/>
      <c r="AM10" s="28"/>
      <c r="AN10" s="113">
        <v>1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0</v>
      </c>
      <c r="E11" s="114">
        <v>0</v>
      </c>
      <c r="F11" s="33">
        <v>0</v>
      </c>
      <c r="G11" s="32">
        <v>0</v>
      </c>
      <c r="H11" s="32">
        <v>0</v>
      </c>
      <c r="I11" s="114"/>
      <c r="J11" s="33">
        <v>0</v>
      </c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0</v>
      </c>
      <c r="S11" s="114">
        <v>0</v>
      </c>
      <c r="T11" s="33"/>
      <c r="U11" s="32">
        <v>0</v>
      </c>
      <c r="V11" s="32">
        <v>0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0</v>
      </c>
      <c r="AG11" s="114">
        <v>0</v>
      </c>
      <c r="AH11" s="33"/>
      <c r="AI11" s="32">
        <v>0</v>
      </c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229</v>
      </c>
      <c r="C12" s="8" t="s">
        <v>260</v>
      </c>
      <c r="D12" s="8" t="s">
        <v>150</v>
      </c>
      <c r="E12" s="108" t="s">
        <v>261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88</v>
      </c>
      <c r="Q12" s="8"/>
      <c r="R12" s="8" t="s">
        <v>107</v>
      </c>
      <c r="S12" s="108"/>
      <c r="T12" s="9"/>
      <c r="U12" s="8" t="s">
        <v>157</v>
      </c>
      <c r="V12" s="8" t="s">
        <v>139</v>
      </c>
      <c r="W12" s="108"/>
      <c r="X12" s="9"/>
      <c r="Y12" s="8"/>
      <c r="Z12" s="108"/>
      <c r="AA12" s="108"/>
      <c r="AB12" s="108"/>
      <c r="AC12" s="9"/>
      <c r="AD12" s="10" t="s">
        <v>160</v>
      </c>
      <c r="AE12" s="8" t="s">
        <v>119</v>
      </c>
      <c r="AF12" s="8"/>
      <c r="AG12" s="108" t="s">
        <v>263</v>
      </c>
      <c r="AH12" s="9"/>
      <c r="AI12" s="8" t="s">
        <v>190</v>
      </c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120</v>
      </c>
      <c r="C13" s="12">
        <v>10</v>
      </c>
      <c r="D13" s="12">
        <v>423</v>
      </c>
      <c r="E13" s="109">
        <v>6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119</v>
      </c>
      <c r="Q13" s="12"/>
      <c r="R13" s="12">
        <v>424</v>
      </c>
      <c r="S13" s="109"/>
      <c r="T13" s="13"/>
      <c r="U13" s="12">
        <v>9</v>
      </c>
      <c r="V13" s="12">
        <v>121</v>
      </c>
      <c r="W13" s="109"/>
      <c r="X13" s="13"/>
      <c r="Y13" s="12"/>
      <c r="Z13" s="109"/>
      <c r="AA13" s="109"/>
      <c r="AB13" s="109"/>
      <c r="AC13" s="13"/>
      <c r="AD13" s="14">
        <v>93</v>
      </c>
      <c r="AE13" s="12">
        <v>7</v>
      </c>
      <c r="AF13" s="12"/>
      <c r="AG13" s="109">
        <v>120</v>
      </c>
      <c r="AH13" s="13"/>
      <c r="AI13" s="12">
        <v>71</v>
      </c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/>
      <c r="R14" s="16">
        <v>0</v>
      </c>
      <c r="S14" s="110"/>
      <c r="T14" s="17"/>
      <c r="U14" s="16">
        <v>0</v>
      </c>
      <c r="V14" s="16">
        <v>0</v>
      </c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/>
      <c r="AG14" s="110">
        <v>2</v>
      </c>
      <c r="AH14" s="17"/>
      <c r="AI14" s="16">
        <v>0</v>
      </c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120</v>
      </c>
      <c r="C15" s="20">
        <v>10</v>
      </c>
      <c r="D15" s="20">
        <v>423</v>
      </c>
      <c r="E15" s="111">
        <v>6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119</v>
      </c>
      <c r="Q15" s="20"/>
      <c r="R15" s="20">
        <v>424</v>
      </c>
      <c r="S15" s="111"/>
      <c r="T15" s="21"/>
      <c r="U15" s="20">
        <v>9</v>
      </c>
      <c r="V15" s="20">
        <v>121</v>
      </c>
      <c r="W15" s="111"/>
      <c r="X15" s="21"/>
      <c r="Y15" s="20"/>
      <c r="Z15" s="111"/>
      <c r="AA15" s="111"/>
      <c r="AB15" s="111"/>
      <c r="AC15" s="21"/>
      <c r="AD15" s="22">
        <v>93</v>
      </c>
      <c r="AE15" s="20">
        <v>7</v>
      </c>
      <c r="AF15" s="20"/>
      <c r="AG15" s="111">
        <v>118</v>
      </c>
      <c r="AH15" s="21"/>
      <c r="AI15" s="20">
        <v>71</v>
      </c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>
        <v>3</v>
      </c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0</v>
      </c>
      <c r="C17" s="28">
        <v>0</v>
      </c>
      <c r="D17" s="28">
        <v>4</v>
      </c>
      <c r="E17" s="113">
        <v>2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4</v>
      </c>
      <c r="Q17" s="28"/>
      <c r="R17" s="28">
        <v>6</v>
      </c>
      <c r="S17" s="113"/>
      <c r="T17" s="29"/>
      <c r="U17" s="28">
        <v>0</v>
      </c>
      <c r="V17" s="28">
        <v>0</v>
      </c>
      <c r="W17" s="113"/>
      <c r="X17" s="29"/>
      <c r="Y17" s="28"/>
      <c r="Z17" s="113"/>
      <c r="AA17" s="113"/>
      <c r="AB17" s="113"/>
      <c r="AC17" s="29"/>
      <c r="AD17" s="30">
        <v>0</v>
      </c>
      <c r="AE17" s="28">
        <v>2</v>
      </c>
      <c r="AF17" s="28"/>
      <c r="AG17" s="113">
        <v>16</v>
      </c>
      <c r="AH17" s="29"/>
      <c r="AI17" s="28">
        <v>0</v>
      </c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0</v>
      </c>
      <c r="E18" s="114">
        <v>4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/>
      <c r="R18" s="32">
        <v>2</v>
      </c>
      <c r="S18" s="114"/>
      <c r="T18" s="33"/>
      <c r="U18" s="32">
        <v>0</v>
      </c>
      <c r="V18" s="32">
        <v>0</v>
      </c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0</v>
      </c>
      <c r="AF18" s="32"/>
      <c r="AG18" s="114">
        <v>0</v>
      </c>
      <c r="AH18" s="33"/>
      <c r="AI18" s="32">
        <v>0</v>
      </c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230</v>
      </c>
      <c r="C19" s="8" t="s">
        <v>89</v>
      </c>
      <c r="D19" s="8"/>
      <c r="E19" s="108" t="s">
        <v>179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 t="s">
        <v>165</v>
      </c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93</v>
      </c>
      <c r="AE19" s="8" t="s">
        <v>117</v>
      </c>
      <c r="AF19" s="8"/>
      <c r="AG19" s="108" t="s">
        <v>189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24</v>
      </c>
      <c r="C20" s="12">
        <v>400</v>
      </c>
      <c r="D20" s="12"/>
      <c r="E20" s="109">
        <v>10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>
        <v>180</v>
      </c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120</v>
      </c>
      <c r="AE20" s="12">
        <v>296</v>
      </c>
      <c r="AF20" s="12"/>
      <c r="AG20" s="109">
        <v>5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/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>
        <v>0</v>
      </c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1</v>
      </c>
      <c r="AE21" s="16">
        <v>2</v>
      </c>
      <c r="AF21" s="16"/>
      <c r="AG21" s="110">
        <v>0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24</v>
      </c>
      <c r="C22" s="20">
        <v>400</v>
      </c>
      <c r="D22" s="20"/>
      <c r="E22" s="111">
        <v>10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>
        <v>180</v>
      </c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119</v>
      </c>
      <c r="AE22" s="20">
        <v>294</v>
      </c>
      <c r="AF22" s="20"/>
      <c r="AG22" s="111">
        <v>5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>
        <v>1</v>
      </c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>
        <v>7</v>
      </c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6</v>
      </c>
      <c r="C24" s="28">
        <v>1</v>
      </c>
      <c r="D24" s="28"/>
      <c r="E24" s="113">
        <v>1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>
        <v>1</v>
      </c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3</v>
      </c>
      <c r="AE24" s="28">
        <v>4</v>
      </c>
      <c r="AF24" s="28"/>
      <c r="AG24" s="113">
        <v>0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>
        <v>0</v>
      </c>
      <c r="D25" s="32"/>
      <c r="E25" s="114">
        <v>1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>
        <v>0</v>
      </c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>
        <v>1</v>
      </c>
      <c r="AE25" s="32">
        <v>1</v>
      </c>
      <c r="AF25" s="32"/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259</v>
      </c>
      <c r="C26" s="8"/>
      <c r="D26" s="8"/>
      <c r="E26" s="108" t="s">
        <v>178</v>
      </c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 t="s">
        <v>88</v>
      </c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 t="s">
        <v>106</v>
      </c>
      <c r="AE26" s="8" t="s">
        <v>262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35</v>
      </c>
      <c r="C27" s="12"/>
      <c r="D27" s="12"/>
      <c r="E27" s="109">
        <v>10</v>
      </c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>
        <v>59</v>
      </c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>
        <v>123</v>
      </c>
      <c r="AE27" s="12">
        <v>40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0</v>
      </c>
      <c r="C28" s="16"/>
      <c r="D28" s="16"/>
      <c r="E28" s="110">
        <v>0</v>
      </c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>
        <v>0</v>
      </c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>
        <v>0</v>
      </c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35</v>
      </c>
      <c r="C29" s="20"/>
      <c r="D29" s="20"/>
      <c r="E29" s="111">
        <v>10</v>
      </c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>
        <v>59</v>
      </c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>
        <v>123</v>
      </c>
      <c r="AE29" s="20">
        <v>40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1</v>
      </c>
      <c r="C31" s="28"/>
      <c r="D31" s="28"/>
      <c r="E31" s="113">
        <v>0</v>
      </c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>
        <v>1</v>
      </c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>
        <v>0</v>
      </c>
      <c r="AE31" s="28">
        <v>1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0</v>
      </c>
      <c r="C32" s="32"/>
      <c r="D32" s="32"/>
      <c r="E32" s="114">
        <v>0</v>
      </c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>
        <v>0</v>
      </c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>
        <v>0</v>
      </c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 t="s">
        <v>111</v>
      </c>
      <c r="C33" s="8"/>
      <c r="D33" s="8"/>
      <c r="E33" s="108" t="s">
        <v>108</v>
      </c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>
        <v>103</v>
      </c>
      <c r="C34" s="12"/>
      <c r="D34" s="12"/>
      <c r="E34" s="109">
        <v>153</v>
      </c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>
        <v>0</v>
      </c>
      <c r="C35" s="16"/>
      <c r="D35" s="16"/>
      <c r="E35" s="110">
        <v>0</v>
      </c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>
        <v>103</v>
      </c>
      <c r="C36" s="20"/>
      <c r="D36" s="20"/>
      <c r="E36" s="111">
        <v>153</v>
      </c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>
        <v>0</v>
      </c>
      <c r="C38" s="28"/>
      <c r="D38" s="28"/>
      <c r="E38" s="113">
        <v>0</v>
      </c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>
        <v>0</v>
      </c>
      <c r="C39" s="32"/>
      <c r="D39" s="32"/>
      <c r="E39" s="114">
        <v>1</v>
      </c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402</v>
      </c>
      <c r="C48" s="61">
        <f t="shared" ref="C48:AQ53" si="3">+C6+C13+C20+C27+C34+C41</f>
        <v>456</v>
      </c>
      <c r="D48" s="61">
        <f t="shared" si="3"/>
        <v>476</v>
      </c>
      <c r="E48" s="61">
        <f t="shared" si="3"/>
        <v>193</v>
      </c>
      <c r="F48" s="61">
        <f t="shared" si="3"/>
        <v>27</v>
      </c>
      <c r="G48" s="61">
        <f t="shared" si="3"/>
        <v>177</v>
      </c>
      <c r="H48" s="61">
        <f t="shared" si="3"/>
        <v>271</v>
      </c>
      <c r="I48" s="61">
        <f t="shared" si="3"/>
        <v>0</v>
      </c>
      <c r="J48" s="61">
        <f t="shared" si="3"/>
        <v>1</v>
      </c>
      <c r="K48" s="61">
        <f t="shared" si="3"/>
        <v>0</v>
      </c>
      <c r="L48" s="61">
        <f t="shared" si="3"/>
        <v>151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375</v>
      </c>
      <c r="Q48" s="61">
        <f t="shared" si="3"/>
        <v>471</v>
      </c>
      <c r="R48" s="61">
        <f t="shared" si="3"/>
        <v>482</v>
      </c>
      <c r="S48" s="61">
        <f t="shared" si="3"/>
        <v>220</v>
      </c>
      <c r="T48" s="61">
        <f t="shared" si="3"/>
        <v>0</v>
      </c>
      <c r="U48" s="61">
        <f t="shared" si="3"/>
        <v>178</v>
      </c>
      <c r="V48" s="61">
        <f t="shared" si="3"/>
        <v>161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180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398</v>
      </c>
      <c r="AE48" s="61">
        <f t="shared" si="3"/>
        <v>404</v>
      </c>
      <c r="AF48" s="61">
        <f t="shared" si="3"/>
        <v>494</v>
      </c>
      <c r="AG48" s="61">
        <f t="shared" si="3"/>
        <v>152</v>
      </c>
      <c r="AH48" s="61">
        <f t="shared" si="3"/>
        <v>0</v>
      </c>
      <c r="AI48" s="61">
        <f t="shared" si="3"/>
        <v>112</v>
      </c>
      <c r="AJ48" s="61">
        <f t="shared" si="3"/>
        <v>32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95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1</v>
      </c>
      <c r="F49" s="43">
        <f t="shared" si="4"/>
        <v>0</v>
      </c>
      <c r="G49" s="43">
        <f t="shared" si="3"/>
        <v>1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1</v>
      </c>
      <c r="AE49" s="43">
        <f t="shared" si="3"/>
        <v>2</v>
      </c>
      <c r="AF49" s="43">
        <f t="shared" si="3"/>
        <v>0</v>
      </c>
      <c r="AG49" s="43">
        <f t="shared" si="3"/>
        <v>2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402</v>
      </c>
      <c r="C50" s="43">
        <f t="shared" si="4"/>
        <v>456</v>
      </c>
      <c r="D50" s="43">
        <f t="shared" si="4"/>
        <v>476</v>
      </c>
      <c r="E50" s="43">
        <f t="shared" si="4"/>
        <v>192</v>
      </c>
      <c r="F50" s="43">
        <f t="shared" si="4"/>
        <v>27</v>
      </c>
      <c r="G50" s="43">
        <f t="shared" si="3"/>
        <v>176</v>
      </c>
      <c r="H50" s="43">
        <f t="shared" si="3"/>
        <v>271</v>
      </c>
      <c r="I50" s="43">
        <f t="shared" si="3"/>
        <v>0</v>
      </c>
      <c r="J50" s="43">
        <f t="shared" si="3"/>
        <v>1</v>
      </c>
      <c r="K50" s="43">
        <f t="shared" si="4"/>
        <v>0</v>
      </c>
      <c r="L50" s="43">
        <f t="shared" si="3"/>
        <v>151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375</v>
      </c>
      <c r="Q50" s="43">
        <f t="shared" si="3"/>
        <v>471</v>
      </c>
      <c r="R50" s="43">
        <f t="shared" si="3"/>
        <v>482</v>
      </c>
      <c r="S50" s="43">
        <f t="shared" si="3"/>
        <v>220</v>
      </c>
      <c r="T50" s="43">
        <f t="shared" si="3"/>
        <v>0</v>
      </c>
      <c r="U50" s="43">
        <f t="shared" si="3"/>
        <v>178</v>
      </c>
      <c r="V50" s="43">
        <f t="shared" si="3"/>
        <v>161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180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397</v>
      </c>
      <c r="AE50" s="43">
        <f t="shared" si="3"/>
        <v>402</v>
      </c>
      <c r="AF50" s="43">
        <f t="shared" si="3"/>
        <v>494</v>
      </c>
      <c r="AG50" s="43">
        <f t="shared" si="3"/>
        <v>150</v>
      </c>
      <c r="AH50" s="43">
        <f t="shared" si="3"/>
        <v>0</v>
      </c>
      <c r="AI50" s="43">
        <f t="shared" si="3"/>
        <v>112</v>
      </c>
      <c r="AJ50" s="43">
        <f t="shared" si="3"/>
        <v>32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95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1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3</v>
      </c>
      <c r="AE51" s="62">
        <f t="shared" si="3"/>
        <v>7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7</v>
      </c>
      <c r="C52" s="60">
        <f t="shared" si="4"/>
        <v>3</v>
      </c>
      <c r="D52" s="60">
        <f t="shared" si="4"/>
        <v>4</v>
      </c>
      <c r="E52" s="60">
        <f t="shared" si="4"/>
        <v>6</v>
      </c>
      <c r="F52" s="60">
        <f t="shared" si="4"/>
        <v>0</v>
      </c>
      <c r="G52" s="60">
        <f t="shared" si="3"/>
        <v>2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1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6</v>
      </c>
      <c r="Q52" s="60">
        <f t="shared" si="3"/>
        <v>1</v>
      </c>
      <c r="R52" s="60">
        <f t="shared" si="3"/>
        <v>6</v>
      </c>
      <c r="S52" s="60">
        <f t="shared" si="3"/>
        <v>0</v>
      </c>
      <c r="T52" s="60">
        <f t="shared" si="3"/>
        <v>0</v>
      </c>
      <c r="U52" s="60">
        <f t="shared" si="3"/>
        <v>1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3</v>
      </c>
      <c r="AE52" s="60">
        <f t="shared" si="3"/>
        <v>7</v>
      </c>
      <c r="AF52" s="60">
        <f t="shared" si="3"/>
        <v>7</v>
      </c>
      <c r="AG52" s="60">
        <f t="shared" si="3"/>
        <v>16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6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2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1</v>
      </c>
      <c r="AE53" s="62">
        <f t="shared" si="3"/>
        <v>1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0.9828850855745721</v>
      </c>
      <c r="C54" s="65">
        <f t="shared" ref="C54:AQ54" si="5">+IF(SUM(C48,C51:C53)&gt;0,SUM(C48)/SUM(C48,C51:C53),"")</f>
        <v>0.99346405228758172</v>
      </c>
      <c r="D54" s="65">
        <f t="shared" si="5"/>
        <v>0.9916666666666667</v>
      </c>
      <c r="E54" s="65">
        <f>+IF(SUM(E48,E51:E53)&gt;0,SUM(E48)/SUM(E48,E51:E53),"")</f>
        <v>0.94146341463414629</v>
      </c>
      <c r="F54" s="65">
        <f t="shared" ref="F54:G54" si="6">+IF(SUM(F48,F51:F53)&gt;0,SUM(F48)/SUM(F48,F51:F53),"")</f>
        <v>1</v>
      </c>
      <c r="G54" s="65">
        <f t="shared" si="6"/>
        <v>0.98882681564245811</v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>
        <f t="shared" ref="J54" si="8">+IF(SUM(J48,J51:J53)&gt;0,SUM(J48)/SUM(J48,J51:J53),"")</f>
        <v>1</v>
      </c>
      <c r="K54" s="65" t="str">
        <f t="shared" si="5"/>
        <v/>
      </c>
      <c r="L54" s="65">
        <f>+IF(SUM(L48,L51:L53)&gt;0,SUM(L48)/SUM(L48,L51:L53),"")</f>
        <v>0.99342105263157898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0.98167539267015702</v>
      </c>
      <c r="Q54" s="65">
        <f t="shared" si="5"/>
        <v>0.9978813559322034</v>
      </c>
      <c r="R54" s="65">
        <f t="shared" si="5"/>
        <v>0.98367346938775513</v>
      </c>
      <c r="S54" s="65">
        <f>+IF(SUM(S48,S51:S53)&gt;0,SUM(S48)/SUM(S48,S51:S53),"")</f>
        <v>1</v>
      </c>
      <c r="T54" s="65" t="str">
        <f t="shared" ref="T54:V54" si="9">+IF(SUM(T48,T51:T53)&gt;0,SUM(T48)/SUM(T48,T51:T53),"")</f>
        <v/>
      </c>
      <c r="U54" s="65">
        <f t="shared" si="9"/>
        <v>0.994413407821229</v>
      </c>
      <c r="V54" s="65">
        <f t="shared" si="9"/>
        <v>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1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0.98271604938271606</v>
      </c>
      <c r="AE54" s="65">
        <f t="shared" si="5"/>
        <v>0.96420047732696901</v>
      </c>
      <c r="AF54" s="65">
        <f t="shared" si="5"/>
        <v>0.98602794411177641</v>
      </c>
      <c r="AG54" s="65">
        <f>+IF(SUM(AG48,AG51:AG53)&gt;0,SUM(AG48)/SUM(AG48,AG51:AG53),"")</f>
        <v>0.90476190476190477</v>
      </c>
      <c r="AH54" s="65" t="str">
        <f t="shared" ref="AH54:AJ54" si="11">+IF(SUM(AH48,AH51:AH53)&gt;0,SUM(AH48)/SUM(AH48,AH51:AH53),"")</f>
        <v/>
      </c>
      <c r="AI54" s="65">
        <f t="shared" si="11"/>
        <v>1</v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0.98958333333333337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5181.3471502590673</v>
      </c>
      <c r="F55" s="68">
        <f t="shared" ref="F55:G55" si="14">+IF(SUM(F50,F49)&gt;0,1000000*(SUM(F49)/SUM(F49:F50)),"")</f>
        <v>0</v>
      </c>
      <c r="G55" s="68">
        <f t="shared" si="14"/>
        <v>5649.7175141242942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>
        <f t="shared" ref="J55" si="16">+IF(SUM(J50,J49)&gt;0,1000000*(SUM(J49)/SUM(J49:J50)),"")</f>
        <v>0</v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2512.5628140703516</v>
      </c>
      <c r="AE55" s="68">
        <f t="shared" si="13"/>
        <v>4950.4950495049507</v>
      </c>
      <c r="AF55" s="68">
        <f t="shared" si="13"/>
        <v>0</v>
      </c>
      <c r="AG55" s="68">
        <f>+IF(SUM(AG50,AG49)&gt;0,1000000*(SUM(AG49)/SUM(AG49:AG50)),"")</f>
        <v>13157.894736842105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1175</v>
      </c>
      <c r="C60" s="55">
        <f t="shared" si="22"/>
        <v>1331</v>
      </c>
      <c r="D60" s="55">
        <f t="shared" si="22"/>
        <v>1452</v>
      </c>
      <c r="E60" s="55">
        <f t="shared" si="22"/>
        <v>565</v>
      </c>
      <c r="F60" s="55">
        <f t="shared" si="22"/>
        <v>27</v>
      </c>
      <c r="G60" s="55">
        <f t="shared" si="22"/>
        <v>467</v>
      </c>
      <c r="H60" s="55">
        <f t="shared" si="22"/>
        <v>464</v>
      </c>
      <c r="I60" s="55">
        <f t="shared" si="22"/>
        <v>0</v>
      </c>
      <c r="J60" s="55">
        <f t="shared" si="22"/>
        <v>1</v>
      </c>
      <c r="K60" s="55">
        <f t="shared" si="22"/>
        <v>0</v>
      </c>
      <c r="L60" s="55">
        <f t="shared" si="22"/>
        <v>426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2</v>
      </c>
      <c r="D61" s="52">
        <f t="shared" si="22"/>
        <v>0</v>
      </c>
      <c r="E61" s="52">
        <f t="shared" si="22"/>
        <v>3</v>
      </c>
      <c r="F61" s="52">
        <f t="shared" si="22"/>
        <v>0</v>
      </c>
      <c r="G61" s="52">
        <f t="shared" si="22"/>
        <v>1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1174</v>
      </c>
      <c r="C62" s="56">
        <f t="shared" si="22"/>
        <v>1329</v>
      </c>
      <c r="D62" s="56">
        <f t="shared" si="22"/>
        <v>1452</v>
      </c>
      <c r="E62" s="56">
        <f t="shared" si="22"/>
        <v>562</v>
      </c>
      <c r="F62" s="56">
        <f t="shared" si="22"/>
        <v>27</v>
      </c>
      <c r="G62" s="56">
        <f t="shared" si="22"/>
        <v>466</v>
      </c>
      <c r="H62" s="56">
        <f t="shared" si="22"/>
        <v>464</v>
      </c>
      <c r="I62" s="56">
        <f t="shared" si="22"/>
        <v>0</v>
      </c>
      <c r="J62" s="56">
        <f t="shared" si="22"/>
        <v>1</v>
      </c>
      <c r="K62" s="56">
        <f t="shared" si="22"/>
        <v>0</v>
      </c>
      <c r="L62" s="56">
        <f t="shared" si="22"/>
        <v>426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4</v>
      </c>
      <c r="C63" s="53">
        <f t="shared" si="22"/>
        <v>7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16</v>
      </c>
      <c r="C64" s="52">
        <f t="shared" si="22"/>
        <v>11</v>
      </c>
      <c r="D64" s="52">
        <f t="shared" si="22"/>
        <v>17</v>
      </c>
      <c r="E64" s="52">
        <f t="shared" si="22"/>
        <v>22</v>
      </c>
      <c r="F64" s="52">
        <f t="shared" si="22"/>
        <v>0</v>
      </c>
      <c r="G64" s="52">
        <f t="shared" si="22"/>
        <v>3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1</v>
      </c>
      <c r="C65" s="56">
        <f t="shared" si="22"/>
        <v>1</v>
      </c>
      <c r="D65" s="56">
        <f t="shared" si="22"/>
        <v>2</v>
      </c>
      <c r="E65" s="56">
        <f t="shared" si="22"/>
        <v>6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0.98671552908841043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0.99184261036468335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0.97345643392960179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928.50510677808734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0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2963.8411381149967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0.98466666666666669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1184.834123222749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D1" workbookViewId="0">
      <selection activeCell="J12" sqref="J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106</v>
      </c>
      <c r="C5" s="8" t="s">
        <v>254</v>
      </c>
      <c r="D5" s="8" t="s">
        <v>107</v>
      </c>
      <c r="E5" s="108" t="s">
        <v>189</v>
      </c>
      <c r="F5" s="9"/>
      <c r="G5" s="8" t="s">
        <v>190</v>
      </c>
      <c r="H5" s="8" t="s">
        <v>176</v>
      </c>
      <c r="I5" s="108" t="s">
        <v>274</v>
      </c>
      <c r="J5" s="9" t="s">
        <v>275</v>
      </c>
      <c r="K5" s="8"/>
      <c r="L5" s="108"/>
      <c r="M5" s="108"/>
      <c r="N5" s="108"/>
      <c r="O5" s="9"/>
      <c r="P5" s="7" t="s">
        <v>194</v>
      </c>
      <c r="Q5" s="8" t="s">
        <v>83</v>
      </c>
      <c r="R5" s="8" t="s">
        <v>128</v>
      </c>
      <c r="S5" s="108" t="s">
        <v>137</v>
      </c>
      <c r="T5" s="9"/>
      <c r="U5" s="8"/>
      <c r="V5" s="8" t="s">
        <v>176</v>
      </c>
      <c r="W5" s="108" t="s">
        <v>274</v>
      </c>
      <c r="X5" s="9"/>
      <c r="Y5" s="8"/>
      <c r="Z5" s="108" t="s">
        <v>272</v>
      </c>
      <c r="AA5" s="108"/>
      <c r="AB5" s="108"/>
      <c r="AC5" s="9"/>
      <c r="AD5" s="10" t="s">
        <v>172</v>
      </c>
      <c r="AE5" s="8" t="s">
        <v>76</v>
      </c>
      <c r="AF5" s="8" t="s">
        <v>150</v>
      </c>
      <c r="AG5" s="108" t="s">
        <v>270</v>
      </c>
      <c r="AH5" s="9"/>
      <c r="AI5" s="8"/>
      <c r="AJ5" s="8" t="s">
        <v>176</v>
      </c>
      <c r="AK5" s="108" t="s">
        <v>274</v>
      </c>
      <c r="AL5" s="9"/>
      <c r="AM5" s="8"/>
      <c r="AN5" s="108" t="s">
        <v>272</v>
      </c>
      <c r="AO5" s="108"/>
      <c r="AP5" s="108"/>
      <c r="AQ5" s="9"/>
    </row>
    <row r="6" spans="1:43" x14ac:dyDescent="0.2">
      <c r="A6" s="37" t="s">
        <v>0</v>
      </c>
      <c r="B6" s="11">
        <v>17</v>
      </c>
      <c r="C6" s="12">
        <v>50</v>
      </c>
      <c r="D6" s="12">
        <v>165</v>
      </c>
      <c r="E6" s="109">
        <v>115</v>
      </c>
      <c r="F6" s="13"/>
      <c r="G6" s="12">
        <v>69</v>
      </c>
      <c r="H6" s="12">
        <v>27</v>
      </c>
      <c r="I6" s="109">
        <v>12</v>
      </c>
      <c r="J6" s="13">
        <v>2</v>
      </c>
      <c r="K6" s="12"/>
      <c r="L6" s="109">
        <v>178</v>
      </c>
      <c r="M6" s="109"/>
      <c r="N6" s="109"/>
      <c r="O6" s="13"/>
      <c r="P6" s="11">
        <v>82</v>
      </c>
      <c r="Q6" s="12">
        <v>43</v>
      </c>
      <c r="R6" s="12">
        <v>324</v>
      </c>
      <c r="S6" s="109">
        <v>15</v>
      </c>
      <c r="T6" s="13"/>
      <c r="U6" s="12"/>
      <c r="V6" s="12">
        <v>257</v>
      </c>
      <c r="W6" s="109">
        <v>25</v>
      </c>
      <c r="X6" s="13"/>
      <c r="Y6" s="12"/>
      <c r="Z6" s="109">
        <v>180</v>
      </c>
      <c r="AA6" s="109"/>
      <c r="AB6" s="109"/>
      <c r="AC6" s="13"/>
      <c r="AD6" s="14">
        <v>104</v>
      </c>
      <c r="AE6" s="12">
        <v>134</v>
      </c>
      <c r="AF6" s="12">
        <v>445</v>
      </c>
      <c r="AG6" s="109">
        <v>65</v>
      </c>
      <c r="AH6" s="13"/>
      <c r="AI6" s="12"/>
      <c r="AJ6" s="12">
        <v>172</v>
      </c>
      <c r="AK6" s="109">
        <v>24</v>
      </c>
      <c r="AL6" s="13"/>
      <c r="AM6" s="12"/>
      <c r="AN6" s="109">
        <v>115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1</v>
      </c>
      <c r="F7" s="17"/>
      <c r="G7" s="16">
        <v>0</v>
      </c>
      <c r="H7" s="16">
        <v>0</v>
      </c>
      <c r="I7" s="110">
        <v>0</v>
      </c>
      <c r="J7" s="17">
        <v>0</v>
      </c>
      <c r="K7" s="16"/>
      <c r="L7" s="110">
        <v>1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/>
      <c r="V7" s="16">
        <v>0</v>
      </c>
      <c r="W7" s="110">
        <v>0</v>
      </c>
      <c r="X7" s="17"/>
      <c r="Y7" s="16"/>
      <c r="Z7" s="110">
        <v>3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/>
      <c r="AJ7" s="16">
        <v>0</v>
      </c>
      <c r="AK7" s="110">
        <v>2</v>
      </c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17</v>
      </c>
      <c r="C8" s="20">
        <v>50</v>
      </c>
      <c r="D8" s="20">
        <v>165</v>
      </c>
      <c r="E8" s="111">
        <v>114</v>
      </c>
      <c r="F8" s="21"/>
      <c r="G8" s="20">
        <v>69</v>
      </c>
      <c r="H8" s="20">
        <v>27</v>
      </c>
      <c r="I8" s="111">
        <v>12</v>
      </c>
      <c r="J8" s="21">
        <v>2</v>
      </c>
      <c r="K8" s="20"/>
      <c r="L8" s="111">
        <v>177</v>
      </c>
      <c r="M8" s="111"/>
      <c r="N8" s="111"/>
      <c r="O8" s="21"/>
      <c r="P8" s="19">
        <v>82</v>
      </c>
      <c r="Q8" s="20">
        <v>43</v>
      </c>
      <c r="R8" s="20">
        <v>324</v>
      </c>
      <c r="S8" s="111">
        <v>15</v>
      </c>
      <c r="T8" s="21"/>
      <c r="U8" s="20"/>
      <c r="V8" s="20">
        <v>257</v>
      </c>
      <c r="W8" s="111">
        <v>25</v>
      </c>
      <c r="X8" s="21"/>
      <c r="Y8" s="20"/>
      <c r="Z8" s="111">
        <v>177</v>
      </c>
      <c r="AA8" s="111"/>
      <c r="AB8" s="111"/>
      <c r="AC8" s="21"/>
      <c r="AD8" s="22">
        <v>104</v>
      </c>
      <c r="AE8" s="20">
        <v>134</v>
      </c>
      <c r="AF8" s="20">
        <v>445</v>
      </c>
      <c r="AG8" s="111">
        <v>65</v>
      </c>
      <c r="AH8" s="21"/>
      <c r="AI8" s="20"/>
      <c r="AJ8" s="20">
        <v>172</v>
      </c>
      <c r="AK8" s="111">
        <v>22</v>
      </c>
      <c r="AL8" s="21"/>
      <c r="AM8" s="20"/>
      <c r="AN8" s="111">
        <v>115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13</v>
      </c>
      <c r="D10" s="28">
        <v>2</v>
      </c>
      <c r="E10" s="113">
        <v>5</v>
      </c>
      <c r="F10" s="29"/>
      <c r="G10" s="28">
        <v>0</v>
      </c>
      <c r="H10" s="28">
        <v>0</v>
      </c>
      <c r="I10" s="113">
        <v>0</v>
      </c>
      <c r="J10" s="29">
        <v>0</v>
      </c>
      <c r="K10" s="28"/>
      <c r="L10" s="113">
        <v>9</v>
      </c>
      <c r="M10" s="113"/>
      <c r="N10" s="113"/>
      <c r="O10" s="29"/>
      <c r="P10" s="27">
        <v>0</v>
      </c>
      <c r="Q10" s="28">
        <v>0</v>
      </c>
      <c r="R10" s="28">
        <v>0</v>
      </c>
      <c r="S10" s="113">
        <v>0</v>
      </c>
      <c r="T10" s="29"/>
      <c r="U10" s="28"/>
      <c r="V10" s="28">
        <v>3</v>
      </c>
      <c r="W10" s="113">
        <v>0</v>
      </c>
      <c r="X10" s="29"/>
      <c r="Y10" s="28"/>
      <c r="Z10" s="113">
        <v>11</v>
      </c>
      <c r="AA10" s="113"/>
      <c r="AB10" s="113"/>
      <c r="AC10" s="29"/>
      <c r="AD10" s="30">
        <v>6</v>
      </c>
      <c r="AE10" s="28">
        <v>2</v>
      </c>
      <c r="AF10" s="28">
        <v>11</v>
      </c>
      <c r="AG10" s="113">
        <v>0</v>
      </c>
      <c r="AH10" s="29"/>
      <c r="AI10" s="28"/>
      <c r="AJ10" s="28">
        <v>0</v>
      </c>
      <c r="AK10" s="113">
        <v>0</v>
      </c>
      <c r="AL10" s="29"/>
      <c r="AM10" s="28"/>
      <c r="AN10" s="113">
        <v>0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2</v>
      </c>
      <c r="D11" s="32">
        <v>0</v>
      </c>
      <c r="E11" s="114">
        <v>1</v>
      </c>
      <c r="F11" s="33"/>
      <c r="G11" s="32">
        <v>0</v>
      </c>
      <c r="H11" s="32">
        <v>0</v>
      </c>
      <c r="I11" s="114">
        <v>0</v>
      </c>
      <c r="J11" s="33">
        <v>0</v>
      </c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1</v>
      </c>
      <c r="S11" s="114">
        <v>0</v>
      </c>
      <c r="T11" s="33"/>
      <c r="U11" s="32"/>
      <c r="V11" s="32">
        <v>4</v>
      </c>
      <c r="W11" s="114">
        <v>0</v>
      </c>
      <c r="X11" s="33"/>
      <c r="Y11" s="32"/>
      <c r="Z11" s="114">
        <v>0</v>
      </c>
      <c r="AA11" s="114"/>
      <c r="AB11" s="114"/>
      <c r="AC11" s="33"/>
      <c r="AD11" s="34">
        <v>5</v>
      </c>
      <c r="AE11" s="32">
        <v>0</v>
      </c>
      <c r="AF11" s="32">
        <v>0</v>
      </c>
      <c r="AG11" s="114">
        <v>0</v>
      </c>
      <c r="AH11" s="33"/>
      <c r="AI11" s="32"/>
      <c r="AJ11" s="32">
        <v>6</v>
      </c>
      <c r="AK11" s="114">
        <v>2</v>
      </c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75</v>
      </c>
      <c r="C12" s="8" t="s">
        <v>83</v>
      </c>
      <c r="D12" s="8" t="s">
        <v>128</v>
      </c>
      <c r="E12" s="108" t="s">
        <v>189</v>
      </c>
      <c r="F12" s="9"/>
      <c r="G12" s="8"/>
      <c r="H12" s="8" t="s">
        <v>176</v>
      </c>
      <c r="I12" s="108"/>
      <c r="J12" s="9"/>
      <c r="K12" s="8"/>
      <c r="L12" s="108"/>
      <c r="M12" s="108"/>
      <c r="N12" s="108"/>
      <c r="O12" s="9"/>
      <c r="P12" s="7" t="s">
        <v>265</v>
      </c>
      <c r="Q12" s="8" t="s">
        <v>106</v>
      </c>
      <c r="R12" s="8" t="s">
        <v>150</v>
      </c>
      <c r="S12" s="108" t="s">
        <v>269</v>
      </c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 t="s">
        <v>271</v>
      </c>
      <c r="AE12" s="8" t="s">
        <v>74</v>
      </c>
      <c r="AF12" s="8" t="s">
        <v>82</v>
      </c>
      <c r="AG12" s="108" t="s">
        <v>115</v>
      </c>
      <c r="AH12" s="9"/>
      <c r="AI12" s="8"/>
      <c r="AJ12" s="8" t="s">
        <v>162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128</v>
      </c>
      <c r="C13" s="12">
        <v>357</v>
      </c>
      <c r="D13" s="12">
        <v>296</v>
      </c>
      <c r="E13" s="109">
        <v>57</v>
      </c>
      <c r="F13" s="13"/>
      <c r="G13" s="12"/>
      <c r="H13" s="12">
        <v>191</v>
      </c>
      <c r="I13" s="109"/>
      <c r="J13" s="13"/>
      <c r="K13" s="12"/>
      <c r="L13" s="109"/>
      <c r="M13" s="109"/>
      <c r="N13" s="109"/>
      <c r="O13" s="13"/>
      <c r="P13" s="11">
        <v>26</v>
      </c>
      <c r="Q13" s="12">
        <v>170</v>
      </c>
      <c r="R13" s="12">
        <v>156</v>
      </c>
      <c r="S13" s="109">
        <v>1</v>
      </c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>
        <v>10</v>
      </c>
      <c r="AE13" s="12">
        <v>96</v>
      </c>
      <c r="AF13" s="12">
        <v>40</v>
      </c>
      <c r="AG13" s="109">
        <v>105</v>
      </c>
      <c r="AH13" s="13"/>
      <c r="AI13" s="12"/>
      <c r="AJ13" s="12">
        <v>86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0</v>
      </c>
      <c r="C14" s="16">
        <v>0</v>
      </c>
      <c r="D14" s="16">
        <v>0</v>
      </c>
      <c r="E14" s="110">
        <v>0</v>
      </c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>
        <v>0</v>
      </c>
      <c r="S14" s="110">
        <v>0</v>
      </c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>
        <v>0</v>
      </c>
      <c r="AG14" s="110">
        <v>0</v>
      </c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128</v>
      </c>
      <c r="C15" s="20">
        <v>357</v>
      </c>
      <c r="D15" s="20">
        <v>296</v>
      </c>
      <c r="E15" s="111">
        <v>57</v>
      </c>
      <c r="F15" s="21"/>
      <c r="G15" s="20"/>
      <c r="H15" s="20">
        <v>191</v>
      </c>
      <c r="I15" s="111"/>
      <c r="J15" s="21"/>
      <c r="K15" s="20"/>
      <c r="L15" s="111"/>
      <c r="M15" s="111"/>
      <c r="N15" s="111"/>
      <c r="O15" s="21"/>
      <c r="P15" s="19">
        <v>26</v>
      </c>
      <c r="Q15" s="20">
        <v>170</v>
      </c>
      <c r="R15" s="20">
        <v>156</v>
      </c>
      <c r="S15" s="111">
        <v>1</v>
      </c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>
        <v>10</v>
      </c>
      <c r="AE15" s="20">
        <v>96</v>
      </c>
      <c r="AF15" s="20">
        <v>40</v>
      </c>
      <c r="AG15" s="111">
        <v>105</v>
      </c>
      <c r="AH15" s="21"/>
      <c r="AI15" s="20"/>
      <c r="AJ15" s="20">
        <v>86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>
        <v>0</v>
      </c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14</v>
      </c>
      <c r="C17" s="28">
        <v>9</v>
      </c>
      <c r="D17" s="28">
        <v>0</v>
      </c>
      <c r="E17" s="113">
        <v>0</v>
      </c>
      <c r="F17" s="29"/>
      <c r="G17" s="28"/>
      <c r="H17" s="28">
        <v>2</v>
      </c>
      <c r="I17" s="113"/>
      <c r="J17" s="29"/>
      <c r="K17" s="28"/>
      <c r="L17" s="113"/>
      <c r="M17" s="113"/>
      <c r="N17" s="113"/>
      <c r="O17" s="29"/>
      <c r="P17" s="27">
        <v>0</v>
      </c>
      <c r="Q17" s="28">
        <v>2</v>
      </c>
      <c r="R17" s="28">
        <v>4</v>
      </c>
      <c r="S17" s="113">
        <v>1</v>
      </c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>
        <v>1</v>
      </c>
      <c r="AE17" s="28">
        <v>0</v>
      </c>
      <c r="AF17" s="28">
        <v>0</v>
      </c>
      <c r="AG17" s="113">
        <v>2</v>
      </c>
      <c r="AH17" s="29"/>
      <c r="AI17" s="28"/>
      <c r="AJ17" s="28">
        <v>0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0</v>
      </c>
      <c r="E18" s="114">
        <v>2</v>
      </c>
      <c r="F18" s="33"/>
      <c r="G18" s="32"/>
      <c r="H18" s="32">
        <v>0</v>
      </c>
      <c r="I18" s="114"/>
      <c r="J18" s="33"/>
      <c r="K18" s="32"/>
      <c r="L18" s="114"/>
      <c r="M18" s="114"/>
      <c r="N18" s="114"/>
      <c r="O18" s="33"/>
      <c r="P18" s="31">
        <v>0</v>
      </c>
      <c r="Q18" s="32">
        <v>2</v>
      </c>
      <c r="R18" s="32">
        <v>0</v>
      </c>
      <c r="S18" s="114">
        <v>0</v>
      </c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1</v>
      </c>
      <c r="AF18" s="32">
        <v>0</v>
      </c>
      <c r="AG18" s="114">
        <v>0</v>
      </c>
      <c r="AH18" s="33"/>
      <c r="AI18" s="32"/>
      <c r="AJ18" s="32">
        <v>0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194</v>
      </c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266</v>
      </c>
      <c r="R19" s="8"/>
      <c r="S19" s="108" t="s">
        <v>245</v>
      </c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243</v>
      </c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62</v>
      </c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1</v>
      </c>
      <c r="R20" s="12"/>
      <c r="S20" s="109">
        <v>25</v>
      </c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30</v>
      </c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0</v>
      </c>
      <c r="R21" s="16"/>
      <c r="S21" s="110">
        <v>1</v>
      </c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0</v>
      </c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62</v>
      </c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1</v>
      </c>
      <c r="R22" s="20"/>
      <c r="S22" s="111">
        <v>24</v>
      </c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30</v>
      </c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>
        <v>0</v>
      </c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0</v>
      </c>
      <c r="R24" s="28"/>
      <c r="S24" s="113">
        <v>9</v>
      </c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1</v>
      </c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1</v>
      </c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/>
      <c r="S25" s="114">
        <v>0</v>
      </c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>
        <v>0</v>
      </c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267</v>
      </c>
      <c r="R26" s="8"/>
      <c r="S26" s="108" t="s">
        <v>130</v>
      </c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 t="s">
        <v>244</v>
      </c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2</v>
      </c>
      <c r="R27" s="12"/>
      <c r="S27" s="109">
        <v>25</v>
      </c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>
        <v>7</v>
      </c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>
        <v>1</v>
      </c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>
        <v>0</v>
      </c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2</v>
      </c>
      <c r="R29" s="20"/>
      <c r="S29" s="111">
        <v>24</v>
      </c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>
        <v>7</v>
      </c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2</v>
      </c>
      <c r="R31" s="28"/>
      <c r="S31" s="113">
        <v>5</v>
      </c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>
        <v>0</v>
      </c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0</v>
      </c>
      <c r="R32" s="32"/>
      <c r="S32" s="114">
        <v>0</v>
      </c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>
        <v>0</v>
      </c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 t="s">
        <v>268</v>
      </c>
      <c r="R33" s="8"/>
      <c r="S33" s="108" t="s">
        <v>270</v>
      </c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>
        <v>1</v>
      </c>
      <c r="R34" s="12"/>
      <c r="S34" s="109">
        <v>35</v>
      </c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>
        <v>0</v>
      </c>
      <c r="R35" s="16"/>
      <c r="S35" s="110">
        <v>0</v>
      </c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>
        <v>1</v>
      </c>
      <c r="R36" s="20"/>
      <c r="S36" s="111">
        <v>35</v>
      </c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>
        <v>1</v>
      </c>
      <c r="R38" s="28"/>
      <c r="S38" s="113">
        <v>1</v>
      </c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>
        <v>0</v>
      </c>
      <c r="R39" s="32"/>
      <c r="S39" s="114">
        <v>0</v>
      </c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 t="s">
        <v>76</v>
      </c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>
        <v>146</v>
      </c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>
        <v>0</v>
      </c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>
        <v>146</v>
      </c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>
        <v>6</v>
      </c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>
        <v>0</v>
      </c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207</v>
      </c>
      <c r="C48" s="61">
        <f t="shared" ref="C48:AQ53" si="3">+C6+C13+C20+C27+C34+C41</f>
        <v>407</v>
      </c>
      <c r="D48" s="61">
        <f t="shared" si="3"/>
        <v>461</v>
      </c>
      <c r="E48" s="61">
        <f t="shared" si="3"/>
        <v>172</v>
      </c>
      <c r="F48" s="61">
        <f t="shared" si="3"/>
        <v>0</v>
      </c>
      <c r="G48" s="61">
        <f t="shared" si="3"/>
        <v>69</v>
      </c>
      <c r="H48" s="61">
        <f t="shared" si="3"/>
        <v>218</v>
      </c>
      <c r="I48" s="61">
        <f t="shared" si="3"/>
        <v>12</v>
      </c>
      <c r="J48" s="61">
        <f t="shared" si="3"/>
        <v>2</v>
      </c>
      <c r="K48" s="61">
        <f t="shared" si="3"/>
        <v>0</v>
      </c>
      <c r="L48" s="61">
        <f t="shared" si="3"/>
        <v>178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108</v>
      </c>
      <c r="Q48" s="61">
        <f t="shared" si="3"/>
        <v>363</v>
      </c>
      <c r="R48" s="61">
        <f t="shared" si="3"/>
        <v>480</v>
      </c>
      <c r="S48" s="61">
        <f t="shared" si="3"/>
        <v>101</v>
      </c>
      <c r="T48" s="61">
        <f t="shared" si="3"/>
        <v>0</v>
      </c>
      <c r="U48" s="61">
        <f t="shared" si="3"/>
        <v>0</v>
      </c>
      <c r="V48" s="61">
        <f t="shared" si="3"/>
        <v>257</v>
      </c>
      <c r="W48" s="61">
        <f t="shared" si="3"/>
        <v>25</v>
      </c>
      <c r="X48" s="61">
        <f t="shared" si="3"/>
        <v>0</v>
      </c>
      <c r="Y48" s="61">
        <f t="shared" si="3"/>
        <v>0</v>
      </c>
      <c r="Z48" s="61">
        <f t="shared" si="3"/>
        <v>180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151</v>
      </c>
      <c r="AE48" s="61">
        <f t="shared" si="3"/>
        <v>230</v>
      </c>
      <c r="AF48" s="61">
        <f t="shared" si="3"/>
        <v>485</v>
      </c>
      <c r="AG48" s="61">
        <f t="shared" si="3"/>
        <v>170</v>
      </c>
      <c r="AH48" s="61">
        <f t="shared" si="3"/>
        <v>0</v>
      </c>
      <c r="AI48" s="61">
        <f t="shared" si="3"/>
        <v>0</v>
      </c>
      <c r="AJ48" s="61">
        <f t="shared" si="3"/>
        <v>258</v>
      </c>
      <c r="AK48" s="61">
        <f t="shared" si="3"/>
        <v>24</v>
      </c>
      <c r="AL48" s="61">
        <f t="shared" si="3"/>
        <v>0</v>
      </c>
      <c r="AM48" s="61">
        <f t="shared" si="3"/>
        <v>0</v>
      </c>
      <c r="AN48" s="61">
        <f t="shared" si="3"/>
        <v>115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1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1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2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3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2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207</v>
      </c>
      <c r="C50" s="43">
        <f t="shared" si="4"/>
        <v>407</v>
      </c>
      <c r="D50" s="43">
        <f t="shared" si="4"/>
        <v>461</v>
      </c>
      <c r="E50" s="43">
        <f t="shared" si="4"/>
        <v>171</v>
      </c>
      <c r="F50" s="43">
        <f t="shared" si="4"/>
        <v>0</v>
      </c>
      <c r="G50" s="43">
        <f t="shared" si="3"/>
        <v>69</v>
      </c>
      <c r="H50" s="43">
        <f t="shared" si="3"/>
        <v>218</v>
      </c>
      <c r="I50" s="43">
        <f t="shared" si="3"/>
        <v>12</v>
      </c>
      <c r="J50" s="43">
        <f t="shared" si="3"/>
        <v>2</v>
      </c>
      <c r="K50" s="43">
        <f t="shared" si="4"/>
        <v>0</v>
      </c>
      <c r="L50" s="43">
        <f t="shared" si="3"/>
        <v>177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108</v>
      </c>
      <c r="Q50" s="43">
        <f t="shared" si="3"/>
        <v>363</v>
      </c>
      <c r="R50" s="43">
        <f t="shared" si="3"/>
        <v>480</v>
      </c>
      <c r="S50" s="43">
        <f t="shared" si="3"/>
        <v>99</v>
      </c>
      <c r="T50" s="43">
        <f t="shared" si="3"/>
        <v>0</v>
      </c>
      <c r="U50" s="43">
        <f t="shared" si="3"/>
        <v>0</v>
      </c>
      <c r="V50" s="43">
        <f t="shared" si="3"/>
        <v>257</v>
      </c>
      <c r="W50" s="43">
        <f t="shared" si="3"/>
        <v>25</v>
      </c>
      <c r="X50" s="43">
        <f t="shared" si="3"/>
        <v>0</v>
      </c>
      <c r="Y50" s="43">
        <f t="shared" si="3"/>
        <v>0</v>
      </c>
      <c r="Z50" s="43">
        <f t="shared" si="3"/>
        <v>177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151</v>
      </c>
      <c r="AE50" s="43">
        <f t="shared" si="3"/>
        <v>230</v>
      </c>
      <c r="AF50" s="43">
        <f t="shared" si="3"/>
        <v>485</v>
      </c>
      <c r="AG50" s="43">
        <f t="shared" si="3"/>
        <v>170</v>
      </c>
      <c r="AH50" s="43">
        <f t="shared" si="3"/>
        <v>0</v>
      </c>
      <c r="AI50" s="43">
        <f t="shared" si="3"/>
        <v>0</v>
      </c>
      <c r="AJ50" s="43">
        <f t="shared" si="3"/>
        <v>258</v>
      </c>
      <c r="AK50" s="43">
        <f t="shared" si="3"/>
        <v>22</v>
      </c>
      <c r="AL50" s="43">
        <f t="shared" si="3"/>
        <v>0</v>
      </c>
      <c r="AM50" s="43">
        <f t="shared" si="3"/>
        <v>0</v>
      </c>
      <c r="AN50" s="43">
        <f t="shared" si="3"/>
        <v>115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14</v>
      </c>
      <c r="C52" s="60">
        <f t="shared" si="4"/>
        <v>22</v>
      </c>
      <c r="D52" s="60">
        <f t="shared" si="4"/>
        <v>2</v>
      </c>
      <c r="E52" s="60">
        <f t="shared" si="4"/>
        <v>5</v>
      </c>
      <c r="F52" s="60">
        <f t="shared" si="4"/>
        <v>0</v>
      </c>
      <c r="G52" s="60">
        <f t="shared" si="3"/>
        <v>0</v>
      </c>
      <c r="H52" s="60">
        <f t="shared" si="3"/>
        <v>2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9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11</v>
      </c>
      <c r="R52" s="60">
        <f t="shared" si="3"/>
        <v>4</v>
      </c>
      <c r="S52" s="60">
        <f t="shared" si="3"/>
        <v>16</v>
      </c>
      <c r="T52" s="60">
        <f t="shared" si="3"/>
        <v>0</v>
      </c>
      <c r="U52" s="60">
        <f t="shared" si="3"/>
        <v>0</v>
      </c>
      <c r="V52" s="60">
        <f t="shared" si="3"/>
        <v>3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11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8</v>
      </c>
      <c r="AE52" s="60">
        <f t="shared" si="3"/>
        <v>2</v>
      </c>
      <c r="AF52" s="60">
        <f t="shared" si="3"/>
        <v>11</v>
      </c>
      <c r="AG52" s="60">
        <f t="shared" si="3"/>
        <v>2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1</v>
      </c>
      <c r="C53" s="62">
        <f t="shared" si="4"/>
        <v>2</v>
      </c>
      <c r="D53" s="62">
        <f t="shared" si="4"/>
        <v>0</v>
      </c>
      <c r="E53" s="62">
        <f t="shared" si="4"/>
        <v>3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2</v>
      </c>
      <c r="R53" s="62">
        <f t="shared" si="3"/>
        <v>1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4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5</v>
      </c>
      <c r="AE53" s="62">
        <f t="shared" si="3"/>
        <v>1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6</v>
      </c>
      <c r="AK53" s="62">
        <f t="shared" si="3"/>
        <v>2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0.93243243243243246</v>
      </c>
      <c r="C54" s="65">
        <f t="shared" ref="C54:AQ54" si="5">+IF(SUM(C48,C51:C53)&gt;0,SUM(C48)/SUM(C48,C51:C53),"")</f>
        <v>0.94431554524361949</v>
      </c>
      <c r="D54" s="65">
        <f t="shared" si="5"/>
        <v>0.99568034557235419</v>
      </c>
      <c r="E54" s="65">
        <f>+IF(SUM(E48,E51:E53)&gt;0,SUM(E48)/SUM(E48,E51:E53),"")</f>
        <v>0.9555555555555556</v>
      </c>
      <c r="F54" s="65" t="str">
        <f t="shared" ref="F54:G54" si="6">+IF(SUM(F48,F51:F53)&gt;0,SUM(F48)/SUM(F48,F51:F53),"")</f>
        <v/>
      </c>
      <c r="G54" s="65">
        <f t="shared" si="6"/>
        <v>1</v>
      </c>
      <c r="H54" s="65">
        <f t="shared" ref="H54" si="7">+IF(SUM(H48,H51:H53)&gt;0,SUM(H48)/SUM(H48,H51:H53),"")</f>
        <v>0.99090909090909096</v>
      </c>
      <c r="I54" s="65">
        <f>+IF(SUM(I48,I51:I53)&gt;0,SUM(I48)/SUM(I48,I51:I53),"")</f>
        <v>1</v>
      </c>
      <c r="J54" s="65">
        <f t="shared" ref="J54" si="8">+IF(SUM(J48,J51:J53)&gt;0,SUM(J48)/SUM(J48,J51:J53),"")</f>
        <v>1</v>
      </c>
      <c r="K54" s="65" t="str">
        <f t="shared" si="5"/>
        <v/>
      </c>
      <c r="L54" s="65">
        <f>+IF(SUM(L48,L51:L53)&gt;0,SUM(L48)/SUM(L48,L51:L53),"")</f>
        <v>0.95187165775401072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1</v>
      </c>
      <c r="Q54" s="65">
        <f t="shared" si="5"/>
        <v>0.96542553191489366</v>
      </c>
      <c r="R54" s="65">
        <f t="shared" si="5"/>
        <v>0.98969072164948457</v>
      </c>
      <c r="S54" s="65">
        <f>+IF(SUM(S48,S51:S53)&gt;0,SUM(S48)/SUM(S48,S51:S53),"")</f>
        <v>0.86324786324786329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0.97348484848484851</v>
      </c>
      <c r="W54" s="65">
        <f>+IF(SUM(W48,W51:W53)&gt;0,SUM(W48)/SUM(W48,W51:W53),"")</f>
        <v>1</v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0.94240837696335078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0.92073170731707321</v>
      </c>
      <c r="AE54" s="65">
        <f t="shared" si="5"/>
        <v>0.98712446351931327</v>
      </c>
      <c r="AF54" s="65">
        <f t="shared" si="5"/>
        <v>0.97782258064516125</v>
      </c>
      <c r="AG54" s="65">
        <f>+IF(SUM(AG48,AG51:AG53)&gt;0,SUM(AG48)/SUM(AG48,AG51:AG53),"")</f>
        <v>0.98837209302325579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0.97727272727272729</v>
      </c>
      <c r="AK54" s="65">
        <f>+IF(SUM(AK48,AK51:AK53)&gt;0,SUM(AK48)/SUM(AK48,AK51:AK53),"")</f>
        <v>0.92307692307692313</v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1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5813.9534883720926</v>
      </c>
      <c r="F55" s="68" t="str">
        <f t="shared" ref="F55:G55" si="14">+IF(SUM(F50,F49)&gt;0,1000000*(SUM(F49)/SUM(F49:F50)),"")</f>
        <v/>
      </c>
      <c r="G55" s="68">
        <f t="shared" si="14"/>
        <v>0</v>
      </c>
      <c r="H55" s="68">
        <f t="shared" ref="H55" si="15">+IF(SUM(H50,H49)&gt;0,1000000*(SUM(H49)/SUM(H49:H50)),"")</f>
        <v>0</v>
      </c>
      <c r="I55" s="68">
        <f>+IF(SUM(I50,I49)&gt;0,1000000*(SUM(I49)/SUM(I49:I50)),"")</f>
        <v>0</v>
      </c>
      <c r="J55" s="68">
        <f t="shared" ref="J55" si="16">+IF(SUM(J50,J49)&gt;0,1000000*(SUM(J49)/SUM(J49:J50)),"")</f>
        <v>0</v>
      </c>
      <c r="K55" s="68" t="str">
        <f t="shared" si="13"/>
        <v/>
      </c>
      <c r="L55" s="68">
        <f>+IF(SUM(L50,L49)&gt;0,1000000*(SUM(L49)/SUM(L49:L50)),"")</f>
        <v>5617.9775280898875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19801.980198019803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0</v>
      </c>
      <c r="W55" s="68">
        <f>+IF(SUM(W50,W49)&gt;0,1000000*(SUM(W49)/SUM(W49:W50)),"")</f>
        <v>0</v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16666.666666666668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0</v>
      </c>
      <c r="AK55" s="68">
        <f>+IF(SUM(AK50,AK49)&gt;0,1000000*(SUM(AK49)/SUM(AK49:AK50)),"")</f>
        <v>83333.333333333328</v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466</v>
      </c>
      <c r="C60" s="55">
        <f t="shared" si="22"/>
        <v>1000</v>
      </c>
      <c r="D60" s="55">
        <f t="shared" si="22"/>
        <v>1426</v>
      </c>
      <c r="E60" s="55">
        <f t="shared" si="22"/>
        <v>443</v>
      </c>
      <c r="F60" s="55">
        <f t="shared" si="22"/>
        <v>0</v>
      </c>
      <c r="G60" s="55">
        <f t="shared" si="22"/>
        <v>69</v>
      </c>
      <c r="H60" s="55">
        <f t="shared" si="22"/>
        <v>733</v>
      </c>
      <c r="I60" s="55">
        <f t="shared" si="22"/>
        <v>61</v>
      </c>
      <c r="J60" s="55">
        <f t="shared" si="22"/>
        <v>2</v>
      </c>
      <c r="K60" s="55">
        <f t="shared" si="22"/>
        <v>0</v>
      </c>
      <c r="L60" s="55">
        <f t="shared" si="22"/>
        <v>473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3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2</v>
      </c>
      <c r="J61" s="52">
        <f t="shared" si="22"/>
        <v>0</v>
      </c>
      <c r="K61" s="52">
        <f t="shared" si="22"/>
        <v>0</v>
      </c>
      <c r="L61" s="52">
        <f t="shared" si="22"/>
        <v>4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466</v>
      </c>
      <c r="C62" s="56">
        <f t="shared" si="22"/>
        <v>1000</v>
      </c>
      <c r="D62" s="56">
        <f t="shared" si="22"/>
        <v>1426</v>
      </c>
      <c r="E62" s="56">
        <f t="shared" si="22"/>
        <v>440</v>
      </c>
      <c r="F62" s="56">
        <f t="shared" si="22"/>
        <v>0</v>
      </c>
      <c r="G62" s="56">
        <f t="shared" si="22"/>
        <v>69</v>
      </c>
      <c r="H62" s="56">
        <f t="shared" si="22"/>
        <v>733</v>
      </c>
      <c r="I62" s="56">
        <f t="shared" si="22"/>
        <v>59</v>
      </c>
      <c r="J62" s="56">
        <f t="shared" si="22"/>
        <v>2</v>
      </c>
      <c r="K62" s="56">
        <f t="shared" si="22"/>
        <v>0</v>
      </c>
      <c r="L62" s="56">
        <f t="shared" si="22"/>
        <v>469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22</v>
      </c>
      <c r="C64" s="52">
        <f t="shared" si="22"/>
        <v>35</v>
      </c>
      <c r="D64" s="52">
        <f t="shared" si="22"/>
        <v>17</v>
      </c>
      <c r="E64" s="52">
        <f t="shared" si="22"/>
        <v>23</v>
      </c>
      <c r="F64" s="52">
        <f t="shared" si="22"/>
        <v>0</v>
      </c>
      <c r="G64" s="52">
        <f t="shared" si="22"/>
        <v>0</v>
      </c>
      <c r="H64" s="52">
        <f t="shared" si="22"/>
        <v>5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6</v>
      </c>
      <c r="C65" s="56">
        <f t="shared" si="22"/>
        <v>5</v>
      </c>
      <c r="D65" s="56">
        <f t="shared" si="22"/>
        <v>1</v>
      </c>
      <c r="E65" s="56">
        <f t="shared" si="22"/>
        <v>3</v>
      </c>
      <c r="F65" s="56">
        <f t="shared" si="22"/>
        <v>0</v>
      </c>
      <c r="G65" s="56">
        <f t="shared" si="22"/>
        <v>0</v>
      </c>
      <c r="H65" s="56">
        <f t="shared" si="22"/>
        <v>10</v>
      </c>
      <c r="I65" s="56">
        <f t="shared" si="22"/>
        <v>2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0.9664053751399776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0.96679438058748401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0.97482993197278911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1158.7485515643104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3302.5099075297226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1395.6734124214934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0.96909995852343422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1925.9576289321635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B1:AR107"/>
  <sheetViews>
    <sheetView showGridLines="0" view="pageBreakPreview" zoomScale="60" zoomScaleNormal="60" workbookViewId="0">
      <selection activeCell="AD24" sqref="AD24"/>
    </sheetView>
  </sheetViews>
  <sheetFormatPr defaultColWidth="11" defaultRowHeight="14.25" x14ac:dyDescent="0.2"/>
  <cols>
    <col min="1" max="1" width="1.625" style="161" customWidth="1"/>
    <col min="2" max="2" width="13" style="161" customWidth="1"/>
    <col min="3" max="3" width="26.75" style="161" customWidth="1"/>
    <col min="4" max="4" width="4.375" style="161" hidden="1" customWidth="1"/>
    <col min="5" max="6" width="7.125" style="161" bestFit="1" customWidth="1"/>
    <col min="7" max="7" width="7.625" style="161" customWidth="1"/>
    <col min="8" max="36" width="7.125" style="161" bestFit="1" customWidth="1"/>
    <col min="37" max="37" width="5.125" style="161" customWidth="1"/>
    <col min="38" max="38" width="10.5" style="228" customWidth="1"/>
    <col min="39" max="39" width="6.125" style="161" customWidth="1"/>
    <col min="40" max="40" width="12" style="161" bestFit="1" customWidth="1"/>
    <col min="41" max="16384" width="11" style="161"/>
  </cols>
  <sheetData>
    <row r="1" spans="2:44" ht="4.5" customHeight="1" x14ac:dyDescent="0.2"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AK1" s="161" t="s">
        <v>54</v>
      </c>
      <c r="AN1" s="163"/>
      <c r="AO1" s="163"/>
      <c r="AP1" s="163"/>
      <c r="AQ1" s="163"/>
      <c r="AR1" s="163"/>
    </row>
    <row r="2" spans="2:44" s="164" customFormat="1" ht="14.25" customHeight="1" x14ac:dyDescent="0.2">
      <c r="B2" s="286" t="s">
        <v>67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29"/>
      <c r="AM2" s="165"/>
      <c r="AN2" s="166"/>
      <c r="AO2" s="167"/>
      <c r="AP2" s="167"/>
      <c r="AQ2" s="167"/>
      <c r="AR2" s="168"/>
    </row>
    <row r="3" spans="2:44" s="164" customFormat="1" ht="14.25" customHeight="1" x14ac:dyDescent="0.2"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29"/>
      <c r="AM3" s="165"/>
      <c r="AN3" s="166"/>
      <c r="AO3" s="167"/>
      <c r="AP3" s="167"/>
      <c r="AQ3" s="167"/>
      <c r="AR3" s="168"/>
    </row>
    <row r="4" spans="2:44" ht="15" thickBot="1" x14ac:dyDescent="0.25">
      <c r="AM4" s="162"/>
      <c r="AN4" s="169"/>
      <c r="AO4" s="163"/>
      <c r="AP4" s="163"/>
      <c r="AQ4" s="163"/>
      <c r="AR4" s="163"/>
    </row>
    <row r="5" spans="2:44" ht="16.5" customHeight="1" x14ac:dyDescent="0.2">
      <c r="B5" s="287" t="s">
        <v>49</v>
      </c>
      <c r="C5" s="288"/>
      <c r="D5" s="291"/>
      <c r="E5" s="275">
        <f>+DATA!B1</f>
        <v>42826</v>
      </c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7"/>
      <c r="AM5" s="162"/>
      <c r="AN5" s="169"/>
      <c r="AO5" s="163"/>
      <c r="AP5" s="163"/>
      <c r="AQ5" s="163"/>
      <c r="AR5" s="163"/>
    </row>
    <row r="6" spans="2:44" ht="16.5" thickBot="1" x14ac:dyDescent="0.25">
      <c r="B6" s="289"/>
      <c r="C6" s="290"/>
      <c r="D6" s="292"/>
      <c r="E6" s="184">
        <v>1</v>
      </c>
      <c r="F6" s="119">
        <v>2</v>
      </c>
      <c r="G6" s="119">
        <v>3</v>
      </c>
      <c r="H6" s="119">
        <v>4</v>
      </c>
      <c r="I6" s="119">
        <v>5</v>
      </c>
      <c r="J6" s="119">
        <v>6</v>
      </c>
      <c r="K6" s="119">
        <v>7</v>
      </c>
      <c r="L6" s="119">
        <v>8</v>
      </c>
      <c r="M6" s="119">
        <v>9</v>
      </c>
      <c r="N6" s="119">
        <v>10</v>
      </c>
      <c r="O6" s="119">
        <v>11</v>
      </c>
      <c r="P6" s="119">
        <v>12</v>
      </c>
      <c r="Q6" s="119">
        <v>13</v>
      </c>
      <c r="R6" s="119">
        <v>14</v>
      </c>
      <c r="S6" s="119">
        <v>15</v>
      </c>
      <c r="T6" s="119">
        <v>16</v>
      </c>
      <c r="U6" s="119">
        <v>17</v>
      </c>
      <c r="V6" s="119">
        <v>18</v>
      </c>
      <c r="W6" s="119">
        <v>19</v>
      </c>
      <c r="X6" s="119">
        <v>20</v>
      </c>
      <c r="Y6" s="119">
        <v>21</v>
      </c>
      <c r="Z6" s="119">
        <v>22</v>
      </c>
      <c r="AA6" s="119">
        <v>23</v>
      </c>
      <c r="AB6" s="119">
        <v>24</v>
      </c>
      <c r="AC6" s="119">
        <v>25</v>
      </c>
      <c r="AD6" s="119">
        <v>26</v>
      </c>
      <c r="AE6" s="119">
        <v>27</v>
      </c>
      <c r="AF6" s="119">
        <v>28</v>
      </c>
      <c r="AG6" s="119">
        <v>29</v>
      </c>
      <c r="AH6" s="119">
        <v>30</v>
      </c>
      <c r="AI6" s="120">
        <v>31</v>
      </c>
      <c r="AJ6" s="120" t="s">
        <v>53</v>
      </c>
      <c r="AM6" s="162"/>
      <c r="AN6" s="162"/>
    </row>
    <row r="7" spans="2:44" ht="19.5" customHeight="1" x14ac:dyDescent="0.2">
      <c r="B7" s="190" t="s">
        <v>50</v>
      </c>
      <c r="C7" s="172" t="s">
        <v>51</v>
      </c>
      <c r="D7" s="173"/>
      <c r="E7" s="192" t="str">
        <f>+DATA!$I$509</f>
        <v/>
      </c>
      <c r="F7" s="192">
        <f>+DATA!$I$510</f>
        <v>0</v>
      </c>
      <c r="G7" s="192">
        <f>+DATA!$I$511</f>
        <v>402.90088638195004</v>
      </c>
      <c r="H7" s="192">
        <f>+DATA!$I$512</f>
        <v>763.94194041252865</v>
      </c>
      <c r="I7" s="192">
        <f>+DATA!$I$513</f>
        <v>5518.9980895775843</v>
      </c>
      <c r="J7" s="192">
        <f>+DATA!$I$514</f>
        <v>948.31673779042205</v>
      </c>
      <c r="K7" s="192">
        <f>+DATA!$I$515</f>
        <v>841.75084175084169</v>
      </c>
      <c r="L7" s="192" t="str">
        <f>+DATA!$I$516</f>
        <v/>
      </c>
      <c r="M7" s="192" t="str">
        <f>+DATA!$I$517</f>
        <v/>
      </c>
      <c r="N7" s="192">
        <f>+DATA!$I$518</f>
        <v>608.64272671941569</v>
      </c>
      <c r="O7" s="192">
        <f>+DATA!$I$519</f>
        <v>1113.8338159946536</v>
      </c>
      <c r="P7" s="192">
        <f>+DATA!$I$520</f>
        <v>2733.389402859546</v>
      </c>
      <c r="Q7" s="192">
        <f>+DATA!$I$521</f>
        <v>1182.0330969267138</v>
      </c>
      <c r="R7" s="192">
        <f>+DATA!$I$522</f>
        <v>0</v>
      </c>
      <c r="S7" s="192" t="str">
        <f>+DATA!$I$523</f>
        <v/>
      </c>
      <c r="T7" s="192" t="str">
        <f>+DATA!$I$524</f>
        <v/>
      </c>
      <c r="U7" s="192" t="str">
        <f>+DATA!$I$525</f>
        <v/>
      </c>
      <c r="V7" s="192">
        <f>+DATA!$I$526</f>
        <v>1055.9662090813092</v>
      </c>
      <c r="W7" s="192">
        <f>+DATA!$I$527</f>
        <v>638.29787234042544</v>
      </c>
      <c r="X7" s="192">
        <f>+DATA!$I$528</f>
        <v>1349.3000505987518</v>
      </c>
      <c r="Y7" s="192">
        <f>+DATA!$I$529</f>
        <v>1289.7678417884781</v>
      </c>
      <c r="Z7" s="192" t="str">
        <f>+DATA!$I$530</f>
        <v/>
      </c>
      <c r="AA7" s="192" t="str">
        <f>+DATA!$I$531</f>
        <v/>
      </c>
      <c r="AB7" s="192">
        <f>+DATA!$I$532</f>
        <v>2096.0365853658536</v>
      </c>
      <c r="AC7" s="192">
        <f>+DATA!$I$533</f>
        <v>1184.834123222749</v>
      </c>
      <c r="AD7" s="192">
        <f>+DATA!$I$534</f>
        <v>1925.9576289321635</v>
      </c>
      <c r="AE7" s="192">
        <f>+DATA!$I$535</f>
        <v>1179.2452830188679</v>
      </c>
      <c r="AF7" s="192">
        <f>+DATA!$I$536</f>
        <v>2388.263391334016</v>
      </c>
      <c r="AG7" s="192" t="str">
        <f>+DATA!$I$537</f>
        <v/>
      </c>
      <c r="AH7" s="192" t="str">
        <f>+DATA!$I$538</f>
        <v/>
      </c>
      <c r="AI7" s="234" t="str">
        <f>+DATA!$I$539</f>
        <v/>
      </c>
      <c r="AJ7" s="235">
        <f>+DATA!$I$540</f>
        <v>1480.8692358025967</v>
      </c>
      <c r="AK7" s="170" t="s">
        <v>43</v>
      </c>
      <c r="AM7" s="162"/>
    </row>
    <row r="8" spans="2:44" ht="20.100000000000001" customHeight="1" thickBot="1" x14ac:dyDescent="0.25">
      <c r="B8" s="171"/>
      <c r="C8" s="174" t="s">
        <v>40</v>
      </c>
      <c r="D8" s="176"/>
      <c r="E8" s="193">
        <f>+DATA!$J$509</f>
        <v>3000</v>
      </c>
      <c r="F8" s="193">
        <f>+DATA!$J$510</f>
        <v>3000</v>
      </c>
      <c r="G8" s="193">
        <f>+DATA!$J$511</f>
        <v>3000</v>
      </c>
      <c r="H8" s="193">
        <f>+DATA!$J$512</f>
        <v>3000</v>
      </c>
      <c r="I8" s="193">
        <f>+DATA!$J$513</f>
        <v>3000</v>
      </c>
      <c r="J8" s="193">
        <f>+DATA!$J$514</f>
        <v>3000</v>
      </c>
      <c r="K8" s="193">
        <f>+DATA!$J$515</f>
        <v>3000</v>
      </c>
      <c r="L8" s="193">
        <f>+DATA!$J$516</f>
        <v>3000</v>
      </c>
      <c r="M8" s="193">
        <f>+DATA!$J$517</f>
        <v>3000</v>
      </c>
      <c r="N8" s="193">
        <f>+DATA!$J$518</f>
        <v>3000</v>
      </c>
      <c r="O8" s="193">
        <f>+DATA!$J$519</f>
        <v>3000</v>
      </c>
      <c r="P8" s="193">
        <f>+DATA!$J$520</f>
        <v>3000</v>
      </c>
      <c r="Q8" s="193">
        <f>+DATA!$J$521</f>
        <v>3000</v>
      </c>
      <c r="R8" s="193">
        <f>+DATA!$J$522</f>
        <v>3000</v>
      </c>
      <c r="S8" s="193">
        <f>+DATA!$J$523</f>
        <v>3000</v>
      </c>
      <c r="T8" s="193">
        <f>+DATA!$J$524</f>
        <v>3000</v>
      </c>
      <c r="U8" s="193">
        <f>+DATA!$J$525</f>
        <v>3000</v>
      </c>
      <c r="V8" s="193">
        <f>+DATA!$J$526</f>
        <v>3000</v>
      </c>
      <c r="W8" s="193">
        <f>+DATA!$J$527</f>
        <v>3000</v>
      </c>
      <c r="X8" s="193">
        <f>+DATA!$J$528</f>
        <v>3000</v>
      </c>
      <c r="Y8" s="193">
        <f>+DATA!$J$529</f>
        <v>3000</v>
      </c>
      <c r="Z8" s="193">
        <f>+DATA!$J$530</f>
        <v>3000</v>
      </c>
      <c r="AA8" s="193">
        <f>+DATA!$J$531</f>
        <v>3000</v>
      </c>
      <c r="AB8" s="193">
        <f>+DATA!$J$532</f>
        <v>3000</v>
      </c>
      <c r="AC8" s="193">
        <f>+DATA!$J$533</f>
        <v>3000</v>
      </c>
      <c r="AD8" s="193">
        <f>+DATA!$J$534</f>
        <v>3000</v>
      </c>
      <c r="AE8" s="193">
        <f>+DATA!$J$535</f>
        <v>3000</v>
      </c>
      <c r="AF8" s="193">
        <f>+DATA!$J$536</f>
        <v>3000</v>
      </c>
      <c r="AG8" s="193">
        <f>+DATA!$J$537</f>
        <v>3000</v>
      </c>
      <c r="AH8" s="193">
        <f>+DATA!$J$538</f>
        <v>3000</v>
      </c>
      <c r="AI8" s="193">
        <f>+DATA!$J$539</f>
        <v>3000</v>
      </c>
      <c r="AJ8" s="194">
        <f>+DATA!$J$540</f>
        <v>3000</v>
      </c>
      <c r="AK8" s="170" t="s">
        <v>41</v>
      </c>
      <c r="AL8" s="230">
        <f>+DATA!K225</f>
        <v>2625</v>
      </c>
      <c r="AM8" s="162"/>
    </row>
    <row r="9" spans="2:44" ht="20.100000000000001" customHeight="1" x14ac:dyDescent="0.2">
      <c r="B9" s="171"/>
      <c r="C9" s="126" t="str">
        <f>+DATA!D493</f>
        <v>OBC 1</v>
      </c>
      <c r="D9" s="173"/>
      <c r="E9" s="192" t="str">
        <f>+DATA!$I$4</f>
        <v/>
      </c>
      <c r="F9" s="192" t="str">
        <f>+DATA!$I$5</f>
        <v/>
      </c>
      <c r="G9" s="192">
        <f>+DATA!$I$6</f>
        <v>867.30268863833476</v>
      </c>
      <c r="H9" s="192">
        <f>+DATA!$I$7</f>
        <v>2527.379949452401</v>
      </c>
      <c r="I9" s="192">
        <f>+DATA!$I$8</f>
        <v>6666.666666666667</v>
      </c>
      <c r="J9" s="192">
        <f>+DATA!$I$9</f>
        <v>0</v>
      </c>
      <c r="K9" s="192">
        <f>+DATA!$I$10</f>
        <v>0</v>
      </c>
      <c r="L9" s="192" t="str">
        <f>+DATA!$I$11</f>
        <v/>
      </c>
      <c r="M9" s="192" t="str">
        <f>+DATA!$I$12</f>
        <v/>
      </c>
      <c r="N9" s="192">
        <f>+DATA!$I$13</f>
        <v>1485.8841010401188</v>
      </c>
      <c r="O9" s="192">
        <f>+DATA!$I$14</f>
        <v>11363.636363636364</v>
      </c>
      <c r="P9" s="192">
        <f>+DATA!$I$15</f>
        <v>0</v>
      </c>
      <c r="Q9" s="192">
        <f>+DATA!$I$16</f>
        <v>1623.3766233766235</v>
      </c>
      <c r="R9" s="192" t="str">
        <f>+DATA!$I$17</f>
        <v/>
      </c>
      <c r="S9" s="192" t="str">
        <f>+DATA!$I$18</f>
        <v/>
      </c>
      <c r="T9" s="192" t="str">
        <f>+DATA!$I$19</f>
        <v/>
      </c>
      <c r="U9" s="192" t="str">
        <f>+DATA!$I$20</f>
        <v/>
      </c>
      <c r="V9" s="192">
        <f>+DATA!$I$21</f>
        <v>1300.3901170351105</v>
      </c>
      <c r="W9" s="192">
        <f>+DATA!$I$22</f>
        <v>1240.6947890818858</v>
      </c>
      <c r="X9" s="192">
        <f>+DATA!$I$23</f>
        <v>800</v>
      </c>
      <c r="Y9" s="192">
        <f>+DATA!$I$24</f>
        <v>0</v>
      </c>
      <c r="Z9" s="192" t="str">
        <f>+DATA!$I$25</f>
        <v/>
      </c>
      <c r="AA9" s="192" t="str">
        <f>+DATA!$I$26</f>
        <v/>
      </c>
      <c r="AB9" s="192">
        <f>+DATA!$I$27</f>
        <v>2267.5736961451248</v>
      </c>
      <c r="AC9" s="192">
        <f>+DATA!$I$28</f>
        <v>851.063829787234</v>
      </c>
      <c r="AD9" s="192">
        <f>+DATA!$I$29</f>
        <v>0</v>
      </c>
      <c r="AE9" s="192">
        <f>+DATA!$I$30</f>
        <v>3042.5963488843813</v>
      </c>
      <c r="AF9" s="192">
        <f>+DATA!$I$31</f>
        <v>0</v>
      </c>
      <c r="AG9" s="192" t="str">
        <f>+DATA!$I$32</f>
        <v/>
      </c>
      <c r="AH9" s="192" t="str">
        <f>+DATA!$I$33</f>
        <v/>
      </c>
      <c r="AI9" s="234" t="str">
        <f>+DATA!$I$34</f>
        <v/>
      </c>
      <c r="AJ9" s="235">
        <f>+DATA!$I$35</f>
        <v>1870.37488818411</v>
      </c>
      <c r="AK9" s="170"/>
      <c r="AL9" s="230"/>
      <c r="AM9" s="162"/>
    </row>
    <row r="10" spans="2:44" ht="20.100000000000001" customHeight="1" thickBot="1" x14ac:dyDescent="0.25">
      <c r="B10" s="171"/>
      <c r="C10" s="198" t="str">
        <f>+CONCATENATE("Cíl ",C9)</f>
        <v>Cíl OBC 1</v>
      </c>
      <c r="D10" s="175"/>
      <c r="E10" s="196">
        <f>+DATA!$J$4</f>
        <v>2500</v>
      </c>
      <c r="F10" s="196">
        <f>+DATA!$J$5</f>
        <v>2500</v>
      </c>
      <c r="G10" s="196">
        <f>+DATA!$J$6</f>
        <v>2500</v>
      </c>
      <c r="H10" s="196">
        <f>+DATA!$J$7</f>
        <v>2500</v>
      </c>
      <c r="I10" s="196">
        <f>+DATA!$J$8</f>
        <v>2500</v>
      </c>
      <c r="J10" s="196">
        <f>+DATA!$J$9</f>
        <v>2500</v>
      </c>
      <c r="K10" s="196">
        <f>+DATA!$J$10</f>
        <v>2500</v>
      </c>
      <c r="L10" s="196">
        <f>+DATA!$J$11</f>
        <v>2500</v>
      </c>
      <c r="M10" s="196">
        <f>+DATA!$J$12</f>
        <v>2500</v>
      </c>
      <c r="N10" s="196">
        <f>+DATA!$J$13</f>
        <v>2500</v>
      </c>
      <c r="O10" s="196">
        <f>+DATA!$J$14</f>
        <v>2500</v>
      </c>
      <c r="P10" s="196">
        <f>+DATA!$J$15</f>
        <v>2500</v>
      </c>
      <c r="Q10" s="196">
        <f>+DATA!$J$16</f>
        <v>2500</v>
      </c>
      <c r="R10" s="196">
        <f>+DATA!$J$17</f>
        <v>2500</v>
      </c>
      <c r="S10" s="196">
        <f>+DATA!$J$18</f>
        <v>2500</v>
      </c>
      <c r="T10" s="196">
        <f>+DATA!$J$19</f>
        <v>2500</v>
      </c>
      <c r="U10" s="196">
        <f>+DATA!$J$20</f>
        <v>2500</v>
      </c>
      <c r="V10" s="196">
        <f>+DATA!$J$21</f>
        <v>2500</v>
      </c>
      <c r="W10" s="196">
        <f>+DATA!$J$22</f>
        <v>2500</v>
      </c>
      <c r="X10" s="196">
        <f>+DATA!$J$23</f>
        <v>2500</v>
      </c>
      <c r="Y10" s="196">
        <f>+DATA!$J$24</f>
        <v>2500</v>
      </c>
      <c r="Z10" s="196">
        <f>+DATA!$J$25</f>
        <v>2500</v>
      </c>
      <c r="AA10" s="196">
        <f>+DATA!$J$26</f>
        <v>2500</v>
      </c>
      <c r="AB10" s="196">
        <f>+DATA!$J$27</f>
        <v>2500</v>
      </c>
      <c r="AC10" s="196">
        <f>+DATA!$J$28</f>
        <v>2500</v>
      </c>
      <c r="AD10" s="196">
        <f>+DATA!$J$29</f>
        <v>2500</v>
      </c>
      <c r="AE10" s="196">
        <f>+DATA!$J$30</f>
        <v>2500</v>
      </c>
      <c r="AF10" s="196">
        <f>+DATA!$J$31</f>
        <v>2500</v>
      </c>
      <c r="AG10" s="196">
        <f>+DATA!$J$32</f>
        <v>2500</v>
      </c>
      <c r="AH10" s="196">
        <f>+DATA!$J$33</f>
        <v>2500</v>
      </c>
      <c r="AI10" s="197">
        <f>+DATA!$J$34</f>
        <v>2500</v>
      </c>
      <c r="AJ10" s="194">
        <f>+DATA!$J$35</f>
        <v>2500</v>
      </c>
      <c r="AK10" s="170"/>
      <c r="AL10" s="230">
        <f>+DATA!K35</f>
        <v>2625</v>
      </c>
      <c r="AM10" s="162"/>
    </row>
    <row r="11" spans="2:44" ht="20.100000000000001" customHeight="1" x14ac:dyDescent="0.2">
      <c r="B11" s="171"/>
      <c r="C11" s="126" t="str">
        <f>+DATA!E493</f>
        <v>OBC 2</v>
      </c>
      <c r="D11" s="188"/>
      <c r="E11" s="192" t="str">
        <f>+DATA!$I$39</f>
        <v/>
      </c>
      <c r="F11" s="192" t="str">
        <f>+DATA!$I$40</f>
        <v/>
      </c>
      <c r="G11" s="192">
        <f>+DATA!$I$41</f>
        <v>1037.344398340249</v>
      </c>
      <c r="H11" s="192">
        <f>+DATA!$I$42</f>
        <v>0</v>
      </c>
      <c r="I11" s="192">
        <f>+DATA!$I$43</f>
        <v>1924.9278152069298</v>
      </c>
      <c r="J11" s="192">
        <f>+DATA!$I$44</f>
        <v>0</v>
      </c>
      <c r="K11" s="192">
        <f>+DATA!$I$45</f>
        <v>1009.0817356205853</v>
      </c>
      <c r="L11" s="192" t="str">
        <f>+DATA!$I$46</f>
        <v/>
      </c>
      <c r="M11" s="192" t="str">
        <f>+DATA!$I$47</f>
        <v/>
      </c>
      <c r="N11" s="192">
        <f>+DATA!$I$48</f>
        <v>0</v>
      </c>
      <c r="O11" s="192">
        <f>+DATA!$I$49</f>
        <v>1018.3299389002036</v>
      </c>
      <c r="P11" s="192">
        <f>+DATA!$I$50</f>
        <v>4432.6241134751772</v>
      </c>
      <c r="Q11" s="192">
        <f>+DATA!$I$51</f>
        <v>0</v>
      </c>
      <c r="R11" s="192" t="str">
        <f>+DATA!$I$52</f>
        <v/>
      </c>
      <c r="S11" s="192" t="str">
        <f>+DATA!$I$53</f>
        <v/>
      </c>
      <c r="T11" s="192" t="str">
        <f>+DATA!$I$54</f>
        <v/>
      </c>
      <c r="U11" s="192" t="str">
        <f>+DATA!$I$55</f>
        <v/>
      </c>
      <c r="V11" s="192">
        <f>+DATA!$I$56</f>
        <v>1899.3352326685661</v>
      </c>
      <c r="W11" s="192">
        <f>+DATA!$I$57</f>
        <v>1132.5028312570782</v>
      </c>
      <c r="X11" s="192">
        <f>+DATA!$I$58</f>
        <v>0</v>
      </c>
      <c r="Y11" s="192">
        <f>+DATA!$I$59</f>
        <v>4000</v>
      </c>
      <c r="Z11" s="192" t="str">
        <f>+DATA!$I$60</f>
        <v/>
      </c>
      <c r="AA11" s="192" t="str">
        <f>+DATA!$I$61</f>
        <v/>
      </c>
      <c r="AB11" s="192">
        <f>+DATA!$I$62</f>
        <v>0</v>
      </c>
      <c r="AC11" s="192">
        <f>+DATA!$I$63</f>
        <v>1502.6296018031555</v>
      </c>
      <c r="AD11" s="192">
        <f>+DATA!$I$64</f>
        <v>0</v>
      </c>
      <c r="AE11" s="192">
        <f>+DATA!$I$65</f>
        <v>0</v>
      </c>
      <c r="AF11" s="192">
        <f>+DATA!$I$66</f>
        <v>8163.2653061224501</v>
      </c>
      <c r="AG11" s="192" t="str">
        <f>+DATA!$I$67</f>
        <v/>
      </c>
      <c r="AH11" s="192" t="str">
        <f>+DATA!$I$68</f>
        <v/>
      </c>
      <c r="AI11" s="234" t="str">
        <f>+DATA!$I$69</f>
        <v/>
      </c>
      <c r="AJ11" s="235">
        <f>+DATA!$I$70</f>
        <v>1371.3658804168952</v>
      </c>
      <c r="AK11" s="170"/>
      <c r="AL11" s="230"/>
      <c r="AM11" s="162"/>
    </row>
    <row r="12" spans="2:44" ht="20.100000000000001" customHeight="1" thickBot="1" x14ac:dyDescent="0.25">
      <c r="B12" s="171"/>
      <c r="C12" s="198" t="str">
        <f>+CONCATENATE("Cíl ",C11)</f>
        <v>Cíl OBC 2</v>
      </c>
      <c r="D12" s="188"/>
      <c r="E12" s="196">
        <f>+DATA!$J$39</f>
        <v>2500</v>
      </c>
      <c r="F12" s="196">
        <f>+DATA!$J$40</f>
        <v>2500</v>
      </c>
      <c r="G12" s="196">
        <f>+DATA!$J$41</f>
        <v>2500</v>
      </c>
      <c r="H12" s="196">
        <f>+DATA!$J$42</f>
        <v>2500</v>
      </c>
      <c r="I12" s="196">
        <f>+DATA!$J$43</f>
        <v>2500</v>
      </c>
      <c r="J12" s="196">
        <f>+DATA!$J$44</f>
        <v>2500</v>
      </c>
      <c r="K12" s="196">
        <f>+DATA!$J$45</f>
        <v>2500</v>
      </c>
      <c r="L12" s="196">
        <f>+DATA!$J$46</f>
        <v>2500</v>
      </c>
      <c r="M12" s="196">
        <f>+DATA!$J$47</f>
        <v>2500</v>
      </c>
      <c r="N12" s="196">
        <f>+DATA!$J$48</f>
        <v>2500</v>
      </c>
      <c r="O12" s="196">
        <f>+DATA!$J$49</f>
        <v>2500</v>
      </c>
      <c r="P12" s="196">
        <f>+DATA!$J$50</f>
        <v>2500</v>
      </c>
      <c r="Q12" s="196">
        <f>+DATA!$J$51</f>
        <v>2500</v>
      </c>
      <c r="R12" s="196">
        <f>+DATA!$J$52</f>
        <v>2500</v>
      </c>
      <c r="S12" s="196">
        <f>+DATA!$J$53</f>
        <v>2500</v>
      </c>
      <c r="T12" s="196">
        <f>+DATA!$J$54</f>
        <v>2500</v>
      </c>
      <c r="U12" s="196">
        <f>+DATA!$J$55</f>
        <v>2500</v>
      </c>
      <c r="V12" s="196">
        <f>+DATA!$J$56</f>
        <v>2500</v>
      </c>
      <c r="W12" s="196">
        <f>+DATA!$J$57</f>
        <v>2500</v>
      </c>
      <c r="X12" s="196">
        <f>+DATA!$J$58</f>
        <v>2500</v>
      </c>
      <c r="Y12" s="196">
        <f>+DATA!$J$59</f>
        <v>2500</v>
      </c>
      <c r="Z12" s="196">
        <f>+DATA!$J$60</f>
        <v>2500</v>
      </c>
      <c r="AA12" s="196">
        <f>+DATA!$J$61</f>
        <v>2500</v>
      </c>
      <c r="AB12" s="196">
        <f>+DATA!$J$62</f>
        <v>2500</v>
      </c>
      <c r="AC12" s="196">
        <f>+DATA!$J$63</f>
        <v>2500</v>
      </c>
      <c r="AD12" s="196">
        <f>+DATA!$J$64</f>
        <v>2500</v>
      </c>
      <c r="AE12" s="196">
        <f>+DATA!$J$65</f>
        <v>2500</v>
      </c>
      <c r="AF12" s="196">
        <f>+DATA!$J$66</f>
        <v>2500</v>
      </c>
      <c r="AG12" s="196">
        <f>+DATA!$J$67</f>
        <v>2500</v>
      </c>
      <c r="AH12" s="196">
        <f>+DATA!$J$68</f>
        <v>2500</v>
      </c>
      <c r="AI12" s="197">
        <f>+DATA!$J$69</f>
        <v>2500</v>
      </c>
      <c r="AJ12" s="194">
        <f>+DATA!$J$70</f>
        <v>2500</v>
      </c>
      <c r="AK12" s="170"/>
      <c r="AL12" s="230">
        <f>+DATA!K70</f>
        <v>2625</v>
      </c>
      <c r="AM12" s="162"/>
    </row>
    <row r="13" spans="2:44" ht="20.100000000000001" customHeight="1" x14ac:dyDescent="0.2">
      <c r="B13" s="171"/>
      <c r="C13" s="126" t="str">
        <f>+DATA!F493</f>
        <v>OBC 3</v>
      </c>
      <c r="D13" s="188"/>
      <c r="E13" s="192" t="str">
        <f>+DATA!$I$74</f>
        <v/>
      </c>
      <c r="F13" s="192" t="str">
        <f>+DATA!$I$75</f>
        <v/>
      </c>
      <c r="G13" s="192">
        <f>+DATA!$I$76</f>
        <v>0</v>
      </c>
      <c r="H13" s="192">
        <f>+DATA!$I$77</f>
        <v>0</v>
      </c>
      <c r="I13" s="192">
        <f>+DATA!$I$78</f>
        <v>0</v>
      </c>
      <c r="J13" s="192">
        <f>+DATA!$I$79</f>
        <v>0</v>
      </c>
      <c r="K13" s="192">
        <f>+DATA!$I$80</f>
        <v>0</v>
      </c>
      <c r="L13" s="192" t="str">
        <f>+DATA!$I$81</f>
        <v/>
      </c>
      <c r="M13" s="192" t="str">
        <f>+DATA!$I$82</f>
        <v/>
      </c>
      <c r="N13" s="192">
        <f>+DATA!$I$83</f>
        <v>0</v>
      </c>
      <c r="O13" s="192">
        <f>+DATA!$I$84</f>
        <v>0</v>
      </c>
      <c r="P13" s="192">
        <f>+DATA!$I$85</f>
        <v>0</v>
      </c>
      <c r="Q13" s="192">
        <f>+DATA!$I$86</f>
        <v>688.70523415977959</v>
      </c>
      <c r="R13" s="192" t="str">
        <f>+DATA!$I$87</f>
        <v/>
      </c>
      <c r="S13" s="192" t="str">
        <f>+DATA!$I$88</f>
        <v/>
      </c>
      <c r="T13" s="192" t="str">
        <f>+DATA!$I$89</f>
        <v/>
      </c>
      <c r="U13" s="192" t="str">
        <f>+DATA!$I$90</f>
        <v/>
      </c>
      <c r="V13" s="192">
        <f>+DATA!$I$91</f>
        <v>0</v>
      </c>
      <c r="W13" s="192">
        <f>+DATA!$I$92</f>
        <v>0</v>
      </c>
      <c r="X13" s="192">
        <f>+DATA!$I$93</f>
        <v>0</v>
      </c>
      <c r="Y13" s="192">
        <f>+DATA!$I$94</f>
        <v>0</v>
      </c>
      <c r="Z13" s="192" t="str">
        <f>+DATA!$I$95</f>
        <v/>
      </c>
      <c r="AA13" s="192" t="str">
        <f>+DATA!$I$96</f>
        <v/>
      </c>
      <c r="AB13" s="192">
        <f>+DATA!$I$97</f>
        <v>0</v>
      </c>
      <c r="AC13" s="192">
        <f>+DATA!$I$98</f>
        <v>0</v>
      </c>
      <c r="AD13" s="192">
        <f>+DATA!$I$99</f>
        <v>0</v>
      </c>
      <c r="AE13" s="192">
        <f>+DATA!$I$100</f>
        <v>0</v>
      </c>
      <c r="AF13" s="192">
        <f>+DATA!$I$101</f>
        <v>0</v>
      </c>
      <c r="AG13" s="192" t="str">
        <f>+DATA!$I$102</f>
        <v/>
      </c>
      <c r="AH13" s="192" t="str">
        <f>+DATA!$I$103</f>
        <v/>
      </c>
      <c r="AI13" s="234" t="str">
        <f>+DATA!$I$104</f>
        <v/>
      </c>
      <c r="AJ13" s="235">
        <f>+DATA!$I$105</f>
        <v>41.076196344218523</v>
      </c>
      <c r="AK13" s="170"/>
      <c r="AL13" s="230"/>
      <c r="AM13" s="162"/>
    </row>
    <row r="14" spans="2:44" ht="20.100000000000001" customHeight="1" thickBot="1" x14ac:dyDescent="0.25">
      <c r="B14" s="171"/>
      <c r="C14" s="198" t="str">
        <f t="shared" ref="C14" si="0">+CONCATENATE("Cíl ",C13)</f>
        <v>Cíl OBC 3</v>
      </c>
      <c r="D14" s="188"/>
      <c r="E14" s="196">
        <f>+DATA!$J$74</f>
        <v>2500</v>
      </c>
      <c r="F14" s="196">
        <f>+DATA!$J$75</f>
        <v>2500</v>
      </c>
      <c r="G14" s="196">
        <f>+DATA!$J$76</f>
        <v>2500</v>
      </c>
      <c r="H14" s="196">
        <f>+DATA!$J$77</f>
        <v>2500</v>
      </c>
      <c r="I14" s="196">
        <f>+DATA!$J$78</f>
        <v>2500</v>
      </c>
      <c r="J14" s="196">
        <f>+DATA!$J$79</f>
        <v>2500</v>
      </c>
      <c r="K14" s="196">
        <f>+DATA!$J$80</f>
        <v>2500</v>
      </c>
      <c r="L14" s="196">
        <f>+DATA!$J$81</f>
        <v>2500</v>
      </c>
      <c r="M14" s="196">
        <f>+DATA!$J$82</f>
        <v>2500</v>
      </c>
      <c r="N14" s="196">
        <f>+DATA!$J$83</f>
        <v>2500</v>
      </c>
      <c r="O14" s="196">
        <f>+DATA!$J$84</f>
        <v>2500</v>
      </c>
      <c r="P14" s="196">
        <f>+DATA!$J$85</f>
        <v>2500</v>
      </c>
      <c r="Q14" s="196">
        <f>+DATA!$J$86</f>
        <v>2500</v>
      </c>
      <c r="R14" s="196">
        <f>+DATA!$J$87</f>
        <v>2500</v>
      </c>
      <c r="S14" s="196">
        <f>+DATA!$J$88</f>
        <v>2500</v>
      </c>
      <c r="T14" s="196">
        <f>+DATA!$J$89</f>
        <v>2500</v>
      </c>
      <c r="U14" s="196">
        <f>+DATA!$J$90</f>
        <v>2500</v>
      </c>
      <c r="V14" s="196">
        <f>+DATA!$J$91</f>
        <v>2500</v>
      </c>
      <c r="W14" s="196">
        <f>+DATA!$J$92</f>
        <v>2500</v>
      </c>
      <c r="X14" s="196">
        <f>+DATA!$J$93</f>
        <v>2500</v>
      </c>
      <c r="Y14" s="196">
        <f>+DATA!$J$94</f>
        <v>2500</v>
      </c>
      <c r="Z14" s="196">
        <f>+DATA!$J$95</f>
        <v>2500</v>
      </c>
      <c r="AA14" s="196">
        <f>+DATA!$J$96</f>
        <v>2500</v>
      </c>
      <c r="AB14" s="196">
        <f>+DATA!$J$97</f>
        <v>2500</v>
      </c>
      <c r="AC14" s="196">
        <f>+DATA!$J$98</f>
        <v>2500</v>
      </c>
      <c r="AD14" s="196">
        <f>+DATA!$J$99</f>
        <v>2500</v>
      </c>
      <c r="AE14" s="196">
        <f>+DATA!$J$100</f>
        <v>2500</v>
      </c>
      <c r="AF14" s="196">
        <f>+DATA!$J$101</f>
        <v>2500</v>
      </c>
      <c r="AG14" s="196">
        <f>+DATA!$J$102</f>
        <v>2500</v>
      </c>
      <c r="AH14" s="196">
        <f>+DATA!$J$103</f>
        <v>2500</v>
      </c>
      <c r="AI14" s="197">
        <f>+DATA!$J$104</f>
        <v>2500</v>
      </c>
      <c r="AJ14" s="194">
        <f>+DATA!$J$105</f>
        <v>2500</v>
      </c>
      <c r="AK14" s="170"/>
      <c r="AL14" s="230">
        <f>+DATA!K105</f>
        <v>2625</v>
      </c>
      <c r="AM14" s="162"/>
    </row>
    <row r="15" spans="2:44" ht="20.100000000000001" customHeight="1" x14ac:dyDescent="0.2">
      <c r="B15" s="171"/>
      <c r="C15" s="126" t="str">
        <f>+DATA!G493</f>
        <v>BS LIB</v>
      </c>
      <c r="D15" s="188"/>
      <c r="E15" s="192" t="str">
        <f>+DATA!$I$109</f>
        <v/>
      </c>
      <c r="F15" s="192" t="str">
        <f>+DATA!$I$110</f>
        <v/>
      </c>
      <c r="G15" s="192" t="str">
        <f>+DATA!$I$111</f>
        <v/>
      </c>
      <c r="H15" s="192">
        <f>+DATA!$I$112</f>
        <v>0</v>
      </c>
      <c r="I15" s="192">
        <f>+DATA!$I$113</f>
        <v>24299.065420560746</v>
      </c>
      <c r="J15" s="192">
        <f>+DATA!$I$114</f>
        <v>1893.939393939394</v>
      </c>
      <c r="K15" s="192">
        <f>+DATA!$I$115</f>
        <v>0</v>
      </c>
      <c r="L15" s="192" t="str">
        <f>+DATA!$I$116</f>
        <v/>
      </c>
      <c r="M15" s="192" t="str">
        <f>+DATA!$I$117</f>
        <v/>
      </c>
      <c r="N15" s="192">
        <f>+DATA!$I$118</f>
        <v>2732.2404371584698</v>
      </c>
      <c r="O15" s="192">
        <f>+DATA!$I$119</f>
        <v>0</v>
      </c>
      <c r="P15" s="192">
        <f>+DATA!$I$120</f>
        <v>4398.8269794721409</v>
      </c>
      <c r="Q15" s="192">
        <f>+DATA!$I$121</f>
        <v>1689.1891891891894</v>
      </c>
      <c r="R15" s="192">
        <f>+DATA!$I$122</f>
        <v>0</v>
      </c>
      <c r="S15" s="192" t="str">
        <f>+DATA!$I$123</f>
        <v/>
      </c>
      <c r="T15" s="192" t="str">
        <f>+DATA!$I$124</f>
        <v/>
      </c>
      <c r="U15" s="192" t="str">
        <f>+DATA!$I$125</f>
        <v/>
      </c>
      <c r="V15" s="192">
        <f>+DATA!$I$126</f>
        <v>0</v>
      </c>
      <c r="W15" s="192">
        <f>+DATA!$I$127</f>
        <v>0</v>
      </c>
      <c r="X15" s="192">
        <f>+DATA!$I$128</f>
        <v>2403.8461538461538</v>
      </c>
      <c r="Y15" s="192">
        <f>+DATA!$I$129</f>
        <v>5586.5921787709503</v>
      </c>
      <c r="Z15" s="192" t="str">
        <f>+DATA!$I$130</f>
        <v/>
      </c>
      <c r="AA15" s="192" t="str">
        <f>+DATA!$I$131</f>
        <v/>
      </c>
      <c r="AB15" s="192">
        <f>+DATA!$I$132</f>
        <v>6315.78947368421</v>
      </c>
      <c r="AC15" s="192">
        <f>+DATA!$I$133</f>
        <v>5309.7345132743358</v>
      </c>
      <c r="AD15" s="192">
        <f>+DATA!$I$134</f>
        <v>6772.0090293453723</v>
      </c>
      <c r="AE15" s="192">
        <f>+DATA!$I$135</f>
        <v>0</v>
      </c>
      <c r="AF15" s="192">
        <f>+DATA!$I$136</f>
        <v>0</v>
      </c>
      <c r="AG15" s="192" t="str">
        <f>+DATA!$I$137</f>
        <v/>
      </c>
      <c r="AH15" s="192" t="str">
        <f>+DATA!$I$138</f>
        <v/>
      </c>
      <c r="AI15" s="234" t="str">
        <f>+DATA!$I$139</f>
        <v/>
      </c>
      <c r="AJ15" s="235">
        <f>+DATA!$I$140</f>
        <v>3830.439223697651</v>
      </c>
      <c r="AK15" s="170"/>
      <c r="AL15" s="230"/>
      <c r="AM15" s="162"/>
    </row>
    <row r="16" spans="2:44" ht="20.100000000000001" customHeight="1" thickBot="1" x14ac:dyDescent="0.25">
      <c r="B16" s="171"/>
      <c r="C16" s="198" t="str">
        <f t="shared" ref="C16" si="1">+CONCATENATE("Cíl ",C15)</f>
        <v>Cíl BS LIB</v>
      </c>
      <c r="D16" s="188"/>
      <c r="E16" s="196">
        <f>+DATA!$J$109</f>
        <v>3000</v>
      </c>
      <c r="F16" s="196">
        <f>+DATA!$J$110</f>
        <v>3000</v>
      </c>
      <c r="G16" s="196">
        <f>+DATA!$J$111</f>
        <v>3000</v>
      </c>
      <c r="H16" s="196">
        <f>+DATA!$J$112</f>
        <v>3000</v>
      </c>
      <c r="I16" s="196">
        <f>+DATA!$J$113</f>
        <v>3000</v>
      </c>
      <c r="J16" s="196">
        <f>+DATA!$J$114</f>
        <v>3000</v>
      </c>
      <c r="K16" s="196">
        <f>+DATA!$J$115</f>
        <v>3000</v>
      </c>
      <c r="L16" s="196">
        <f>+DATA!$J$116</f>
        <v>3000</v>
      </c>
      <c r="M16" s="196">
        <f>+DATA!$J$117</f>
        <v>3000</v>
      </c>
      <c r="N16" s="196">
        <f>+DATA!$J$118</f>
        <v>3000</v>
      </c>
      <c r="O16" s="196">
        <f>+DATA!$J$119</f>
        <v>3000</v>
      </c>
      <c r="P16" s="196">
        <f>+DATA!$J$120</f>
        <v>3000</v>
      </c>
      <c r="Q16" s="196">
        <f>+DATA!$J$121</f>
        <v>3000</v>
      </c>
      <c r="R16" s="196">
        <f>+DATA!$J$122</f>
        <v>3000</v>
      </c>
      <c r="S16" s="196">
        <f>+DATA!$J$123</f>
        <v>3000</v>
      </c>
      <c r="T16" s="196">
        <f>+DATA!$J$124</f>
        <v>3000</v>
      </c>
      <c r="U16" s="196">
        <f>+DATA!$J$125</f>
        <v>3000</v>
      </c>
      <c r="V16" s="196">
        <f>+DATA!$J$126</f>
        <v>3000</v>
      </c>
      <c r="W16" s="196">
        <f>+DATA!$J$127</f>
        <v>3000</v>
      </c>
      <c r="X16" s="196">
        <f>+DATA!$J$128</f>
        <v>3000</v>
      </c>
      <c r="Y16" s="196">
        <f>+DATA!$J$129</f>
        <v>3000</v>
      </c>
      <c r="Z16" s="196">
        <f>+DATA!$J$130</f>
        <v>3000</v>
      </c>
      <c r="AA16" s="196">
        <f>+DATA!$J$131</f>
        <v>3000</v>
      </c>
      <c r="AB16" s="196">
        <f>+DATA!$J$132</f>
        <v>3000</v>
      </c>
      <c r="AC16" s="196">
        <f>+DATA!$J$133</f>
        <v>3000</v>
      </c>
      <c r="AD16" s="196">
        <f>+DATA!$J$134</f>
        <v>3000</v>
      </c>
      <c r="AE16" s="196">
        <f>+DATA!$J$135</f>
        <v>3000</v>
      </c>
      <c r="AF16" s="196">
        <f>+DATA!$J$136</f>
        <v>3000</v>
      </c>
      <c r="AG16" s="196">
        <f>+DATA!$J$137</f>
        <v>3000</v>
      </c>
      <c r="AH16" s="196">
        <f>+DATA!$J$138</f>
        <v>3000</v>
      </c>
      <c r="AI16" s="197">
        <f>+DATA!$J$139</f>
        <v>3000</v>
      </c>
      <c r="AJ16" s="194">
        <f>+DATA!$J$140</f>
        <v>3000</v>
      </c>
      <c r="AK16" s="170"/>
      <c r="AL16" s="230">
        <f>+DATA!K140</f>
        <v>3150</v>
      </c>
      <c r="AM16" s="162"/>
    </row>
    <row r="17" spans="2:39" ht="20.100000000000001" customHeight="1" x14ac:dyDescent="0.2">
      <c r="B17" s="171"/>
      <c r="C17" s="126" t="str">
        <f>+DATA!H493</f>
        <v>BS BRI</v>
      </c>
      <c r="D17" s="188"/>
      <c r="E17" s="192" t="str">
        <f>+DATA!$I$144</f>
        <v/>
      </c>
      <c r="F17" s="192" t="str">
        <f>+DATA!$I$145</f>
        <v/>
      </c>
      <c r="G17" s="192">
        <f>+DATA!$I$146</f>
        <v>0</v>
      </c>
      <c r="H17" s="192">
        <f>+DATA!$I$147</f>
        <v>0</v>
      </c>
      <c r="I17" s="192" t="str">
        <f>+DATA!$I$148</f>
        <v/>
      </c>
      <c r="J17" s="192" t="str">
        <f>+DATA!$I$149</f>
        <v/>
      </c>
      <c r="K17" s="192" t="str">
        <f>+DATA!$I$150</f>
        <v/>
      </c>
      <c r="L17" s="192" t="str">
        <f>+DATA!$I$151</f>
        <v/>
      </c>
      <c r="M17" s="192" t="str">
        <f>+DATA!$I$152</f>
        <v/>
      </c>
      <c r="N17" s="192" t="str">
        <f>+DATA!$I$153</f>
        <v/>
      </c>
      <c r="O17" s="192" t="str">
        <f>+DATA!$I$154</f>
        <v/>
      </c>
      <c r="P17" s="192" t="str">
        <f>+DATA!$I$155</f>
        <v/>
      </c>
      <c r="Q17" s="192" t="str">
        <f>+DATA!$I$156</f>
        <v/>
      </c>
      <c r="R17" s="192" t="str">
        <f>+DATA!$I$157</f>
        <v/>
      </c>
      <c r="S17" s="192" t="str">
        <f>+DATA!$I$158</f>
        <v/>
      </c>
      <c r="T17" s="192" t="str">
        <f>+DATA!$I$159</f>
        <v/>
      </c>
      <c r="U17" s="192" t="str">
        <f>+DATA!$I$160</f>
        <v/>
      </c>
      <c r="V17" s="192">
        <f>+DATA!$I$161</f>
        <v>0</v>
      </c>
      <c r="W17" s="192" t="str">
        <f>+DATA!$I$162</f>
        <v/>
      </c>
      <c r="X17" s="192" t="str">
        <f>+DATA!$I$163</f>
        <v/>
      </c>
      <c r="Y17" s="192">
        <f>+DATA!$I$164</f>
        <v>0</v>
      </c>
      <c r="Z17" s="192" t="str">
        <f>+DATA!$I$165</f>
        <v/>
      </c>
      <c r="AA17" s="192" t="str">
        <f>+DATA!$I$166</f>
        <v/>
      </c>
      <c r="AB17" s="192" t="str">
        <f>+DATA!$I$167</f>
        <v/>
      </c>
      <c r="AC17" s="192">
        <f>+DATA!$I$168</f>
        <v>0</v>
      </c>
      <c r="AD17" s="192" t="str">
        <f>+DATA!$I$169</f>
        <v/>
      </c>
      <c r="AE17" s="192" t="str">
        <f>+DATA!$I$170</f>
        <v/>
      </c>
      <c r="AF17" s="192" t="str">
        <f>+DATA!$I$171</f>
        <v/>
      </c>
      <c r="AG17" s="192" t="str">
        <f>+DATA!$I$172</f>
        <v/>
      </c>
      <c r="AH17" s="192" t="str">
        <f>+DATA!$I$173</f>
        <v/>
      </c>
      <c r="AI17" s="234" t="str">
        <f>+DATA!$I$174</f>
        <v/>
      </c>
      <c r="AJ17" s="235">
        <f>+DATA!$I$175</f>
        <v>0</v>
      </c>
      <c r="AK17" s="170"/>
      <c r="AL17" s="230"/>
      <c r="AM17" s="162"/>
    </row>
    <row r="18" spans="2:39" ht="20.100000000000001" customHeight="1" thickBot="1" x14ac:dyDescent="0.25">
      <c r="B18" s="171"/>
      <c r="C18" s="198" t="str">
        <f t="shared" ref="C18" si="2">+CONCATENATE("Cíl ",C17)</f>
        <v>Cíl BS BRI</v>
      </c>
      <c r="D18" s="188"/>
      <c r="E18" s="196">
        <f>+DATA!$J$144</f>
        <v>3000</v>
      </c>
      <c r="F18" s="196">
        <f>+DATA!$J$145</f>
        <v>3000</v>
      </c>
      <c r="G18" s="196">
        <f>+DATA!$J$146</f>
        <v>3000</v>
      </c>
      <c r="H18" s="196">
        <f>+DATA!$J$147</f>
        <v>3000</v>
      </c>
      <c r="I18" s="196">
        <f>+DATA!$J$148</f>
        <v>3000</v>
      </c>
      <c r="J18" s="196">
        <f>+DATA!$J$149</f>
        <v>3000</v>
      </c>
      <c r="K18" s="196">
        <f>+DATA!$J$150</f>
        <v>3000</v>
      </c>
      <c r="L18" s="196">
        <f>+DATA!$J$151</f>
        <v>3000</v>
      </c>
      <c r="M18" s="196">
        <f>+DATA!$J$152</f>
        <v>3000</v>
      </c>
      <c r="N18" s="196">
        <f>+DATA!$J$153</f>
        <v>3000</v>
      </c>
      <c r="O18" s="196">
        <f>+DATA!$J$154</f>
        <v>3000</v>
      </c>
      <c r="P18" s="196">
        <f>+DATA!$J$155</f>
        <v>3000</v>
      </c>
      <c r="Q18" s="196">
        <f>+DATA!$J$156</f>
        <v>3000</v>
      </c>
      <c r="R18" s="196">
        <f>+DATA!$J$157</f>
        <v>3000</v>
      </c>
      <c r="S18" s="196">
        <f>+DATA!$J$158</f>
        <v>3000</v>
      </c>
      <c r="T18" s="196">
        <f>+DATA!$J$159</f>
        <v>3000</v>
      </c>
      <c r="U18" s="196">
        <f>+DATA!$J$160</f>
        <v>3000</v>
      </c>
      <c r="V18" s="196">
        <f>+DATA!$J$161</f>
        <v>3000</v>
      </c>
      <c r="W18" s="196">
        <f>+DATA!$J$162</f>
        <v>3000</v>
      </c>
      <c r="X18" s="196">
        <f>+DATA!$J$163</f>
        <v>3000</v>
      </c>
      <c r="Y18" s="196">
        <f>+DATA!$J$164</f>
        <v>3000</v>
      </c>
      <c r="Z18" s="196">
        <f>+DATA!$J$165</f>
        <v>3000</v>
      </c>
      <c r="AA18" s="196">
        <f>+DATA!$J$166</f>
        <v>3000</v>
      </c>
      <c r="AB18" s="196">
        <f>+DATA!$J$167</f>
        <v>3000</v>
      </c>
      <c r="AC18" s="196">
        <f>+DATA!$J$168</f>
        <v>3000</v>
      </c>
      <c r="AD18" s="196">
        <f>+DATA!$J$169</f>
        <v>3000</v>
      </c>
      <c r="AE18" s="196">
        <f>+DATA!$J$170</f>
        <v>3000</v>
      </c>
      <c r="AF18" s="196">
        <f>+DATA!$J$171</f>
        <v>3000</v>
      </c>
      <c r="AG18" s="196">
        <f>+DATA!$J$172</f>
        <v>3000</v>
      </c>
      <c r="AH18" s="196">
        <f>+DATA!$J$173</f>
        <v>3000</v>
      </c>
      <c r="AI18" s="197">
        <f>+DATA!$J$174</f>
        <v>3000</v>
      </c>
      <c r="AJ18" s="194">
        <f>+DATA!$J$175</f>
        <v>3000</v>
      </c>
      <c r="AK18" s="170"/>
      <c r="AL18" s="230">
        <f>+DATA!K175</f>
        <v>3150</v>
      </c>
      <c r="AM18" s="162"/>
    </row>
    <row r="19" spans="2:39" ht="20.100000000000001" customHeight="1" x14ac:dyDescent="0.2">
      <c r="B19" s="171"/>
      <c r="C19" s="126" t="str">
        <f>+DATA!I493</f>
        <v>AoH/MZ</v>
      </c>
      <c r="D19" s="188"/>
      <c r="E19" s="192" t="str">
        <f>+DATA!$I$179</f>
        <v/>
      </c>
      <c r="F19" s="192">
        <f>+DATA!$I$180</f>
        <v>0</v>
      </c>
      <c r="G19" s="192">
        <f>+DATA!$I$181</f>
        <v>0</v>
      </c>
      <c r="H19" s="192" t="str">
        <f>+DATA!$I$182</f>
        <v/>
      </c>
      <c r="I19" s="192" t="str">
        <f>+DATA!$I$183</f>
        <v/>
      </c>
      <c r="J19" s="192">
        <f>+DATA!$I$184</f>
        <v>0</v>
      </c>
      <c r="K19" s="192">
        <f>+DATA!$I$185</f>
        <v>0</v>
      </c>
      <c r="L19" s="192" t="str">
        <f>+DATA!$I$186</f>
        <v/>
      </c>
      <c r="M19" s="192" t="str">
        <f>+DATA!$I$187</f>
        <v/>
      </c>
      <c r="N19" s="192">
        <f>+DATA!$I$188</f>
        <v>0</v>
      </c>
      <c r="O19" s="192">
        <f>+DATA!$I$189</f>
        <v>0</v>
      </c>
      <c r="P19" s="192">
        <f>+DATA!$I$190</f>
        <v>0</v>
      </c>
      <c r="Q19" s="192" t="str">
        <f>+DATA!$I$191</f>
        <v/>
      </c>
      <c r="R19" s="192" t="str">
        <f>+DATA!$I$192</f>
        <v/>
      </c>
      <c r="S19" s="192" t="str">
        <f>+DATA!$I$193</f>
        <v/>
      </c>
      <c r="T19" s="192" t="str">
        <f>+DATA!$I$194</f>
        <v/>
      </c>
      <c r="U19" s="192" t="str">
        <f>+DATA!$I$195</f>
        <v/>
      </c>
      <c r="V19" s="192">
        <f>+DATA!$I$196</f>
        <v>0</v>
      </c>
      <c r="W19" s="192">
        <f>+DATA!$I$197</f>
        <v>0</v>
      </c>
      <c r="X19" s="192">
        <f>+DATA!$I$198</f>
        <v>0</v>
      </c>
      <c r="Y19" s="192">
        <f>+DATA!$I$199</f>
        <v>3257.328990228013</v>
      </c>
      <c r="Z19" s="192" t="str">
        <f>+DATA!$I$200</f>
        <v/>
      </c>
      <c r="AA19" s="192" t="str">
        <f>+DATA!$I$201</f>
        <v/>
      </c>
      <c r="AB19" s="192">
        <f>+DATA!$I$202</f>
        <v>8498.5835694051002</v>
      </c>
      <c r="AC19" s="192">
        <f>+DATA!$I$203</f>
        <v>2141.3276231263385</v>
      </c>
      <c r="AD19" s="192">
        <f>+DATA!$I$204</f>
        <v>0</v>
      </c>
      <c r="AE19" s="192">
        <f>+DATA!$I$205</f>
        <v>8888.8888888888887</v>
      </c>
      <c r="AF19" s="192">
        <f>+DATA!$I$206</f>
        <v>3134.7962382445139</v>
      </c>
      <c r="AG19" s="192" t="str">
        <f>+DATA!$I$207</f>
        <v/>
      </c>
      <c r="AH19" s="192" t="str">
        <f>+DATA!$I$208</f>
        <v/>
      </c>
      <c r="AI19" s="234" t="str">
        <f>+DATA!$I$209</f>
        <v/>
      </c>
      <c r="AJ19" s="235">
        <f>+DATA!$I$210</f>
        <v>2393.7761819269899</v>
      </c>
      <c r="AK19" s="170"/>
      <c r="AL19" s="230"/>
      <c r="AM19" s="162"/>
    </row>
    <row r="20" spans="2:39" ht="20.100000000000001" customHeight="1" thickBot="1" x14ac:dyDescent="0.25">
      <c r="B20" s="171"/>
      <c r="C20" s="198" t="str">
        <f t="shared" ref="C20" si="3">+CONCATENATE("Cíl ",C19)</f>
        <v>Cíl AoH/MZ</v>
      </c>
      <c r="D20" s="188"/>
      <c r="E20" s="196">
        <f>+DATA!$J$179</f>
        <v>5000</v>
      </c>
      <c r="F20" s="196">
        <f>+DATA!$J$180</f>
        <v>5000</v>
      </c>
      <c r="G20" s="196">
        <f>+DATA!$J$181</f>
        <v>5000</v>
      </c>
      <c r="H20" s="196">
        <f>+DATA!$J$182</f>
        <v>5000</v>
      </c>
      <c r="I20" s="196">
        <f>+DATA!$J$183</f>
        <v>5000</v>
      </c>
      <c r="J20" s="196">
        <f>+DATA!$J$184</f>
        <v>5000</v>
      </c>
      <c r="K20" s="196">
        <f>+DATA!$J$185</f>
        <v>5000</v>
      </c>
      <c r="L20" s="196">
        <f>+DATA!$J$186</f>
        <v>5000</v>
      </c>
      <c r="M20" s="196">
        <f>+DATA!$J$187</f>
        <v>5000</v>
      </c>
      <c r="N20" s="196">
        <f>+DATA!$J$188</f>
        <v>5000</v>
      </c>
      <c r="O20" s="196">
        <f>+DATA!$J$189</f>
        <v>5000</v>
      </c>
      <c r="P20" s="196">
        <f>+DATA!$J$190</f>
        <v>5000</v>
      </c>
      <c r="Q20" s="196">
        <f>+DATA!$J$191</f>
        <v>5000</v>
      </c>
      <c r="R20" s="196">
        <f>+DATA!$J$192</f>
        <v>5000</v>
      </c>
      <c r="S20" s="196">
        <f>+DATA!$J$193</f>
        <v>5000</v>
      </c>
      <c r="T20" s="196">
        <f>+DATA!$J$194</f>
        <v>5000</v>
      </c>
      <c r="U20" s="196">
        <f>+DATA!$J$195</f>
        <v>5000</v>
      </c>
      <c r="V20" s="196">
        <f>+DATA!$J$196</f>
        <v>5000</v>
      </c>
      <c r="W20" s="196">
        <f>+DATA!$J$197</f>
        <v>5000</v>
      </c>
      <c r="X20" s="196">
        <f>+DATA!$J$198</f>
        <v>5000</v>
      </c>
      <c r="Y20" s="196">
        <f>+DATA!$J$199</f>
        <v>5000</v>
      </c>
      <c r="Z20" s="196">
        <f>+DATA!$J$200</f>
        <v>5000</v>
      </c>
      <c r="AA20" s="196">
        <f>+DATA!$J$201</f>
        <v>5000</v>
      </c>
      <c r="AB20" s="196">
        <f>+DATA!$J$202</f>
        <v>5000</v>
      </c>
      <c r="AC20" s="196">
        <f>+DATA!$J$203</f>
        <v>5000</v>
      </c>
      <c r="AD20" s="196">
        <f>+DATA!$J$204</f>
        <v>5000</v>
      </c>
      <c r="AE20" s="196">
        <f>+DATA!$J$205</f>
        <v>5000</v>
      </c>
      <c r="AF20" s="196">
        <f>+DATA!$J$206</f>
        <v>5000</v>
      </c>
      <c r="AG20" s="196">
        <f>+DATA!$J$207</f>
        <v>5000</v>
      </c>
      <c r="AH20" s="196">
        <f>+DATA!$J$208</f>
        <v>5000</v>
      </c>
      <c r="AI20" s="197">
        <f>+DATA!$J$209</f>
        <v>5000</v>
      </c>
      <c r="AJ20" s="194">
        <f>+DATA!$J$210</f>
        <v>5000</v>
      </c>
      <c r="AK20" s="170"/>
      <c r="AL20" s="230">
        <f>+DATA!K210</f>
        <v>5250</v>
      </c>
      <c r="AM20" s="162"/>
    </row>
    <row r="21" spans="2:39" ht="20.100000000000001" customHeight="1" x14ac:dyDescent="0.2">
      <c r="B21" s="171"/>
      <c r="C21" s="126" t="str">
        <f>+DATA!J493</f>
        <v>NG4</v>
      </c>
      <c r="D21" s="188"/>
      <c r="E21" s="192" t="str">
        <f>+DATA!$I$214</f>
        <v/>
      </c>
      <c r="F21" s="192" t="str">
        <f>+DATA!$I$215</f>
        <v/>
      </c>
      <c r="G21" s="192">
        <f>+DATA!$I$216</f>
        <v>0</v>
      </c>
      <c r="H21" s="192">
        <f>+DATA!$I$217</f>
        <v>961.53846153846155</v>
      </c>
      <c r="I21" s="192">
        <f>+DATA!$I$218</f>
        <v>3942.1813403416554</v>
      </c>
      <c r="J21" s="192">
        <f>+DATA!$I$219</f>
        <v>1295.3367875647668</v>
      </c>
      <c r="K21" s="192">
        <f>+DATA!$I$220</f>
        <v>2962.9629629629626</v>
      </c>
      <c r="L21" s="192" t="str">
        <f>+DATA!$I$221</f>
        <v/>
      </c>
      <c r="M21" s="192" t="str">
        <f>+DATA!$I$222</f>
        <v/>
      </c>
      <c r="N21" s="192">
        <f>+DATA!$I$223</f>
        <v>0</v>
      </c>
      <c r="O21" s="192">
        <f>+DATA!$I$224</f>
        <v>0</v>
      </c>
      <c r="P21" s="192">
        <f>+DATA!$I$225</f>
        <v>986.19329388560163</v>
      </c>
      <c r="Q21" s="192">
        <f>+DATA!$I$226</f>
        <v>2237.1364653243845</v>
      </c>
      <c r="R21" s="192" t="str">
        <f>+DATA!$I$227</f>
        <v/>
      </c>
      <c r="S21" s="192" t="str">
        <f>+DATA!$I$228</f>
        <v/>
      </c>
      <c r="T21" s="192" t="str">
        <f>+DATA!$I$229</f>
        <v/>
      </c>
      <c r="U21" s="192" t="str">
        <f>+DATA!$I$230</f>
        <v/>
      </c>
      <c r="V21" s="192">
        <f>+DATA!$I$231</f>
        <v>0</v>
      </c>
      <c r="W21" s="192">
        <f>+DATA!$I$232</f>
        <v>0</v>
      </c>
      <c r="X21" s="192">
        <f>+DATA!$I$233</f>
        <v>0</v>
      </c>
      <c r="Y21" s="192">
        <f>+DATA!$I$234</f>
        <v>0</v>
      </c>
      <c r="Z21" s="192" t="str">
        <f>+DATA!$I$235</f>
        <v/>
      </c>
      <c r="AA21" s="192" t="str">
        <f>+DATA!$I$236</f>
        <v/>
      </c>
      <c r="AB21" s="192">
        <f>+DATA!$I$237</f>
        <v>0</v>
      </c>
      <c r="AC21" s="192">
        <f>+DATA!$I$238</f>
        <v>0</v>
      </c>
      <c r="AD21" s="192">
        <f>+DATA!$I$239</f>
        <v>0</v>
      </c>
      <c r="AE21" s="192">
        <f>+DATA!$I$240</f>
        <v>0</v>
      </c>
      <c r="AF21" s="192">
        <f>+DATA!$I$241</f>
        <v>0</v>
      </c>
      <c r="AG21" s="192" t="str">
        <f>+DATA!$I$242</f>
        <v/>
      </c>
      <c r="AH21" s="192" t="str">
        <f>+DATA!$I$243</f>
        <v/>
      </c>
      <c r="AI21" s="234" t="str">
        <f>+DATA!$I$244</f>
        <v/>
      </c>
      <c r="AJ21" s="235">
        <f>+DATA!$I$245</f>
        <v>714.43880831606771</v>
      </c>
      <c r="AK21" s="170"/>
      <c r="AL21" s="230"/>
      <c r="AM21" s="162"/>
    </row>
    <row r="22" spans="2:39" ht="20.100000000000001" customHeight="1" thickBot="1" x14ac:dyDescent="0.25">
      <c r="B22" s="171"/>
      <c r="C22" s="198" t="str">
        <f t="shared" ref="C22" si="4">+CONCATENATE("Cíl ",C21)</f>
        <v>Cíl NG4</v>
      </c>
      <c r="D22" s="188"/>
      <c r="E22" s="196">
        <f>+DATA!$J$214</f>
        <v>2500</v>
      </c>
      <c r="F22" s="196">
        <f>+DATA!$J$215</f>
        <v>2500</v>
      </c>
      <c r="G22" s="196">
        <f>+DATA!$J$216</f>
        <v>2500</v>
      </c>
      <c r="H22" s="196">
        <f>+DATA!$J$217</f>
        <v>2500</v>
      </c>
      <c r="I22" s="196">
        <f>+DATA!$J$218</f>
        <v>2500</v>
      </c>
      <c r="J22" s="196">
        <f>+DATA!$J$219</f>
        <v>2500</v>
      </c>
      <c r="K22" s="196">
        <f>+DATA!$J$220</f>
        <v>2500</v>
      </c>
      <c r="L22" s="196">
        <f>+DATA!$J$221</f>
        <v>2500</v>
      </c>
      <c r="M22" s="196">
        <f>+DATA!$J$222</f>
        <v>2500</v>
      </c>
      <c r="N22" s="196">
        <f>+DATA!$J$223</f>
        <v>2500</v>
      </c>
      <c r="O22" s="196">
        <f>+DATA!$J$224</f>
        <v>2500</v>
      </c>
      <c r="P22" s="196">
        <f>+DATA!$J$225</f>
        <v>2500</v>
      </c>
      <c r="Q22" s="196">
        <f>+DATA!$J$226</f>
        <v>2500</v>
      </c>
      <c r="R22" s="196">
        <f>+DATA!$J$227</f>
        <v>2500</v>
      </c>
      <c r="S22" s="196">
        <f>+DATA!$J$228</f>
        <v>2500</v>
      </c>
      <c r="T22" s="196">
        <f>+DATA!$J$229</f>
        <v>2500</v>
      </c>
      <c r="U22" s="196">
        <f>+DATA!$J$230</f>
        <v>2500</v>
      </c>
      <c r="V22" s="196">
        <f>+DATA!$J$231</f>
        <v>2500</v>
      </c>
      <c r="W22" s="196">
        <f>+DATA!$J$232</f>
        <v>2500</v>
      </c>
      <c r="X22" s="196">
        <f>+DATA!$J$233</f>
        <v>2500</v>
      </c>
      <c r="Y22" s="196">
        <f>+DATA!$J$234</f>
        <v>2500</v>
      </c>
      <c r="Z22" s="196">
        <f>+DATA!$J$235</f>
        <v>2500</v>
      </c>
      <c r="AA22" s="196">
        <f>+DATA!$J$236</f>
        <v>2500</v>
      </c>
      <c r="AB22" s="196">
        <f>+DATA!$J$237</f>
        <v>2500</v>
      </c>
      <c r="AC22" s="196">
        <f>+DATA!$J$238</f>
        <v>2500</v>
      </c>
      <c r="AD22" s="196">
        <f>+DATA!$J$239</f>
        <v>2500</v>
      </c>
      <c r="AE22" s="196">
        <f>+DATA!$J$240</f>
        <v>2500</v>
      </c>
      <c r="AF22" s="196">
        <f>+DATA!$J$241</f>
        <v>2500</v>
      </c>
      <c r="AG22" s="196">
        <f>+DATA!$J$242</f>
        <v>2500</v>
      </c>
      <c r="AH22" s="196">
        <f>+DATA!$J$243</f>
        <v>2500</v>
      </c>
      <c r="AI22" s="197">
        <f>+DATA!$J$244</f>
        <v>2500</v>
      </c>
      <c r="AJ22" s="194">
        <f>+DATA!$J$245</f>
        <v>2500</v>
      </c>
      <c r="AK22" s="170"/>
      <c r="AL22" s="230">
        <f>+DATA!K245</f>
        <v>2625</v>
      </c>
      <c r="AM22" s="162"/>
    </row>
    <row r="23" spans="2:39" ht="20.100000000000001" customHeight="1" x14ac:dyDescent="0.2">
      <c r="B23" s="171"/>
      <c r="C23" s="126" t="str">
        <f>+DATA!K493</f>
        <v>SPB P</v>
      </c>
      <c r="D23" s="188"/>
      <c r="E23" s="192" t="str">
        <f>+DATA!$I$249</f>
        <v/>
      </c>
      <c r="F23" s="192" t="str">
        <f>+DATA!$I$250</f>
        <v/>
      </c>
      <c r="G23" s="192" t="str">
        <f>+DATA!$I$251</f>
        <v/>
      </c>
      <c r="H23" s="192" t="str">
        <f>+DATA!$I$252</f>
        <v/>
      </c>
      <c r="I23" s="192" t="str">
        <f>+DATA!$I$253</f>
        <v/>
      </c>
      <c r="J23" s="192" t="str">
        <f>+DATA!$I$254</f>
        <v/>
      </c>
      <c r="K23" s="192" t="str">
        <f>+DATA!$I$255</f>
        <v/>
      </c>
      <c r="L23" s="192" t="str">
        <f>+DATA!$I$256</f>
        <v/>
      </c>
      <c r="M23" s="192" t="str">
        <f>+DATA!$I$257</f>
        <v/>
      </c>
      <c r="N23" s="192" t="str">
        <f>+DATA!$I$258</f>
        <v/>
      </c>
      <c r="O23" s="192" t="str">
        <f>+DATA!$I$259</f>
        <v/>
      </c>
      <c r="P23" s="192" t="str">
        <f>+DATA!$I$260</f>
        <v/>
      </c>
      <c r="Q23" s="192" t="str">
        <f>+DATA!$I$261</f>
        <v/>
      </c>
      <c r="R23" s="192" t="str">
        <f>+DATA!$I$262</f>
        <v/>
      </c>
      <c r="S23" s="192" t="str">
        <f>+DATA!$I$263</f>
        <v/>
      </c>
      <c r="T23" s="192" t="str">
        <f>+DATA!$I$264</f>
        <v/>
      </c>
      <c r="U23" s="192" t="str">
        <f>+DATA!$I$265</f>
        <v/>
      </c>
      <c r="V23" s="192" t="str">
        <f>+DATA!$I$266</f>
        <v/>
      </c>
      <c r="W23" s="192" t="str">
        <f>+DATA!$I$267</f>
        <v/>
      </c>
      <c r="X23" s="192" t="str">
        <f>+DATA!$I$268</f>
        <v/>
      </c>
      <c r="Y23" s="192" t="str">
        <f>+DATA!$I$269</f>
        <v/>
      </c>
      <c r="Z23" s="192" t="str">
        <f>+DATA!$I$270</f>
        <v/>
      </c>
      <c r="AA23" s="192" t="str">
        <f>+DATA!$I$271</f>
        <v/>
      </c>
      <c r="AB23" s="192" t="str">
        <f>+DATA!$I$272</f>
        <v/>
      </c>
      <c r="AC23" s="192" t="str">
        <f>+DATA!$I$273</f>
        <v/>
      </c>
      <c r="AD23" s="192">
        <f>+DATA!$I$274</f>
        <v>32786.885245901642</v>
      </c>
      <c r="AE23" s="192" t="str">
        <f>+DATA!$I$275</f>
        <v/>
      </c>
      <c r="AF23" s="192" t="str">
        <f>+DATA!$I$276</f>
        <v/>
      </c>
      <c r="AG23" s="192" t="str">
        <f>+DATA!$I$277</f>
        <v/>
      </c>
      <c r="AH23" s="192" t="str">
        <f>+DATA!$I$278</f>
        <v/>
      </c>
      <c r="AI23" s="234" t="str">
        <f>+DATA!$I$279</f>
        <v/>
      </c>
      <c r="AJ23" s="235">
        <f>+DATA!$I$280</f>
        <v>32786.885245901642</v>
      </c>
      <c r="AK23" s="170"/>
      <c r="AL23" s="230"/>
      <c r="AM23" s="162"/>
    </row>
    <row r="24" spans="2:39" ht="20.100000000000001" customHeight="1" thickBot="1" x14ac:dyDescent="0.25">
      <c r="B24" s="171"/>
      <c r="C24" s="198" t="str">
        <f t="shared" ref="C24" si="5">+CONCATENATE("Cíl ",C23)</f>
        <v>Cíl SPB P</v>
      </c>
      <c r="D24" s="188"/>
      <c r="E24" s="196">
        <f>+DATA!$J$249</f>
        <v>60000</v>
      </c>
      <c r="F24" s="196">
        <f>+DATA!$J$250</f>
        <v>60000</v>
      </c>
      <c r="G24" s="196">
        <f>+DATA!$J$251</f>
        <v>60000</v>
      </c>
      <c r="H24" s="196">
        <f>+DATA!$J$252</f>
        <v>60000</v>
      </c>
      <c r="I24" s="196">
        <f>+DATA!$J$253</f>
        <v>60000</v>
      </c>
      <c r="J24" s="196">
        <f>+DATA!$J$254</f>
        <v>60000</v>
      </c>
      <c r="K24" s="196">
        <f>+DATA!$J$255</f>
        <v>60000</v>
      </c>
      <c r="L24" s="196">
        <f>+DATA!$J$256</f>
        <v>60000</v>
      </c>
      <c r="M24" s="196">
        <f>+DATA!$J$257</f>
        <v>60000</v>
      </c>
      <c r="N24" s="196">
        <f>+DATA!$J$258</f>
        <v>60000</v>
      </c>
      <c r="O24" s="196">
        <f>+DATA!$J$259</f>
        <v>60000</v>
      </c>
      <c r="P24" s="196">
        <f>+DATA!$J$260</f>
        <v>60000</v>
      </c>
      <c r="Q24" s="196">
        <f>+DATA!$J$261</f>
        <v>60000</v>
      </c>
      <c r="R24" s="196">
        <f>+DATA!$J$262</f>
        <v>60000</v>
      </c>
      <c r="S24" s="196">
        <f>+DATA!$J$263</f>
        <v>60000</v>
      </c>
      <c r="T24" s="196">
        <f>+DATA!$J$264</f>
        <v>60000</v>
      </c>
      <c r="U24" s="196">
        <f>+DATA!$J$265</f>
        <v>60000</v>
      </c>
      <c r="V24" s="196">
        <f>+DATA!$J$266</f>
        <v>60000</v>
      </c>
      <c r="W24" s="196">
        <f>+DATA!$J$267</f>
        <v>60000</v>
      </c>
      <c r="X24" s="196">
        <f>+DATA!$J$268</f>
        <v>60000</v>
      </c>
      <c r="Y24" s="196">
        <f>+DATA!$J$269</f>
        <v>60000</v>
      </c>
      <c r="Z24" s="196">
        <f>+DATA!$J$270</f>
        <v>60000</v>
      </c>
      <c r="AA24" s="196">
        <f>+DATA!$J$271</f>
        <v>60000</v>
      </c>
      <c r="AB24" s="196">
        <f>+DATA!$J$272</f>
        <v>60000</v>
      </c>
      <c r="AC24" s="196">
        <f>+DATA!$J$273</f>
        <v>60000</v>
      </c>
      <c r="AD24" s="196">
        <f>+DATA!$J$274</f>
        <v>60000</v>
      </c>
      <c r="AE24" s="196">
        <f>+DATA!$J$275</f>
        <v>60000</v>
      </c>
      <c r="AF24" s="196">
        <f>+DATA!$J$276</f>
        <v>60000</v>
      </c>
      <c r="AG24" s="196">
        <f>+DATA!$J$277</f>
        <v>60000</v>
      </c>
      <c r="AH24" s="196">
        <f>+DATA!$J$278</f>
        <v>60000</v>
      </c>
      <c r="AI24" s="197">
        <f>+DATA!$J$279</f>
        <v>60000</v>
      </c>
      <c r="AJ24" s="194">
        <f>+DATA!$J$280</f>
        <v>60000</v>
      </c>
      <c r="AK24" s="170"/>
      <c r="AL24" s="230">
        <f>+DATA!K280</f>
        <v>63000</v>
      </c>
      <c r="AM24" s="162"/>
    </row>
    <row r="25" spans="2:39" ht="20.100000000000001" customHeight="1" x14ac:dyDescent="0.2">
      <c r="B25" s="171"/>
      <c r="C25" s="126" t="str">
        <f>+DATA!L493</f>
        <v>SPB S</v>
      </c>
      <c r="D25" s="188"/>
      <c r="E25" s="192" t="str">
        <f>+DATA!$I$284</f>
        <v/>
      </c>
      <c r="F25" s="192" t="str">
        <f>+DATA!$I$285</f>
        <v/>
      </c>
      <c r="G25" s="192" t="str">
        <f>+DATA!$I$286</f>
        <v/>
      </c>
      <c r="H25" s="192" t="str">
        <f>+DATA!$I$287</f>
        <v/>
      </c>
      <c r="I25" s="192">
        <f>+DATA!$I$288</f>
        <v>0</v>
      </c>
      <c r="J25" s="192" t="str">
        <f>+DATA!$I$289</f>
        <v/>
      </c>
      <c r="K25" s="192" t="str">
        <f>+DATA!$I$290</f>
        <v/>
      </c>
      <c r="L25" s="192" t="str">
        <f>+DATA!$I$291</f>
        <v/>
      </c>
      <c r="M25" s="192" t="str">
        <f>+DATA!$I$292</f>
        <v/>
      </c>
      <c r="N25" s="192" t="str">
        <f>+DATA!$I$293</f>
        <v/>
      </c>
      <c r="O25" s="192" t="str">
        <f>+DATA!$I$294</f>
        <v/>
      </c>
      <c r="P25" s="192">
        <f>+DATA!$I$295</f>
        <v>0</v>
      </c>
      <c r="Q25" s="192" t="str">
        <f>+DATA!$I$296</f>
        <v/>
      </c>
      <c r="R25" s="192" t="str">
        <f>+DATA!$I$297</f>
        <v/>
      </c>
      <c r="S25" s="192" t="str">
        <f>+DATA!$I$298</f>
        <v/>
      </c>
      <c r="T25" s="192" t="str">
        <f>+DATA!$I$299</f>
        <v/>
      </c>
      <c r="U25" s="192" t="str">
        <f>+DATA!$I$300</f>
        <v/>
      </c>
      <c r="V25" s="192" t="str">
        <f>+DATA!$I$301</f>
        <v/>
      </c>
      <c r="W25" s="192" t="str">
        <f>+DATA!$I$302</f>
        <v/>
      </c>
      <c r="X25" s="192" t="str">
        <f>+DATA!$I$303</f>
        <v/>
      </c>
      <c r="Y25" s="192" t="str">
        <f>+DATA!$I$304</f>
        <v/>
      </c>
      <c r="Z25" s="192" t="str">
        <f>+DATA!$I$305</f>
        <v/>
      </c>
      <c r="AA25" s="192" t="str">
        <f>+DATA!$I$306</f>
        <v/>
      </c>
      <c r="AB25" s="192" t="str">
        <f>+DATA!$I$307</f>
        <v/>
      </c>
      <c r="AC25" s="192">
        <f>+DATA!$I$308</f>
        <v>0</v>
      </c>
      <c r="AD25" s="192">
        <f>+DATA!$I$309</f>
        <v>0</v>
      </c>
      <c r="AE25" s="192" t="str">
        <f>+DATA!$I$310</f>
        <v/>
      </c>
      <c r="AF25" s="192" t="str">
        <f>+DATA!$I$311</f>
        <v/>
      </c>
      <c r="AG25" s="192" t="str">
        <f>+DATA!$I$312</f>
        <v/>
      </c>
      <c r="AH25" s="192" t="str">
        <f>+DATA!$I$313</f>
        <v/>
      </c>
      <c r="AI25" s="234" t="str">
        <f>+DATA!$I$314</f>
        <v/>
      </c>
      <c r="AJ25" s="235">
        <f>+DATA!$I$315</f>
        <v>0</v>
      </c>
      <c r="AK25" s="170"/>
      <c r="AL25" s="230"/>
      <c r="AM25" s="162"/>
    </row>
    <row r="26" spans="2:39" ht="20.100000000000001" customHeight="1" thickBot="1" x14ac:dyDescent="0.25">
      <c r="B26" s="171"/>
      <c r="C26" s="198" t="str">
        <f t="shared" ref="C26" si="6">+CONCATENATE("Cíl ",C25)</f>
        <v>Cíl SPB S</v>
      </c>
      <c r="D26" s="188"/>
      <c r="E26" s="196">
        <f>+DATA!$J$284</f>
        <v>59500</v>
      </c>
      <c r="F26" s="196">
        <f>+DATA!$J$285</f>
        <v>59500</v>
      </c>
      <c r="G26" s="196">
        <f>+DATA!$J$286</f>
        <v>59500</v>
      </c>
      <c r="H26" s="196">
        <f>+DATA!$J$287</f>
        <v>59500</v>
      </c>
      <c r="I26" s="196">
        <f>+DATA!$J$288</f>
        <v>59500</v>
      </c>
      <c r="J26" s="196">
        <f>+DATA!$J$289</f>
        <v>59500</v>
      </c>
      <c r="K26" s="196">
        <f>+DATA!$J$290</f>
        <v>59500</v>
      </c>
      <c r="L26" s="196">
        <f>+DATA!$J$291</f>
        <v>59500</v>
      </c>
      <c r="M26" s="196">
        <f>+DATA!$J$292</f>
        <v>59500</v>
      </c>
      <c r="N26" s="196">
        <f>+DATA!$J$293</f>
        <v>59500</v>
      </c>
      <c r="O26" s="196">
        <f>+DATA!$J$294</f>
        <v>59500</v>
      </c>
      <c r="P26" s="196">
        <f>+DATA!$J$295</f>
        <v>59500</v>
      </c>
      <c r="Q26" s="196">
        <f>+DATA!$J$296</f>
        <v>59500</v>
      </c>
      <c r="R26" s="196">
        <f>+DATA!$J$297</f>
        <v>59500</v>
      </c>
      <c r="S26" s="196">
        <f>+DATA!$J$298</f>
        <v>59500</v>
      </c>
      <c r="T26" s="196">
        <f>+DATA!$J$299</f>
        <v>59500</v>
      </c>
      <c r="U26" s="196">
        <f>+DATA!$J$300</f>
        <v>59500</v>
      </c>
      <c r="V26" s="196">
        <f>+DATA!$J$301</f>
        <v>59500</v>
      </c>
      <c r="W26" s="196">
        <f>+DATA!$J$302</f>
        <v>59500</v>
      </c>
      <c r="X26" s="196">
        <f>+DATA!$J$303</f>
        <v>59500</v>
      </c>
      <c r="Y26" s="196">
        <f>+DATA!$J$304</f>
        <v>59500</v>
      </c>
      <c r="Z26" s="196">
        <f>+DATA!$J$305</f>
        <v>59500</v>
      </c>
      <c r="AA26" s="196">
        <f>+DATA!$J$306</f>
        <v>59500</v>
      </c>
      <c r="AB26" s="196">
        <f>+DATA!$J$307</f>
        <v>59500</v>
      </c>
      <c r="AC26" s="196">
        <f>+DATA!$J$308</f>
        <v>59500</v>
      </c>
      <c r="AD26" s="196">
        <f>+DATA!$J$309</f>
        <v>59500</v>
      </c>
      <c r="AE26" s="196">
        <f>+DATA!$J$310</f>
        <v>59500</v>
      </c>
      <c r="AF26" s="196">
        <f>+DATA!$J$311</f>
        <v>59500</v>
      </c>
      <c r="AG26" s="196">
        <f>+DATA!$J$312</f>
        <v>59500</v>
      </c>
      <c r="AH26" s="196">
        <f>+DATA!$J$313</f>
        <v>59500</v>
      </c>
      <c r="AI26" s="197">
        <f>+DATA!$J$314</f>
        <v>59500</v>
      </c>
      <c r="AJ26" s="194">
        <f>+DATA!$J$315</f>
        <v>59500</v>
      </c>
      <c r="AK26" s="170"/>
      <c r="AL26" s="230">
        <f>+DATA!K315</f>
        <v>62475</v>
      </c>
      <c r="AM26" s="162"/>
    </row>
    <row r="27" spans="2:39" ht="20.100000000000001" customHeight="1" x14ac:dyDescent="0.2">
      <c r="B27" s="171"/>
      <c r="C27" s="126" t="str">
        <f>+DATA!M493</f>
        <v>SPB W/F</v>
      </c>
      <c r="D27" s="188"/>
      <c r="E27" s="192" t="str">
        <f>+DATA!$I$319</f>
        <v/>
      </c>
      <c r="F27" s="192" t="str">
        <f>+DATA!$I$320</f>
        <v/>
      </c>
      <c r="G27" s="192" t="str">
        <f>+DATA!$I$321</f>
        <v/>
      </c>
      <c r="H27" s="192">
        <f>+DATA!$I$322</f>
        <v>0</v>
      </c>
      <c r="I27" s="192" t="str">
        <f>+DATA!$I$323</f>
        <v/>
      </c>
      <c r="J27" s="192" t="str">
        <f>+DATA!$I$324</f>
        <v/>
      </c>
      <c r="K27" s="192" t="str">
        <f>+DATA!$I$325</f>
        <v/>
      </c>
      <c r="L27" s="192" t="str">
        <f>+DATA!$I$326</f>
        <v/>
      </c>
      <c r="M27" s="192" t="str">
        <f>+DATA!$I$327</f>
        <v/>
      </c>
      <c r="N27" s="192">
        <f>+DATA!$I$328</f>
        <v>0</v>
      </c>
      <c r="O27" s="192" t="str">
        <f>+DATA!$I$329</f>
        <v/>
      </c>
      <c r="P27" s="192">
        <f>+DATA!$I$330</f>
        <v>0</v>
      </c>
      <c r="Q27" s="192" t="str">
        <f>+DATA!$I$331</f>
        <v/>
      </c>
      <c r="R27" s="192" t="str">
        <f>+DATA!$I$332</f>
        <v/>
      </c>
      <c r="S27" s="192" t="str">
        <f>+DATA!$I$333</f>
        <v/>
      </c>
      <c r="T27" s="192" t="str">
        <f>+DATA!$I$334</f>
        <v/>
      </c>
      <c r="U27" s="192" t="str">
        <f>+DATA!$I$335</f>
        <v/>
      </c>
      <c r="V27" s="192">
        <f>+DATA!$I$336</f>
        <v>0</v>
      </c>
      <c r="W27" s="192">
        <f>+DATA!$I$337</f>
        <v>0</v>
      </c>
      <c r="X27" s="192" t="str">
        <f>+DATA!$I$338</f>
        <v/>
      </c>
      <c r="Y27" s="192" t="str">
        <f>+DATA!$I$339</f>
        <v/>
      </c>
      <c r="Z27" s="192" t="str">
        <f>+DATA!$I$340</f>
        <v/>
      </c>
      <c r="AA27" s="192" t="str">
        <f>+DATA!$I$341</f>
        <v/>
      </c>
      <c r="AB27" s="192" t="str">
        <f>+DATA!$I$342</f>
        <v/>
      </c>
      <c r="AC27" s="192" t="str">
        <f>+DATA!$I$343</f>
        <v/>
      </c>
      <c r="AD27" s="192" t="str">
        <f>+DATA!$I$344</f>
        <v/>
      </c>
      <c r="AE27" s="192" t="str">
        <f>+DATA!$I$345</f>
        <v/>
      </c>
      <c r="AF27" s="192" t="str">
        <f>+DATA!$I$346</f>
        <v/>
      </c>
      <c r="AG27" s="192" t="str">
        <f>+DATA!$I$347</f>
        <v/>
      </c>
      <c r="AH27" s="192" t="str">
        <f>+DATA!$I$348</f>
        <v/>
      </c>
      <c r="AI27" s="234" t="str">
        <f>+DATA!$I$349</f>
        <v/>
      </c>
      <c r="AJ27" s="235">
        <f>+DATA!$I$350</f>
        <v>0</v>
      </c>
      <c r="AK27" s="170"/>
      <c r="AL27" s="230"/>
      <c r="AM27" s="162"/>
    </row>
    <row r="28" spans="2:39" ht="20.100000000000001" customHeight="1" thickBot="1" x14ac:dyDescent="0.25">
      <c r="B28" s="171"/>
      <c r="C28" s="198" t="str">
        <f>+CONCATENATE("Cíl ",C27)</f>
        <v>Cíl SPB W/F</v>
      </c>
      <c r="D28" s="188"/>
      <c r="E28" s="196">
        <f>+DATA!$J$319</f>
        <v>60000</v>
      </c>
      <c r="F28" s="196">
        <f>+DATA!$J$320</f>
        <v>60000</v>
      </c>
      <c r="G28" s="196">
        <f>+DATA!$J$321</f>
        <v>60000</v>
      </c>
      <c r="H28" s="196">
        <f>+DATA!$J$322</f>
        <v>60000</v>
      </c>
      <c r="I28" s="196">
        <f>+DATA!$J$323</f>
        <v>60000</v>
      </c>
      <c r="J28" s="196">
        <f>+DATA!$J$324</f>
        <v>60000</v>
      </c>
      <c r="K28" s="196">
        <f>+DATA!$J$325</f>
        <v>60000</v>
      </c>
      <c r="L28" s="196">
        <f>+DATA!$J$326</f>
        <v>60000</v>
      </c>
      <c r="M28" s="196">
        <f>+DATA!$J$327</f>
        <v>60000</v>
      </c>
      <c r="N28" s="196">
        <f>+DATA!$J$328</f>
        <v>60000</v>
      </c>
      <c r="O28" s="196">
        <f>+DATA!$J$329</f>
        <v>60000</v>
      </c>
      <c r="P28" s="196">
        <f>+DATA!$J$330</f>
        <v>60000</v>
      </c>
      <c r="Q28" s="196">
        <f>+DATA!$J$331</f>
        <v>60000</v>
      </c>
      <c r="R28" s="196">
        <f>+DATA!$J$332</f>
        <v>60000</v>
      </c>
      <c r="S28" s="196">
        <f>+DATA!$J$333</f>
        <v>60000</v>
      </c>
      <c r="T28" s="196">
        <f>+DATA!$J$334</f>
        <v>60000</v>
      </c>
      <c r="U28" s="196">
        <f>+DATA!$J$335</f>
        <v>60000</v>
      </c>
      <c r="V28" s="196">
        <f>+DATA!$J$336</f>
        <v>60000</v>
      </c>
      <c r="W28" s="196">
        <f>+DATA!$J$337</f>
        <v>60000</v>
      </c>
      <c r="X28" s="196">
        <f>+DATA!$J$338</f>
        <v>60000</v>
      </c>
      <c r="Y28" s="196">
        <f>+DATA!$J$339</f>
        <v>60000</v>
      </c>
      <c r="Z28" s="196">
        <f>+DATA!$J$340</f>
        <v>60000</v>
      </c>
      <c r="AA28" s="196">
        <f>+DATA!$J$341</f>
        <v>60000</v>
      </c>
      <c r="AB28" s="196">
        <f>+DATA!$J$342</f>
        <v>60000</v>
      </c>
      <c r="AC28" s="196">
        <f>+DATA!$J$343</f>
        <v>60000</v>
      </c>
      <c r="AD28" s="196">
        <f>+DATA!$J$344</f>
        <v>60000</v>
      </c>
      <c r="AE28" s="196">
        <f>+DATA!$J$345</f>
        <v>60000</v>
      </c>
      <c r="AF28" s="196">
        <f>+DATA!$J$346</f>
        <v>60000</v>
      </c>
      <c r="AG28" s="196">
        <f>+DATA!$J$347</f>
        <v>60000</v>
      </c>
      <c r="AH28" s="196">
        <f>+DATA!$J$348</f>
        <v>60000</v>
      </c>
      <c r="AI28" s="197">
        <f>+DATA!$J$349</f>
        <v>60000</v>
      </c>
      <c r="AJ28" s="194">
        <f>+DATA!$J$350</f>
        <v>60000</v>
      </c>
      <c r="AK28" s="170"/>
      <c r="AL28" s="230">
        <f>+DATA!K350</f>
        <v>63000</v>
      </c>
      <c r="AM28" s="162"/>
    </row>
    <row r="29" spans="2:39" ht="20.100000000000001" customHeight="1" x14ac:dyDescent="0.2">
      <c r="B29" s="171"/>
      <c r="C29" s="126" t="str">
        <f>+DATA!N493</f>
        <v>WEDGE</v>
      </c>
      <c r="D29" s="188"/>
      <c r="E29" s="192" t="str">
        <f>+DATA!$I$354</f>
        <v/>
      </c>
      <c r="F29" s="192" t="str">
        <f>+DATA!$I$355</f>
        <v/>
      </c>
      <c r="G29" s="192">
        <f>+DATA!$I$356</f>
        <v>0</v>
      </c>
      <c r="H29" s="192">
        <f>+DATA!$I$357</f>
        <v>0</v>
      </c>
      <c r="I29" s="192">
        <f>+DATA!$I$358</f>
        <v>12861.736334405145</v>
      </c>
      <c r="J29" s="192">
        <f>+DATA!$I$359</f>
        <v>8620.689655172413</v>
      </c>
      <c r="K29" s="192">
        <f>+DATA!$I$360</f>
        <v>1972.3865877712033</v>
      </c>
      <c r="L29" s="192" t="str">
        <f>+DATA!$I$361</f>
        <v/>
      </c>
      <c r="M29" s="192" t="str">
        <f>+DATA!$I$362</f>
        <v/>
      </c>
      <c r="N29" s="192">
        <f>+DATA!$I$363</f>
        <v>1845.0184501845017</v>
      </c>
      <c r="O29" s="192">
        <f>+DATA!$I$364</f>
        <v>0</v>
      </c>
      <c r="P29" s="192">
        <f>+DATA!$I$365</f>
        <v>10869.565217391304</v>
      </c>
      <c r="Q29" s="192">
        <f>+DATA!$I$366</f>
        <v>2008.032128514056</v>
      </c>
      <c r="R29" s="192" t="str">
        <f>+DATA!$I$367</f>
        <v/>
      </c>
      <c r="S29" s="192" t="str">
        <f>+DATA!$I$368</f>
        <v/>
      </c>
      <c r="T29" s="192" t="str">
        <f>+DATA!$I$369</f>
        <v/>
      </c>
      <c r="U29" s="192" t="str">
        <f>+DATA!$I$370</f>
        <v/>
      </c>
      <c r="V29" s="192">
        <f>+DATA!$I$371</f>
        <v>12121.212121212122</v>
      </c>
      <c r="W29" s="192">
        <f>+DATA!$I$372</f>
        <v>4032.2580645161288</v>
      </c>
      <c r="X29" s="192">
        <f>+DATA!$I$373</f>
        <v>11538.461538461539</v>
      </c>
      <c r="Y29" s="192">
        <f>+DATA!$I$374</f>
        <v>0</v>
      </c>
      <c r="Z29" s="192" t="str">
        <f>+DATA!$I$375</f>
        <v/>
      </c>
      <c r="AA29" s="192" t="str">
        <f>+DATA!$I$376</f>
        <v/>
      </c>
      <c r="AB29" s="192">
        <f>+DATA!$I$377</f>
        <v>6160.1642710472279</v>
      </c>
      <c r="AC29" s="192">
        <f>+DATA!$I$378</f>
        <v>0</v>
      </c>
      <c r="AD29" s="192">
        <f>+DATA!$I$379</f>
        <v>8456.6596194503181</v>
      </c>
      <c r="AE29" s="192">
        <f>+DATA!$I$380</f>
        <v>3194.8881789137381</v>
      </c>
      <c r="AF29" s="192" t="str">
        <f>+DATA!$I$381</f>
        <v/>
      </c>
      <c r="AG29" s="192" t="str">
        <f>+DATA!$I$382</f>
        <v/>
      </c>
      <c r="AH29" s="192" t="str">
        <f>+DATA!$I$383</f>
        <v/>
      </c>
      <c r="AI29" s="234" t="str">
        <f>+DATA!$I$384</f>
        <v/>
      </c>
      <c r="AJ29" s="235">
        <f>+DATA!$I$385</f>
        <v>4521.4770158251695</v>
      </c>
      <c r="AK29" s="170"/>
      <c r="AL29" s="230"/>
      <c r="AM29" s="162"/>
    </row>
    <row r="30" spans="2:39" ht="20.100000000000001" customHeight="1" thickBot="1" x14ac:dyDescent="0.25">
      <c r="B30" s="171"/>
      <c r="C30" s="198" t="str">
        <f>+CONCATENATE("Cíl ",C29)</f>
        <v>Cíl WEDGE</v>
      </c>
      <c r="D30" s="188"/>
      <c r="E30" s="196">
        <f>+DATA!$J$354</f>
        <v>6000</v>
      </c>
      <c r="F30" s="196">
        <f>+DATA!$J$355</f>
        <v>6000</v>
      </c>
      <c r="G30" s="196">
        <f>+DATA!$J$356</f>
        <v>6000</v>
      </c>
      <c r="H30" s="196">
        <f>+DATA!$J$357</f>
        <v>6000</v>
      </c>
      <c r="I30" s="196">
        <f>+DATA!$J$358</f>
        <v>6000</v>
      </c>
      <c r="J30" s="196">
        <f>+DATA!$J$359</f>
        <v>6000</v>
      </c>
      <c r="K30" s="196">
        <f>+DATA!$J$360</f>
        <v>6000</v>
      </c>
      <c r="L30" s="196">
        <f>+DATA!$J$361</f>
        <v>6000</v>
      </c>
      <c r="M30" s="196">
        <f>+DATA!$J$362</f>
        <v>6000</v>
      </c>
      <c r="N30" s="196">
        <f>+DATA!$J$363</f>
        <v>6000</v>
      </c>
      <c r="O30" s="196">
        <f>+DATA!$J$364</f>
        <v>6000</v>
      </c>
      <c r="P30" s="196">
        <f>+DATA!$J$365</f>
        <v>6000</v>
      </c>
      <c r="Q30" s="196">
        <f>+DATA!$J$366</f>
        <v>6000</v>
      </c>
      <c r="R30" s="196">
        <f>+DATA!$J$367</f>
        <v>6000</v>
      </c>
      <c r="S30" s="196">
        <f>+DATA!$J$368</f>
        <v>6000</v>
      </c>
      <c r="T30" s="196">
        <f>+DATA!$J$369</f>
        <v>6000</v>
      </c>
      <c r="U30" s="196">
        <f>+DATA!$J$370</f>
        <v>6000</v>
      </c>
      <c r="V30" s="196">
        <f>+DATA!$J$371</f>
        <v>6000</v>
      </c>
      <c r="W30" s="196">
        <f>+DATA!$J$372</f>
        <v>6000</v>
      </c>
      <c r="X30" s="196">
        <f>+DATA!$J$373</f>
        <v>6000</v>
      </c>
      <c r="Y30" s="196">
        <f>+DATA!$J$374</f>
        <v>6000</v>
      </c>
      <c r="Z30" s="196">
        <f>+DATA!$J$375</f>
        <v>6000</v>
      </c>
      <c r="AA30" s="196">
        <f>+DATA!$J$376</f>
        <v>6000</v>
      </c>
      <c r="AB30" s="196">
        <f>+DATA!$J$377</f>
        <v>6000</v>
      </c>
      <c r="AC30" s="196">
        <f>+DATA!$J$378</f>
        <v>6000</v>
      </c>
      <c r="AD30" s="196">
        <f>+DATA!$J$379</f>
        <v>6000</v>
      </c>
      <c r="AE30" s="196">
        <f>+DATA!$J$380</f>
        <v>6000</v>
      </c>
      <c r="AF30" s="196">
        <f>+DATA!$J$381</f>
        <v>6000</v>
      </c>
      <c r="AG30" s="196">
        <f>+DATA!$J$382</f>
        <v>6000</v>
      </c>
      <c r="AH30" s="196">
        <f>+DATA!$J$383</f>
        <v>6000</v>
      </c>
      <c r="AI30" s="197">
        <f>+DATA!$J$384</f>
        <v>6000</v>
      </c>
      <c r="AJ30" s="194">
        <f>+DATA!$J$385</f>
        <v>6000</v>
      </c>
      <c r="AK30" s="170"/>
      <c r="AL30" s="230">
        <f>+DATA!K385</f>
        <v>6300</v>
      </c>
      <c r="AM30" s="162"/>
    </row>
    <row r="31" spans="2:39" ht="20.100000000000001" customHeight="1" x14ac:dyDescent="0.2">
      <c r="B31" s="171"/>
      <c r="C31" s="126" t="str">
        <f>+DATA!O493</f>
        <v>NG4 PB</v>
      </c>
      <c r="D31" s="173"/>
      <c r="E31" s="192" t="str">
        <f>+DATA!$I$389</f>
        <v/>
      </c>
      <c r="F31" s="192" t="str">
        <f>+DATA!$I$390</f>
        <v/>
      </c>
      <c r="G31" s="192" t="str">
        <f>+DATA!$I$391</f>
        <v/>
      </c>
      <c r="H31" s="192" t="str">
        <f>+DATA!$I$392</f>
        <v/>
      </c>
      <c r="I31" s="192" t="str">
        <f>+DATA!$I$393</f>
        <v/>
      </c>
      <c r="J31" s="192" t="str">
        <f>+DATA!$I$394</f>
        <v/>
      </c>
      <c r="K31" s="192" t="str">
        <f>+DATA!$I$395</f>
        <v/>
      </c>
      <c r="L31" s="192" t="str">
        <f>+DATA!$I$396</f>
        <v/>
      </c>
      <c r="M31" s="192" t="str">
        <f>+DATA!$I$397</f>
        <v/>
      </c>
      <c r="N31" s="192" t="str">
        <f>+DATA!$I$398</f>
        <v/>
      </c>
      <c r="O31" s="192" t="str">
        <f>+DATA!$I$399</f>
        <v/>
      </c>
      <c r="P31" s="192" t="str">
        <f>+DATA!$I$400</f>
        <v/>
      </c>
      <c r="Q31" s="192" t="str">
        <f>+DATA!$I$401</f>
        <v/>
      </c>
      <c r="R31" s="192" t="str">
        <f>+DATA!$I$402</f>
        <v/>
      </c>
      <c r="S31" s="192" t="str">
        <f>+DATA!$I$403</f>
        <v/>
      </c>
      <c r="T31" s="192" t="str">
        <f>+DATA!$I$404</f>
        <v/>
      </c>
      <c r="U31" s="192" t="str">
        <f>+DATA!$I$405</f>
        <v/>
      </c>
      <c r="V31" s="192" t="str">
        <f>+DATA!$I$406</f>
        <v/>
      </c>
      <c r="W31" s="192" t="str">
        <f>+DATA!$I$407</f>
        <v/>
      </c>
      <c r="X31" s="192" t="str">
        <f>+DATA!$I$408</f>
        <v/>
      </c>
      <c r="Y31" s="192" t="str">
        <f>+DATA!$I$409</f>
        <v/>
      </c>
      <c r="Z31" s="192" t="str">
        <f>+DATA!$I$410</f>
        <v/>
      </c>
      <c r="AA31" s="192" t="str">
        <f>+DATA!$I$411</f>
        <v/>
      </c>
      <c r="AB31" s="192" t="str">
        <f>+DATA!$I$412</f>
        <v/>
      </c>
      <c r="AC31" s="192" t="str">
        <f>+DATA!$I$413</f>
        <v/>
      </c>
      <c r="AD31" s="192" t="str">
        <f>+DATA!$I$414</f>
        <v/>
      </c>
      <c r="AE31" s="192" t="str">
        <f>+DATA!$I$415</f>
        <v/>
      </c>
      <c r="AF31" s="192" t="str">
        <f>+DATA!$I$416</f>
        <v/>
      </c>
      <c r="AG31" s="192" t="str">
        <f>+DATA!$I$417</f>
        <v/>
      </c>
      <c r="AH31" s="192" t="str">
        <f>+DATA!$I$418</f>
        <v/>
      </c>
      <c r="AI31" s="234" t="str">
        <f>+DATA!$I$419</f>
        <v/>
      </c>
      <c r="AJ31" s="235" t="str">
        <f>+DATA!$I$420</f>
        <v/>
      </c>
      <c r="AK31" s="170"/>
      <c r="AL31" s="230"/>
      <c r="AM31" s="162"/>
    </row>
    <row r="32" spans="2:39" ht="20.100000000000001" customHeight="1" thickBot="1" x14ac:dyDescent="0.25">
      <c r="B32" s="171"/>
      <c r="C32" s="198" t="str">
        <f>+CONCATENATE("Cíl ",C31)</f>
        <v>Cíl NG4 PB</v>
      </c>
      <c r="D32" s="176"/>
      <c r="E32" s="196">
        <f>+DATA!$J$389</f>
        <v>2500</v>
      </c>
      <c r="F32" s="196">
        <f>+DATA!$J$390</f>
        <v>2500</v>
      </c>
      <c r="G32" s="196">
        <f>+DATA!$J$391</f>
        <v>2500</v>
      </c>
      <c r="H32" s="196">
        <f>+DATA!$J$392</f>
        <v>2500</v>
      </c>
      <c r="I32" s="196">
        <f>+DATA!$J$393</f>
        <v>2500</v>
      </c>
      <c r="J32" s="196">
        <f>+DATA!$J$394</f>
        <v>2500</v>
      </c>
      <c r="K32" s="196">
        <f>+DATA!$J$395</f>
        <v>2500</v>
      </c>
      <c r="L32" s="196">
        <f>+DATA!$J$396</f>
        <v>2500</v>
      </c>
      <c r="M32" s="196">
        <f>+DATA!$J$397</f>
        <v>2500</v>
      </c>
      <c r="N32" s="196">
        <f>+DATA!$J$398</f>
        <v>2500</v>
      </c>
      <c r="O32" s="196">
        <f>+DATA!$J$399</f>
        <v>2500</v>
      </c>
      <c r="P32" s="196">
        <f>+DATA!$J$400</f>
        <v>2500</v>
      </c>
      <c r="Q32" s="196">
        <f>+DATA!$J$401</f>
        <v>2500</v>
      </c>
      <c r="R32" s="196">
        <f>+DATA!$J$402</f>
        <v>2500</v>
      </c>
      <c r="S32" s="196">
        <f>+DATA!$J$403</f>
        <v>2500</v>
      </c>
      <c r="T32" s="196">
        <f>+DATA!$J$404</f>
        <v>2500</v>
      </c>
      <c r="U32" s="196">
        <f>+DATA!$J$405</f>
        <v>2500</v>
      </c>
      <c r="V32" s="196">
        <f>+DATA!$J$406</f>
        <v>2500</v>
      </c>
      <c r="W32" s="196">
        <f>+DATA!$J$407</f>
        <v>2500</v>
      </c>
      <c r="X32" s="196">
        <f>+DATA!$J$408</f>
        <v>2500</v>
      </c>
      <c r="Y32" s="196">
        <f>+DATA!$J$409</f>
        <v>2500</v>
      </c>
      <c r="Z32" s="196">
        <f>+DATA!$J$410</f>
        <v>2500</v>
      </c>
      <c r="AA32" s="196">
        <f>+DATA!$J$411</f>
        <v>2500</v>
      </c>
      <c r="AB32" s="196">
        <f>+DATA!$J$412</f>
        <v>2500</v>
      </c>
      <c r="AC32" s="196">
        <f>+DATA!$J$413</f>
        <v>2500</v>
      </c>
      <c r="AD32" s="196">
        <f>+DATA!$J$414</f>
        <v>2500</v>
      </c>
      <c r="AE32" s="196">
        <f>+DATA!$J$415</f>
        <v>2500</v>
      </c>
      <c r="AF32" s="196">
        <f>+DATA!$J$416</f>
        <v>2500</v>
      </c>
      <c r="AG32" s="196">
        <f>+DATA!$J$417</f>
        <v>2500</v>
      </c>
      <c r="AH32" s="196">
        <f>+DATA!$J$418</f>
        <v>2500</v>
      </c>
      <c r="AI32" s="197">
        <f>+DATA!$J$419</f>
        <v>2500</v>
      </c>
      <c r="AJ32" s="194">
        <f>+DATA!$J$420</f>
        <v>2500</v>
      </c>
      <c r="AK32" s="170"/>
      <c r="AL32" s="230">
        <f>+DATA!K420</f>
        <v>2625</v>
      </c>
      <c r="AM32" s="162"/>
    </row>
    <row r="33" spans="2:40" ht="20.100000000000001" customHeight="1" x14ac:dyDescent="0.2">
      <c r="B33" s="171"/>
      <c r="C33" s="126" t="str">
        <f>+DATA!P493</f>
        <v>R1_3.2</v>
      </c>
      <c r="D33" s="173"/>
      <c r="E33" s="192" t="str">
        <f>+DATA!$I$424</f>
        <v/>
      </c>
      <c r="F33" s="192" t="str">
        <f>+DATA!$I$425</f>
        <v/>
      </c>
      <c r="G33" s="192" t="str">
        <f>+DATA!$I$426</f>
        <v/>
      </c>
      <c r="H33" s="192" t="str">
        <f>+DATA!$I$427</f>
        <v/>
      </c>
      <c r="I33" s="192" t="str">
        <f>+DATA!$I$428</f>
        <v/>
      </c>
      <c r="J33" s="192" t="str">
        <f>+DATA!$I$429</f>
        <v/>
      </c>
      <c r="K33" s="192" t="str">
        <f>+DATA!$I$430</f>
        <v/>
      </c>
      <c r="L33" s="192" t="str">
        <f>+DATA!$I$431</f>
        <v/>
      </c>
      <c r="M33" s="192" t="str">
        <f>+DATA!$I$432</f>
        <v/>
      </c>
      <c r="N33" s="192" t="str">
        <f>+DATA!$I$433</f>
        <v/>
      </c>
      <c r="O33" s="192" t="str">
        <f>+DATA!$I$434</f>
        <v/>
      </c>
      <c r="P33" s="192" t="str">
        <f>+DATA!$I$435</f>
        <v/>
      </c>
      <c r="Q33" s="192" t="str">
        <f>+DATA!$I$436</f>
        <v/>
      </c>
      <c r="R33" s="192" t="str">
        <f>+DATA!$I$437</f>
        <v/>
      </c>
      <c r="S33" s="192" t="str">
        <f>+DATA!$I$438</f>
        <v/>
      </c>
      <c r="T33" s="192" t="str">
        <f>+DATA!$I$439</f>
        <v/>
      </c>
      <c r="U33" s="192" t="str">
        <f>+DATA!$I$440</f>
        <v/>
      </c>
      <c r="V33" s="192" t="str">
        <f>+DATA!$I$441</f>
        <v/>
      </c>
      <c r="W33" s="192" t="str">
        <f>+DATA!$I$442</f>
        <v/>
      </c>
      <c r="X33" s="192" t="str">
        <f>+DATA!$I$443</f>
        <v/>
      </c>
      <c r="Y33" s="192" t="str">
        <f>+DATA!$I$444</f>
        <v/>
      </c>
      <c r="Z33" s="192" t="str">
        <f>+DATA!$I$445</f>
        <v/>
      </c>
      <c r="AA33" s="192" t="str">
        <f>+DATA!$I$446</f>
        <v/>
      </c>
      <c r="AB33" s="192" t="str">
        <f>+DATA!$I$447</f>
        <v/>
      </c>
      <c r="AC33" s="192" t="str">
        <f>+DATA!$I$448</f>
        <v/>
      </c>
      <c r="AD33" s="192" t="str">
        <f>+DATA!$I$449</f>
        <v/>
      </c>
      <c r="AE33" s="192" t="str">
        <f>+DATA!$I$450</f>
        <v/>
      </c>
      <c r="AF33" s="192" t="str">
        <f>+DATA!$I$451</f>
        <v/>
      </c>
      <c r="AG33" s="192" t="str">
        <f>+DATA!$I$452</f>
        <v/>
      </c>
      <c r="AH33" s="192" t="str">
        <f>+DATA!$I$453</f>
        <v/>
      </c>
      <c r="AI33" s="234" t="str">
        <f>+DATA!$I$454</f>
        <v/>
      </c>
      <c r="AJ33" s="235" t="str">
        <f>+DATA!$I$455</f>
        <v/>
      </c>
      <c r="AK33" s="170"/>
      <c r="AL33" s="230"/>
      <c r="AM33" s="162"/>
    </row>
    <row r="34" spans="2:40" ht="20.100000000000001" customHeight="1" thickBot="1" x14ac:dyDescent="0.25">
      <c r="B34" s="177"/>
      <c r="C34" s="198" t="str">
        <f>+CONCATENATE("Cíl ",C33)</f>
        <v>Cíl R1_3.2</v>
      </c>
      <c r="D34" s="175"/>
      <c r="E34" s="196">
        <f>+DATA!$J$424</f>
        <v>0</v>
      </c>
      <c r="F34" s="196">
        <f>+DATA!$J$425</f>
        <v>0</v>
      </c>
      <c r="G34" s="196">
        <f>+DATA!$J$426</f>
        <v>0</v>
      </c>
      <c r="H34" s="196">
        <f>+DATA!$J$427</f>
        <v>0</v>
      </c>
      <c r="I34" s="196">
        <f>+DATA!$J$428</f>
        <v>0</v>
      </c>
      <c r="J34" s="196">
        <f>+DATA!$J$429</f>
        <v>0</v>
      </c>
      <c r="K34" s="196">
        <f>+DATA!$J$430</f>
        <v>0</v>
      </c>
      <c r="L34" s="196">
        <f>+DATA!$J$431</f>
        <v>0</v>
      </c>
      <c r="M34" s="196">
        <f>+DATA!$J$432</f>
        <v>0</v>
      </c>
      <c r="N34" s="196">
        <f>+DATA!$J$433</f>
        <v>0</v>
      </c>
      <c r="O34" s="196">
        <f>+DATA!$J$434</f>
        <v>0</v>
      </c>
      <c r="P34" s="196">
        <f>+DATA!$J$435</f>
        <v>0</v>
      </c>
      <c r="Q34" s="196">
        <f>+DATA!$J$436</f>
        <v>0</v>
      </c>
      <c r="R34" s="196">
        <f>+DATA!$J$437</f>
        <v>0</v>
      </c>
      <c r="S34" s="196">
        <f>+DATA!$J$438</f>
        <v>0</v>
      </c>
      <c r="T34" s="196">
        <f>+DATA!$J$439</f>
        <v>0</v>
      </c>
      <c r="U34" s="196">
        <f>+DATA!$J$440</f>
        <v>0</v>
      </c>
      <c r="V34" s="196">
        <f>+DATA!$J$441</f>
        <v>0</v>
      </c>
      <c r="W34" s="196">
        <f>+DATA!$J$442</f>
        <v>0</v>
      </c>
      <c r="X34" s="196">
        <f>+DATA!$J$443</f>
        <v>0</v>
      </c>
      <c r="Y34" s="196">
        <f>+DATA!$J$444</f>
        <v>0</v>
      </c>
      <c r="Z34" s="196">
        <f>+DATA!$J$445</f>
        <v>0</v>
      </c>
      <c r="AA34" s="196">
        <f>+DATA!$J$446</f>
        <v>0</v>
      </c>
      <c r="AB34" s="196">
        <f>+DATA!$J$447</f>
        <v>0</v>
      </c>
      <c r="AC34" s="196">
        <f>+DATA!$J$448</f>
        <v>0</v>
      </c>
      <c r="AD34" s="196">
        <f>+DATA!$J$449</f>
        <v>0</v>
      </c>
      <c r="AE34" s="196">
        <f>+DATA!$J$450</f>
        <v>0</v>
      </c>
      <c r="AF34" s="196">
        <f>+DATA!$J$451</f>
        <v>0</v>
      </c>
      <c r="AG34" s="196">
        <f>+DATA!$J$452</f>
        <v>0</v>
      </c>
      <c r="AH34" s="196">
        <f>+DATA!$J$453</f>
        <v>0</v>
      </c>
      <c r="AI34" s="197">
        <f>+DATA!$J$454</f>
        <v>0</v>
      </c>
      <c r="AJ34" s="194">
        <f>+DATA!$J$455</f>
        <v>0</v>
      </c>
      <c r="AK34" s="170"/>
      <c r="AL34" s="230">
        <f>+DATA!K455</f>
        <v>0</v>
      </c>
      <c r="AM34" s="162"/>
      <c r="AN34" s="162"/>
    </row>
    <row r="35" spans="2:40" ht="15" x14ac:dyDescent="0.2">
      <c r="B35" s="178"/>
      <c r="C35" s="179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70"/>
      <c r="AL35" s="231"/>
      <c r="AM35" s="162"/>
      <c r="AN35" s="162"/>
    </row>
    <row r="36" spans="2:40" ht="15" x14ac:dyDescent="0.2">
      <c r="B36" s="178"/>
      <c r="C36" s="179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70"/>
      <c r="AL36" s="231"/>
      <c r="AM36" s="162"/>
      <c r="AN36" s="162"/>
    </row>
    <row r="37" spans="2:40" ht="23.25" x14ac:dyDescent="0.2">
      <c r="B37" s="178"/>
      <c r="C37" s="179"/>
      <c r="D37" s="180"/>
      <c r="E37" s="180"/>
      <c r="F37" s="180"/>
      <c r="G37" s="180"/>
      <c r="H37" s="180"/>
      <c r="I37" s="180"/>
      <c r="J37" s="180"/>
      <c r="K37" s="180"/>
      <c r="L37" s="293"/>
      <c r="M37" s="293"/>
      <c r="N37" s="293"/>
      <c r="O37" s="293"/>
      <c r="P37" s="293"/>
      <c r="Q37" s="293"/>
      <c r="R37" s="293"/>
      <c r="S37" s="293"/>
      <c r="T37" s="293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70"/>
      <c r="AL37" s="231"/>
      <c r="AM37" s="162"/>
      <c r="AN37" s="162"/>
    </row>
    <row r="38" spans="2:40" ht="15" x14ac:dyDescent="0.2">
      <c r="B38" s="178"/>
      <c r="C38" s="179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70"/>
      <c r="AL38" s="231"/>
      <c r="AM38" s="162"/>
      <c r="AN38" s="162"/>
    </row>
    <row r="39" spans="2:40" ht="15" customHeight="1" x14ac:dyDescent="0.2">
      <c r="B39" s="178"/>
      <c r="C39" s="179"/>
      <c r="D39" s="180"/>
      <c r="E39" s="180"/>
      <c r="F39" s="180"/>
      <c r="G39" s="180"/>
      <c r="H39" s="180"/>
      <c r="I39" s="180"/>
      <c r="J39" s="180"/>
      <c r="K39" s="293"/>
      <c r="L39" s="293"/>
      <c r="M39" s="293"/>
      <c r="N39" s="293"/>
      <c r="O39" s="293"/>
      <c r="P39" s="293"/>
      <c r="Q39" s="293"/>
      <c r="R39" s="293"/>
      <c r="S39" s="293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70"/>
      <c r="AL39" s="231"/>
      <c r="AM39" s="162"/>
      <c r="AN39" s="162"/>
    </row>
    <row r="40" spans="2:40" ht="15" customHeight="1" x14ac:dyDescent="0.2">
      <c r="B40" s="178"/>
      <c r="C40" s="179"/>
      <c r="D40" s="180"/>
      <c r="E40" s="180"/>
      <c r="F40" s="180"/>
      <c r="G40" s="180"/>
      <c r="H40" s="180"/>
      <c r="I40" s="180"/>
      <c r="J40" s="180"/>
      <c r="K40" s="293"/>
      <c r="L40" s="293"/>
      <c r="M40" s="293"/>
      <c r="N40" s="293"/>
      <c r="O40" s="293"/>
      <c r="P40" s="293"/>
      <c r="Q40" s="293"/>
      <c r="R40" s="293"/>
      <c r="S40" s="293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70"/>
      <c r="AL40" s="231"/>
      <c r="AM40" s="162"/>
      <c r="AN40" s="162"/>
    </row>
    <row r="41" spans="2:40" ht="15" x14ac:dyDescent="0.2">
      <c r="B41" s="178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70"/>
      <c r="AL41" s="231"/>
      <c r="AM41" s="162"/>
      <c r="AN41" s="162"/>
    </row>
    <row r="42" spans="2:40" ht="15" x14ac:dyDescent="0.2">
      <c r="B42" s="178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70"/>
      <c r="AL42" s="231"/>
      <c r="AM42" s="162"/>
      <c r="AN42" s="162"/>
    </row>
    <row r="43" spans="2:40" ht="15" x14ac:dyDescent="0.2">
      <c r="B43" s="178"/>
      <c r="C43" s="179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70"/>
      <c r="AL43" s="231"/>
      <c r="AM43" s="162"/>
      <c r="AN43" s="162"/>
    </row>
    <row r="44" spans="2:40" ht="15" x14ac:dyDescent="0.2">
      <c r="B44" s="178"/>
      <c r="C44" s="179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70"/>
      <c r="AL44" s="231"/>
      <c r="AM44" s="162"/>
      <c r="AN44" s="162"/>
    </row>
    <row r="45" spans="2:40" ht="15" x14ac:dyDescent="0.2">
      <c r="B45" s="178"/>
      <c r="C45" s="179"/>
      <c r="D45" s="180"/>
      <c r="E45" s="180"/>
      <c r="F45" s="180"/>
      <c r="G45" s="180"/>
      <c r="H45" s="180"/>
      <c r="I45" s="180"/>
      <c r="J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70"/>
      <c r="AL45" s="231"/>
      <c r="AM45" s="162"/>
      <c r="AN45" s="162"/>
    </row>
    <row r="46" spans="2:40" ht="15" x14ac:dyDescent="0.2">
      <c r="B46" s="178"/>
      <c r="C46" s="179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70"/>
      <c r="AL46" s="231"/>
      <c r="AM46" s="162"/>
      <c r="AN46" s="162"/>
    </row>
    <row r="47" spans="2:40" ht="15" x14ac:dyDescent="0.2">
      <c r="B47" s="178"/>
      <c r="C47" s="179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70"/>
      <c r="AL47" s="231"/>
      <c r="AM47" s="162"/>
      <c r="AN47" s="162"/>
    </row>
    <row r="48" spans="2:40" ht="20.100000000000001" customHeight="1" x14ac:dyDescent="0.2">
      <c r="B48" s="178"/>
      <c r="C48" s="179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70"/>
      <c r="AL48" s="231"/>
      <c r="AM48" s="162"/>
      <c r="AN48" s="162"/>
    </row>
    <row r="49" spans="2:40" ht="20.100000000000001" customHeight="1" x14ac:dyDescent="0.2">
      <c r="B49" s="178"/>
      <c r="C49" s="179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70"/>
      <c r="AL49" s="231"/>
      <c r="AM49" s="162"/>
      <c r="AN49" s="162"/>
    </row>
    <row r="50" spans="2:40" ht="20.100000000000001" customHeight="1" x14ac:dyDescent="0.2">
      <c r="AM50" s="162"/>
      <c r="AN50" s="162"/>
    </row>
    <row r="51" spans="2:40" ht="20.100000000000001" customHeight="1" x14ac:dyDescent="0.2">
      <c r="AM51" s="162"/>
      <c r="AN51" s="162"/>
    </row>
    <row r="52" spans="2:40" ht="20.100000000000001" customHeight="1" x14ac:dyDescent="0.2">
      <c r="AM52" s="162"/>
      <c r="AN52" s="162"/>
    </row>
    <row r="53" spans="2:40" ht="20.100000000000001" customHeight="1" x14ac:dyDescent="0.2">
      <c r="AM53" s="162"/>
      <c r="AN53" s="162"/>
    </row>
    <row r="54" spans="2:40" ht="20.100000000000001" customHeight="1" x14ac:dyDescent="0.2">
      <c r="AM54" s="162"/>
      <c r="AN54" s="162"/>
    </row>
    <row r="55" spans="2:40" ht="20.100000000000001" customHeight="1" x14ac:dyDescent="0.2">
      <c r="AM55" s="162"/>
      <c r="AN55" s="162"/>
    </row>
    <row r="56" spans="2:40" ht="20.100000000000001" customHeight="1" x14ac:dyDescent="0.2">
      <c r="AM56" s="162"/>
      <c r="AN56" s="162"/>
    </row>
    <row r="57" spans="2:40" ht="20.100000000000001" customHeight="1" x14ac:dyDescent="0.2">
      <c r="AM57" s="162"/>
      <c r="AN57" s="162"/>
    </row>
    <row r="58" spans="2:40" ht="20.100000000000001" customHeight="1" x14ac:dyDescent="0.2">
      <c r="AM58" s="162"/>
      <c r="AN58" s="162"/>
    </row>
    <row r="59" spans="2:40" ht="20.100000000000001" customHeight="1" x14ac:dyDescent="0.2">
      <c r="AM59" s="162"/>
      <c r="AN59" s="162"/>
    </row>
    <row r="60" spans="2:40" ht="15.75" thickBot="1" x14ac:dyDescent="0.25">
      <c r="B60" s="169"/>
      <c r="C60" s="182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294"/>
      <c r="AE60" s="294"/>
      <c r="AF60" s="294"/>
      <c r="AG60" s="183"/>
      <c r="AH60" s="183"/>
      <c r="AI60" s="183"/>
      <c r="AJ60" s="183"/>
      <c r="AM60" s="162"/>
      <c r="AN60" s="162"/>
    </row>
    <row r="61" spans="2:40" ht="15.75" thickBot="1" x14ac:dyDescent="0.25">
      <c r="B61" s="182"/>
      <c r="C61" s="182"/>
      <c r="P61" s="295" t="s">
        <v>44</v>
      </c>
      <c r="Q61" s="296"/>
      <c r="R61" s="296"/>
      <c r="S61" s="297"/>
      <c r="T61" s="298" t="s">
        <v>45</v>
      </c>
      <c r="U61" s="299"/>
      <c r="V61" s="299"/>
      <c r="W61" s="300"/>
      <c r="X61" s="301" t="s">
        <v>52</v>
      </c>
      <c r="Y61" s="302"/>
      <c r="Z61" s="302"/>
      <c r="AA61" s="303"/>
      <c r="AB61" s="304" t="s">
        <v>47</v>
      </c>
      <c r="AC61" s="305"/>
      <c r="AD61" s="305"/>
      <c r="AE61" s="306"/>
      <c r="AF61" s="307" t="s">
        <v>48</v>
      </c>
      <c r="AG61" s="308"/>
      <c r="AH61" s="308"/>
      <c r="AI61" s="309"/>
      <c r="AJ61" s="189"/>
      <c r="AM61" s="162"/>
      <c r="AN61" s="162"/>
    </row>
    <row r="62" spans="2:40" x14ac:dyDescent="0.2">
      <c r="AM62" s="162"/>
      <c r="AN62" s="162"/>
    </row>
    <row r="63" spans="2:40" x14ac:dyDescent="0.2"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232"/>
      <c r="AM63" s="162"/>
      <c r="AN63" s="162"/>
    </row>
    <row r="72" spans="8:39" ht="15" thickBot="1" x14ac:dyDescent="0.25"/>
    <row r="73" spans="8:39" ht="15.75" thickBot="1" x14ac:dyDescent="0.25">
      <c r="H73" s="195" t="str">
        <f>+DATA!$I$354</f>
        <v/>
      </c>
      <c r="I73" s="195" t="str">
        <f>+DATA!$I$355</f>
        <v/>
      </c>
      <c r="J73" s="195">
        <f>+DATA!$I$356</f>
        <v>0</v>
      </c>
      <c r="K73" s="195">
        <f>+DATA!$I$357</f>
        <v>0</v>
      </c>
      <c r="L73" s="195">
        <f>+DATA!$I$358</f>
        <v>12861.736334405145</v>
      </c>
      <c r="M73" s="195">
        <f>+DATA!$I$359</f>
        <v>8620.689655172413</v>
      </c>
      <c r="N73" s="195">
        <f>+DATA!$I$360</f>
        <v>1972.3865877712033</v>
      </c>
      <c r="O73" s="195" t="str">
        <f>+DATA!$I$361</f>
        <v/>
      </c>
      <c r="P73" s="195" t="str">
        <f>+DATA!$I$362</f>
        <v/>
      </c>
      <c r="Q73" s="195">
        <f>+DATA!$I$363</f>
        <v>1845.0184501845017</v>
      </c>
      <c r="R73" s="195">
        <f>+DATA!$I$364</f>
        <v>0</v>
      </c>
      <c r="S73" s="195">
        <f>+DATA!$I$365</f>
        <v>10869.565217391304</v>
      </c>
      <c r="T73" s="195">
        <f>+DATA!$I$366</f>
        <v>2008.032128514056</v>
      </c>
      <c r="U73" s="195" t="str">
        <f>+DATA!$I$367</f>
        <v/>
      </c>
      <c r="V73" s="195" t="str">
        <f>+DATA!$I$368</f>
        <v/>
      </c>
      <c r="W73" s="195" t="str">
        <f>+DATA!$I$369</f>
        <v/>
      </c>
      <c r="X73" s="195" t="str">
        <f>+DATA!$I$370</f>
        <v/>
      </c>
      <c r="Y73" s="195">
        <f>+DATA!$I$371</f>
        <v>12121.212121212122</v>
      </c>
      <c r="Z73" s="195">
        <f>+DATA!$I$372</f>
        <v>4032.2580645161288</v>
      </c>
      <c r="AA73" s="195">
        <f>+DATA!$I$373</f>
        <v>11538.461538461539</v>
      </c>
      <c r="AB73" s="195">
        <f>+DATA!$I$374</f>
        <v>0</v>
      </c>
      <c r="AC73" s="195" t="str">
        <f>+DATA!$I$375</f>
        <v/>
      </c>
      <c r="AD73" s="195" t="str">
        <f>+DATA!$I$376</f>
        <v/>
      </c>
      <c r="AE73" s="195">
        <f>+DATA!$I$377</f>
        <v>6160.1642710472279</v>
      </c>
      <c r="AF73" s="195">
        <f>+DATA!$I$378</f>
        <v>0</v>
      </c>
      <c r="AG73" s="195">
        <f>+DATA!$I$379</f>
        <v>8456.6596194503181</v>
      </c>
      <c r="AH73" s="195">
        <f>+DATA!$I$380</f>
        <v>3194.8881789137381</v>
      </c>
      <c r="AI73" s="195" t="str">
        <f>+DATA!$I$381</f>
        <v/>
      </c>
      <c r="AJ73" s="195" t="str">
        <f>+DATA!$I$382</f>
        <v/>
      </c>
      <c r="AK73" s="195" t="str">
        <f>+DATA!$I$383</f>
        <v/>
      </c>
      <c r="AL73" s="233" t="str">
        <f>+DATA!$I$384</f>
        <v/>
      </c>
      <c r="AM73" s="195">
        <f>+DATA!$I$385</f>
        <v>4521.4770158251695</v>
      </c>
    </row>
    <row r="74" spans="8:39" ht="15" x14ac:dyDescent="0.2">
      <c r="H74" s="195">
        <f>+DATA!$J$354</f>
        <v>6000</v>
      </c>
      <c r="I74" s="195">
        <f>+DATA!$J$355</f>
        <v>6000</v>
      </c>
      <c r="J74" s="195">
        <f>+DATA!$J$356</f>
        <v>6000</v>
      </c>
      <c r="K74" s="195">
        <f>+DATA!$J$357</f>
        <v>6000</v>
      </c>
      <c r="L74" s="195">
        <f>+DATA!$J$358</f>
        <v>6000</v>
      </c>
      <c r="M74" s="195">
        <f>+DATA!$J$359</f>
        <v>6000</v>
      </c>
      <c r="N74" s="195">
        <f>+DATA!$J$360</f>
        <v>6000</v>
      </c>
      <c r="O74" s="195">
        <f>+DATA!$J$361</f>
        <v>6000</v>
      </c>
      <c r="P74" s="195">
        <f>+DATA!$J$362</f>
        <v>6000</v>
      </c>
      <c r="Q74" s="195">
        <f>+DATA!$J$363</f>
        <v>6000</v>
      </c>
      <c r="R74" s="195">
        <f>+DATA!$J$364</f>
        <v>6000</v>
      </c>
      <c r="S74" s="195">
        <f>+DATA!$J$365</f>
        <v>6000</v>
      </c>
      <c r="T74" s="195">
        <f>+DATA!$J$366</f>
        <v>6000</v>
      </c>
      <c r="U74" s="195">
        <f>+DATA!$J$367</f>
        <v>6000</v>
      </c>
      <c r="V74" s="195">
        <f>+DATA!$J$368</f>
        <v>6000</v>
      </c>
      <c r="W74" s="195">
        <f>+DATA!$J$369</f>
        <v>6000</v>
      </c>
      <c r="X74" s="195">
        <f>+DATA!$J$370</f>
        <v>6000</v>
      </c>
      <c r="Y74" s="195">
        <f>+DATA!$J$371</f>
        <v>6000</v>
      </c>
      <c r="Z74" s="195">
        <f>+DATA!$J$372</f>
        <v>6000</v>
      </c>
      <c r="AA74" s="195">
        <f>+DATA!$J$373</f>
        <v>6000</v>
      </c>
      <c r="AB74" s="195">
        <f>+DATA!$J$374</f>
        <v>6000</v>
      </c>
      <c r="AC74" s="195">
        <f>+DATA!$J$375</f>
        <v>6000</v>
      </c>
      <c r="AD74" s="195">
        <f>+DATA!$J$376</f>
        <v>6000</v>
      </c>
      <c r="AE74" s="195">
        <f>+DATA!$J$377</f>
        <v>6000</v>
      </c>
      <c r="AF74" s="195">
        <f>+DATA!$J$378</f>
        <v>6000</v>
      </c>
      <c r="AG74" s="195">
        <f>+DATA!$J$379</f>
        <v>6000</v>
      </c>
      <c r="AH74" s="195">
        <f>+DATA!$J$380</f>
        <v>6000</v>
      </c>
      <c r="AI74" s="195">
        <f>+DATA!$J$381</f>
        <v>6000</v>
      </c>
      <c r="AJ74" s="195">
        <f>+DATA!$J$382</f>
        <v>6000</v>
      </c>
      <c r="AK74" s="195">
        <f>+DATA!$J$383</f>
        <v>6000</v>
      </c>
      <c r="AL74" s="233">
        <f>+DATA!$J$384</f>
        <v>6000</v>
      </c>
      <c r="AM74" s="195">
        <f>+DATA!$J$385</f>
        <v>6000</v>
      </c>
    </row>
    <row r="75" spans="8:39" ht="15" thickBot="1" x14ac:dyDescent="0.25"/>
    <row r="76" spans="8:39" ht="15.75" thickBot="1" x14ac:dyDescent="0.25">
      <c r="H76" s="195" t="str">
        <f>+DATA!$I$354</f>
        <v/>
      </c>
      <c r="I76" s="195">
        <f>+DATA!$J$354</f>
        <v>6000</v>
      </c>
    </row>
    <row r="77" spans="8:39" ht="15.75" thickBot="1" x14ac:dyDescent="0.25">
      <c r="H77" s="195" t="str">
        <f>+DATA!$I$355</f>
        <v/>
      </c>
      <c r="I77" s="195">
        <f>+DATA!$J$355</f>
        <v>6000</v>
      </c>
    </row>
    <row r="78" spans="8:39" ht="15.75" thickBot="1" x14ac:dyDescent="0.25">
      <c r="H78" s="195">
        <f>+DATA!$I$356</f>
        <v>0</v>
      </c>
      <c r="I78" s="195">
        <f>+DATA!$J$356</f>
        <v>6000</v>
      </c>
    </row>
    <row r="79" spans="8:39" ht="15.75" thickBot="1" x14ac:dyDescent="0.25">
      <c r="H79" s="195">
        <f>+DATA!$I$357</f>
        <v>0</v>
      </c>
      <c r="I79" s="195">
        <f>+DATA!$J$357</f>
        <v>6000</v>
      </c>
    </row>
    <row r="80" spans="8:39" ht="15.75" thickBot="1" x14ac:dyDescent="0.25">
      <c r="H80" s="195">
        <f>+DATA!$I$358</f>
        <v>12861.736334405145</v>
      </c>
      <c r="I80" s="195">
        <f>+DATA!$J$358</f>
        <v>6000</v>
      </c>
    </row>
    <row r="81" spans="8:9" ht="15.75" thickBot="1" x14ac:dyDescent="0.25">
      <c r="H81" s="195">
        <f>+DATA!$I$359</f>
        <v>8620.689655172413</v>
      </c>
      <c r="I81" s="195">
        <f>+DATA!$J$359</f>
        <v>6000</v>
      </c>
    </row>
    <row r="82" spans="8:9" ht="15.75" thickBot="1" x14ac:dyDescent="0.25">
      <c r="H82" s="195">
        <f>+DATA!$I$360</f>
        <v>1972.3865877712033</v>
      </c>
      <c r="I82" s="195">
        <f>+DATA!$J$360</f>
        <v>6000</v>
      </c>
    </row>
    <row r="83" spans="8:9" ht="15.75" thickBot="1" x14ac:dyDescent="0.25">
      <c r="H83" s="195" t="str">
        <f>+DATA!$I$361</f>
        <v/>
      </c>
      <c r="I83" s="195">
        <f>+DATA!$J$361</f>
        <v>6000</v>
      </c>
    </row>
    <row r="84" spans="8:9" ht="15.75" thickBot="1" x14ac:dyDescent="0.25">
      <c r="H84" s="195" t="str">
        <f>+DATA!$I$362</f>
        <v/>
      </c>
      <c r="I84" s="195">
        <f>+DATA!$J$362</f>
        <v>6000</v>
      </c>
    </row>
    <row r="85" spans="8:9" ht="15.75" thickBot="1" x14ac:dyDescent="0.25">
      <c r="H85" s="195">
        <f>+DATA!$I$363</f>
        <v>1845.0184501845017</v>
      </c>
      <c r="I85" s="195">
        <f>+DATA!$J$363</f>
        <v>6000</v>
      </c>
    </row>
    <row r="86" spans="8:9" ht="15.75" thickBot="1" x14ac:dyDescent="0.25">
      <c r="H86" s="195">
        <f>+DATA!$I$364</f>
        <v>0</v>
      </c>
      <c r="I86" s="195">
        <f>+DATA!$J$364</f>
        <v>6000</v>
      </c>
    </row>
    <row r="87" spans="8:9" ht="15.75" thickBot="1" x14ac:dyDescent="0.25">
      <c r="H87" s="195">
        <f>+DATA!$I$365</f>
        <v>10869.565217391304</v>
      </c>
      <c r="I87" s="195">
        <f>+DATA!$J$365</f>
        <v>6000</v>
      </c>
    </row>
    <row r="88" spans="8:9" ht="15.75" thickBot="1" x14ac:dyDescent="0.25">
      <c r="H88" s="195">
        <f>+DATA!$I$366</f>
        <v>2008.032128514056</v>
      </c>
      <c r="I88" s="195">
        <f>+DATA!$J$366</f>
        <v>6000</v>
      </c>
    </row>
    <row r="89" spans="8:9" ht="15.75" thickBot="1" x14ac:dyDescent="0.25">
      <c r="H89" s="195" t="str">
        <f>+DATA!$I$367</f>
        <v/>
      </c>
      <c r="I89" s="195">
        <f>+DATA!$J$367</f>
        <v>6000</v>
      </c>
    </row>
    <row r="90" spans="8:9" ht="15.75" thickBot="1" x14ac:dyDescent="0.25">
      <c r="H90" s="195" t="str">
        <f>+DATA!$I$368</f>
        <v/>
      </c>
      <c r="I90" s="195">
        <f>+DATA!$J$368</f>
        <v>6000</v>
      </c>
    </row>
    <row r="91" spans="8:9" ht="15.75" thickBot="1" x14ac:dyDescent="0.25">
      <c r="H91" s="195" t="str">
        <f>+DATA!$I$369</f>
        <v/>
      </c>
      <c r="I91" s="195">
        <f>+DATA!$J$369</f>
        <v>6000</v>
      </c>
    </row>
    <row r="92" spans="8:9" ht="15.75" thickBot="1" x14ac:dyDescent="0.25">
      <c r="H92" s="195" t="str">
        <f>+DATA!$I$370</f>
        <v/>
      </c>
      <c r="I92" s="195">
        <f>+DATA!$J$370</f>
        <v>6000</v>
      </c>
    </row>
    <row r="93" spans="8:9" ht="15.75" thickBot="1" x14ac:dyDescent="0.25">
      <c r="H93" s="195">
        <f>+DATA!$I$371</f>
        <v>12121.212121212122</v>
      </c>
      <c r="I93" s="195">
        <f>+DATA!$J$371</f>
        <v>6000</v>
      </c>
    </row>
    <row r="94" spans="8:9" ht="15.75" thickBot="1" x14ac:dyDescent="0.25">
      <c r="H94" s="195">
        <f>+DATA!$I$372</f>
        <v>4032.2580645161288</v>
      </c>
      <c r="I94" s="195">
        <f>+DATA!$J$372</f>
        <v>6000</v>
      </c>
    </row>
    <row r="95" spans="8:9" ht="15.75" thickBot="1" x14ac:dyDescent="0.25">
      <c r="H95" s="195">
        <f>+DATA!$I$373</f>
        <v>11538.461538461539</v>
      </c>
      <c r="I95" s="195">
        <f>+DATA!$J$373</f>
        <v>6000</v>
      </c>
    </row>
    <row r="96" spans="8:9" ht="15.75" thickBot="1" x14ac:dyDescent="0.25">
      <c r="H96" s="195">
        <f>+DATA!$I$374</f>
        <v>0</v>
      </c>
      <c r="I96" s="195">
        <f>+DATA!$J$374</f>
        <v>6000</v>
      </c>
    </row>
    <row r="97" spans="8:9" ht="15.75" thickBot="1" x14ac:dyDescent="0.25">
      <c r="H97" s="195" t="str">
        <f>+DATA!$I$375</f>
        <v/>
      </c>
      <c r="I97" s="195">
        <f>+DATA!$J$375</f>
        <v>6000</v>
      </c>
    </row>
    <row r="98" spans="8:9" ht="15.75" thickBot="1" x14ac:dyDescent="0.25">
      <c r="H98" s="195" t="str">
        <f>+DATA!$I$376</f>
        <v/>
      </c>
      <c r="I98" s="195">
        <f>+DATA!$J$376</f>
        <v>6000</v>
      </c>
    </row>
    <row r="99" spans="8:9" ht="15.75" thickBot="1" x14ac:dyDescent="0.25">
      <c r="H99" s="195">
        <f>+DATA!$I$377</f>
        <v>6160.1642710472279</v>
      </c>
      <c r="I99" s="195">
        <f>+DATA!$J$377</f>
        <v>6000</v>
      </c>
    </row>
    <row r="100" spans="8:9" ht="15.75" thickBot="1" x14ac:dyDescent="0.25">
      <c r="H100" s="195">
        <f>+DATA!$I$378</f>
        <v>0</v>
      </c>
      <c r="I100" s="195">
        <f>+DATA!$J$378</f>
        <v>6000</v>
      </c>
    </row>
    <row r="101" spans="8:9" ht="15.75" thickBot="1" x14ac:dyDescent="0.25">
      <c r="H101" s="195">
        <f>+DATA!$I$379</f>
        <v>8456.6596194503181</v>
      </c>
      <c r="I101" s="195">
        <f>+DATA!$J$379</f>
        <v>6000</v>
      </c>
    </row>
    <row r="102" spans="8:9" ht="15.75" thickBot="1" x14ac:dyDescent="0.25">
      <c r="H102" s="195">
        <f>+DATA!$I$380</f>
        <v>3194.8881789137381</v>
      </c>
      <c r="I102" s="195">
        <f>+DATA!$J$380</f>
        <v>6000</v>
      </c>
    </row>
    <row r="103" spans="8:9" ht="15.75" thickBot="1" x14ac:dyDescent="0.25">
      <c r="H103" s="195" t="str">
        <f>+DATA!$I$381</f>
        <v/>
      </c>
      <c r="I103" s="195">
        <f>+DATA!$J$381</f>
        <v>6000</v>
      </c>
    </row>
    <row r="104" spans="8:9" ht="15.75" thickBot="1" x14ac:dyDescent="0.25">
      <c r="H104" s="195" t="str">
        <f>+DATA!$I$382</f>
        <v/>
      </c>
      <c r="I104" s="195">
        <f>+DATA!$J$382</f>
        <v>6000</v>
      </c>
    </row>
    <row r="105" spans="8:9" ht="15.75" thickBot="1" x14ac:dyDescent="0.25">
      <c r="H105" s="195" t="str">
        <f>+DATA!$I$383</f>
        <v/>
      </c>
      <c r="I105" s="195">
        <f>+DATA!$J$383</f>
        <v>6000</v>
      </c>
    </row>
    <row r="106" spans="8:9" ht="15.75" thickBot="1" x14ac:dyDescent="0.25">
      <c r="H106" s="195" t="str">
        <f>+DATA!$I$384</f>
        <v/>
      </c>
      <c r="I106" s="195">
        <f>+DATA!$J$384</f>
        <v>6000</v>
      </c>
    </row>
    <row r="107" spans="8:9" ht="15" x14ac:dyDescent="0.2">
      <c r="H107" s="195">
        <f>+DATA!$I$385</f>
        <v>4521.4770158251695</v>
      </c>
      <c r="I107" s="195">
        <f>+DATA!$J$385</f>
        <v>6000</v>
      </c>
    </row>
  </sheetData>
  <mergeCells count="12">
    <mergeCell ref="AD60:AF60"/>
    <mergeCell ref="P61:S61"/>
    <mergeCell ref="T61:W61"/>
    <mergeCell ref="X61:AA61"/>
    <mergeCell ref="AB61:AE61"/>
    <mergeCell ref="AF61:AI61"/>
    <mergeCell ref="B2:AK3"/>
    <mergeCell ref="B5:C6"/>
    <mergeCell ref="D5:D6"/>
    <mergeCell ref="L37:T37"/>
    <mergeCell ref="K39:S40"/>
    <mergeCell ref="E5:AJ5"/>
  </mergeCells>
  <conditionalFormatting sqref="D9 D7 D33 D31">
    <cfRule type="expression" dxfId="94" priority="303">
      <formula>AND(D7&lt;&gt;"",D8="")</formula>
    </cfRule>
  </conditionalFormatting>
  <conditionalFormatting sqref="D9 D7 D33 D31">
    <cfRule type="cellIs" dxfId="93" priority="308" operator="greaterThan">
      <formula>D8*1.01</formula>
    </cfRule>
  </conditionalFormatting>
  <conditionalFormatting sqref="D9 D7 D33 D31">
    <cfRule type="cellIs" dxfId="92" priority="307" operator="lessThan">
      <formula>D8</formula>
    </cfRule>
  </conditionalFormatting>
  <conditionalFormatting sqref="D9 D7 D33 D31">
    <cfRule type="cellIs" dxfId="91" priority="305" operator="equal">
      <formula>D8</formula>
    </cfRule>
  </conditionalFormatting>
  <conditionalFormatting sqref="D9 D7 D35:AJ36 D33 D41:AJ44 D39:K39 D40:J40 T39:AJ40 T45:AJ45 D31 D38:AJ38 U37:AJ37 D45:J45 D37:L37">
    <cfRule type="cellIs" dxfId="90" priority="304" operator="equal">
      <formula>""</formula>
    </cfRule>
  </conditionalFormatting>
  <conditionalFormatting sqref="D7 D9 D33 D31">
    <cfRule type="cellIs" dxfId="89" priority="306" operator="between">
      <formula>D8</formula>
      <formula>D8*1.01</formula>
    </cfRule>
  </conditionalFormatting>
  <conditionalFormatting sqref="D35:AJ36 D41:AJ44 D39:K39 D40:J40 T39:AJ40 T45:AJ45 D38:AJ38 U37:AJ37 D45:J45 D37:L37">
    <cfRule type="cellIs" dxfId="88" priority="309" operator="greaterThan">
      <formula>#REF!*1.01</formula>
    </cfRule>
  </conditionalFormatting>
  <conditionalFormatting sqref="D35:AJ36 D41:AJ44 D39:K39 D40:J40 T39:AJ40 T45:AJ45 D38:AJ38 U37:AJ37 D45:J45 D37:L37">
    <cfRule type="cellIs" dxfId="87" priority="310" operator="lessThan">
      <formula>#REF!</formula>
    </cfRule>
  </conditionalFormatting>
  <conditionalFormatting sqref="D35:AJ36 D41:AJ44 D39:K39 D40:J40 T39:AJ40 T45:AJ45 D38:AJ38 U37:AJ37 D45:J45 D37:L37">
    <cfRule type="cellIs" dxfId="86" priority="311" operator="equal">
      <formula>#REF!</formula>
    </cfRule>
  </conditionalFormatting>
  <conditionalFormatting sqref="D35:AJ36 D41:AJ44 D39:K39 D40:J40 T39:AJ40 T45:AJ45 D38:AJ38 U37:AJ37 D45:J45 D37:L37">
    <cfRule type="cellIs" dxfId="85" priority="312" operator="between">
      <formula>#REF!</formula>
      <formula>#REF!*1.01</formula>
    </cfRule>
  </conditionalFormatting>
  <conditionalFormatting sqref="D35:AJ36 D41:AJ44 D39:K39 D40:J40 T39:AJ40 T45:AJ45 D38:AJ38 U37:AJ37 D45:J45 D37:L37">
    <cfRule type="expression" dxfId="84" priority="302">
      <formula>AND(D35&lt;&gt;"",#REF!="")</formula>
    </cfRule>
  </conditionalFormatting>
  <conditionalFormatting sqref="E7">
    <cfRule type="cellIs" dxfId="83" priority="83" operator="between">
      <formula>E8</formula>
      <formula>1000000000</formula>
    </cfRule>
    <cfRule type="cellIs" dxfId="82" priority="84" operator="lessThanOrEqual">
      <formula>E8</formula>
    </cfRule>
  </conditionalFormatting>
  <conditionalFormatting sqref="F7:G7">
    <cfRule type="cellIs" dxfId="81" priority="81" operator="between">
      <formula>F8</formula>
      <formula>1000000000</formula>
    </cfRule>
    <cfRule type="cellIs" dxfId="80" priority="82" operator="lessThanOrEqual">
      <formula>F8</formula>
    </cfRule>
  </conditionalFormatting>
  <conditionalFormatting sqref="H7:AJ7">
    <cfRule type="cellIs" dxfId="79" priority="79" operator="between">
      <formula>H8</formula>
      <formula>1000000000</formula>
    </cfRule>
    <cfRule type="cellIs" dxfId="78" priority="80" operator="lessThanOrEqual">
      <formula>H8</formula>
    </cfRule>
  </conditionalFormatting>
  <conditionalFormatting sqref="E9">
    <cfRule type="cellIs" dxfId="77" priority="76" operator="between">
      <formula>E10</formula>
      <formula>$AL10</formula>
    </cfRule>
    <cfRule type="cellIs" dxfId="76" priority="77" operator="between">
      <formula>E10</formula>
      <formula>1000000000</formula>
    </cfRule>
    <cfRule type="cellIs" dxfId="75" priority="78" operator="lessThanOrEqual">
      <formula>$AL10</formula>
    </cfRule>
  </conditionalFormatting>
  <conditionalFormatting sqref="F9:AJ9">
    <cfRule type="cellIs" dxfId="74" priority="73" operator="between">
      <formula>F10</formula>
      <formula>$AL10</formula>
    </cfRule>
    <cfRule type="cellIs" dxfId="73" priority="74" operator="between">
      <formula>F10</formula>
      <formula>1000000000</formula>
    </cfRule>
    <cfRule type="cellIs" dxfId="72" priority="75" operator="lessThanOrEqual">
      <formula>$AL10</formula>
    </cfRule>
  </conditionalFormatting>
  <conditionalFormatting sqref="E11">
    <cfRule type="cellIs" dxfId="71" priority="70" operator="between">
      <formula>E12</formula>
      <formula>$AL12</formula>
    </cfRule>
    <cfRule type="cellIs" dxfId="70" priority="71" operator="between">
      <formula>E12</formula>
      <formula>1000000000</formula>
    </cfRule>
    <cfRule type="cellIs" dxfId="69" priority="72" operator="lessThanOrEqual">
      <formula>$AL12</formula>
    </cfRule>
  </conditionalFormatting>
  <conditionalFormatting sqref="F11:AJ11">
    <cfRule type="cellIs" dxfId="68" priority="67" operator="between">
      <formula>F12</formula>
      <formula>$AL12</formula>
    </cfRule>
    <cfRule type="cellIs" dxfId="67" priority="68" operator="between">
      <formula>F12</formula>
      <formula>1000000000</formula>
    </cfRule>
    <cfRule type="cellIs" dxfId="66" priority="69" operator="lessThanOrEqual">
      <formula>$AL12</formula>
    </cfRule>
  </conditionalFormatting>
  <conditionalFormatting sqref="E13">
    <cfRule type="cellIs" dxfId="65" priority="64" operator="between">
      <formula>E14</formula>
      <formula>$AL14</formula>
    </cfRule>
    <cfRule type="cellIs" dxfId="64" priority="65" operator="between">
      <formula>E14</formula>
      <formula>1000000000</formula>
    </cfRule>
    <cfRule type="cellIs" dxfId="63" priority="66" operator="lessThanOrEqual">
      <formula>$AL14</formula>
    </cfRule>
  </conditionalFormatting>
  <conditionalFormatting sqref="F13:AJ13">
    <cfRule type="cellIs" dxfId="62" priority="61" operator="between">
      <formula>F14</formula>
      <formula>$AL14</formula>
    </cfRule>
    <cfRule type="cellIs" dxfId="61" priority="62" operator="between">
      <formula>F14</formula>
      <formula>1000000000</formula>
    </cfRule>
    <cfRule type="cellIs" dxfId="60" priority="63" operator="lessThanOrEqual">
      <formula>$AL14</formula>
    </cfRule>
  </conditionalFormatting>
  <conditionalFormatting sqref="E15">
    <cfRule type="cellIs" dxfId="59" priority="58" operator="between">
      <formula>E16</formula>
      <formula>$AL16</formula>
    </cfRule>
    <cfRule type="cellIs" dxfId="58" priority="59" operator="between">
      <formula>E16</formula>
      <formula>1000000000</formula>
    </cfRule>
    <cfRule type="cellIs" dxfId="57" priority="60" operator="lessThanOrEqual">
      <formula>$AL16</formula>
    </cfRule>
  </conditionalFormatting>
  <conditionalFormatting sqref="F15:AJ15">
    <cfRule type="cellIs" dxfId="56" priority="55" operator="between">
      <formula>F16</formula>
      <formula>$AL16</formula>
    </cfRule>
    <cfRule type="cellIs" dxfId="55" priority="56" operator="between">
      <formula>F16</formula>
      <formula>1000000000</formula>
    </cfRule>
    <cfRule type="cellIs" dxfId="54" priority="57" operator="lessThanOrEqual">
      <formula>$AL16</formula>
    </cfRule>
  </conditionalFormatting>
  <conditionalFormatting sqref="E17">
    <cfRule type="cellIs" dxfId="53" priority="52" operator="between">
      <formula>E18</formula>
      <formula>$AL18</formula>
    </cfRule>
    <cfRule type="cellIs" dxfId="52" priority="53" operator="between">
      <formula>E18</formula>
      <formula>1000000000</formula>
    </cfRule>
    <cfRule type="cellIs" dxfId="51" priority="54" operator="lessThanOrEqual">
      <formula>$AL18</formula>
    </cfRule>
  </conditionalFormatting>
  <conditionalFormatting sqref="F17:AJ17">
    <cfRule type="cellIs" dxfId="50" priority="49" operator="between">
      <formula>F18</formula>
      <formula>$AL18</formula>
    </cfRule>
    <cfRule type="cellIs" dxfId="49" priority="50" operator="between">
      <formula>F18</formula>
      <formula>1000000000</formula>
    </cfRule>
    <cfRule type="cellIs" dxfId="48" priority="51" operator="lessThanOrEqual">
      <formula>$AL18</formula>
    </cfRule>
  </conditionalFormatting>
  <conditionalFormatting sqref="E19">
    <cfRule type="cellIs" dxfId="47" priority="46" operator="between">
      <formula>E20</formula>
      <formula>$AL20</formula>
    </cfRule>
    <cfRule type="cellIs" dxfId="46" priority="47" operator="between">
      <formula>E20</formula>
      <formula>1000000000</formula>
    </cfRule>
    <cfRule type="cellIs" dxfId="45" priority="48" operator="lessThanOrEqual">
      <formula>$AL20</formula>
    </cfRule>
  </conditionalFormatting>
  <conditionalFormatting sqref="F19:AJ19">
    <cfRule type="cellIs" dxfId="44" priority="43" operator="between">
      <formula>F20</formula>
      <formula>$AL20</formula>
    </cfRule>
    <cfRule type="cellIs" dxfId="43" priority="44" operator="between">
      <formula>F20</formula>
      <formula>1000000000</formula>
    </cfRule>
    <cfRule type="cellIs" dxfId="42" priority="45" operator="lessThanOrEqual">
      <formula>$AL20</formula>
    </cfRule>
  </conditionalFormatting>
  <conditionalFormatting sqref="E21">
    <cfRule type="cellIs" dxfId="41" priority="40" operator="between">
      <formula>E22</formula>
      <formula>$AL22</formula>
    </cfRule>
    <cfRule type="cellIs" dxfId="40" priority="41" operator="between">
      <formula>E22</formula>
      <formula>1000000000</formula>
    </cfRule>
    <cfRule type="cellIs" dxfId="39" priority="42" operator="lessThanOrEqual">
      <formula>$AL22</formula>
    </cfRule>
  </conditionalFormatting>
  <conditionalFormatting sqref="F21:AJ21">
    <cfRule type="cellIs" dxfId="38" priority="37" operator="between">
      <formula>F22</formula>
      <formula>$AL22</formula>
    </cfRule>
    <cfRule type="cellIs" dxfId="37" priority="38" operator="between">
      <formula>F22</formula>
      <formula>1000000000</formula>
    </cfRule>
    <cfRule type="cellIs" dxfId="36" priority="39" operator="lessThanOrEqual">
      <formula>$AL22</formula>
    </cfRule>
  </conditionalFormatting>
  <conditionalFormatting sqref="E23">
    <cfRule type="cellIs" dxfId="35" priority="34" operator="between">
      <formula>E24</formula>
      <formula>$AL24</formula>
    </cfRule>
    <cfRule type="cellIs" dxfId="34" priority="35" operator="between">
      <formula>E24</formula>
      <formula>1000000000</formula>
    </cfRule>
    <cfRule type="cellIs" dxfId="33" priority="36" operator="lessThanOrEqual">
      <formula>$AL24</formula>
    </cfRule>
  </conditionalFormatting>
  <conditionalFormatting sqref="F23:AJ23">
    <cfRule type="cellIs" dxfId="32" priority="31" operator="between">
      <formula>F24</formula>
      <formula>$AL24</formula>
    </cfRule>
    <cfRule type="cellIs" dxfId="31" priority="32" operator="between">
      <formula>F24</formula>
      <formula>1000000000</formula>
    </cfRule>
    <cfRule type="cellIs" dxfId="30" priority="33" operator="lessThanOrEqual">
      <formula>$AL24</formula>
    </cfRule>
  </conditionalFormatting>
  <conditionalFormatting sqref="E25">
    <cfRule type="cellIs" dxfId="29" priority="28" operator="between">
      <formula>E26</formula>
      <formula>$AL26</formula>
    </cfRule>
    <cfRule type="cellIs" dxfId="28" priority="29" operator="between">
      <formula>E26</formula>
      <formula>1000000000</formula>
    </cfRule>
    <cfRule type="cellIs" dxfId="27" priority="30" operator="lessThanOrEqual">
      <formula>$AL26</formula>
    </cfRule>
  </conditionalFormatting>
  <conditionalFormatting sqref="F25:AJ25">
    <cfRule type="cellIs" dxfId="26" priority="25" operator="between">
      <formula>F26</formula>
      <formula>$AL26</formula>
    </cfRule>
    <cfRule type="cellIs" dxfId="25" priority="26" operator="between">
      <formula>F26</formula>
      <formula>1000000000</formula>
    </cfRule>
    <cfRule type="cellIs" dxfId="24" priority="27" operator="lessThanOrEqual">
      <formula>$AL26</formula>
    </cfRule>
  </conditionalFormatting>
  <conditionalFormatting sqref="E27">
    <cfRule type="cellIs" dxfId="23" priority="22" operator="between">
      <formula>E28</formula>
      <formula>$AL28</formula>
    </cfRule>
    <cfRule type="cellIs" dxfId="22" priority="23" operator="between">
      <formula>E28</formula>
      <formula>1000000000</formula>
    </cfRule>
    <cfRule type="cellIs" dxfId="21" priority="24" operator="lessThanOrEqual">
      <formula>$AL28</formula>
    </cfRule>
  </conditionalFormatting>
  <conditionalFormatting sqref="F27:AJ27">
    <cfRule type="cellIs" dxfId="20" priority="19" operator="between">
      <formula>F28</formula>
      <formula>$AL28</formula>
    </cfRule>
    <cfRule type="cellIs" dxfId="19" priority="20" operator="between">
      <formula>F28</formula>
      <formula>1000000000</formula>
    </cfRule>
    <cfRule type="cellIs" dxfId="18" priority="21" operator="lessThanOrEqual">
      <formula>$AL28</formula>
    </cfRule>
  </conditionalFormatting>
  <conditionalFormatting sqref="E29">
    <cfRule type="cellIs" dxfId="17" priority="16" operator="between">
      <formula>E30</formula>
      <formula>$AL30</formula>
    </cfRule>
    <cfRule type="cellIs" dxfId="16" priority="17" operator="between">
      <formula>E30</formula>
      <formula>1000000000</formula>
    </cfRule>
    <cfRule type="cellIs" dxfId="15" priority="18" operator="lessThanOrEqual">
      <formula>$AL30</formula>
    </cfRule>
  </conditionalFormatting>
  <conditionalFormatting sqref="F29:AJ29">
    <cfRule type="cellIs" dxfId="14" priority="13" operator="between">
      <formula>F30</formula>
      <formula>$AL30</formula>
    </cfRule>
    <cfRule type="cellIs" dxfId="13" priority="14" operator="between">
      <formula>F30</formula>
      <formula>1000000000</formula>
    </cfRule>
    <cfRule type="cellIs" dxfId="12" priority="15" operator="lessThanOrEqual">
      <formula>$AL30</formula>
    </cfRule>
  </conditionalFormatting>
  <conditionalFormatting sqref="E31">
    <cfRule type="cellIs" dxfId="11" priority="10" operator="between">
      <formula>E32</formula>
      <formula>$AL32</formula>
    </cfRule>
    <cfRule type="cellIs" dxfId="10" priority="11" operator="between">
      <formula>E32</formula>
      <formula>1000000000</formula>
    </cfRule>
    <cfRule type="cellIs" dxfId="9" priority="12" operator="lessThanOrEqual">
      <formula>$AL32</formula>
    </cfRule>
  </conditionalFormatting>
  <conditionalFormatting sqref="F31:AJ31">
    <cfRule type="cellIs" dxfId="8" priority="7" operator="between">
      <formula>F32</formula>
      <formula>$AL32</formula>
    </cfRule>
    <cfRule type="cellIs" dxfId="7" priority="8" operator="between">
      <formula>F32</formula>
      <formula>1000000000</formula>
    </cfRule>
    <cfRule type="cellIs" dxfId="6" priority="9" operator="lessThanOrEqual">
      <formula>$AL32</formula>
    </cfRule>
  </conditionalFormatting>
  <conditionalFormatting sqref="E33">
    <cfRule type="cellIs" dxfId="5" priority="4" operator="between">
      <formula>E34</formula>
      <formula>$AL34</formula>
    </cfRule>
    <cfRule type="cellIs" dxfId="4" priority="5" operator="between">
      <formula>E34</formula>
      <formula>1000000000</formula>
    </cfRule>
    <cfRule type="cellIs" dxfId="3" priority="6" operator="lessThanOrEqual">
      <formula>$AL34</formula>
    </cfRule>
  </conditionalFormatting>
  <conditionalFormatting sqref="F33:AJ33">
    <cfRule type="cellIs" dxfId="2" priority="1" operator="between">
      <formula>F34</formula>
      <formula>$AL34</formula>
    </cfRule>
    <cfRule type="cellIs" dxfId="1" priority="2" operator="between">
      <formula>F34</formula>
      <formula>1000000000</formula>
    </cfRule>
    <cfRule type="cellIs" dxfId="0" priority="3" operator="lessThanOrEqual">
      <formula>$AL34</formula>
    </cfRule>
  </conditionalFormatting>
  <printOptions horizontalCentered="1" verticalCentered="1"/>
  <pageMargins left="0.39370078740157483" right="0.35433070866141736" top="0.6692913385826772" bottom="0.78740157480314965" header="0.35433070866141736" footer="0.39370078740157483"/>
  <pageSetup paperSize="9" scale="45" orientation="landscape" r:id="rId1"/>
  <headerFooter scaleWithDoc="0">
    <oddHeader>&amp;L&amp;"Arial,Tučné"&amp;12KB LBC&amp;C&amp;"Arial,Tučné"&amp;14FTF REPORT&amp;R&amp;G</oddHeader>
    <oddFooter>&amp;L&amp;"Arial,Tučné"&amp;10Zpracoval : SM + Pelikán /QM
Datum: &amp;D&amp;C
&amp;"Arial,Tučné"&amp;10Aktualizace - denní&amp;R&amp;"Arial,Tučné"&amp;10
Strana 1 z 1</oddFooter>
  </headerFooter>
  <ignoredErrors>
    <ignoredError sqref="C11 C31:C34 C27:C28" formula="1"/>
  </ignoredErrors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D1" workbookViewId="0">
      <selection activeCell="T24" sqref="T24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244</v>
      </c>
      <c r="C5" s="8" t="s">
        <v>74</v>
      </c>
      <c r="D5" s="8" t="s">
        <v>82</v>
      </c>
      <c r="E5" s="108" t="s">
        <v>115</v>
      </c>
      <c r="F5" s="9"/>
      <c r="G5" s="8" t="s">
        <v>79</v>
      </c>
      <c r="H5" s="8" t="s">
        <v>171</v>
      </c>
      <c r="I5" s="108"/>
      <c r="J5" s="9"/>
      <c r="K5" s="8"/>
      <c r="L5" s="108" t="s">
        <v>141</v>
      </c>
      <c r="M5" s="108"/>
      <c r="N5" s="108"/>
      <c r="O5" s="9"/>
      <c r="P5" s="7" t="s">
        <v>77</v>
      </c>
      <c r="Q5" s="8" t="s">
        <v>123</v>
      </c>
      <c r="R5" s="8" t="s">
        <v>78</v>
      </c>
      <c r="S5" s="108"/>
      <c r="T5" s="9"/>
      <c r="U5" s="8" t="s">
        <v>79</v>
      </c>
      <c r="V5" s="8" t="s">
        <v>171</v>
      </c>
      <c r="W5" s="108"/>
      <c r="X5" s="9"/>
      <c r="Y5" s="8"/>
      <c r="Z5" s="108" t="s">
        <v>219</v>
      </c>
      <c r="AA5" s="108"/>
      <c r="AB5" s="108"/>
      <c r="AC5" s="9"/>
      <c r="AD5" s="10" t="s">
        <v>89</v>
      </c>
      <c r="AE5" s="8" t="s">
        <v>281</v>
      </c>
      <c r="AF5" s="8" t="s">
        <v>78</v>
      </c>
      <c r="AG5" s="108" t="s">
        <v>173</v>
      </c>
      <c r="AH5" s="9"/>
      <c r="AI5" s="8" t="s">
        <v>79</v>
      </c>
      <c r="AJ5" s="8" t="s">
        <v>131</v>
      </c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>
        <v>18</v>
      </c>
      <c r="C6" s="12">
        <v>184</v>
      </c>
      <c r="D6" s="12">
        <v>160</v>
      </c>
      <c r="E6" s="109">
        <v>135</v>
      </c>
      <c r="F6" s="13"/>
      <c r="G6" s="12">
        <v>99</v>
      </c>
      <c r="H6" s="12">
        <v>15</v>
      </c>
      <c r="I6" s="109"/>
      <c r="J6" s="13"/>
      <c r="K6" s="12"/>
      <c r="L6" s="109">
        <v>132</v>
      </c>
      <c r="M6" s="109"/>
      <c r="N6" s="109"/>
      <c r="O6" s="13"/>
      <c r="P6" s="11">
        <v>151</v>
      </c>
      <c r="Q6" s="12">
        <v>48</v>
      </c>
      <c r="R6" s="12">
        <v>480</v>
      </c>
      <c r="S6" s="109"/>
      <c r="T6" s="13"/>
      <c r="U6" s="12">
        <v>61</v>
      </c>
      <c r="V6" s="12">
        <v>227</v>
      </c>
      <c r="W6" s="109"/>
      <c r="X6" s="13"/>
      <c r="Y6" s="12"/>
      <c r="Z6" s="109">
        <v>181</v>
      </c>
      <c r="AA6" s="109"/>
      <c r="AB6" s="109"/>
      <c r="AC6" s="13"/>
      <c r="AD6" s="14">
        <v>463</v>
      </c>
      <c r="AE6" s="12">
        <v>356</v>
      </c>
      <c r="AF6" s="12">
        <v>493</v>
      </c>
      <c r="AG6" s="109">
        <v>28</v>
      </c>
      <c r="AH6" s="13"/>
      <c r="AI6" s="12">
        <v>65</v>
      </c>
      <c r="AJ6" s="12">
        <v>26</v>
      </c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>
        <v>1</v>
      </c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/>
      <c r="T7" s="17"/>
      <c r="U7" s="16">
        <v>1</v>
      </c>
      <c r="V7" s="16">
        <v>0</v>
      </c>
      <c r="W7" s="110"/>
      <c r="X7" s="17"/>
      <c r="Y7" s="16"/>
      <c r="Z7" s="110">
        <v>1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>
        <v>0</v>
      </c>
      <c r="AJ7" s="16">
        <v>0</v>
      </c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>
        <v>18</v>
      </c>
      <c r="C8" s="20">
        <v>184</v>
      </c>
      <c r="D8" s="20">
        <v>160</v>
      </c>
      <c r="E8" s="111">
        <v>135</v>
      </c>
      <c r="F8" s="21"/>
      <c r="G8" s="20">
        <v>98</v>
      </c>
      <c r="H8" s="20">
        <v>15</v>
      </c>
      <c r="I8" s="111"/>
      <c r="J8" s="21"/>
      <c r="K8" s="20"/>
      <c r="L8" s="111">
        <v>132</v>
      </c>
      <c r="M8" s="111"/>
      <c r="N8" s="111"/>
      <c r="O8" s="21"/>
      <c r="P8" s="19">
        <v>151</v>
      </c>
      <c r="Q8" s="20">
        <v>48</v>
      </c>
      <c r="R8" s="20">
        <v>480</v>
      </c>
      <c r="S8" s="111"/>
      <c r="T8" s="21"/>
      <c r="U8" s="20">
        <v>60</v>
      </c>
      <c r="V8" s="20">
        <v>227</v>
      </c>
      <c r="W8" s="111"/>
      <c r="X8" s="21"/>
      <c r="Y8" s="20"/>
      <c r="Z8" s="111">
        <v>180</v>
      </c>
      <c r="AA8" s="111"/>
      <c r="AB8" s="111"/>
      <c r="AC8" s="21"/>
      <c r="AD8" s="22">
        <v>463</v>
      </c>
      <c r="AE8" s="20">
        <v>356</v>
      </c>
      <c r="AF8" s="20">
        <v>493</v>
      </c>
      <c r="AG8" s="111">
        <v>28</v>
      </c>
      <c r="AH8" s="21"/>
      <c r="AI8" s="20">
        <v>65</v>
      </c>
      <c r="AJ8" s="20">
        <v>26</v>
      </c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>
        <v>2</v>
      </c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>
        <v>3</v>
      </c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1</v>
      </c>
      <c r="C10" s="28">
        <v>0</v>
      </c>
      <c r="D10" s="28">
        <v>1</v>
      </c>
      <c r="E10" s="113">
        <v>1</v>
      </c>
      <c r="F10" s="29"/>
      <c r="G10" s="28">
        <v>6</v>
      </c>
      <c r="H10" s="28">
        <v>1</v>
      </c>
      <c r="I10" s="113"/>
      <c r="J10" s="29"/>
      <c r="K10" s="28"/>
      <c r="L10" s="113">
        <v>0</v>
      </c>
      <c r="M10" s="113"/>
      <c r="N10" s="113"/>
      <c r="O10" s="29"/>
      <c r="P10" s="27">
        <v>1</v>
      </c>
      <c r="Q10" s="28">
        <v>1</v>
      </c>
      <c r="R10" s="28">
        <v>19</v>
      </c>
      <c r="S10" s="113"/>
      <c r="T10" s="29"/>
      <c r="U10" s="28">
        <v>2</v>
      </c>
      <c r="V10" s="28">
        <v>1</v>
      </c>
      <c r="W10" s="113"/>
      <c r="X10" s="29"/>
      <c r="Y10" s="28"/>
      <c r="Z10" s="113">
        <v>8</v>
      </c>
      <c r="AA10" s="113"/>
      <c r="AB10" s="113"/>
      <c r="AC10" s="29"/>
      <c r="AD10" s="30">
        <v>0</v>
      </c>
      <c r="AE10" s="28">
        <v>1</v>
      </c>
      <c r="AF10" s="28">
        <v>6</v>
      </c>
      <c r="AG10" s="113">
        <v>1</v>
      </c>
      <c r="AH10" s="29"/>
      <c r="AI10" s="28">
        <v>0</v>
      </c>
      <c r="AJ10" s="28">
        <v>0</v>
      </c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1</v>
      </c>
      <c r="D11" s="32">
        <v>0</v>
      </c>
      <c r="E11" s="114">
        <v>1</v>
      </c>
      <c r="F11" s="33"/>
      <c r="G11" s="32">
        <v>0</v>
      </c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14</v>
      </c>
      <c r="S11" s="114"/>
      <c r="T11" s="33"/>
      <c r="U11" s="32">
        <v>3</v>
      </c>
      <c r="V11" s="32">
        <v>2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1</v>
      </c>
      <c r="AG11" s="114">
        <v>3</v>
      </c>
      <c r="AH11" s="33"/>
      <c r="AI11" s="32">
        <v>0</v>
      </c>
      <c r="AJ11" s="32">
        <v>0</v>
      </c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 t="s">
        <v>77</v>
      </c>
      <c r="C12" s="8" t="s">
        <v>277</v>
      </c>
      <c r="D12" s="8" t="s">
        <v>117</v>
      </c>
      <c r="E12" s="108" t="s">
        <v>156</v>
      </c>
      <c r="F12" s="9"/>
      <c r="G12" s="8"/>
      <c r="H12" s="8" t="s">
        <v>127</v>
      </c>
      <c r="I12" s="108"/>
      <c r="J12" s="9"/>
      <c r="K12" s="8"/>
      <c r="L12" s="108"/>
      <c r="M12" s="108"/>
      <c r="N12" s="108"/>
      <c r="O12" s="9"/>
      <c r="P12" s="7" t="s">
        <v>278</v>
      </c>
      <c r="Q12" s="8" t="s">
        <v>279</v>
      </c>
      <c r="R12" s="8"/>
      <c r="S12" s="108"/>
      <c r="T12" s="9"/>
      <c r="U12" s="8"/>
      <c r="V12" s="8" t="s">
        <v>131</v>
      </c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 t="s">
        <v>207</v>
      </c>
      <c r="AH12" s="9"/>
      <c r="AI12" s="8"/>
      <c r="AJ12" s="8" t="s">
        <v>127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249</v>
      </c>
      <c r="C13" s="12">
        <v>120</v>
      </c>
      <c r="D13" s="12">
        <v>124</v>
      </c>
      <c r="E13" s="109">
        <v>20</v>
      </c>
      <c r="F13" s="13"/>
      <c r="G13" s="12"/>
      <c r="H13" s="12">
        <v>154</v>
      </c>
      <c r="I13" s="109"/>
      <c r="J13" s="13"/>
      <c r="K13" s="12"/>
      <c r="L13" s="109"/>
      <c r="M13" s="109"/>
      <c r="N13" s="109"/>
      <c r="O13" s="13"/>
      <c r="P13" s="11">
        <v>40</v>
      </c>
      <c r="Q13" s="12">
        <v>60</v>
      </c>
      <c r="R13" s="12"/>
      <c r="S13" s="109"/>
      <c r="T13" s="13"/>
      <c r="U13" s="12"/>
      <c r="V13" s="12">
        <v>29</v>
      </c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>
        <v>80</v>
      </c>
      <c r="AH13" s="13"/>
      <c r="AI13" s="12"/>
      <c r="AJ13" s="12">
        <v>281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3</v>
      </c>
      <c r="C14" s="16">
        <v>0</v>
      </c>
      <c r="D14" s="16">
        <v>0</v>
      </c>
      <c r="E14" s="110">
        <v>0</v>
      </c>
      <c r="F14" s="17"/>
      <c r="G14" s="16"/>
      <c r="H14" s="16">
        <v>0</v>
      </c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/>
      <c r="S14" s="110"/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>
        <v>0</v>
      </c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246</v>
      </c>
      <c r="C15" s="20">
        <v>120</v>
      </c>
      <c r="D15" s="20">
        <v>124</v>
      </c>
      <c r="E15" s="111">
        <v>20</v>
      </c>
      <c r="F15" s="21"/>
      <c r="G15" s="20"/>
      <c r="H15" s="20">
        <v>154</v>
      </c>
      <c r="I15" s="111"/>
      <c r="J15" s="21"/>
      <c r="K15" s="20"/>
      <c r="L15" s="111"/>
      <c r="M15" s="111"/>
      <c r="N15" s="111"/>
      <c r="O15" s="21"/>
      <c r="P15" s="19">
        <v>40</v>
      </c>
      <c r="Q15" s="20">
        <v>60</v>
      </c>
      <c r="R15" s="20"/>
      <c r="S15" s="111"/>
      <c r="T15" s="21"/>
      <c r="U15" s="20"/>
      <c r="V15" s="20">
        <v>29</v>
      </c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>
        <v>80</v>
      </c>
      <c r="AH15" s="21"/>
      <c r="AI15" s="20"/>
      <c r="AJ15" s="20">
        <v>280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11</v>
      </c>
      <c r="C17" s="28">
        <v>2</v>
      </c>
      <c r="D17" s="28">
        <v>0</v>
      </c>
      <c r="E17" s="113">
        <v>0</v>
      </c>
      <c r="F17" s="29"/>
      <c r="G17" s="28"/>
      <c r="H17" s="28">
        <v>0</v>
      </c>
      <c r="I17" s="113"/>
      <c r="J17" s="29"/>
      <c r="K17" s="28"/>
      <c r="L17" s="113"/>
      <c r="M17" s="113"/>
      <c r="N17" s="113"/>
      <c r="O17" s="29"/>
      <c r="P17" s="27">
        <v>3</v>
      </c>
      <c r="Q17" s="28">
        <v>0</v>
      </c>
      <c r="R17" s="28"/>
      <c r="S17" s="113"/>
      <c r="T17" s="29"/>
      <c r="U17" s="28"/>
      <c r="V17" s="28">
        <v>0</v>
      </c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>
        <v>0</v>
      </c>
      <c r="AH17" s="29"/>
      <c r="AI17" s="28"/>
      <c r="AJ17" s="28">
        <v>2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0</v>
      </c>
      <c r="E18" s="114">
        <v>1</v>
      </c>
      <c r="F18" s="33"/>
      <c r="G18" s="32"/>
      <c r="H18" s="32">
        <v>1</v>
      </c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/>
      <c r="S18" s="114"/>
      <c r="T18" s="33"/>
      <c r="U18" s="32"/>
      <c r="V18" s="32">
        <v>1</v>
      </c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>
        <v>0</v>
      </c>
      <c r="AH18" s="33"/>
      <c r="AI18" s="32"/>
      <c r="AJ18" s="32">
        <v>1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 t="s">
        <v>75</v>
      </c>
      <c r="D19" s="8" t="s">
        <v>78</v>
      </c>
      <c r="E19" s="108"/>
      <c r="F19" s="9"/>
      <c r="G19" s="8"/>
      <c r="H19" s="8" t="s">
        <v>191</v>
      </c>
      <c r="I19" s="108"/>
      <c r="J19" s="9"/>
      <c r="K19" s="8"/>
      <c r="L19" s="108"/>
      <c r="M19" s="108"/>
      <c r="N19" s="108"/>
      <c r="O19" s="9"/>
      <c r="P19" s="7" t="s">
        <v>89</v>
      </c>
      <c r="Q19" s="8" t="s">
        <v>280</v>
      </c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 t="s">
        <v>209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>
        <v>71</v>
      </c>
      <c r="D20" s="12">
        <v>111</v>
      </c>
      <c r="E20" s="109"/>
      <c r="F20" s="13"/>
      <c r="G20" s="12"/>
      <c r="H20" s="12">
        <v>15</v>
      </c>
      <c r="I20" s="109"/>
      <c r="J20" s="13"/>
      <c r="K20" s="12"/>
      <c r="L20" s="109"/>
      <c r="M20" s="109"/>
      <c r="N20" s="109"/>
      <c r="O20" s="13"/>
      <c r="P20" s="11">
        <v>65</v>
      </c>
      <c r="Q20" s="12">
        <v>60</v>
      </c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>
        <v>12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>
        <v>0</v>
      </c>
      <c r="D21" s="16">
        <v>0</v>
      </c>
      <c r="E21" s="110"/>
      <c r="F21" s="17"/>
      <c r="G21" s="16"/>
      <c r="H21" s="16">
        <v>0</v>
      </c>
      <c r="I21" s="110"/>
      <c r="J21" s="17"/>
      <c r="K21" s="16"/>
      <c r="L21" s="110"/>
      <c r="M21" s="110"/>
      <c r="N21" s="110"/>
      <c r="O21" s="17"/>
      <c r="P21" s="15">
        <v>0</v>
      </c>
      <c r="Q21" s="16">
        <v>0</v>
      </c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>
        <v>0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>
        <v>71</v>
      </c>
      <c r="D22" s="20">
        <v>111</v>
      </c>
      <c r="E22" s="111"/>
      <c r="F22" s="21"/>
      <c r="G22" s="20"/>
      <c r="H22" s="20">
        <v>15</v>
      </c>
      <c r="I22" s="111"/>
      <c r="J22" s="21"/>
      <c r="K22" s="20"/>
      <c r="L22" s="111"/>
      <c r="M22" s="111"/>
      <c r="N22" s="111"/>
      <c r="O22" s="21"/>
      <c r="P22" s="19">
        <v>65</v>
      </c>
      <c r="Q22" s="20">
        <v>60</v>
      </c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>
        <v>12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>
        <v>3</v>
      </c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>
        <v>2</v>
      </c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>
        <v>0</v>
      </c>
      <c r="D24" s="28">
        <v>6</v>
      </c>
      <c r="E24" s="113"/>
      <c r="F24" s="29"/>
      <c r="G24" s="28"/>
      <c r="H24" s="28">
        <v>1</v>
      </c>
      <c r="I24" s="113"/>
      <c r="J24" s="29"/>
      <c r="K24" s="28"/>
      <c r="L24" s="113"/>
      <c r="M24" s="113"/>
      <c r="N24" s="113"/>
      <c r="O24" s="29"/>
      <c r="P24" s="27">
        <v>0</v>
      </c>
      <c r="Q24" s="28">
        <v>1</v>
      </c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>
        <v>0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>
        <v>0</v>
      </c>
      <c r="D25" s="32">
        <v>3</v>
      </c>
      <c r="E25" s="114"/>
      <c r="F25" s="33"/>
      <c r="G25" s="32"/>
      <c r="H25" s="32">
        <v>0</v>
      </c>
      <c r="I25" s="114"/>
      <c r="J25" s="33"/>
      <c r="K25" s="32"/>
      <c r="L25" s="114"/>
      <c r="M25" s="114"/>
      <c r="N25" s="114"/>
      <c r="O25" s="33"/>
      <c r="P25" s="31">
        <v>0</v>
      </c>
      <c r="Q25" s="32">
        <v>0</v>
      </c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118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 t="s">
        <v>215</v>
      </c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60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>
        <v>50</v>
      </c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>
        <v>0</v>
      </c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60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>
        <v>50</v>
      </c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2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>
        <v>2</v>
      </c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0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>
        <v>2</v>
      </c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 t="s">
        <v>281</v>
      </c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>
        <v>166</v>
      </c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>
        <v>0</v>
      </c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>
        <v>166</v>
      </c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>
        <v>2</v>
      </c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>
        <v>6</v>
      </c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>
        <v>0</v>
      </c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267</v>
      </c>
      <c r="C48" s="61">
        <f t="shared" ref="C48:AQ53" si="3">+C6+C13+C20+C27+C34+C41</f>
        <v>375</v>
      </c>
      <c r="D48" s="61">
        <f t="shared" si="3"/>
        <v>395</v>
      </c>
      <c r="E48" s="61">
        <f t="shared" si="3"/>
        <v>155</v>
      </c>
      <c r="F48" s="61">
        <f t="shared" si="3"/>
        <v>0</v>
      </c>
      <c r="G48" s="61">
        <f t="shared" si="3"/>
        <v>99</v>
      </c>
      <c r="H48" s="61">
        <f t="shared" si="3"/>
        <v>184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132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256</v>
      </c>
      <c r="Q48" s="61">
        <f t="shared" si="3"/>
        <v>394</v>
      </c>
      <c r="R48" s="61">
        <f t="shared" si="3"/>
        <v>480</v>
      </c>
      <c r="S48" s="61">
        <f t="shared" si="3"/>
        <v>0</v>
      </c>
      <c r="T48" s="61">
        <f t="shared" si="3"/>
        <v>0</v>
      </c>
      <c r="U48" s="61">
        <f t="shared" si="3"/>
        <v>61</v>
      </c>
      <c r="V48" s="61">
        <f t="shared" si="3"/>
        <v>256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181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463</v>
      </c>
      <c r="AE48" s="61">
        <f t="shared" si="3"/>
        <v>356</v>
      </c>
      <c r="AF48" s="61">
        <f t="shared" si="3"/>
        <v>493</v>
      </c>
      <c r="AG48" s="61">
        <f t="shared" si="3"/>
        <v>170</v>
      </c>
      <c r="AH48" s="61">
        <f t="shared" si="3"/>
        <v>0</v>
      </c>
      <c r="AI48" s="61">
        <f t="shared" si="3"/>
        <v>65</v>
      </c>
      <c r="AJ48" s="61">
        <f t="shared" si="3"/>
        <v>307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3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1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1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1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264</v>
      </c>
      <c r="C50" s="43">
        <f t="shared" si="4"/>
        <v>375</v>
      </c>
      <c r="D50" s="43">
        <f t="shared" si="4"/>
        <v>395</v>
      </c>
      <c r="E50" s="43">
        <f t="shared" si="4"/>
        <v>155</v>
      </c>
      <c r="F50" s="43">
        <f t="shared" si="4"/>
        <v>0</v>
      </c>
      <c r="G50" s="43">
        <f t="shared" si="3"/>
        <v>98</v>
      </c>
      <c r="H50" s="43">
        <f t="shared" si="3"/>
        <v>184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132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256</v>
      </c>
      <c r="Q50" s="43">
        <f t="shared" si="3"/>
        <v>394</v>
      </c>
      <c r="R50" s="43">
        <f t="shared" si="3"/>
        <v>480</v>
      </c>
      <c r="S50" s="43">
        <f t="shared" si="3"/>
        <v>0</v>
      </c>
      <c r="T50" s="43">
        <f t="shared" si="3"/>
        <v>0</v>
      </c>
      <c r="U50" s="43">
        <f t="shared" si="3"/>
        <v>60</v>
      </c>
      <c r="V50" s="43">
        <f t="shared" si="3"/>
        <v>256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180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463</v>
      </c>
      <c r="AE50" s="43">
        <f t="shared" si="3"/>
        <v>356</v>
      </c>
      <c r="AF50" s="43">
        <f t="shared" si="3"/>
        <v>493</v>
      </c>
      <c r="AG50" s="43">
        <f t="shared" si="3"/>
        <v>170</v>
      </c>
      <c r="AH50" s="43">
        <f t="shared" si="3"/>
        <v>0</v>
      </c>
      <c r="AI50" s="43">
        <f t="shared" si="3"/>
        <v>65</v>
      </c>
      <c r="AJ50" s="43">
        <f t="shared" si="3"/>
        <v>306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2</v>
      </c>
      <c r="D51" s="62">
        <f t="shared" si="4"/>
        <v>3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4</v>
      </c>
      <c r="R51" s="62">
        <f t="shared" si="3"/>
        <v>3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12</v>
      </c>
      <c r="C52" s="60">
        <f t="shared" si="4"/>
        <v>2</v>
      </c>
      <c r="D52" s="60">
        <f t="shared" si="4"/>
        <v>7</v>
      </c>
      <c r="E52" s="60">
        <f t="shared" si="4"/>
        <v>1</v>
      </c>
      <c r="F52" s="60">
        <f t="shared" si="4"/>
        <v>0</v>
      </c>
      <c r="G52" s="60">
        <f t="shared" si="3"/>
        <v>6</v>
      </c>
      <c r="H52" s="60">
        <f t="shared" si="3"/>
        <v>2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4</v>
      </c>
      <c r="Q52" s="60">
        <f t="shared" si="3"/>
        <v>10</v>
      </c>
      <c r="R52" s="60">
        <f t="shared" si="3"/>
        <v>19</v>
      </c>
      <c r="S52" s="60">
        <f t="shared" si="3"/>
        <v>0</v>
      </c>
      <c r="T52" s="60">
        <f t="shared" si="3"/>
        <v>0</v>
      </c>
      <c r="U52" s="60">
        <f t="shared" si="3"/>
        <v>2</v>
      </c>
      <c r="V52" s="60">
        <f t="shared" si="3"/>
        <v>1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8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1</v>
      </c>
      <c r="AF52" s="60">
        <f t="shared" si="3"/>
        <v>6</v>
      </c>
      <c r="AG52" s="60">
        <f t="shared" si="3"/>
        <v>3</v>
      </c>
      <c r="AH52" s="60">
        <f t="shared" si="3"/>
        <v>0</v>
      </c>
      <c r="AI52" s="60">
        <f t="shared" si="3"/>
        <v>0</v>
      </c>
      <c r="AJ52" s="60">
        <f t="shared" si="3"/>
        <v>2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1</v>
      </c>
      <c r="D53" s="62">
        <f t="shared" si="4"/>
        <v>3</v>
      </c>
      <c r="E53" s="62">
        <f t="shared" si="4"/>
        <v>2</v>
      </c>
      <c r="F53" s="62">
        <f t="shared" si="4"/>
        <v>0</v>
      </c>
      <c r="G53" s="62">
        <f t="shared" si="3"/>
        <v>0</v>
      </c>
      <c r="H53" s="62">
        <f t="shared" si="3"/>
        <v>1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14</v>
      </c>
      <c r="S53" s="62">
        <f t="shared" si="3"/>
        <v>0</v>
      </c>
      <c r="T53" s="62">
        <f t="shared" si="3"/>
        <v>0</v>
      </c>
      <c r="U53" s="62">
        <f t="shared" si="3"/>
        <v>3</v>
      </c>
      <c r="V53" s="62">
        <f t="shared" si="3"/>
        <v>3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1</v>
      </c>
      <c r="AG53" s="62">
        <f t="shared" si="3"/>
        <v>5</v>
      </c>
      <c r="AH53" s="62">
        <f t="shared" si="3"/>
        <v>0</v>
      </c>
      <c r="AI53" s="62">
        <f t="shared" si="3"/>
        <v>0</v>
      </c>
      <c r="AJ53" s="62">
        <f t="shared" si="3"/>
        <v>1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0.956989247311828</v>
      </c>
      <c r="C54" s="65">
        <f t="shared" ref="C54:AQ54" si="5">+IF(SUM(C48,C51:C53)&gt;0,SUM(C48)/SUM(C48,C51:C53),"")</f>
        <v>0.98684210526315785</v>
      </c>
      <c r="D54" s="65">
        <f t="shared" si="5"/>
        <v>0.96813725490196079</v>
      </c>
      <c r="E54" s="65">
        <f>+IF(SUM(E48,E51:E53)&gt;0,SUM(E48)/SUM(E48,E51:E53),"")</f>
        <v>0.98101265822784811</v>
      </c>
      <c r="F54" s="65" t="str">
        <f t="shared" ref="F54:G54" si="6">+IF(SUM(F48,F51:F53)&gt;0,SUM(F48)/SUM(F48,F51:F53),"")</f>
        <v/>
      </c>
      <c r="G54" s="65">
        <f t="shared" si="6"/>
        <v>0.94285714285714284</v>
      </c>
      <c r="H54" s="65">
        <f t="shared" ref="H54" si="7">+IF(SUM(H48,H51:H53)&gt;0,SUM(H48)/SUM(H48,H51:H53),"")</f>
        <v>0.98395721925133695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1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0.98461538461538467</v>
      </c>
      <c r="Q54" s="65">
        <f t="shared" si="5"/>
        <v>0.96568627450980393</v>
      </c>
      <c r="R54" s="65">
        <f t="shared" si="5"/>
        <v>0.93023255813953487</v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>
        <f t="shared" si="9"/>
        <v>0.9242424242424242</v>
      </c>
      <c r="V54" s="65">
        <f t="shared" si="9"/>
        <v>0.98461538461538467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0.95767195767195767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1</v>
      </c>
      <c r="AE54" s="65">
        <f t="shared" si="5"/>
        <v>0.99719887955182074</v>
      </c>
      <c r="AF54" s="65">
        <f t="shared" si="5"/>
        <v>0.98599999999999999</v>
      </c>
      <c r="AG54" s="65">
        <f>+IF(SUM(AG48,AG51:AG53)&gt;0,SUM(AG48)/SUM(AG48,AG51:AG53),"")</f>
        <v>0.9550561797752809</v>
      </c>
      <c r="AH54" s="65" t="str">
        <f t="shared" ref="AH54:AJ54" si="11">+IF(SUM(AH48,AH51:AH53)&gt;0,SUM(AH48)/SUM(AH48,AH51:AH53),"")</f>
        <v/>
      </c>
      <c r="AI54" s="65">
        <f t="shared" si="11"/>
        <v>1</v>
      </c>
      <c r="AJ54" s="65">
        <f t="shared" si="11"/>
        <v>0.99032258064516132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11235.955056179775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>
        <f t="shared" si="14"/>
        <v>10101.010101010103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>
        <f t="shared" si="17"/>
        <v>16393.442622950821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5524.8618784530381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986</v>
      </c>
      <c r="C60" s="55">
        <f t="shared" si="22"/>
        <v>1125</v>
      </c>
      <c r="D60" s="55">
        <f t="shared" si="22"/>
        <v>1368</v>
      </c>
      <c r="E60" s="55">
        <f t="shared" si="22"/>
        <v>325</v>
      </c>
      <c r="F60" s="55">
        <f t="shared" si="22"/>
        <v>0</v>
      </c>
      <c r="G60" s="55">
        <f t="shared" si="22"/>
        <v>225</v>
      </c>
      <c r="H60" s="55">
        <f t="shared" si="22"/>
        <v>747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313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3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2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1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983</v>
      </c>
      <c r="C62" s="56">
        <f t="shared" si="22"/>
        <v>1125</v>
      </c>
      <c r="D62" s="56">
        <f t="shared" si="22"/>
        <v>1368</v>
      </c>
      <c r="E62" s="56">
        <f t="shared" si="22"/>
        <v>325</v>
      </c>
      <c r="F62" s="56">
        <f t="shared" si="22"/>
        <v>0</v>
      </c>
      <c r="G62" s="56">
        <f t="shared" si="22"/>
        <v>223</v>
      </c>
      <c r="H62" s="56">
        <f t="shared" si="22"/>
        <v>746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312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6</v>
      </c>
      <c r="D63" s="53">
        <f t="shared" si="22"/>
        <v>6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16</v>
      </c>
      <c r="C64" s="52">
        <f t="shared" si="22"/>
        <v>13</v>
      </c>
      <c r="D64" s="52">
        <f t="shared" si="22"/>
        <v>32</v>
      </c>
      <c r="E64" s="52">
        <f t="shared" si="22"/>
        <v>4</v>
      </c>
      <c r="F64" s="52">
        <f t="shared" si="22"/>
        <v>0</v>
      </c>
      <c r="G64" s="52">
        <f t="shared" si="22"/>
        <v>8</v>
      </c>
      <c r="H64" s="52">
        <f t="shared" si="22"/>
        <v>5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8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1</v>
      </c>
      <c r="D65" s="56">
        <f t="shared" si="22"/>
        <v>18</v>
      </c>
      <c r="E65" s="56">
        <f t="shared" si="22"/>
        <v>7</v>
      </c>
      <c r="F65" s="56">
        <f t="shared" si="22"/>
        <v>0</v>
      </c>
      <c r="G65" s="56">
        <f t="shared" si="22"/>
        <v>3</v>
      </c>
      <c r="H65" s="56">
        <f t="shared" si="22"/>
        <v>5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0.97453001819284413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0.9582107121836374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0.9898558462359851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2489.110143123833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1228.5012285012285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0.97471748707144223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1179.2452830188679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tabSelected="1" topLeftCell="I1" workbookViewId="0">
      <selection activeCell="V26" sqref="V2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89</v>
      </c>
      <c r="C5" s="8" t="s">
        <v>281</v>
      </c>
      <c r="D5" s="8" t="s">
        <v>78</v>
      </c>
      <c r="E5" s="108" t="s">
        <v>168</v>
      </c>
      <c r="F5" s="9"/>
      <c r="G5" s="8" t="s">
        <v>282</v>
      </c>
      <c r="H5" s="8" t="s">
        <v>127</v>
      </c>
      <c r="I5" s="108"/>
      <c r="J5" s="9"/>
      <c r="K5" s="8"/>
      <c r="L5" s="108"/>
      <c r="M5" s="108"/>
      <c r="N5" s="108"/>
      <c r="O5" s="9"/>
      <c r="P5" s="7"/>
      <c r="Q5" s="8" t="s">
        <v>281</v>
      </c>
      <c r="R5" s="8" t="s">
        <v>87</v>
      </c>
      <c r="S5" s="108" t="s">
        <v>168</v>
      </c>
      <c r="T5" s="9"/>
      <c r="U5" s="8" t="s">
        <v>81</v>
      </c>
      <c r="V5" s="8" t="s">
        <v>127</v>
      </c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>
        <v>102</v>
      </c>
      <c r="C6" s="12">
        <v>392</v>
      </c>
      <c r="D6" s="12">
        <v>318</v>
      </c>
      <c r="E6" s="109">
        <v>91</v>
      </c>
      <c r="F6" s="13"/>
      <c r="G6" s="12">
        <v>52</v>
      </c>
      <c r="H6" s="12">
        <v>255</v>
      </c>
      <c r="I6" s="109"/>
      <c r="J6" s="13"/>
      <c r="K6" s="12"/>
      <c r="L6" s="109"/>
      <c r="M6" s="109"/>
      <c r="N6" s="109"/>
      <c r="O6" s="13"/>
      <c r="P6" s="11"/>
      <c r="Q6" s="12">
        <v>65</v>
      </c>
      <c r="R6" s="12">
        <v>419</v>
      </c>
      <c r="S6" s="109">
        <v>149</v>
      </c>
      <c r="T6" s="13"/>
      <c r="U6" s="12">
        <v>175</v>
      </c>
      <c r="V6" s="12">
        <v>309</v>
      </c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6</v>
      </c>
      <c r="D7" s="16">
        <v>0</v>
      </c>
      <c r="E7" s="110">
        <v>0</v>
      </c>
      <c r="F7" s="17"/>
      <c r="G7" s="16">
        <v>1</v>
      </c>
      <c r="H7" s="16">
        <v>0</v>
      </c>
      <c r="I7" s="110"/>
      <c r="J7" s="17"/>
      <c r="K7" s="16"/>
      <c r="L7" s="110"/>
      <c r="M7" s="110"/>
      <c r="N7" s="110"/>
      <c r="O7" s="17"/>
      <c r="P7" s="15"/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>
        <v>102</v>
      </c>
      <c r="C8" s="20">
        <v>386</v>
      </c>
      <c r="D8" s="20">
        <v>318</v>
      </c>
      <c r="E8" s="111">
        <v>91</v>
      </c>
      <c r="F8" s="21"/>
      <c r="G8" s="20">
        <v>51</v>
      </c>
      <c r="H8" s="20">
        <v>255</v>
      </c>
      <c r="I8" s="111"/>
      <c r="J8" s="21"/>
      <c r="K8" s="20"/>
      <c r="L8" s="111"/>
      <c r="M8" s="111"/>
      <c r="N8" s="111"/>
      <c r="O8" s="21"/>
      <c r="P8" s="19"/>
      <c r="Q8" s="20">
        <v>65</v>
      </c>
      <c r="R8" s="20">
        <v>419</v>
      </c>
      <c r="S8" s="111">
        <v>149</v>
      </c>
      <c r="T8" s="21"/>
      <c r="U8" s="20">
        <v>175</v>
      </c>
      <c r="V8" s="20">
        <v>309</v>
      </c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8</v>
      </c>
      <c r="D10" s="28">
        <v>3</v>
      </c>
      <c r="E10" s="113">
        <v>1</v>
      </c>
      <c r="F10" s="29"/>
      <c r="G10" s="28">
        <v>0</v>
      </c>
      <c r="H10" s="28">
        <v>0</v>
      </c>
      <c r="I10" s="113"/>
      <c r="J10" s="29"/>
      <c r="K10" s="28"/>
      <c r="L10" s="113"/>
      <c r="M10" s="113"/>
      <c r="N10" s="113"/>
      <c r="O10" s="29"/>
      <c r="P10" s="27"/>
      <c r="Q10" s="28">
        <v>0</v>
      </c>
      <c r="R10" s="28">
        <v>2</v>
      </c>
      <c r="S10" s="113">
        <v>0</v>
      </c>
      <c r="T10" s="29"/>
      <c r="U10" s="28">
        <v>0</v>
      </c>
      <c r="V10" s="28">
        <v>0</v>
      </c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2</v>
      </c>
      <c r="E11" s="114">
        <v>0</v>
      </c>
      <c r="F11" s="33"/>
      <c r="G11" s="32">
        <v>3</v>
      </c>
      <c r="H11" s="32">
        <v>0</v>
      </c>
      <c r="I11" s="114"/>
      <c r="J11" s="33"/>
      <c r="K11" s="32"/>
      <c r="L11" s="114"/>
      <c r="M11" s="114"/>
      <c r="N11" s="114"/>
      <c r="O11" s="33"/>
      <c r="P11" s="31"/>
      <c r="Q11" s="32">
        <v>0</v>
      </c>
      <c r="R11" s="32">
        <v>1</v>
      </c>
      <c r="S11" s="114">
        <v>1</v>
      </c>
      <c r="T11" s="33"/>
      <c r="U11" s="32">
        <v>0</v>
      </c>
      <c r="V11" s="32">
        <v>0</v>
      </c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 t="s">
        <v>87</v>
      </c>
      <c r="E12" s="108"/>
      <c r="F12" s="9"/>
      <c r="G12" s="8" t="s">
        <v>81</v>
      </c>
      <c r="H12" s="8"/>
      <c r="I12" s="108"/>
      <c r="J12" s="9"/>
      <c r="K12" s="8"/>
      <c r="L12" s="108"/>
      <c r="M12" s="108"/>
      <c r="N12" s="108"/>
      <c r="O12" s="9"/>
      <c r="P12" s="7"/>
      <c r="Q12" s="8" t="s">
        <v>111</v>
      </c>
      <c r="R12" s="8" t="s">
        <v>128</v>
      </c>
      <c r="S12" s="108" t="s">
        <v>115</v>
      </c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>
        <v>85</v>
      </c>
      <c r="E13" s="109"/>
      <c r="F13" s="13"/>
      <c r="G13" s="12">
        <v>92</v>
      </c>
      <c r="H13" s="12"/>
      <c r="I13" s="109"/>
      <c r="J13" s="13"/>
      <c r="K13" s="12"/>
      <c r="L13" s="109"/>
      <c r="M13" s="109"/>
      <c r="N13" s="109"/>
      <c r="O13" s="13"/>
      <c r="P13" s="11"/>
      <c r="Q13" s="12">
        <v>278</v>
      </c>
      <c r="R13" s="12">
        <v>57</v>
      </c>
      <c r="S13" s="109">
        <v>92</v>
      </c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>
        <v>0</v>
      </c>
      <c r="E14" s="110"/>
      <c r="F14" s="17"/>
      <c r="G14" s="16">
        <v>0</v>
      </c>
      <c r="H14" s="16"/>
      <c r="I14" s="110"/>
      <c r="J14" s="17"/>
      <c r="K14" s="16"/>
      <c r="L14" s="110"/>
      <c r="M14" s="110"/>
      <c r="N14" s="110"/>
      <c r="O14" s="17"/>
      <c r="P14" s="15"/>
      <c r="Q14" s="16">
        <v>0</v>
      </c>
      <c r="R14" s="16">
        <v>0</v>
      </c>
      <c r="S14" s="110">
        <v>0</v>
      </c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>
        <v>85</v>
      </c>
      <c r="E15" s="111"/>
      <c r="F15" s="21"/>
      <c r="G15" s="20">
        <v>92</v>
      </c>
      <c r="H15" s="20"/>
      <c r="I15" s="111"/>
      <c r="J15" s="21"/>
      <c r="K15" s="20"/>
      <c r="L15" s="111"/>
      <c r="M15" s="111"/>
      <c r="N15" s="111"/>
      <c r="O15" s="21"/>
      <c r="P15" s="19"/>
      <c r="Q15" s="20">
        <v>278</v>
      </c>
      <c r="R15" s="20">
        <v>57</v>
      </c>
      <c r="S15" s="111">
        <v>92</v>
      </c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>
        <v>0</v>
      </c>
      <c r="E17" s="113"/>
      <c r="F17" s="29"/>
      <c r="G17" s="28">
        <v>0</v>
      </c>
      <c r="H17" s="28"/>
      <c r="I17" s="113"/>
      <c r="J17" s="29"/>
      <c r="K17" s="28"/>
      <c r="L17" s="113"/>
      <c r="M17" s="113"/>
      <c r="N17" s="113"/>
      <c r="O17" s="29"/>
      <c r="P17" s="27"/>
      <c r="Q17" s="28">
        <v>18</v>
      </c>
      <c r="R17" s="28">
        <v>0</v>
      </c>
      <c r="S17" s="113">
        <v>0</v>
      </c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>
        <v>0</v>
      </c>
      <c r="E18" s="114"/>
      <c r="F18" s="33"/>
      <c r="G18" s="32">
        <v>0</v>
      </c>
      <c r="H18" s="32"/>
      <c r="I18" s="114"/>
      <c r="J18" s="33"/>
      <c r="K18" s="32"/>
      <c r="L18" s="114"/>
      <c r="M18" s="114"/>
      <c r="N18" s="114"/>
      <c r="O18" s="33"/>
      <c r="P18" s="31"/>
      <c r="Q18" s="32">
        <v>1</v>
      </c>
      <c r="R18" s="32">
        <v>0</v>
      </c>
      <c r="S18" s="114">
        <v>0</v>
      </c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102</v>
      </c>
      <c r="C48" s="61">
        <f t="shared" ref="C48:AQ53" si="3">+C6+C13+C20+C27+C34+C41</f>
        <v>392</v>
      </c>
      <c r="D48" s="61">
        <f t="shared" si="3"/>
        <v>403</v>
      </c>
      <c r="E48" s="61">
        <f t="shared" si="3"/>
        <v>91</v>
      </c>
      <c r="F48" s="61">
        <f t="shared" si="3"/>
        <v>0</v>
      </c>
      <c r="G48" s="61">
        <f t="shared" si="3"/>
        <v>144</v>
      </c>
      <c r="H48" s="61">
        <f t="shared" si="3"/>
        <v>255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343</v>
      </c>
      <c r="R48" s="61">
        <f t="shared" si="3"/>
        <v>476</v>
      </c>
      <c r="S48" s="61">
        <f t="shared" si="3"/>
        <v>241</v>
      </c>
      <c r="T48" s="61">
        <f t="shared" si="3"/>
        <v>0</v>
      </c>
      <c r="U48" s="61">
        <f t="shared" si="3"/>
        <v>175</v>
      </c>
      <c r="V48" s="61">
        <f t="shared" si="3"/>
        <v>309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6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1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102</v>
      </c>
      <c r="C50" s="43">
        <f t="shared" si="4"/>
        <v>386</v>
      </c>
      <c r="D50" s="43">
        <f t="shared" si="4"/>
        <v>403</v>
      </c>
      <c r="E50" s="43">
        <f t="shared" si="4"/>
        <v>91</v>
      </c>
      <c r="F50" s="43">
        <f t="shared" si="4"/>
        <v>0</v>
      </c>
      <c r="G50" s="43">
        <f t="shared" si="3"/>
        <v>143</v>
      </c>
      <c r="H50" s="43">
        <f t="shared" si="3"/>
        <v>255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343</v>
      </c>
      <c r="R50" s="43">
        <f t="shared" si="3"/>
        <v>476</v>
      </c>
      <c r="S50" s="43">
        <f t="shared" si="3"/>
        <v>241</v>
      </c>
      <c r="T50" s="43">
        <f t="shared" si="3"/>
        <v>0</v>
      </c>
      <c r="U50" s="43">
        <f t="shared" si="3"/>
        <v>175</v>
      </c>
      <c r="V50" s="43">
        <f t="shared" si="3"/>
        <v>309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8</v>
      </c>
      <c r="D52" s="60">
        <f t="shared" si="4"/>
        <v>3</v>
      </c>
      <c r="E52" s="60">
        <f t="shared" si="4"/>
        <v>1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18</v>
      </c>
      <c r="R52" s="60">
        <f t="shared" si="3"/>
        <v>2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2</v>
      </c>
      <c r="E53" s="62">
        <f t="shared" si="4"/>
        <v>0</v>
      </c>
      <c r="F53" s="62">
        <f t="shared" si="4"/>
        <v>0</v>
      </c>
      <c r="G53" s="62">
        <f t="shared" si="3"/>
        <v>3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1</v>
      </c>
      <c r="R53" s="62">
        <f t="shared" si="3"/>
        <v>1</v>
      </c>
      <c r="S53" s="62">
        <f t="shared" si="3"/>
        <v>1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1</v>
      </c>
      <c r="C54" s="65">
        <f t="shared" ref="C54:AQ54" si="5">+IF(SUM(C48,C51:C53)&gt;0,SUM(C48)/SUM(C48,C51:C53),"")</f>
        <v>0.98</v>
      </c>
      <c r="D54" s="65">
        <f t="shared" si="5"/>
        <v>0.98774509803921573</v>
      </c>
      <c r="E54" s="65">
        <f>+IF(SUM(E48,E51:E53)&gt;0,SUM(E48)/SUM(E48,E51:E53),"")</f>
        <v>0.98913043478260865</v>
      </c>
      <c r="F54" s="65" t="str">
        <f t="shared" ref="F54:G54" si="6">+IF(SUM(F48,F51:F53)&gt;0,SUM(F48)/SUM(F48,F51:F53),"")</f>
        <v/>
      </c>
      <c r="G54" s="65">
        <f t="shared" si="6"/>
        <v>0.97959183673469385</v>
      </c>
      <c r="H54" s="65">
        <f t="shared" ref="H54" si="7">+IF(SUM(H48,H51:H53)&gt;0,SUM(H48)/SUM(H48,H51:H53),"")</f>
        <v>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>
        <f t="shared" si="5"/>
        <v>0.9475138121546961</v>
      </c>
      <c r="R54" s="65">
        <f t="shared" si="5"/>
        <v>0.99373695198329859</v>
      </c>
      <c r="S54" s="65">
        <f>+IF(SUM(S48,S51:S53)&gt;0,SUM(S48)/SUM(S48,S51:S53),"")</f>
        <v>0.99586776859504134</v>
      </c>
      <c r="T54" s="65" t="str">
        <f t="shared" ref="T54:V54" si="9">+IF(SUM(T48,T51:T53)&gt;0,SUM(T48)/SUM(T48,T51:T53),"")</f>
        <v/>
      </c>
      <c r="U54" s="65">
        <f t="shared" si="9"/>
        <v>1</v>
      </c>
      <c r="V54" s="65">
        <f t="shared" si="9"/>
        <v>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0</v>
      </c>
      <c r="C55" s="68">
        <f t="shared" ref="C55:AQ55" si="13">+IF(SUM(C50,C49)&gt;0,1000000*(SUM(C49)/SUM(C49:C50)),"")</f>
        <v>15306.122448979591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>
        <f t="shared" si="14"/>
        <v>6944.4444444444443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102</v>
      </c>
      <c r="C60" s="55">
        <f t="shared" si="22"/>
        <v>735</v>
      </c>
      <c r="D60" s="55">
        <f t="shared" si="22"/>
        <v>879</v>
      </c>
      <c r="E60" s="55">
        <f t="shared" si="22"/>
        <v>332</v>
      </c>
      <c r="F60" s="55">
        <f t="shared" si="22"/>
        <v>0</v>
      </c>
      <c r="G60" s="55">
        <f t="shared" si="22"/>
        <v>319</v>
      </c>
      <c r="H60" s="55">
        <f t="shared" si="22"/>
        <v>564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6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1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102</v>
      </c>
      <c r="C62" s="56">
        <f t="shared" si="22"/>
        <v>729</v>
      </c>
      <c r="D62" s="56">
        <f t="shared" si="22"/>
        <v>879</v>
      </c>
      <c r="E62" s="56">
        <f t="shared" si="22"/>
        <v>332</v>
      </c>
      <c r="F62" s="56">
        <f t="shared" si="22"/>
        <v>0</v>
      </c>
      <c r="G62" s="56">
        <f t="shared" si="22"/>
        <v>318</v>
      </c>
      <c r="H62" s="56">
        <f t="shared" si="22"/>
        <v>564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26</v>
      </c>
      <c r="D64" s="52">
        <f t="shared" si="22"/>
        <v>5</v>
      </c>
      <c r="E64" s="52">
        <f t="shared" si="22"/>
        <v>1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1</v>
      </c>
      <c r="D65" s="56">
        <f t="shared" si="22"/>
        <v>3</v>
      </c>
      <c r="E65" s="56">
        <f t="shared" si="22"/>
        <v>1</v>
      </c>
      <c r="F65" s="56">
        <f t="shared" si="22"/>
        <v>0</v>
      </c>
      <c r="G65" s="56">
        <f t="shared" si="22"/>
        <v>3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0.9878917378917379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0.98532227185705168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5046.8637346791638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0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0.98653651969033995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2388.263391334016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L37" sqref="L37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sqref="A1:XFD1048576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0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0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0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0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0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workbookViewId="0">
      <selection activeCell="A38" sqref="A38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/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/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/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/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/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/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K48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ref="G48" si="4">+G6+G13+G20+G27+G34+G41</f>
        <v>0</v>
      </c>
      <c r="H48" s="61">
        <f t="shared" ref="H48:J48" si="5">+H6+H13+H20+H27+H34+H41</f>
        <v>0</v>
      </c>
      <c r="I48" s="61">
        <f t="shared" si="5"/>
        <v>0</v>
      </c>
      <c r="J48" s="61">
        <f t="shared" si="5"/>
        <v>0</v>
      </c>
      <c r="K48" s="61">
        <f t="shared" si="3"/>
        <v>0</v>
      </c>
      <c r="L48" s="61">
        <f t="shared" ref="L48:AQ48" si="6">+L6+L13+L20+L27+L34+L41</f>
        <v>0</v>
      </c>
      <c r="M48" s="61">
        <f t="shared" si="6"/>
        <v>0</v>
      </c>
      <c r="N48" s="61">
        <f t="shared" si="6"/>
        <v>0</v>
      </c>
      <c r="O48" s="61">
        <f t="shared" si="6"/>
        <v>0</v>
      </c>
      <c r="P48" s="61">
        <f t="shared" si="6"/>
        <v>0</v>
      </c>
      <c r="Q48" s="61">
        <f t="shared" si="6"/>
        <v>0</v>
      </c>
      <c r="R48" s="61">
        <f t="shared" si="6"/>
        <v>0</v>
      </c>
      <c r="S48" s="61">
        <f t="shared" si="6"/>
        <v>0</v>
      </c>
      <c r="T48" s="61">
        <f t="shared" si="6"/>
        <v>0</v>
      </c>
      <c r="U48" s="61">
        <f t="shared" si="6"/>
        <v>0</v>
      </c>
      <c r="V48" s="61">
        <f t="shared" si="6"/>
        <v>0</v>
      </c>
      <c r="W48" s="61">
        <f t="shared" si="6"/>
        <v>0</v>
      </c>
      <c r="X48" s="61">
        <f t="shared" si="6"/>
        <v>0</v>
      </c>
      <c r="Y48" s="61">
        <f t="shared" si="6"/>
        <v>0</v>
      </c>
      <c r="Z48" s="61">
        <f t="shared" si="6"/>
        <v>0</v>
      </c>
      <c r="AA48" s="61">
        <f t="shared" si="6"/>
        <v>0</v>
      </c>
      <c r="AB48" s="61">
        <f t="shared" si="6"/>
        <v>0</v>
      </c>
      <c r="AC48" s="61">
        <f t="shared" si="6"/>
        <v>0</v>
      </c>
      <c r="AD48" s="61">
        <f t="shared" si="6"/>
        <v>0</v>
      </c>
      <c r="AE48" s="61">
        <f t="shared" si="6"/>
        <v>0</v>
      </c>
      <c r="AF48" s="61">
        <f t="shared" si="6"/>
        <v>0</v>
      </c>
      <c r="AG48" s="61">
        <f t="shared" si="6"/>
        <v>0</v>
      </c>
      <c r="AH48" s="61">
        <f t="shared" si="6"/>
        <v>0</v>
      </c>
      <c r="AI48" s="61">
        <f t="shared" si="6"/>
        <v>0</v>
      </c>
      <c r="AJ48" s="61">
        <f t="shared" si="6"/>
        <v>0</v>
      </c>
      <c r="AK48" s="61">
        <f t="shared" si="6"/>
        <v>0</v>
      </c>
      <c r="AL48" s="61">
        <f t="shared" si="6"/>
        <v>0</v>
      </c>
      <c r="AM48" s="61">
        <f t="shared" si="6"/>
        <v>0</v>
      </c>
      <c r="AN48" s="61">
        <f t="shared" si="6"/>
        <v>0</v>
      </c>
      <c r="AO48" s="61">
        <f t="shared" si="6"/>
        <v>0</v>
      </c>
      <c r="AP48" s="61">
        <f t="shared" ref="AP48" si="7">+AP6+AP13+AP20+AP27+AP34+AP41</f>
        <v>0</v>
      </c>
      <c r="AQ48" s="61">
        <f t="shared" si="6"/>
        <v>0</v>
      </c>
    </row>
    <row r="49" spans="1:43" x14ac:dyDescent="0.2">
      <c r="A49" s="54" t="s">
        <v>1</v>
      </c>
      <c r="B49" s="43">
        <f t="shared" ref="B49:K49" si="8">+B7+B14+B21+B28+B35+B42</f>
        <v>0</v>
      </c>
      <c r="C49" s="43">
        <f t="shared" si="8"/>
        <v>0</v>
      </c>
      <c r="D49" s="43">
        <f t="shared" si="8"/>
        <v>0</v>
      </c>
      <c r="E49" s="43">
        <f t="shared" si="8"/>
        <v>0</v>
      </c>
      <c r="F49" s="43">
        <f t="shared" si="8"/>
        <v>0</v>
      </c>
      <c r="G49" s="43">
        <f t="shared" ref="G49" si="9">+G7+G14+G21+G28+G35+G42</f>
        <v>0</v>
      </c>
      <c r="H49" s="43">
        <f t="shared" ref="H49:J49" si="10">+H7+H14+H21+H28+H35+H42</f>
        <v>0</v>
      </c>
      <c r="I49" s="43">
        <f t="shared" si="10"/>
        <v>0</v>
      </c>
      <c r="J49" s="43">
        <f t="shared" si="10"/>
        <v>0</v>
      </c>
      <c r="K49" s="43">
        <f t="shared" si="8"/>
        <v>0</v>
      </c>
      <c r="L49" s="43">
        <f t="shared" ref="L49:AQ49" si="11">+L7+L14+L21+L28+L35+L42</f>
        <v>0</v>
      </c>
      <c r="M49" s="43">
        <f t="shared" si="11"/>
        <v>0</v>
      </c>
      <c r="N49" s="43">
        <f t="shared" ref="N49" si="12">+N7+N14+N21+N28+N35+N42</f>
        <v>0</v>
      </c>
      <c r="O49" s="43">
        <f t="shared" si="11"/>
        <v>0</v>
      </c>
      <c r="P49" s="43">
        <f t="shared" si="11"/>
        <v>0</v>
      </c>
      <c r="Q49" s="43">
        <f t="shared" si="11"/>
        <v>0</v>
      </c>
      <c r="R49" s="43">
        <f t="shared" si="11"/>
        <v>0</v>
      </c>
      <c r="S49" s="43">
        <f t="shared" si="11"/>
        <v>0</v>
      </c>
      <c r="T49" s="43">
        <f t="shared" si="11"/>
        <v>0</v>
      </c>
      <c r="U49" s="43">
        <f t="shared" si="11"/>
        <v>0</v>
      </c>
      <c r="V49" s="43">
        <f t="shared" si="11"/>
        <v>0</v>
      </c>
      <c r="W49" s="43">
        <f t="shared" si="11"/>
        <v>0</v>
      </c>
      <c r="X49" s="43">
        <f t="shared" si="11"/>
        <v>0</v>
      </c>
      <c r="Y49" s="43">
        <f t="shared" si="11"/>
        <v>0</v>
      </c>
      <c r="Z49" s="43">
        <f t="shared" si="11"/>
        <v>0</v>
      </c>
      <c r="AA49" s="43">
        <f t="shared" si="11"/>
        <v>0</v>
      </c>
      <c r="AB49" s="43">
        <f t="shared" ref="AB49" si="13">+AB7+AB14+AB21+AB28+AB35+AB42</f>
        <v>0</v>
      </c>
      <c r="AC49" s="43">
        <f t="shared" si="11"/>
        <v>0</v>
      </c>
      <c r="AD49" s="43">
        <f t="shared" si="11"/>
        <v>0</v>
      </c>
      <c r="AE49" s="43">
        <f t="shared" si="11"/>
        <v>0</v>
      </c>
      <c r="AF49" s="43">
        <f t="shared" si="11"/>
        <v>0</v>
      </c>
      <c r="AG49" s="43">
        <f t="shared" si="11"/>
        <v>0</v>
      </c>
      <c r="AH49" s="43">
        <f t="shared" si="11"/>
        <v>0</v>
      </c>
      <c r="AI49" s="43">
        <f t="shared" si="11"/>
        <v>0</v>
      </c>
      <c r="AJ49" s="43">
        <f t="shared" si="11"/>
        <v>0</v>
      </c>
      <c r="AK49" s="43">
        <f t="shared" si="11"/>
        <v>0</v>
      </c>
      <c r="AL49" s="43">
        <f t="shared" si="11"/>
        <v>0</v>
      </c>
      <c r="AM49" s="43">
        <f t="shared" si="11"/>
        <v>0</v>
      </c>
      <c r="AN49" s="43">
        <f t="shared" si="11"/>
        <v>0</v>
      </c>
      <c r="AO49" s="43">
        <f t="shared" si="11"/>
        <v>0</v>
      </c>
      <c r="AP49" s="43">
        <f t="shared" ref="AP49" si="14">+AP7+AP14+AP21+AP28+AP35+AP42</f>
        <v>0</v>
      </c>
      <c r="AQ49" s="43">
        <f t="shared" si="11"/>
        <v>0</v>
      </c>
    </row>
    <row r="50" spans="1:43" x14ac:dyDescent="0.2">
      <c r="A50" s="54" t="s">
        <v>2</v>
      </c>
      <c r="B50" s="43">
        <f t="shared" ref="B50:K50" si="15">+B8+B15+B22+B29+B36+B43</f>
        <v>0</v>
      </c>
      <c r="C50" s="43">
        <f t="shared" si="15"/>
        <v>0</v>
      </c>
      <c r="D50" s="43">
        <f t="shared" si="15"/>
        <v>0</v>
      </c>
      <c r="E50" s="43">
        <f t="shared" si="15"/>
        <v>0</v>
      </c>
      <c r="F50" s="43">
        <f t="shared" si="15"/>
        <v>0</v>
      </c>
      <c r="G50" s="43">
        <f t="shared" ref="G50" si="16">+G8+G15+G22+G29+G36+G43</f>
        <v>0</v>
      </c>
      <c r="H50" s="43">
        <f t="shared" ref="H50:J50" si="17">+H8+H15+H22+H29+H36+H43</f>
        <v>0</v>
      </c>
      <c r="I50" s="43">
        <f t="shared" si="17"/>
        <v>0</v>
      </c>
      <c r="J50" s="43">
        <f t="shared" si="17"/>
        <v>0</v>
      </c>
      <c r="K50" s="43">
        <f t="shared" si="15"/>
        <v>0</v>
      </c>
      <c r="L50" s="43">
        <f t="shared" ref="L50:AQ50" si="18">+L8+L15+L22+L29+L36+L43</f>
        <v>0</v>
      </c>
      <c r="M50" s="43">
        <f t="shared" si="18"/>
        <v>0</v>
      </c>
      <c r="N50" s="43">
        <f t="shared" ref="N50" si="19">+N8+N15+N22+N29+N36+N43</f>
        <v>0</v>
      </c>
      <c r="O50" s="43">
        <f t="shared" si="18"/>
        <v>0</v>
      </c>
      <c r="P50" s="43">
        <f t="shared" si="18"/>
        <v>0</v>
      </c>
      <c r="Q50" s="43">
        <f t="shared" si="18"/>
        <v>0</v>
      </c>
      <c r="R50" s="43">
        <f t="shared" si="18"/>
        <v>0</v>
      </c>
      <c r="S50" s="43">
        <f t="shared" si="18"/>
        <v>0</v>
      </c>
      <c r="T50" s="43">
        <f t="shared" si="18"/>
        <v>0</v>
      </c>
      <c r="U50" s="43">
        <f t="shared" si="18"/>
        <v>0</v>
      </c>
      <c r="V50" s="43">
        <f t="shared" si="18"/>
        <v>0</v>
      </c>
      <c r="W50" s="43">
        <f t="shared" si="18"/>
        <v>0</v>
      </c>
      <c r="X50" s="43">
        <f t="shared" si="18"/>
        <v>0</v>
      </c>
      <c r="Y50" s="43">
        <f t="shared" si="18"/>
        <v>0</v>
      </c>
      <c r="Z50" s="43">
        <f t="shared" si="18"/>
        <v>0</v>
      </c>
      <c r="AA50" s="43">
        <f t="shared" si="18"/>
        <v>0</v>
      </c>
      <c r="AB50" s="43">
        <f t="shared" ref="AB50" si="20">+AB8+AB15+AB22+AB29+AB36+AB43</f>
        <v>0</v>
      </c>
      <c r="AC50" s="43">
        <f t="shared" si="18"/>
        <v>0</v>
      </c>
      <c r="AD50" s="43">
        <f t="shared" si="18"/>
        <v>0</v>
      </c>
      <c r="AE50" s="43">
        <f t="shared" si="18"/>
        <v>0</v>
      </c>
      <c r="AF50" s="43">
        <f t="shared" si="18"/>
        <v>0</v>
      </c>
      <c r="AG50" s="43">
        <f t="shared" si="18"/>
        <v>0</v>
      </c>
      <c r="AH50" s="43">
        <f t="shared" si="18"/>
        <v>0</v>
      </c>
      <c r="AI50" s="43">
        <f t="shared" si="18"/>
        <v>0</v>
      </c>
      <c r="AJ50" s="43">
        <f t="shared" si="18"/>
        <v>0</v>
      </c>
      <c r="AK50" s="43">
        <f t="shared" si="18"/>
        <v>0</v>
      </c>
      <c r="AL50" s="43">
        <f t="shared" si="18"/>
        <v>0</v>
      </c>
      <c r="AM50" s="43">
        <f t="shared" si="18"/>
        <v>0</v>
      </c>
      <c r="AN50" s="43">
        <f t="shared" si="18"/>
        <v>0</v>
      </c>
      <c r="AO50" s="43">
        <f t="shared" si="18"/>
        <v>0</v>
      </c>
      <c r="AP50" s="43">
        <f t="shared" ref="AP50" si="21">+AP8+AP15+AP22+AP29+AP36+AP43</f>
        <v>0</v>
      </c>
      <c r="AQ50" s="43">
        <f t="shared" si="18"/>
        <v>0</v>
      </c>
    </row>
    <row r="51" spans="1:43" ht="13.5" thickBot="1" x14ac:dyDescent="0.25">
      <c r="A51" s="45" t="s">
        <v>3</v>
      </c>
      <c r="B51" s="62">
        <f t="shared" ref="B51:K51" si="22">+B9+B16+B23+B30+B37+B44</f>
        <v>0</v>
      </c>
      <c r="C51" s="62">
        <f t="shared" si="22"/>
        <v>0</v>
      </c>
      <c r="D51" s="62">
        <f t="shared" si="22"/>
        <v>0</v>
      </c>
      <c r="E51" s="62">
        <f t="shared" si="22"/>
        <v>0</v>
      </c>
      <c r="F51" s="62">
        <f t="shared" si="22"/>
        <v>0</v>
      </c>
      <c r="G51" s="62">
        <f t="shared" ref="G51" si="23">+G9+G16+G23+G30+G37+G44</f>
        <v>0</v>
      </c>
      <c r="H51" s="62">
        <f t="shared" ref="H51:J51" si="24">+H9+H16+H23+H30+H37+H44</f>
        <v>0</v>
      </c>
      <c r="I51" s="62">
        <f t="shared" si="24"/>
        <v>0</v>
      </c>
      <c r="J51" s="62">
        <f t="shared" si="24"/>
        <v>0</v>
      </c>
      <c r="K51" s="62">
        <f t="shared" si="22"/>
        <v>0</v>
      </c>
      <c r="L51" s="62">
        <f t="shared" ref="L51:AQ51" si="25">+L9+L16+L23+L30+L37+L44</f>
        <v>0</v>
      </c>
      <c r="M51" s="62">
        <f t="shared" si="25"/>
        <v>0</v>
      </c>
      <c r="N51" s="62">
        <f t="shared" ref="N51" si="26">+N9+N16+N23+N30+N37+N44</f>
        <v>0</v>
      </c>
      <c r="O51" s="62">
        <f t="shared" si="25"/>
        <v>0</v>
      </c>
      <c r="P51" s="62">
        <f t="shared" si="25"/>
        <v>0</v>
      </c>
      <c r="Q51" s="62">
        <f t="shared" si="25"/>
        <v>0</v>
      </c>
      <c r="R51" s="62">
        <f t="shared" si="25"/>
        <v>0</v>
      </c>
      <c r="S51" s="62">
        <f t="shared" si="25"/>
        <v>0</v>
      </c>
      <c r="T51" s="62">
        <f t="shared" si="25"/>
        <v>0</v>
      </c>
      <c r="U51" s="62">
        <f t="shared" si="25"/>
        <v>0</v>
      </c>
      <c r="V51" s="62">
        <f t="shared" si="25"/>
        <v>0</v>
      </c>
      <c r="W51" s="62">
        <f t="shared" si="25"/>
        <v>0</v>
      </c>
      <c r="X51" s="62">
        <f t="shared" si="25"/>
        <v>0</v>
      </c>
      <c r="Y51" s="62">
        <f t="shared" si="25"/>
        <v>0</v>
      </c>
      <c r="Z51" s="62">
        <f t="shared" si="25"/>
        <v>0</v>
      </c>
      <c r="AA51" s="62">
        <f t="shared" si="25"/>
        <v>0</v>
      </c>
      <c r="AB51" s="62">
        <f t="shared" ref="AB51" si="27">+AB9+AB16+AB23+AB30+AB37+AB44</f>
        <v>0</v>
      </c>
      <c r="AC51" s="62">
        <f t="shared" si="25"/>
        <v>0</v>
      </c>
      <c r="AD51" s="62">
        <f t="shared" si="25"/>
        <v>0</v>
      </c>
      <c r="AE51" s="62">
        <f t="shared" si="25"/>
        <v>0</v>
      </c>
      <c r="AF51" s="62">
        <f t="shared" si="25"/>
        <v>0</v>
      </c>
      <c r="AG51" s="62">
        <f t="shared" si="25"/>
        <v>0</v>
      </c>
      <c r="AH51" s="62">
        <f t="shared" si="25"/>
        <v>0</v>
      </c>
      <c r="AI51" s="62">
        <f t="shared" si="25"/>
        <v>0</v>
      </c>
      <c r="AJ51" s="62">
        <f t="shared" si="25"/>
        <v>0</v>
      </c>
      <c r="AK51" s="62">
        <f t="shared" si="25"/>
        <v>0</v>
      </c>
      <c r="AL51" s="62">
        <f t="shared" si="25"/>
        <v>0</v>
      </c>
      <c r="AM51" s="62">
        <f t="shared" si="25"/>
        <v>0</v>
      </c>
      <c r="AN51" s="62">
        <f t="shared" si="25"/>
        <v>0</v>
      </c>
      <c r="AO51" s="62">
        <f t="shared" si="25"/>
        <v>0</v>
      </c>
      <c r="AP51" s="62">
        <f t="shared" ref="AP51" si="28">+AP9+AP16+AP23+AP30+AP37+AP44</f>
        <v>0</v>
      </c>
      <c r="AQ51" s="62">
        <f t="shared" si="25"/>
        <v>0</v>
      </c>
    </row>
    <row r="52" spans="1:43" x14ac:dyDescent="0.2">
      <c r="A52" s="63" t="s">
        <v>4</v>
      </c>
      <c r="B52" s="60">
        <f t="shared" ref="B52:K52" si="29">+B10+B17+B24+B31+B38+B45</f>
        <v>0</v>
      </c>
      <c r="C52" s="60">
        <f t="shared" si="29"/>
        <v>0</v>
      </c>
      <c r="D52" s="60">
        <f t="shared" si="29"/>
        <v>0</v>
      </c>
      <c r="E52" s="60">
        <f t="shared" si="29"/>
        <v>0</v>
      </c>
      <c r="F52" s="60">
        <f t="shared" si="29"/>
        <v>0</v>
      </c>
      <c r="G52" s="60">
        <f t="shared" ref="G52" si="30">+G10+G17+G24+G31+G38+G45</f>
        <v>0</v>
      </c>
      <c r="H52" s="60">
        <f t="shared" ref="H52:J52" si="31">+H10+H17+H24+H31+H38+H45</f>
        <v>0</v>
      </c>
      <c r="I52" s="60">
        <f t="shared" si="31"/>
        <v>0</v>
      </c>
      <c r="J52" s="60">
        <f t="shared" si="31"/>
        <v>0</v>
      </c>
      <c r="K52" s="60">
        <f t="shared" si="29"/>
        <v>0</v>
      </c>
      <c r="L52" s="60">
        <f t="shared" ref="L52:AQ52" si="32">+L10+L17+L24+L31+L38+L45</f>
        <v>0</v>
      </c>
      <c r="M52" s="60">
        <f t="shared" si="32"/>
        <v>0</v>
      </c>
      <c r="N52" s="60">
        <f t="shared" ref="N52" si="33">+N10+N17+N24+N31+N38+N45</f>
        <v>0</v>
      </c>
      <c r="O52" s="60">
        <f t="shared" si="32"/>
        <v>0</v>
      </c>
      <c r="P52" s="60">
        <f t="shared" si="32"/>
        <v>0</v>
      </c>
      <c r="Q52" s="60">
        <f t="shared" si="32"/>
        <v>0</v>
      </c>
      <c r="R52" s="60">
        <f t="shared" si="32"/>
        <v>0</v>
      </c>
      <c r="S52" s="60">
        <f t="shared" si="32"/>
        <v>0</v>
      </c>
      <c r="T52" s="60">
        <f t="shared" si="32"/>
        <v>0</v>
      </c>
      <c r="U52" s="60">
        <f t="shared" si="32"/>
        <v>0</v>
      </c>
      <c r="V52" s="60">
        <f t="shared" si="32"/>
        <v>0</v>
      </c>
      <c r="W52" s="60">
        <f t="shared" si="32"/>
        <v>0</v>
      </c>
      <c r="X52" s="60">
        <f t="shared" si="32"/>
        <v>0</v>
      </c>
      <c r="Y52" s="60">
        <f t="shared" si="32"/>
        <v>0</v>
      </c>
      <c r="Z52" s="60">
        <f t="shared" si="32"/>
        <v>0</v>
      </c>
      <c r="AA52" s="60">
        <f t="shared" si="32"/>
        <v>0</v>
      </c>
      <c r="AB52" s="60">
        <f t="shared" ref="AB52" si="34">+AB10+AB17+AB24+AB31+AB38+AB45</f>
        <v>0</v>
      </c>
      <c r="AC52" s="60">
        <f t="shared" si="32"/>
        <v>0</v>
      </c>
      <c r="AD52" s="60">
        <f t="shared" si="32"/>
        <v>0</v>
      </c>
      <c r="AE52" s="60">
        <f t="shared" si="32"/>
        <v>0</v>
      </c>
      <c r="AF52" s="60">
        <f t="shared" si="32"/>
        <v>0</v>
      </c>
      <c r="AG52" s="60">
        <f t="shared" si="32"/>
        <v>0</v>
      </c>
      <c r="AH52" s="60">
        <f t="shared" si="32"/>
        <v>0</v>
      </c>
      <c r="AI52" s="60">
        <f t="shared" si="32"/>
        <v>0</v>
      </c>
      <c r="AJ52" s="60">
        <f t="shared" si="32"/>
        <v>0</v>
      </c>
      <c r="AK52" s="60">
        <f t="shared" si="32"/>
        <v>0</v>
      </c>
      <c r="AL52" s="60">
        <f t="shared" si="32"/>
        <v>0</v>
      </c>
      <c r="AM52" s="60">
        <f t="shared" si="32"/>
        <v>0</v>
      </c>
      <c r="AN52" s="60">
        <f t="shared" si="32"/>
        <v>0</v>
      </c>
      <c r="AO52" s="60">
        <f t="shared" si="32"/>
        <v>0</v>
      </c>
      <c r="AP52" s="60">
        <f t="shared" ref="AP52" si="35">+AP10+AP17+AP24+AP31+AP38+AP45</f>
        <v>0</v>
      </c>
      <c r="AQ52" s="60">
        <f t="shared" si="32"/>
        <v>0</v>
      </c>
    </row>
    <row r="53" spans="1:43" ht="13.5" thickBot="1" x14ac:dyDescent="0.25">
      <c r="A53" s="45" t="s">
        <v>5</v>
      </c>
      <c r="B53" s="62">
        <f t="shared" ref="B53:K53" si="36">+B11+B18+B25+B32+B39+B46</f>
        <v>0</v>
      </c>
      <c r="C53" s="62">
        <f t="shared" si="36"/>
        <v>0</v>
      </c>
      <c r="D53" s="62">
        <f t="shared" si="36"/>
        <v>0</v>
      </c>
      <c r="E53" s="62">
        <f t="shared" si="36"/>
        <v>0</v>
      </c>
      <c r="F53" s="62">
        <f t="shared" si="36"/>
        <v>0</v>
      </c>
      <c r="G53" s="62">
        <f t="shared" ref="G53" si="37">+G11+G18+G25+G32+G39+G46</f>
        <v>0</v>
      </c>
      <c r="H53" s="62">
        <f t="shared" ref="H53:J53" si="38">+H11+H18+H25+H32+H39+H46</f>
        <v>0</v>
      </c>
      <c r="I53" s="62">
        <f t="shared" si="38"/>
        <v>0</v>
      </c>
      <c r="J53" s="62">
        <f t="shared" si="38"/>
        <v>0</v>
      </c>
      <c r="K53" s="62">
        <f t="shared" si="36"/>
        <v>0</v>
      </c>
      <c r="L53" s="62">
        <f t="shared" ref="L53:AQ53" si="39">+L11+L18+L25+L32+L39+L46</f>
        <v>0</v>
      </c>
      <c r="M53" s="62">
        <f t="shared" si="39"/>
        <v>0</v>
      </c>
      <c r="N53" s="62">
        <f t="shared" ref="N53" si="40">+N11+N18+N25+N32+N39+N46</f>
        <v>0</v>
      </c>
      <c r="O53" s="62">
        <f t="shared" si="39"/>
        <v>0</v>
      </c>
      <c r="P53" s="62">
        <f t="shared" si="39"/>
        <v>0</v>
      </c>
      <c r="Q53" s="62">
        <f t="shared" si="39"/>
        <v>0</v>
      </c>
      <c r="R53" s="62">
        <f t="shared" si="39"/>
        <v>0</v>
      </c>
      <c r="S53" s="62">
        <f t="shared" si="39"/>
        <v>0</v>
      </c>
      <c r="T53" s="62">
        <f t="shared" si="39"/>
        <v>0</v>
      </c>
      <c r="U53" s="62">
        <f t="shared" si="39"/>
        <v>0</v>
      </c>
      <c r="V53" s="62">
        <f t="shared" si="39"/>
        <v>0</v>
      </c>
      <c r="W53" s="62">
        <f t="shared" si="39"/>
        <v>0</v>
      </c>
      <c r="X53" s="62">
        <f t="shared" si="39"/>
        <v>0</v>
      </c>
      <c r="Y53" s="62">
        <f t="shared" si="39"/>
        <v>0</v>
      </c>
      <c r="Z53" s="62">
        <f t="shared" si="39"/>
        <v>0</v>
      </c>
      <c r="AA53" s="62">
        <f t="shared" si="39"/>
        <v>0</v>
      </c>
      <c r="AB53" s="62">
        <f t="shared" ref="AB53" si="41">+AB11+AB18+AB25+AB32+AB39+AB46</f>
        <v>0</v>
      </c>
      <c r="AC53" s="62">
        <f t="shared" si="39"/>
        <v>0</v>
      </c>
      <c r="AD53" s="62">
        <f t="shared" si="39"/>
        <v>0</v>
      </c>
      <c r="AE53" s="62">
        <f t="shared" si="39"/>
        <v>0</v>
      </c>
      <c r="AF53" s="62">
        <f t="shared" si="39"/>
        <v>0</v>
      </c>
      <c r="AG53" s="62">
        <f t="shared" si="39"/>
        <v>0</v>
      </c>
      <c r="AH53" s="62">
        <f t="shared" si="39"/>
        <v>0</v>
      </c>
      <c r="AI53" s="62">
        <f t="shared" si="39"/>
        <v>0</v>
      </c>
      <c r="AJ53" s="62">
        <f t="shared" si="39"/>
        <v>0</v>
      </c>
      <c r="AK53" s="62">
        <f t="shared" si="39"/>
        <v>0</v>
      </c>
      <c r="AL53" s="62">
        <f t="shared" si="39"/>
        <v>0</v>
      </c>
      <c r="AM53" s="62">
        <f t="shared" si="39"/>
        <v>0</v>
      </c>
      <c r="AN53" s="62">
        <f t="shared" si="39"/>
        <v>0</v>
      </c>
      <c r="AO53" s="62">
        <f t="shared" si="39"/>
        <v>0</v>
      </c>
      <c r="AP53" s="62">
        <f t="shared" ref="AP53" si="42">+AP11+AP18+AP25+AP32+AP39+AP46</f>
        <v>0</v>
      </c>
      <c r="AQ53" s="62">
        <f t="shared" si="39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43">+IF(SUM(C48,C51:C53)&gt;0,SUM(C48)/SUM(C48,C51:C53),"")</f>
        <v/>
      </c>
      <c r="D54" s="65" t="str">
        <f t="shared" si="43"/>
        <v/>
      </c>
      <c r="E54" s="65" t="str">
        <f>+IF(SUM(E48,E51:E53)&gt;0,SUM(E48)/SUM(E48,E51:E53),"")</f>
        <v/>
      </c>
      <c r="F54" s="65" t="str">
        <f t="shared" ref="F54:G54" si="44">+IF(SUM(F48,F51:F53)&gt;0,SUM(F48)/SUM(F48,F51:F53),"")</f>
        <v/>
      </c>
      <c r="G54" s="65" t="str">
        <f t="shared" si="44"/>
        <v/>
      </c>
      <c r="H54" s="65" t="str">
        <f t="shared" ref="H54" si="45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46">+IF(SUM(J48,J51:J53)&gt;0,SUM(J48)/SUM(J48,J51:J53),"")</f>
        <v/>
      </c>
      <c r="K54" s="65" t="str">
        <f t="shared" si="43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43"/>
        <v/>
      </c>
      <c r="P54" s="65" t="str">
        <f t="shared" si="43"/>
        <v/>
      </c>
      <c r="Q54" s="65" t="str">
        <f t="shared" si="43"/>
        <v/>
      </c>
      <c r="R54" s="65" t="str">
        <f t="shared" ref="R54" si="47">+IF(SUM(R48,R51:R53)&gt;0,SUM(R48)/SUM(R48,R51:R53),"")</f>
        <v/>
      </c>
      <c r="S54" s="65" t="str">
        <f>+IF(SUM(S48,S51:S53)&gt;0,SUM(S48)/SUM(S48,S51:S53),"")</f>
        <v/>
      </c>
      <c r="T54" s="65" t="str">
        <f t="shared" ref="T54:V54" si="48">+IF(SUM(T48,T51:T53)&gt;0,SUM(T48)/SUM(T48,T51:T53),"")</f>
        <v/>
      </c>
      <c r="U54" s="65" t="str">
        <f t="shared" si="48"/>
        <v/>
      </c>
      <c r="V54" s="65" t="str">
        <f t="shared" si="48"/>
        <v/>
      </c>
      <c r="W54" s="65" t="str">
        <f>+IF(SUM(W48,W51:W53)&gt;0,SUM(W48)/SUM(W48,W51:W53),"")</f>
        <v/>
      </c>
      <c r="X54" s="65" t="str">
        <f t="shared" ref="X54" si="49">+IF(SUM(X48,X51:X53)&gt;0,SUM(X48)/SUM(X48,X51:X53),"")</f>
        <v/>
      </c>
      <c r="Y54" s="65" t="str">
        <f t="shared" si="43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43"/>
        <v/>
      </c>
      <c r="AD54" s="65" t="str">
        <f t="shared" si="43"/>
        <v/>
      </c>
      <c r="AE54" s="65" t="str">
        <f t="shared" si="43"/>
        <v/>
      </c>
      <c r="AF54" s="65" t="str">
        <f t="shared" si="43"/>
        <v/>
      </c>
      <c r="AG54" s="65" t="str">
        <f>+IF(SUM(AG48,AG51:AG53)&gt;0,SUM(AG48)/SUM(AG48,AG51:AG53),"")</f>
        <v/>
      </c>
      <c r="AH54" s="65" t="str">
        <f t="shared" ref="AH54:AJ54" si="50">+IF(SUM(AH48,AH51:AH53)&gt;0,SUM(AH48)/SUM(AH48,AH51:AH53),"")</f>
        <v/>
      </c>
      <c r="AI54" s="65" t="str">
        <f t="shared" si="50"/>
        <v/>
      </c>
      <c r="AJ54" s="65" t="str">
        <f t="shared" si="50"/>
        <v/>
      </c>
      <c r="AK54" s="65" t="str">
        <f>+IF(SUM(AK48,AK51:AK53)&gt;0,SUM(AK48)/SUM(AK48,AK51:AK53),"")</f>
        <v/>
      </c>
      <c r="AL54" s="65" t="str">
        <f t="shared" ref="AL54" si="51">+IF(SUM(AL48,AL51:AL53)&gt;0,SUM(AL48)/SUM(AL48,AL51:AL53),"")</f>
        <v/>
      </c>
      <c r="AM54" s="65" t="str">
        <f t="shared" si="43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43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52">+IF(SUM(C50,C49)&gt;0,1000000*(SUM(C49)/SUM(C49:C50)),"")</f>
        <v/>
      </c>
      <c r="D55" s="68" t="str">
        <f t="shared" si="52"/>
        <v/>
      </c>
      <c r="E55" s="68" t="str">
        <f>+IF(SUM(E50,E49)&gt;0,1000000*(SUM(E49)/SUM(E49:E50)),"")</f>
        <v/>
      </c>
      <c r="F55" s="68" t="str">
        <f t="shared" ref="F55:G55" si="53">+IF(SUM(F50,F49)&gt;0,1000000*(SUM(F49)/SUM(F49:F50)),"")</f>
        <v/>
      </c>
      <c r="G55" s="68" t="str">
        <f t="shared" si="53"/>
        <v/>
      </c>
      <c r="H55" s="68" t="str">
        <f t="shared" ref="H55" si="54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55">+IF(SUM(J50,J49)&gt;0,1000000*(SUM(J49)/SUM(J49:J50)),"")</f>
        <v/>
      </c>
      <c r="K55" s="68" t="str">
        <f t="shared" si="52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52"/>
        <v/>
      </c>
      <c r="P55" s="68" t="str">
        <f t="shared" si="52"/>
        <v/>
      </c>
      <c r="Q55" s="68" t="str">
        <f t="shared" si="52"/>
        <v/>
      </c>
      <c r="R55" s="68" t="str">
        <f t="shared" ref="R55" si="56">+IF(SUM(R50,R49)&gt;0,1000000*(SUM(R49)/SUM(R49:R50)),"")</f>
        <v/>
      </c>
      <c r="S55" s="68" t="str">
        <f>+IF(SUM(S50,S49)&gt;0,1000000*(SUM(S49)/SUM(S49:S50)),"")</f>
        <v/>
      </c>
      <c r="T55" s="68" t="str">
        <f t="shared" ref="T55:V55" si="57">+IF(SUM(T50,T49)&gt;0,1000000*(SUM(T49)/SUM(T49:T50)),"")</f>
        <v/>
      </c>
      <c r="U55" s="68" t="str">
        <f t="shared" si="57"/>
        <v/>
      </c>
      <c r="V55" s="68" t="str">
        <f t="shared" si="57"/>
        <v/>
      </c>
      <c r="W55" s="68" t="str">
        <f>+IF(SUM(W50,W49)&gt;0,1000000*(SUM(W49)/SUM(W49:W50)),"")</f>
        <v/>
      </c>
      <c r="X55" s="68" t="str">
        <f t="shared" ref="X55" si="58">+IF(SUM(X50,X49)&gt;0,1000000*(SUM(X49)/SUM(X49:X50)),"")</f>
        <v/>
      </c>
      <c r="Y55" s="68" t="str">
        <f t="shared" si="52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52"/>
        <v/>
      </c>
      <c r="AD55" s="68" t="str">
        <f t="shared" si="52"/>
        <v/>
      </c>
      <c r="AE55" s="68" t="str">
        <f t="shared" si="52"/>
        <v/>
      </c>
      <c r="AF55" s="68" t="str">
        <f t="shared" si="52"/>
        <v/>
      </c>
      <c r="AG55" s="68" t="str">
        <f>+IF(SUM(AG50,AG49)&gt;0,1000000*(SUM(AG49)/SUM(AG49:AG50)),"")</f>
        <v/>
      </c>
      <c r="AH55" s="68" t="str">
        <f t="shared" ref="AH55:AJ55" si="59">+IF(SUM(AH50,AH49)&gt;0,1000000*(SUM(AH49)/SUM(AH49:AH50)),"")</f>
        <v/>
      </c>
      <c r="AI55" s="68" t="str">
        <f t="shared" si="59"/>
        <v/>
      </c>
      <c r="AJ55" s="68" t="str">
        <f t="shared" si="59"/>
        <v/>
      </c>
      <c r="AK55" s="68" t="str">
        <f>+IF(SUM(AK50,AK49)&gt;0,1000000*(SUM(AK49)/SUM(AK49:AK50)),"")</f>
        <v/>
      </c>
      <c r="AL55" s="68" t="str">
        <f t="shared" ref="AL55" si="60">+IF(SUM(AL50,AL49)&gt;0,1000000*(SUM(AL49)/SUM(AL49:AL50)),"")</f>
        <v/>
      </c>
      <c r="AM55" s="68" t="str">
        <f t="shared" si="52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52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61">+C4</f>
        <v>OBC 2</v>
      </c>
      <c r="D59" s="206" t="str">
        <f t="shared" si="61"/>
        <v>OBC 3</v>
      </c>
      <c r="E59" s="206" t="str">
        <f t="shared" si="61"/>
        <v>BS LBC</v>
      </c>
      <c r="F59" s="206" t="str">
        <f t="shared" si="61"/>
        <v>BS BRI</v>
      </c>
      <c r="G59" s="206" t="str">
        <f t="shared" ref="G59" si="62">+G4</f>
        <v>AOH/MZ</v>
      </c>
      <c r="H59" s="206" t="str">
        <f t="shared" ref="H59:J59" si="63">+H4</f>
        <v>NG4</v>
      </c>
      <c r="I59" s="206" t="str">
        <f t="shared" si="63"/>
        <v>SPRING B 
PARK</v>
      </c>
      <c r="J59" s="206" t="str">
        <f t="shared" si="63"/>
        <v>SPRING B
SERVIS</v>
      </c>
      <c r="K59" s="206" t="str">
        <f t="shared" si="61"/>
        <v>SPRING B
W/F</v>
      </c>
      <c r="L59" s="206" t="str">
        <f t="shared" si="61"/>
        <v>WEDGE</v>
      </c>
      <c r="M59" s="206" t="str">
        <f t="shared" si="61"/>
        <v>NG4 Piggybag</v>
      </c>
      <c r="N59" s="206" t="str">
        <f>N4</f>
        <v>R1</v>
      </c>
      <c r="O59" s="206" t="str">
        <f t="shared" si="61"/>
        <v>R2</v>
      </c>
    </row>
    <row r="60" spans="1:43" x14ac:dyDescent="0.2">
      <c r="A60" s="46" t="s">
        <v>0</v>
      </c>
      <c r="B60" s="55">
        <f t="shared" ref="B60:N65" si="64">+B48+P48+AD48</f>
        <v>0</v>
      </c>
      <c r="C60" s="55">
        <f t="shared" si="64"/>
        <v>0</v>
      </c>
      <c r="D60" s="55">
        <f t="shared" si="64"/>
        <v>0</v>
      </c>
      <c r="E60" s="55">
        <f t="shared" si="64"/>
        <v>0</v>
      </c>
      <c r="F60" s="55">
        <f t="shared" si="64"/>
        <v>0</v>
      </c>
      <c r="G60" s="55">
        <f t="shared" si="64"/>
        <v>0</v>
      </c>
      <c r="H60" s="55">
        <f t="shared" si="64"/>
        <v>0</v>
      </c>
      <c r="I60" s="55">
        <f t="shared" si="64"/>
        <v>0</v>
      </c>
      <c r="J60" s="55">
        <f t="shared" si="64"/>
        <v>0</v>
      </c>
      <c r="K60" s="55">
        <f t="shared" si="64"/>
        <v>0</v>
      </c>
      <c r="L60" s="55">
        <f t="shared" si="64"/>
        <v>0</v>
      </c>
      <c r="M60" s="55">
        <f t="shared" si="64"/>
        <v>0</v>
      </c>
      <c r="N60" s="55">
        <f t="shared" si="64"/>
        <v>0</v>
      </c>
      <c r="O60" s="55">
        <f t="shared" ref="O60:O65" si="65">+O48+AC48+AQ48</f>
        <v>0</v>
      </c>
    </row>
    <row r="61" spans="1:43" x14ac:dyDescent="0.2">
      <c r="A61" s="57" t="s">
        <v>1</v>
      </c>
      <c r="B61" s="52">
        <f t="shared" si="64"/>
        <v>0</v>
      </c>
      <c r="C61" s="52">
        <f t="shared" si="64"/>
        <v>0</v>
      </c>
      <c r="D61" s="52">
        <f t="shared" si="64"/>
        <v>0</v>
      </c>
      <c r="E61" s="52">
        <f t="shared" si="64"/>
        <v>0</v>
      </c>
      <c r="F61" s="52">
        <f t="shared" si="64"/>
        <v>0</v>
      </c>
      <c r="G61" s="52">
        <f t="shared" si="64"/>
        <v>0</v>
      </c>
      <c r="H61" s="52">
        <f t="shared" si="64"/>
        <v>0</v>
      </c>
      <c r="I61" s="52">
        <f t="shared" si="64"/>
        <v>0</v>
      </c>
      <c r="J61" s="52">
        <f t="shared" si="64"/>
        <v>0</v>
      </c>
      <c r="K61" s="52">
        <f t="shared" si="64"/>
        <v>0</v>
      </c>
      <c r="L61" s="52">
        <f t="shared" si="64"/>
        <v>0</v>
      </c>
      <c r="M61" s="52">
        <f t="shared" si="64"/>
        <v>0</v>
      </c>
      <c r="N61" s="52">
        <f t="shared" si="64"/>
        <v>0</v>
      </c>
      <c r="O61" s="52">
        <f t="shared" si="65"/>
        <v>0</v>
      </c>
    </row>
    <row r="62" spans="1:43" ht="13.5" thickBot="1" x14ac:dyDescent="0.25">
      <c r="A62" s="47" t="s">
        <v>2</v>
      </c>
      <c r="B62" s="56">
        <f t="shared" si="64"/>
        <v>0</v>
      </c>
      <c r="C62" s="56">
        <f t="shared" si="64"/>
        <v>0</v>
      </c>
      <c r="D62" s="56">
        <f t="shared" si="64"/>
        <v>0</v>
      </c>
      <c r="E62" s="56">
        <f t="shared" si="64"/>
        <v>0</v>
      </c>
      <c r="F62" s="56">
        <f t="shared" si="64"/>
        <v>0</v>
      </c>
      <c r="G62" s="56">
        <f t="shared" si="64"/>
        <v>0</v>
      </c>
      <c r="H62" s="56">
        <f t="shared" si="64"/>
        <v>0</v>
      </c>
      <c r="I62" s="56">
        <f t="shared" si="64"/>
        <v>0</v>
      </c>
      <c r="J62" s="56">
        <f t="shared" si="64"/>
        <v>0</v>
      </c>
      <c r="K62" s="56">
        <f t="shared" si="64"/>
        <v>0</v>
      </c>
      <c r="L62" s="56">
        <f t="shared" si="64"/>
        <v>0</v>
      </c>
      <c r="M62" s="56">
        <f t="shared" si="64"/>
        <v>0</v>
      </c>
      <c r="N62" s="56">
        <f t="shared" si="64"/>
        <v>0</v>
      </c>
      <c r="O62" s="56">
        <f t="shared" si="65"/>
        <v>0</v>
      </c>
    </row>
    <row r="63" spans="1:43" x14ac:dyDescent="0.2">
      <c r="A63" s="58" t="s">
        <v>3</v>
      </c>
      <c r="B63" s="53">
        <f t="shared" si="64"/>
        <v>0</v>
      </c>
      <c r="C63" s="53">
        <f t="shared" si="64"/>
        <v>0</v>
      </c>
      <c r="D63" s="53">
        <f t="shared" si="64"/>
        <v>0</v>
      </c>
      <c r="E63" s="53">
        <f t="shared" si="64"/>
        <v>0</v>
      </c>
      <c r="F63" s="53">
        <f t="shared" si="64"/>
        <v>0</v>
      </c>
      <c r="G63" s="53">
        <f t="shared" si="64"/>
        <v>0</v>
      </c>
      <c r="H63" s="53">
        <f t="shared" si="64"/>
        <v>0</v>
      </c>
      <c r="I63" s="53">
        <f t="shared" si="64"/>
        <v>0</v>
      </c>
      <c r="J63" s="53">
        <f t="shared" si="64"/>
        <v>0</v>
      </c>
      <c r="K63" s="53">
        <f t="shared" si="64"/>
        <v>0</v>
      </c>
      <c r="L63" s="53">
        <f t="shared" si="64"/>
        <v>0</v>
      </c>
      <c r="M63" s="53">
        <f t="shared" si="64"/>
        <v>0</v>
      </c>
      <c r="N63" s="53">
        <f t="shared" si="64"/>
        <v>0</v>
      </c>
      <c r="O63" s="53">
        <f t="shared" si="65"/>
        <v>0</v>
      </c>
    </row>
    <row r="64" spans="1:43" x14ac:dyDescent="0.2">
      <c r="A64" s="57" t="s">
        <v>4</v>
      </c>
      <c r="B64" s="52">
        <f t="shared" si="64"/>
        <v>0</v>
      </c>
      <c r="C64" s="52">
        <f t="shared" si="64"/>
        <v>0</v>
      </c>
      <c r="D64" s="52">
        <f t="shared" si="64"/>
        <v>0</v>
      </c>
      <c r="E64" s="52">
        <f t="shared" si="64"/>
        <v>0</v>
      </c>
      <c r="F64" s="52">
        <f t="shared" si="64"/>
        <v>0</v>
      </c>
      <c r="G64" s="52">
        <f t="shared" si="64"/>
        <v>0</v>
      </c>
      <c r="H64" s="52">
        <f t="shared" si="64"/>
        <v>0</v>
      </c>
      <c r="I64" s="52">
        <f t="shared" si="64"/>
        <v>0</v>
      </c>
      <c r="J64" s="52">
        <f t="shared" si="64"/>
        <v>0</v>
      </c>
      <c r="K64" s="52">
        <f t="shared" si="64"/>
        <v>0</v>
      </c>
      <c r="L64" s="52">
        <f t="shared" si="64"/>
        <v>0</v>
      </c>
      <c r="M64" s="52">
        <f t="shared" si="64"/>
        <v>0</v>
      </c>
      <c r="N64" s="52">
        <f t="shared" si="64"/>
        <v>0</v>
      </c>
      <c r="O64" s="52">
        <f t="shared" si="65"/>
        <v>0</v>
      </c>
    </row>
    <row r="65" spans="1:43" ht="13.5" thickBot="1" x14ac:dyDescent="0.25">
      <c r="A65" s="47" t="s">
        <v>5</v>
      </c>
      <c r="B65" s="56">
        <f t="shared" si="64"/>
        <v>0</v>
      </c>
      <c r="C65" s="56">
        <f t="shared" si="64"/>
        <v>0</v>
      </c>
      <c r="D65" s="56">
        <f t="shared" si="64"/>
        <v>0</v>
      </c>
      <c r="E65" s="56">
        <f t="shared" si="64"/>
        <v>0</v>
      </c>
      <c r="F65" s="56">
        <f t="shared" si="64"/>
        <v>0</v>
      </c>
      <c r="G65" s="56">
        <f t="shared" si="64"/>
        <v>0</v>
      </c>
      <c r="H65" s="56">
        <f t="shared" si="64"/>
        <v>0</v>
      </c>
      <c r="I65" s="56">
        <f t="shared" si="64"/>
        <v>0</v>
      </c>
      <c r="J65" s="56">
        <f t="shared" si="64"/>
        <v>0</v>
      </c>
      <c r="K65" s="56">
        <f t="shared" si="64"/>
        <v>0</v>
      </c>
      <c r="L65" s="56">
        <f t="shared" si="64"/>
        <v>0</v>
      </c>
      <c r="M65" s="56">
        <f t="shared" si="64"/>
        <v>0</v>
      </c>
      <c r="N65" s="56">
        <f t="shared" si="64"/>
        <v>0</v>
      </c>
      <c r="O65" s="56">
        <f t="shared" si="65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 t="str">
        <f>+IF(SUM(AD48:AQ48,AD51:AQ53)&gt;0,SUM(AD48:AQ48)/SUM(AD48:AQ48,AD51:AQ53),"")</f>
        <v/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 t="str">
        <f>+IF(SUM(AD50:AQ50,AD49:AQ49)&gt;0,1000000*(SUM(AD49:AQ49)/SUM(AD49:AQ50)),"")</f>
        <v/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 t="str">
        <f>+IF(SUM(B48:AQ48,B51:AQ53)&gt;0,SUM(B48:AQ48)/SUM(B48:AQ48,B51:AQ53),"")</f>
        <v/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 t="str">
        <f>+IF(SUM(B50:AQ50,B49:AQ49)&gt;0,1000000*(SUM(B49:AQ49)/SUM(B49:AQ50)),"")</f>
        <v/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B71:AE71"/>
    <mergeCell ref="B70:AE70"/>
    <mergeCell ref="AD67:AQ67"/>
    <mergeCell ref="AD68:AQ68"/>
    <mergeCell ref="A3:A4"/>
    <mergeCell ref="AD3:AQ3"/>
    <mergeCell ref="P3:AC3"/>
    <mergeCell ref="B3:O3"/>
    <mergeCell ref="A58:O58"/>
    <mergeCell ref="B67:O67"/>
    <mergeCell ref="B68:O68"/>
    <mergeCell ref="P67:AC67"/>
    <mergeCell ref="P68:AC68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1"/>
  <sheetViews>
    <sheetView showGridLines="0" topLeftCell="AA1" workbookViewId="0">
      <selection activeCell="AI12" sqref="AI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/>
      <c r="D5" s="8"/>
      <c r="E5" s="108"/>
      <c r="F5" s="9"/>
      <c r="G5" s="8"/>
      <c r="H5" s="8"/>
      <c r="I5" s="108"/>
      <c r="J5" s="9"/>
      <c r="K5" s="8"/>
      <c r="L5" s="108"/>
      <c r="M5" s="108"/>
      <c r="N5" s="108"/>
      <c r="O5" s="9"/>
      <c r="P5" s="7"/>
      <c r="Q5" s="8"/>
      <c r="R5" s="8"/>
      <c r="S5" s="108"/>
      <c r="T5" s="9"/>
      <c r="U5" s="8"/>
      <c r="V5" s="8"/>
      <c r="W5" s="108"/>
      <c r="X5" s="9"/>
      <c r="Y5" s="8"/>
      <c r="Z5" s="108"/>
      <c r="AA5" s="108"/>
      <c r="AB5" s="108"/>
      <c r="AC5" s="9"/>
      <c r="AD5" s="10"/>
      <c r="AE5" s="8"/>
      <c r="AF5" s="8"/>
      <c r="AG5" s="108"/>
      <c r="AH5" s="9"/>
      <c r="AI5" s="8" t="s">
        <v>79</v>
      </c>
      <c r="AJ5" s="8"/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/>
      <c r="C6" s="12"/>
      <c r="D6" s="12"/>
      <c r="E6" s="109"/>
      <c r="F6" s="13"/>
      <c r="G6" s="12"/>
      <c r="H6" s="12"/>
      <c r="I6" s="109"/>
      <c r="J6" s="13"/>
      <c r="K6" s="12"/>
      <c r="L6" s="109"/>
      <c r="M6" s="109"/>
      <c r="N6" s="109"/>
      <c r="O6" s="13"/>
      <c r="P6" s="11"/>
      <c r="Q6" s="12"/>
      <c r="R6" s="12"/>
      <c r="S6" s="109"/>
      <c r="T6" s="13"/>
      <c r="U6" s="12"/>
      <c r="V6" s="12"/>
      <c r="W6" s="109"/>
      <c r="X6" s="13"/>
      <c r="Y6" s="12"/>
      <c r="Z6" s="109"/>
      <c r="AA6" s="109"/>
      <c r="AB6" s="109"/>
      <c r="AC6" s="13"/>
      <c r="AD6" s="14"/>
      <c r="AE6" s="12"/>
      <c r="AF6" s="12"/>
      <c r="AG6" s="109"/>
      <c r="AH6" s="13"/>
      <c r="AI6" s="12">
        <v>96</v>
      </c>
      <c r="AJ6" s="12"/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/>
      <c r="C7" s="16"/>
      <c r="D7" s="16"/>
      <c r="E7" s="110"/>
      <c r="F7" s="17"/>
      <c r="G7" s="16"/>
      <c r="H7" s="16"/>
      <c r="I7" s="110"/>
      <c r="J7" s="17"/>
      <c r="K7" s="16"/>
      <c r="L7" s="110"/>
      <c r="M7" s="110"/>
      <c r="N7" s="110"/>
      <c r="O7" s="17"/>
      <c r="P7" s="15"/>
      <c r="Q7" s="16"/>
      <c r="R7" s="16"/>
      <c r="S7" s="110"/>
      <c r="T7" s="17"/>
      <c r="U7" s="16"/>
      <c r="V7" s="16"/>
      <c r="W7" s="110"/>
      <c r="X7" s="17"/>
      <c r="Y7" s="16"/>
      <c r="Z7" s="110"/>
      <c r="AA7" s="110"/>
      <c r="AB7" s="110"/>
      <c r="AC7" s="17"/>
      <c r="AD7" s="18"/>
      <c r="AE7" s="16"/>
      <c r="AF7" s="16"/>
      <c r="AG7" s="110"/>
      <c r="AH7" s="17"/>
      <c r="AI7" s="16">
        <v>0</v>
      </c>
      <c r="AJ7" s="16"/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/>
      <c r="C8" s="20"/>
      <c r="D8" s="20"/>
      <c r="E8" s="111"/>
      <c r="F8" s="21"/>
      <c r="G8" s="20"/>
      <c r="H8" s="20"/>
      <c r="I8" s="111"/>
      <c r="J8" s="21"/>
      <c r="K8" s="20"/>
      <c r="L8" s="111"/>
      <c r="M8" s="111"/>
      <c r="N8" s="111"/>
      <c r="O8" s="21"/>
      <c r="P8" s="19"/>
      <c r="Q8" s="20"/>
      <c r="R8" s="20"/>
      <c r="S8" s="111"/>
      <c r="T8" s="21"/>
      <c r="U8" s="20"/>
      <c r="V8" s="20"/>
      <c r="W8" s="111"/>
      <c r="X8" s="21"/>
      <c r="Y8" s="20"/>
      <c r="Z8" s="111"/>
      <c r="AA8" s="111"/>
      <c r="AB8" s="111"/>
      <c r="AC8" s="21"/>
      <c r="AD8" s="22"/>
      <c r="AE8" s="20"/>
      <c r="AF8" s="20"/>
      <c r="AG8" s="111"/>
      <c r="AH8" s="21"/>
      <c r="AI8" s="20">
        <v>96</v>
      </c>
      <c r="AJ8" s="20"/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/>
      <c r="D10" s="28"/>
      <c r="E10" s="113"/>
      <c r="F10" s="29"/>
      <c r="G10" s="28"/>
      <c r="H10" s="28"/>
      <c r="I10" s="113"/>
      <c r="J10" s="29"/>
      <c r="K10" s="28"/>
      <c r="L10" s="113"/>
      <c r="M10" s="113"/>
      <c r="N10" s="113"/>
      <c r="O10" s="29"/>
      <c r="P10" s="27"/>
      <c r="Q10" s="28"/>
      <c r="R10" s="28"/>
      <c r="S10" s="113"/>
      <c r="T10" s="29"/>
      <c r="U10" s="28"/>
      <c r="V10" s="28"/>
      <c r="W10" s="113"/>
      <c r="X10" s="29"/>
      <c r="Y10" s="28"/>
      <c r="Z10" s="113"/>
      <c r="AA10" s="113"/>
      <c r="AB10" s="113"/>
      <c r="AC10" s="29"/>
      <c r="AD10" s="30"/>
      <c r="AE10" s="28"/>
      <c r="AF10" s="28"/>
      <c r="AG10" s="113"/>
      <c r="AH10" s="29"/>
      <c r="AI10" s="28">
        <v>1</v>
      </c>
      <c r="AJ10" s="28"/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/>
      <c r="D11" s="32"/>
      <c r="E11" s="114"/>
      <c r="F11" s="33"/>
      <c r="G11" s="32"/>
      <c r="H11" s="32"/>
      <c r="I11" s="114"/>
      <c r="J11" s="33"/>
      <c r="K11" s="32"/>
      <c r="L11" s="114"/>
      <c r="M11" s="114"/>
      <c r="N11" s="114"/>
      <c r="O11" s="33"/>
      <c r="P11" s="31"/>
      <c r="Q11" s="32"/>
      <c r="R11" s="32"/>
      <c r="S11" s="114"/>
      <c r="T11" s="33"/>
      <c r="U11" s="32"/>
      <c r="V11" s="32"/>
      <c r="W11" s="114"/>
      <c r="X11" s="33"/>
      <c r="Y11" s="32"/>
      <c r="Z11" s="114"/>
      <c r="AA11" s="114"/>
      <c r="AB11" s="114"/>
      <c r="AC11" s="33"/>
      <c r="AD11" s="34"/>
      <c r="AE11" s="32"/>
      <c r="AF11" s="32"/>
      <c r="AG11" s="114"/>
      <c r="AH11" s="33"/>
      <c r="AI11" s="32">
        <v>0</v>
      </c>
      <c r="AJ11" s="32"/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/>
      <c r="E12" s="108"/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/>
      <c r="AF12" s="8"/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/>
      <c r="E13" s="109"/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/>
      <c r="AF13" s="12"/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/>
      <c r="E14" s="110"/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/>
      <c r="AF14" s="16"/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/>
      <c r="E15" s="111"/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/>
      <c r="AF15" s="20"/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/>
      <c r="E17" s="113"/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/>
      <c r="AF17" s="28"/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/>
      <c r="E18" s="114"/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/>
      <c r="AF18" s="32"/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0</v>
      </c>
      <c r="D48" s="61">
        <f t="shared" si="3"/>
        <v>0</v>
      </c>
      <c r="E48" s="61">
        <f t="shared" si="3"/>
        <v>0</v>
      </c>
      <c r="F48" s="61">
        <f t="shared" si="3"/>
        <v>0</v>
      </c>
      <c r="G48" s="61">
        <f t="shared" si="3"/>
        <v>0</v>
      </c>
      <c r="H48" s="61">
        <f t="shared" si="3"/>
        <v>0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0</v>
      </c>
      <c r="Q48" s="61">
        <f t="shared" si="3"/>
        <v>0</v>
      </c>
      <c r="R48" s="61">
        <f t="shared" si="3"/>
        <v>0</v>
      </c>
      <c r="S48" s="61">
        <f t="shared" si="3"/>
        <v>0</v>
      </c>
      <c r="T48" s="61">
        <f t="shared" si="3"/>
        <v>0</v>
      </c>
      <c r="U48" s="61">
        <f t="shared" si="3"/>
        <v>0</v>
      </c>
      <c r="V48" s="61">
        <f t="shared" si="3"/>
        <v>0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0</v>
      </c>
      <c r="AF48" s="61">
        <f t="shared" si="3"/>
        <v>0</v>
      </c>
      <c r="AG48" s="61">
        <f t="shared" si="3"/>
        <v>0</v>
      </c>
      <c r="AH48" s="61">
        <f t="shared" si="3"/>
        <v>0</v>
      </c>
      <c r="AI48" s="61">
        <f t="shared" si="3"/>
        <v>96</v>
      </c>
      <c r="AJ48" s="61">
        <f t="shared" si="3"/>
        <v>0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0</v>
      </c>
      <c r="D50" s="43">
        <f t="shared" si="4"/>
        <v>0</v>
      </c>
      <c r="E50" s="43">
        <f t="shared" si="4"/>
        <v>0</v>
      </c>
      <c r="F50" s="43">
        <f t="shared" si="4"/>
        <v>0</v>
      </c>
      <c r="G50" s="43">
        <f t="shared" si="3"/>
        <v>0</v>
      </c>
      <c r="H50" s="43">
        <f t="shared" si="3"/>
        <v>0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0</v>
      </c>
      <c r="Q50" s="43">
        <f t="shared" si="3"/>
        <v>0</v>
      </c>
      <c r="R50" s="43">
        <f t="shared" si="3"/>
        <v>0</v>
      </c>
      <c r="S50" s="43">
        <f t="shared" si="3"/>
        <v>0</v>
      </c>
      <c r="T50" s="43">
        <f t="shared" si="3"/>
        <v>0</v>
      </c>
      <c r="U50" s="43">
        <f t="shared" si="3"/>
        <v>0</v>
      </c>
      <c r="V50" s="43">
        <f t="shared" si="3"/>
        <v>0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0</v>
      </c>
      <c r="AF50" s="43">
        <f t="shared" si="3"/>
        <v>0</v>
      </c>
      <c r="AG50" s="43">
        <f t="shared" si="3"/>
        <v>0</v>
      </c>
      <c r="AH50" s="43">
        <f t="shared" si="3"/>
        <v>0</v>
      </c>
      <c r="AI50" s="43">
        <f t="shared" si="3"/>
        <v>96</v>
      </c>
      <c r="AJ50" s="43">
        <f t="shared" si="3"/>
        <v>0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0</v>
      </c>
      <c r="D52" s="60">
        <f t="shared" si="4"/>
        <v>0</v>
      </c>
      <c r="E52" s="60">
        <f t="shared" si="4"/>
        <v>0</v>
      </c>
      <c r="F52" s="60">
        <f t="shared" si="4"/>
        <v>0</v>
      </c>
      <c r="G52" s="60">
        <f t="shared" si="3"/>
        <v>0</v>
      </c>
      <c r="H52" s="60">
        <f t="shared" si="3"/>
        <v>0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0</v>
      </c>
      <c r="Q52" s="60">
        <f t="shared" si="3"/>
        <v>0</v>
      </c>
      <c r="R52" s="60">
        <f t="shared" si="3"/>
        <v>0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0</v>
      </c>
      <c r="AF52" s="60">
        <f t="shared" si="3"/>
        <v>0</v>
      </c>
      <c r="AG52" s="60">
        <f t="shared" si="3"/>
        <v>0</v>
      </c>
      <c r="AH52" s="60">
        <f t="shared" si="3"/>
        <v>0</v>
      </c>
      <c r="AI52" s="60">
        <f t="shared" si="3"/>
        <v>1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0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0</v>
      </c>
      <c r="R53" s="62">
        <f t="shared" si="3"/>
        <v>0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 t="str">
        <f t="shared" ref="C54:AQ54" si="5">+IF(SUM(C48,C51:C53)&gt;0,SUM(C48)/SUM(C48,C51:C53),"")</f>
        <v/>
      </c>
      <c r="D54" s="65" t="str">
        <f t="shared" si="5"/>
        <v/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 t="str">
        <f t="shared" ref="H54" si="7">+IF(SUM(H48,H51:H53)&gt;0,SUM(H48)/SUM(H48,H51:H53),"")</f>
        <v/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 t="str">
        <f t="shared" si="5"/>
        <v/>
      </c>
      <c r="Q54" s="65" t="str">
        <f t="shared" si="5"/>
        <v/>
      </c>
      <c r="R54" s="65" t="str">
        <f t="shared" si="5"/>
        <v/>
      </c>
      <c r="S54" s="65" t="str">
        <f>+IF(SUM(S48,S51:S53)&gt;0,SUM(S48)/SUM(S48,S51:S53),"")</f>
        <v/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 t="str">
        <f t="shared" si="9"/>
        <v/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 t="str">
        <f t="shared" si="5"/>
        <v/>
      </c>
      <c r="AF54" s="65" t="str">
        <f t="shared" si="5"/>
        <v/>
      </c>
      <c r="AG54" s="65" t="str">
        <f>+IF(SUM(AG48,AG51:AG53)&gt;0,SUM(AG48)/SUM(AG48,AG51:AG53),"")</f>
        <v/>
      </c>
      <c r="AH54" s="65" t="str">
        <f t="shared" ref="AH54:AJ54" si="11">+IF(SUM(AH48,AH51:AH53)&gt;0,SUM(AH48)/SUM(AH48,AH51:AH53),"")</f>
        <v/>
      </c>
      <c r="AI54" s="65">
        <f t="shared" si="11"/>
        <v>0.98969072164948457</v>
      </c>
      <c r="AJ54" s="65" t="str">
        <f t="shared" si="11"/>
        <v/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 t="str">
        <f t="shared" ref="C55:AQ55" si="13">+IF(SUM(C50,C49)&gt;0,1000000*(SUM(C49)/SUM(C49:C50)),"")</f>
        <v/>
      </c>
      <c r="D55" s="68" t="str">
        <f t="shared" si="13"/>
        <v/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 t="str">
        <f t="shared" ref="H55" si="15">+IF(SUM(H50,H49)&gt;0,1000000*(SUM(H49)/SUM(H49:H50)),"")</f>
        <v/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 t="str">
        <f t="shared" si="13"/>
        <v/>
      </c>
      <c r="Q55" s="68" t="str">
        <f t="shared" si="13"/>
        <v/>
      </c>
      <c r="R55" s="68" t="str">
        <f t="shared" si="13"/>
        <v/>
      </c>
      <c r="S55" s="68" t="str">
        <f>+IF(SUM(S50,S49)&gt;0,1000000*(SUM(S49)/SUM(S49:S50)),"")</f>
        <v/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 t="str">
        <f t="shared" si="17"/>
        <v/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 t="str">
        <f t="shared" si="13"/>
        <v/>
      </c>
      <c r="AF55" s="68" t="str">
        <f t="shared" si="13"/>
        <v/>
      </c>
      <c r="AG55" s="68" t="str">
        <f>+IF(SUM(AG50,AG49)&gt;0,1000000*(SUM(AG49)/SUM(AG49:AG50)),"")</f>
        <v/>
      </c>
      <c r="AH55" s="68" t="str">
        <f t="shared" ref="AH55:AJ55" si="19">+IF(SUM(AH50,AH49)&gt;0,1000000*(SUM(AH49)/SUM(AH49:AH50)),"")</f>
        <v/>
      </c>
      <c r="AI55" s="68">
        <f t="shared" si="19"/>
        <v>0</v>
      </c>
      <c r="AJ55" s="68" t="str">
        <f t="shared" si="19"/>
        <v/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0</v>
      </c>
      <c r="C60" s="55">
        <f t="shared" si="22"/>
        <v>0</v>
      </c>
      <c r="D60" s="55">
        <f t="shared" si="22"/>
        <v>0</v>
      </c>
      <c r="E60" s="55">
        <f t="shared" si="22"/>
        <v>0</v>
      </c>
      <c r="F60" s="55">
        <f t="shared" si="22"/>
        <v>0</v>
      </c>
      <c r="G60" s="55">
        <f t="shared" si="22"/>
        <v>96</v>
      </c>
      <c r="H60" s="55">
        <f t="shared" si="22"/>
        <v>0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0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0</v>
      </c>
      <c r="C62" s="56">
        <f t="shared" si="22"/>
        <v>0</v>
      </c>
      <c r="D62" s="56">
        <f t="shared" si="22"/>
        <v>0</v>
      </c>
      <c r="E62" s="56">
        <f t="shared" si="22"/>
        <v>0</v>
      </c>
      <c r="F62" s="56">
        <f t="shared" si="22"/>
        <v>0</v>
      </c>
      <c r="G62" s="56">
        <f t="shared" si="22"/>
        <v>96</v>
      </c>
      <c r="H62" s="56">
        <f t="shared" si="22"/>
        <v>0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0</v>
      </c>
      <c r="C64" s="52">
        <f t="shared" si="22"/>
        <v>0</v>
      </c>
      <c r="D64" s="52">
        <f t="shared" si="22"/>
        <v>0</v>
      </c>
      <c r="E64" s="52">
        <f t="shared" si="22"/>
        <v>0</v>
      </c>
      <c r="F64" s="52">
        <f t="shared" si="22"/>
        <v>0</v>
      </c>
      <c r="G64" s="52">
        <f t="shared" si="22"/>
        <v>1</v>
      </c>
      <c r="H64" s="52">
        <f t="shared" si="22"/>
        <v>0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0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0</v>
      </c>
      <c r="C65" s="56">
        <f t="shared" si="22"/>
        <v>0</v>
      </c>
      <c r="D65" s="56">
        <f t="shared" si="22"/>
        <v>0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 t="str">
        <f>+IF(SUM(B48:O48,B51:O53)&gt;0,SUM(B48:O48)/SUM(B48:O48,B51:O53),"")</f>
        <v/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 t="str">
        <f>+IF(SUM(P48:AC48,P51:AC53)&gt;0,SUM(P48:AC48)/SUM(P48:AC48,P51:AC53),"")</f>
        <v/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0.98969072164948457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 t="str">
        <f>+IF(SUM(B50:O50,B49:O49)&gt;0,1000000*(SUM(B49:O49)/SUM(B49:O50)),"")</f>
        <v/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 t="str">
        <f>+IF(SUM(P50:AC50,P49:AC49)&gt;0,1000000*(SUM(P49:AC49)/SUM(P49:AC50)),"")</f>
        <v/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0.98969072164948457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0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W1" workbookViewId="0">
      <selection activeCell="Z12" sqref="Z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72</v>
      </c>
      <c r="C5" s="8" t="s">
        <v>75</v>
      </c>
      <c r="D5" s="8" t="s">
        <v>78</v>
      </c>
      <c r="E5" s="108"/>
      <c r="F5" s="9"/>
      <c r="G5" s="8" t="s">
        <v>79</v>
      </c>
      <c r="H5" s="8" t="s">
        <v>81</v>
      </c>
      <c r="I5" s="108"/>
      <c r="J5" s="9"/>
      <c r="K5" s="8"/>
      <c r="L5" s="108" t="s">
        <v>99</v>
      </c>
      <c r="M5" s="108"/>
      <c r="N5" s="108"/>
      <c r="O5" s="9"/>
      <c r="P5" s="7" t="s">
        <v>82</v>
      </c>
      <c r="Q5" s="8" t="s">
        <v>77</v>
      </c>
      <c r="R5" s="8" t="s">
        <v>78</v>
      </c>
      <c r="S5" s="108"/>
      <c r="T5" s="9" t="s">
        <v>98</v>
      </c>
      <c r="U5" s="8"/>
      <c r="V5" s="8" t="s">
        <v>81</v>
      </c>
      <c r="W5" s="108"/>
      <c r="X5" s="9"/>
      <c r="Y5" s="8"/>
      <c r="Z5" s="108" t="s">
        <v>100</v>
      </c>
      <c r="AA5" s="108"/>
      <c r="AB5" s="108"/>
      <c r="AC5" s="9"/>
      <c r="AD5" s="10" t="s">
        <v>83</v>
      </c>
      <c r="AE5" s="8" t="s">
        <v>92</v>
      </c>
      <c r="AF5" s="8" t="s">
        <v>87</v>
      </c>
      <c r="AG5" s="108"/>
      <c r="AH5" s="9">
        <v>295555</v>
      </c>
      <c r="AI5" s="8"/>
      <c r="AJ5" s="8" t="s">
        <v>81</v>
      </c>
      <c r="AK5" s="108"/>
      <c r="AL5" s="9"/>
      <c r="AM5" s="8"/>
      <c r="AN5" s="108"/>
      <c r="AO5" s="108"/>
      <c r="AP5" s="108"/>
      <c r="AQ5" s="9"/>
    </row>
    <row r="6" spans="1:43" x14ac:dyDescent="0.2">
      <c r="A6" s="37" t="s">
        <v>0</v>
      </c>
      <c r="B6" s="11">
        <v>115</v>
      </c>
      <c r="C6" s="12">
        <v>50</v>
      </c>
      <c r="D6" s="12">
        <v>478</v>
      </c>
      <c r="E6" s="109"/>
      <c r="F6" s="13"/>
      <c r="G6" s="12">
        <v>14</v>
      </c>
      <c r="H6" s="12">
        <v>257</v>
      </c>
      <c r="I6" s="109"/>
      <c r="J6" s="13"/>
      <c r="K6" s="12"/>
      <c r="L6" s="109">
        <v>177</v>
      </c>
      <c r="M6" s="109"/>
      <c r="N6" s="109"/>
      <c r="O6" s="13"/>
      <c r="P6" s="11">
        <v>206</v>
      </c>
      <c r="Q6" s="12">
        <v>64</v>
      </c>
      <c r="R6" s="12">
        <v>320</v>
      </c>
      <c r="S6" s="109"/>
      <c r="T6" s="13">
        <v>49</v>
      </c>
      <c r="U6" s="12"/>
      <c r="V6" s="12">
        <v>257</v>
      </c>
      <c r="W6" s="109"/>
      <c r="X6" s="13"/>
      <c r="Y6" s="12"/>
      <c r="Z6" s="109">
        <v>164</v>
      </c>
      <c r="AA6" s="109"/>
      <c r="AB6" s="109"/>
      <c r="AC6" s="13"/>
      <c r="AD6" s="14">
        <v>72</v>
      </c>
      <c r="AE6" s="12">
        <v>102</v>
      </c>
      <c r="AF6" s="12">
        <v>17</v>
      </c>
      <c r="AG6" s="109"/>
      <c r="AH6" s="13">
        <v>63</v>
      </c>
      <c r="AI6" s="12"/>
      <c r="AJ6" s="12">
        <v>257</v>
      </c>
      <c r="AK6" s="109"/>
      <c r="AL6" s="13"/>
      <c r="AM6" s="12"/>
      <c r="AN6" s="109"/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/>
      <c r="F7" s="17"/>
      <c r="G7" s="16">
        <v>0</v>
      </c>
      <c r="H7" s="16">
        <v>0</v>
      </c>
      <c r="I7" s="110"/>
      <c r="J7" s="17"/>
      <c r="K7" s="16"/>
      <c r="L7" s="110">
        <v>0</v>
      </c>
      <c r="M7" s="110"/>
      <c r="N7" s="110"/>
      <c r="O7" s="17"/>
      <c r="P7" s="15">
        <v>0</v>
      </c>
      <c r="Q7" s="16">
        <v>0</v>
      </c>
      <c r="R7" s="16">
        <v>0</v>
      </c>
      <c r="S7" s="110"/>
      <c r="T7" s="17">
        <v>0</v>
      </c>
      <c r="U7" s="16"/>
      <c r="V7" s="16">
        <v>0</v>
      </c>
      <c r="W7" s="110"/>
      <c r="X7" s="17"/>
      <c r="Y7" s="16"/>
      <c r="Z7" s="110">
        <v>0</v>
      </c>
      <c r="AA7" s="110"/>
      <c r="AB7" s="110"/>
      <c r="AC7" s="17"/>
      <c r="AD7" s="18">
        <v>0</v>
      </c>
      <c r="AE7" s="16">
        <v>0</v>
      </c>
      <c r="AF7" s="16">
        <v>0</v>
      </c>
      <c r="AG7" s="110"/>
      <c r="AH7" s="17">
        <v>0</v>
      </c>
      <c r="AI7" s="16"/>
      <c r="AJ7" s="16">
        <v>0</v>
      </c>
      <c r="AK7" s="110"/>
      <c r="AL7" s="17"/>
      <c r="AM7" s="16"/>
      <c r="AN7" s="110"/>
      <c r="AO7" s="110"/>
      <c r="AP7" s="110"/>
      <c r="AQ7" s="17"/>
    </row>
    <row r="8" spans="1:43" ht="13.5" thickBot="1" x14ac:dyDescent="0.25">
      <c r="A8" s="39" t="s">
        <v>2</v>
      </c>
      <c r="B8" s="19">
        <v>115</v>
      </c>
      <c r="C8" s="20">
        <v>50</v>
      </c>
      <c r="D8" s="20">
        <v>478</v>
      </c>
      <c r="E8" s="111"/>
      <c r="F8" s="21"/>
      <c r="G8" s="20">
        <v>14</v>
      </c>
      <c r="H8" s="20">
        <v>257</v>
      </c>
      <c r="I8" s="111"/>
      <c r="J8" s="21"/>
      <c r="K8" s="20"/>
      <c r="L8" s="111">
        <v>177</v>
      </c>
      <c r="M8" s="111"/>
      <c r="N8" s="111"/>
      <c r="O8" s="21"/>
      <c r="P8" s="19">
        <v>206</v>
      </c>
      <c r="Q8" s="20">
        <v>64</v>
      </c>
      <c r="R8" s="20">
        <v>320</v>
      </c>
      <c r="S8" s="111"/>
      <c r="T8" s="21">
        <v>49</v>
      </c>
      <c r="U8" s="20"/>
      <c r="V8" s="20">
        <v>257</v>
      </c>
      <c r="W8" s="111"/>
      <c r="X8" s="21"/>
      <c r="Y8" s="20"/>
      <c r="Z8" s="111">
        <v>164</v>
      </c>
      <c r="AA8" s="111"/>
      <c r="AB8" s="111"/>
      <c r="AC8" s="21"/>
      <c r="AD8" s="22">
        <v>72</v>
      </c>
      <c r="AE8" s="20">
        <v>102</v>
      </c>
      <c r="AF8" s="20">
        <v>17</v>
      </c>
      <c r="AG8" s="111"/>
      <c r="AH8" s="21">
        <v>63</v>
      </c>
      <c r="AI8" s="20"/>
      <c r="AJ8" s="20">
        <v>257</v>
      </c>
      <c r="AK8" s="111"/>
      <c r="AL8" s="21"/>
      <c r="AM8" s="20"/>
      <c r="AN8" s="111"/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1</v>
      </c>
      <c r="C10" s="28">
        <v>0</v>
      </c>
      <c r="D10" s="28">
        <v>3</v>
      </c>
      <c r="E10" s="113"/>
      <c r="F10" s="29"/>
      <c r="G10" s="28">
        <v>0</v>
      </c>
      <c r="H10" s="28">
        <v>1</v>
      </c>
      <c r="I10" s="113"/>
      <c r="J10" s="29"/>
      <c r="K10" s="28"/>
      <c r="L10" s="113">
        <v>3</v>
      </c>
      <c r="M10" s="113"/>
      <c r="N10" s="113"/>
      <c r="O10" s="29"/>
      <c r="P10" s="27">
        <v>7</v>
      </c>
      <c r="Q10" s="28">
        <v>0</v>
      </c>
      <c r="R10" s="28">
        <v>5</v>
      </c>
      <c r="S10" s="113"/>
      <c r="T10" s="29">
        <v>0</v>
      </c>
      <c r="U10" s="28"/>
      <c r="V10" s="28">
        <v>0</v>
      </c>
      <c r="W10" s="113"/>
      <c r="X10" s="29"/>
      <c r="Y10" s="28"/>
      <c r="Z10" s="113">
        <v>2</v>
      </c>
      <c r="AA10" s="113"/>
      <c r="AB10" s="113"/>
      <c r="AC10" s="29"/>
      <c r="AD10" s="30">
        <v>1</v>
      </c>
      <c r="AE10" s="28">
        <v>1</v>
      </c>
      <c r="AF10" s="28">
        <v>0</v>
      </c>
      <c r="AG10" s="113"/>
      <c r="AH10" s="29">
        <v>0</v>
      </c>
      <c r="AI10" s="28"/>
      <c r="AJ10" s="28">
        <v>0</v>
      </c>
      <c r="AK10" s="113"/>
      <c r="AL10" s="29"/>
      <c r="AM10" s="28"/>
      <c r="AN10" s="113"/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2</v>
      </c>
      <c r="E11" s="114"/>
      <c r="F11" s="33"/>
      <c r="G11" s="32">
        <v>0</v>
      </c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0</v>
      </c>
      <c r="R11" s="32">
        <v>8</v>
      </c>
      <c r="S11" s="114"/>
      <c r="T11" s="33">
        <v>0</v>
      </c>
      <c r="U11" s="32"/>
      <c r="V11" s="32">
        <v>0</v>
      </c>
      <c r="W11" s="114"/>
      <c r="X11" s="33"/>
      <c r="Y11" s="32"/>
      <c r="Z11" s="114">
        <v>0</v>
      </c>
      <c r="AA11" s="114"/>
      <c r="AB11" s="114"/>
      <c r="AC11" s="33"/>
      <c r="AD11" s="34">
        <v>2</v>
      </c>
      <c r="AE11" s="32">
        <v>2</v>
      </c>
      <c r="AF11" s="32">
        <v>0</v>
      </c>
      <c r="AG11" s="114"/>
      <c r="AH11" s="33">
        <v>0</v>
      </c>
      <c r="AI11" s="32"/>
      <c r="AJ11" s="32">
        <v>0</v>
      </c>
      <c r="AK11" s="114"/>
      <c r="AL11" s="33"/>
      <c r="AM11" s="32"/>
      <c r="AN11" s="114"/>
      <c r="AO11" s="114"/>
      <c r="AP11" s="114"/>
      <c r="AQ11" s="33"/>
    </row>
    <row r="12" spans="1:43" ht="13.5" thickBot="1" x14ac:dyDescent="0.25">
      <c r="A12" s="36" t="s">
        <v>6</v>
      </c>
      <c r="B12" s="7" t="s">
        <v>73</v>
      </c>
      <c r="C12" s="8" t="s">
        <v>76</v>
      </c>
      <c r="D12" s="8"/>
      <c r="E12" s="108"/>
      <c r="F12" s="9"/>
      <c r="G12" s="8" t="s">
        <v>80</v>
      </c>
      <c r="H12" s="8"/>
      <c r="I12" s="108"/>
      <c r="J12" s="9"/>
      <c r="K12" s="8"/>
      <c r="L12" s="108"/>
      <c r="M12" s="108"/>
      <c r="N12" s="108"/>
      <c r="O12" s="9"/>
      <c r="P12" s="7" t="s">
        <v>83</v>
      </c>
      <c r="Q12" s="8" t="s">
        <v>84</v>
      </c>
      <c r="R12" s="8" t="s">
        <v>87</v>
      </c>
      <c r="S12" s="108"/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 t="s">
        <v>90</v>
      </c>
      <c r="AE12" s="8" t="s">
        <v>93</v>
      </c>
      <c r="AF12" s="8" t="s">
        <v>88</v>
      </c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120</v>
      </c>
      <c r="C13" s="12">
        <v>160</v>
      </c>
      <c r="D13" s="12"/>
      <c r="E13" s="109"/>
      <c r="F13" s="13"/>
      <c r="G13" s="12">
        <v>143</v>
      </c>
      <c r="H13" s="12"/>
      <c r="I13" s="109"/>
      <c r="J13" s="13"/>
      <c r="K13" s="12"/>
      <c r="L13" s="109"/>
      <c r="M13" s="109"/>
      <c r="N13" s="109"/>
      <c r="O13" s="13"/>
      <c r="P13" s="11">
        <v>128</v>
      </c>
      <c r="Q13" s="12">
        <v>100</v>
      </c>
      <c r="R13" s="12">
        <v>163</v>
      </c>
      <c r="S13" s="109"/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>
        <v>240</v>
      </c>
      <c r="AE13" s="12">
        <v>31</v>
      </c>
      <c r="AF13" s="12">
        <v>240</v>
      </c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1</v>
      </c>
      <c r="C14" s="16">
        <v>0</v>
      </c>
      <c r="D14" s="16"/>
      <c r="E14" s="110"/>
      <c r="F14" s="17"/>
      <c r="G14" s="16">
        <v>0</v>
      </c>
      <c r="H14" s="16"/>
      <c r="I14" s="110"/>
      <c r="J14" s="17"/>
      <c r="K14" s="16"/>
      <c r="L14" s="110"/>
      <c r="M14" s="110"/>
      <c r="N14" s="110"/>
      <c r="O14" s="17"/>
      <c r="P14" s="15">
        <v>0</v>
      </c>
      <c r="Q14" s="16">
        <v>0</v>
      </c>
      <c r="R14" s="16">
        <v>0</v>
      </c>
      <c r="S14" s="110"/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>
        <v>0</v>
      </c>
      <c r="AE14" s="16">
        <v>0</v>
      </c>
      <c r="AF14" s="16">
        <v>0</v>
      </c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119</v>
      </c>
      <c r="C15" s="20">
        <v>160</v>
      </c>
      <c r="D15" s="20"/>
      <c r="E15" s="111"/>
      <c r="F15" s="21"/>
      <c r="G15" s="20">
        <v>143</v>
      </c>
      <c r="H15" s="20"/>
      <c r="I15" s="111"/>
      <c r="J15" s="21"/>
      <c r="K15" s="20"/>
      <c r="L15" s="111"/>
      <c r="M15" s="111"/>
      <c r="N15" s="111"/>
      <c r="O15" s="21"/>
      <c r="P15" s="19">
        <v>128</v>
      </c>
      <c r="Q15" s="20">
        <v>100</v>
      </c>
      <c r="R15" s="20">
        <v>163</v>
      </c>
      <c r="S15" s="111"/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>
        <v>240</v>
      </c>
      <c r="AE15" s="20">
        <v>31</v>
      </c>
      <c r="AF15" s="20">
        <v>240</v>
      </c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>
        <v>1</v>
      </c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1</v>
      </c>
      <c r="C17" s="28">
        <v>3</v>
      </c>
      <c r="D17" s="28"/>
      <c r="E17" s="113"/>
      <c r="F17" s="29"/>
      <c r="G17" s="28">
        <v>1</v>
      </c>
      <c r="H17" s="28"/>
      <c r="I17" s="113"/>
      <c r="J17" s="29"/>
      <c r="K17" s="28"/>
      <c r="L17" s="113"/>
      <c r="M17" s="113"/>
      <c r="N17" s="113"/>
      <c r="O17" s="29"/>
      <c r="P17" s="27">
        <v>6</v>
      </c>
      <c r="Q17" s="28">
        <v>1</v>
      </c>
      <c r="R17" s="28">
        <v>2</v>
      </c>
      <c r="S17" s="113"/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>
        <v>9</v>
      </c>
      <c r="AE17" s="28">
        <v>8</v>
      </c>
      <c r="AF17" s="28">
        <v>6</v>
      </c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>
        <v>1</v>
      </c>
      <c r="D18" s="32"/>
      <c r="E18" s="114"/>
      <c r="F18" s="33"/>
      <c r="G18" s="32">
        <v>0</v>
      </c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>
        <v>0</v>
      </c>
      <c r="R18" s="32">
        <v>3</v>
      </c>
      <c r="S18" s="114"/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>
        <v>0</v>
      </c>
      <c r="AE18" s="32">
        <v>0</v>
      </c>
      <c r="AF18" s="32">
        <v>0</v>
      </c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74</v>
      </c>
      <c r="C19" s="8" t="s">
        <v>77</v>
      </c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 t="s">
        <v>85</v>
      </c>
      <c r="R19" s="8"/>
      <c r="S19" s="108"/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 t="s">
        <v>91</v>
      </c>
      <c r="AE19" s="8" t="s">
        <v>94</v>
      </c>
      <c r="AF19" s="8" t="s">
        <v>89</v>
      </c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159</v>
      </c>
      <c r="C20" s="12">
        <v>136</v>
      </c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>
        <v>80</v>
      </c>
      <c r="R20" s="12"/>
      <c r="S20" s="109"/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>
        <v>113</v>
      </c>
      <c r="AE20" s="12">
        <v>10</v>
      </c>
      <c r="AF20" s="12">
        <v>248</v>
      </c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>
        <v>1</v>
      </c>
      <c r="R21" s="16"/>
      <c r="S21" s="110"/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>
        <v>0</v>
      </c>
      <c r="AE21" s="16">
        <v>0</v>
      </c>
      <c r="AF21" s="16">
        <v>0</v>
      </c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159</v>
      </c>
      <c r="C22" s="20">
        <v>136</v>
      </c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>
        <v>79</v>
      </c>
      <c r="R22" s="20"/>
      <c r="S22" s="111"/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>
        <v>113</v>
      </c>
      <c r="AE22" s="20">
        <v>10</v>
      </c>
      <c r="AF22" s="20">
        <v>248</v>
      </c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11</v>
      </c>
      <c r="C24" s="28">
        <v>0</v>
      </c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>
        <v>2</v>
      </c>
      <c r="R24" s="28"/>
      <c r="S24" s="113"/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>
        <v>1</v>
      </c>
      <c r="AE24" s="28">
        <v>1</v>
      </c>
      <c r="AF24" s="28">
        <v>0</v>
      </c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1</v>
      </c>
      <c r="C25" s="32">
        <v>0</v>
      </c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>
        <v>0</v>
      </c>
      <c r="R25" s="32"/>
      <c r="S25" s="114"/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>
        <v>0</v>
      </c>
      <c r="AE25" s="32">
        <v>0</v>
      </c>
      <c r="AF25" s="32">
        <v>1</v>
      </c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 t="s">
        <v>86</v>
      </c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95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>
        <v>80</v>
      </c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60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>
        <v>0</v>
      </c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>
        <v>80</v>
      </c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60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>
        <v>0</v>
      </c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3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>
        <v>8</v>
      </c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2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 t="s">
        <v>96</v>
      </c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>
        <v>69</v>
      </c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>
        <v>0</v>
      </c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>
        <v>69</v>
      </c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>
        <v>1</v>
      </c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>
        <v>0</v>
      </c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 t="s">
        <v>97</v>
      </c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>
        <v>22</v>
      </c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>
        <v>0</v>
      </c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>
        <v>22</v>
      </c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>
        <v>6</v>
      </c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>
        <v>0</v>
      </c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394</v>
      </c>
      <c r="C48" s="61">
        <f t="shared" ref="C48:AQ53" si="3">+C6+C13+C20+C27+C34+C41</f>
        <v>346</v>
      </c>
      <c r="D48" s="61">
        <f t="shared" si="3"/>
        <v>478</v>
      </c>
      <c r="E48" s="61">
        <f t="shared" si="3"/>
        <v>0</v>
      </c>
      <c r="F48" s="61">
        <f t="shared" si="3"/>
        <v>0</v>
      </c>
      <c r="G48" s="61">
        <f t="shared" si="3"/>
        <v>157</v>
      </c>
      <c r="H48" s="61">
        <f t="shared" si="3"/>
        <v>257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177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334</v>
      </c>
      <c r="Q48" s="61">
        <f t="shared" si="3"/>
        <v>324</v>
      </c>
      <c r="R48" s="61">
        <f t="shared" si="3"/>
        <v>483</v>
      </c>
      <c r="S48" s="61">
        <f t="shared" si="3"/>
        <v>0</v>
      </c>
      <c r="T48" s="61">
        <f t="shared" si="3"/>
        <v>49</v>
      </c>
      <c r="U48" s="61">
        <f t="shared" si="3"/>
        <v>0</v>
      </c>
      <c r="V48" s="61">
        <f t="shared" si="3"/>
        <v>257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164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425</v>
      </c>
      <c r="AE48" s="61">
        <f t="shared" si="3"/>
        <v>294</v>
      </c>
      <c r="AF48" s="61">
        <f t="shared" si="3"/>
        <v>505</v>
      </c>
      <c r="AG48" s="61">
        <f t="shared" si="3"/>
        <v>0</v>
      </c>
      <c r="AH48" s="61">
        <f t="shared" si="3"/>
        <v>63</v>
      </c>
      <c r="AI48" s="61">
        <f t="shared" si="3"/>
        <v>0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0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1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1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393</v>
      </c>
      <c r="C50" s="43">
        <f t="shared" si="4"/>
        <v>346</v>
      </c>
      <c r="D50" s="43">
        <f t="shared" si="4"/>
        <v>478</v>
      </c>
      <c r="E50" s="43">
        <f t="shared" si="4"/>
        <v>0</v>
      </c>
      <c r="F50" s="43">
        <f t="shared" si="4"/>
        <v>0</v>
      </c>
      <c r="G50" s="43">
        <f t="shared" si="3"/>
        <v>157</v>
      </c>
      <c r="H50" s="43">
        <f t="shared" si="3"/>
        <v>257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177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334</v>
      </c>
      <c r="Q50" s="43">
        <f t="shared" si="3"/>
        <v>323</v>
      </c>
      <c r="R50" s="43">
        <f t="shared" si="3"/>
        <v>483</v>
      </c>
      <c r="S50" s="43">
        <f t="shared" si="3"/>
        <v>0</v>
      </c>
      <c r="T50" s="43">
        <f t="shared" si="3"/>
        <v>49</v>
      </c>
      <c r="U50" s="43">
        <f t="shared" si="3"/>
        <v>0</v>
      </c>
      <c r="V50" s="43">
        <f t="shared" si="3"/>
        <v>257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164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425</v>
      </c>
      <c r="AE50" s="43">
        <f t="shared" si="3"/>
        <v>294</v>
      </c>
      <c r="AF50" s="43">
        <f t="shared" si="3"/>
        <v>505</v>
      </c>
      <c r="AG50" s="43">
        <f t="shared" si="3"/>
        <v>0</v>
      </c>
      <c r="AH50" s="43">
        <f t="shared" si="3"/>
        <v>63</v>
      </c>
      <c r="AI50" s="43">
        <f t="shared" si="3"/>
        <v>0</v>
      </c>
      <c r="AJ50" s="43">
        <f t="shared" si="3"/>
        <v>257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0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1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13</v>
      </c>
      <c r="C52" s="60">
        <f t="shared" si="4"/>
        <v>3</v>
      </c>
      <c r="D52" s="60">
        <f t="shared" si="4"/>
        <v>3</v>
      </c>
      <c r="E52" s="60">
        <f t="shared" si="4"/>
        <v>0</v>
      </c>
      <c r="F52" s="60">
        <f t="shared" si="4"/>
        <v>0</v>
      </c>
      <c r="G52" s="60">
        <f t="shared" si="3"/>
        <v>1</v>
      </c>
      <c r="H52" s="60">
        <f t="shared" si="3"/>
        <v>1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3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13</v>
      </c>
      <c r="Q52" s="60">
        <f t="shared" si="3"/>
        <v>3</v>
      </c>
      <c r="R52" s="60">
        <f t="shared" si="3"/>
        <v>7</v>
      </c>
      <c r="S52" s="60">
        <f t="shared" si="3"/>
        <v>0</v>
      </c>
      <c r="T52" s="60">
        <f t="shared" si="3"/>
        <v>0</v>
      </c>
      <c r="U52" s="60">
        <f t="shared" si="3"/>
        <v>0</v>
      </c>
      <c r="V52" s="60">
        <f t="shared" si="3"/>
        <v>0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2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11</v>
      </c>
      <c r="AE52" s="60">
        <f t="shared" si="3"/>
        <v>20</v>
      </c>
      <c r="AF52" s="60">
        <f t="shared" si="3"/>
        <v>6</v>
      </c>
      <c r="AG52" s="60">
        <f t="shared" si="3"/>
        <v>0</v>
      </c>
      <c r="AH52" s="60">
        <f t="shared" si="3"/>
        <v>0</v>
      </c>
      <c r="AI52" s="60">
        <f t="shared" si="3"/>
        <v>0</v>
      </c>
      <c r="AJ52" s="60">
        <f t="shared" si="3"/>
        <v>0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0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1</v>
      </c>
      <c r="C53" s="62">
        <f t="shared" si="4"/>
        <v>1</v>
      </c>
      <c r="D53" s="62">
        <f t="shared" si="4"/>
        <v>2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8</v>
      </c>
      <c r="R53" s="62">
        <f t="shared" si="3"/>
        <v>11</v>
      </c>
      <c r="S53" s="62">
        <f t="shared" si="3"/>
        <v>0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2</v>
      </c>
      <c r="AE53" s="62">
        <f t="shared" si="3"/>
        <v>4</v>
      </c>
      <c r="AF53" s="62">
        <f t="shared" si="3"/>
        <v>1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0.96332518337408313</v>
      </c>
      <c r="C54" s="65">
        <f t="shared" ref="C54:AQ54" si="5">+IF(SUM(C48,C51:C53)&gt;0,SUM(C48)/SUM(C48,C51:C53),"")</f>
        <v>0.98857142857142855</v>
      </c>
      <c r="D54" s="65">
        <f t="shared" si="5"/>
        <v>0.98964803312629401</v>
      </c>
      <c r="E54" s="65" t="str">
        <f>+IF(SUM(E48,E51:E53)&gt;0,SUM(E48)/SUM(E48,E51:E53),"")</f>
        <v/>
      </c>
      <c r="F54" s="65" t="str">
        <f t="shared" ref="F54:G54" si="6">+IF(SUM(F48,F51:F53)&gt;0,SUM(F48)/SUM(F48,F51:F53),"")</f>
        <v/>
      </c>
      <c r="G54" s="65">
        <f t="shared" si="6"/>
        <v>0.99367088607594933</v>
      </c>
      <c r="H54" s="65">
        <f t="shared" ref="H54" si="7">+IF(SUM(H48,H51:H53)&gt;0,SUM(H48)/SUM(H48,H51:H53),"")</f>
        <v>0.99612403100775193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0.98333333333333328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0.96253602305475505</v>
      </c>
      <c r="Q54" s="65">
        <f t="shared" si="5"/>
        <v>0.96716417910447761</v>
      </c>
      <c r="R54" s="65">
        <f t="shared" si="5"/>
        <v>0.9640718562874252</v>
      </c>
      <c r="S54" s="65" t="str">
        <f>+IF(SUM(S48,S51:S53)&gt;0,SUM(S48)/SUM(S48,S51:S53),"")</f>
        <v/>
      </c>
      <c r="T54" s="65">
        <f t="shared" ref="T54:V54" si="9">+IF(SUM(T48,T51:T53)&gt;0,SUM(T48)/SUM(T48,T51:T53),"")</f>
        <v>1</v>
      </c>
      <c r="U54" s="65" t="str">
        <f t="shared" si="9"/>
        <v/>
      </c>
      <c r="V54" s="65">
        <f t="shared" si="9"/>
        <v>1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0.98795180722891562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0.97031963470319638</v>
      </c>
      <c r="AE54" s="65">
        <f t="shared" si="5"/>
        <v>0.92452830188679247</v>
      </c>
      <c r="AF54" s="65">
        <f t="shared" si="5"/>
        <v>0.986328125</v>
      </c>
      <c r="AG54" s="65" t="str">
        <f>+IF(SUM(AG48,AG51:AG53)&gt;0,SUM(AG48)/SUM(AG48,AG51:AG53),"")</f>
        <v/>
      </c>
      <c r="AH54" s="65">
        <f t="shared" ref="AH54:AJ54" si="11">+IF(SUM(AH48,AH51:AH53)&gt;0,SUM(AH48)/SUM(AH48,AH51:AH53),"")</f>
        <v>1</v>
      </c>
      <c r="AI54" s="65" t="str">
        <f t="shared" si="11"/>
        <v/>
      </c>
      <c r="AJ54" s="65">
        <f t="shared" si="11"/>
        <v>1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 t="str">
        <f>+IF(SUM(AN48,AN51:AN53)&gt;0,SUM(AN48)/SUM(AN48,AN51:AN53),"")</f>
        <v/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2538.0710659898477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 t="str">
        <f>+IF(SUM(E50,E49)&gt;0,1000000*(SUM(E49)/SUM(E49:E50)),"")</f>
        <v/>
      </c>
      <c r="F55" s="68" t="str">
        <f t="shared" ref="F55:G55" si="14">+IF(SUM(F50,F49)&gt;0,1000000*(SUM(F49)/SUM(F49:F50)),"")</f>
        <v/>
      </c>
      <c r="G55" s="68">
        <f t="shared" si="14"/>
        <v>0</v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0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3086.4197530864194</v>
      </c>
      <c r="R55" s="68">
        <f t="shared" si="13"/>
        <v>0</v>
      </c>
      <c r="S55" s="68" t="str">
        <f>+IF(SUM(S50,S49)&gt;0,1000000*(SUM(S49)/SUM(S49:S50)),"")</f>
        <v/>
      </c>
      <c r="T55" s="68">
        <f t="shared" ref="T55:V55" si="17">+IF(SUM(T50,T49)&gt;0,1000000*(SUM(T49)/SUM(T49:T50)),"")</f>
        <v>0</v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0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 t="str">
        <f>+IF(SUM(AG50,AG49)&gt;0,1000000*(SUM(AG49)/SUM(AG49:AG50)),"")</f>
        <v/>
      </c>
      <c r="AH55" s="68">
        <f t="shared" ref="AH55:AJ55" si="19">+IF(SUM(AH50,AH49)&gt;0,1000000*(SUM(AH49)/SUM(AH49:AH50)),"")</f>
        <v>0</v>
      </c>
      <c r="AI55" s="68" t="str">
        <f t="shared" si="19"/>
        <v/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 t="str">
        <f>+IF(SUM(AN50,AN49)&gt;0,1000000*(SUM(AN49)/SUM(AN49:AN50)),"")</f>
        <v/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1153</v>
      </c>
      <c r="C60" s="55">
        <f t="shared" si="22"/>
        <v>964</v>
      </c>
      <c r="D60" s="55">
        <f t="shared" si="22"/>
        <v>1466</v>
      </c>
      <c r="E60" s="55">
        <f t="shared" si="22"/>
        <v>0</v>
      </c>
      <c r="F60" s="55">
        <f t="shared" si="22"/>
        <v>112</v>
      </c>
      <c r="G60" s="55">
        <f t="shared" si="22"/>
        <v>157</v>
      </c>
      <c r="H60" s="55">
        <f t="shared" si="22"/>
        <v>771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341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1</v>
      </c>
      <c r="C61" s="52">
        <f t="shared" si="22"/>
        <v>1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0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1152</v>
      </c>
      <c r="C62" s="56">
        <f t="shared" si="22"/>
        <v>963</v>
      </c>
      <c r="D62" s="56">
        <f t="shared" si="22"/>
        <v>1466</v>
      </c>
      <c r="E62" s="56">
        <f t="shared" si="22"/>
        <v>0</v>
      </c>
      <c r="F62" s="56">
        <f t="shared" si="22"/>
        <v>112</v>
      </c>
      <c r="G62" s="56">
        <f t="shared" si="22"/>
        <v>157</v>
      </c>
      <c r="H62" s="56">
        <f t="shared" si="22"/>
        <v>771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341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1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37</v>
      </c>
      <c r="C64" s="52">
        <f t="shared" si="22"/>
        <v>26</v>
      </c>
      <c r="D64" s="52">
        <f t="shared" si="22"/>
        <v>16</v>
      </c>
      <c r="E64" s="52">
        <f t="shared" si="22"/>
        <v>0</v>
      </c>
      <c r="F64" s="52">
        <f t="shared" si="22"/>
        <v>0</v>
      </c>
      <c r="G64" s="52">
        <f t="shared" si="22"/>
        <v>1</v>
      </c>
      <c r="H64" s="52">
        <f t="shared" si="22"/>
        <v>1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5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3</v>
      </c>
      <c r="C65" s="56">
        <f t="shared" si="22"/>
        <v>13</v>
      </c>
      <c r="D65" s="56">
        <f t="shared" si="22"/>
        <v>14</v>
      </c>
      <c r="E65" s="56">
        <f t="shared" si="22"/>
        <v>0</v>
      </c>
      <c r="F65" s="56">
        <f t="shared" si="22"/>
        <v>0</v>
      </c>
      <c r="G65" s="56">
        <f t="shared" si="22"/>
        <v>0</v>
      </c>
      <c r="H65" s="56">
        <f t="shared" si="22"/>
        <v>0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0.98422198041349296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0.97341389728096672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0.97229219143576828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552.79159756771696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620.73246430788333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0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0.97697303680377878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402.90088638195004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Z1" workbookViewId="0">
      <selection activeCell="T5" sqref="T5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91</v>
      </c>
      <c r="C5" s="8" t="s">
        <v>97</v>
      </c>
      <c r="D5" s="8" t="s">
        <v>89</v>
      </c>
      <c r="E5" s="108" t="s">
        <v>108</v>
      </c>
      <c r="F5" s="9"/>
      <c r="G5" s="8"/>
      <c r="H5" s="8" t="s">
        <v>81</v>
      </c>
      <c r="I5" s="108"/>
      <c r="J5" s="9"/>
      <c r="K5" s="8"/>
      <c r="L5" s="108"/>
      <c r="M5" s="108"/>
      <c r="N5" s="108"/>
      <c r="O5" s="9"/>
      <c r="P5" s="7" t="s">
        <v>110</v>
      </c>
      <c r="Q5" s="8" t="s">
        <v>111</v>
      </c>
      <c r="R5" s="8" t="s">
        <v>107</v>
      </c>
      <c r="S5" s="108" t="s">
        <v>109</v>
      </c>
      <c r="T5" s="9" t="s">
        <v>98</v>
      </c>
      <c r="U5" s="8"/>
      <c r="V5" s="8" t="s">
        <v>81</v>
      </c>
      <c r="W5" s="108"/>
      <c r="X5" s="9"/>
      <c r="Y5" s="8"/>
      <c r="Z5" s="108"/>
      <c r="AA5" s="108"/>
      <c r="AB5" s="108"/>
      <c r="AC5" s="9"/>
      <c r="AD5" s="10" t="s">
        <v>116</v>
      </c>
      <c r="AE5" s="8" t="s">
        <v>111</v>
      </c>
      <c r="AF5" s="8" t="s">
        <v>89</v>
      </c>
      <c r="AG5" s="108" t="s">
        <v>115</v>
      </c>
      <c r="AH5" s="9"/>
      <c r="AI5" s="8"/>
      <c r="AJ5" s="8" t="s">
        <v>81</v>
      </c>
      <c r="AK5" s="108"/>
      <c r="AL5" s="9"/>
      <c r="AM5" s="8" t="s">
        <v>120</v>
      </c>
      <c r="AN5" s="108" t="s">
        <v>121</v>
      </c>
      <c r="AO5" s="108"/>
      <c r="AP5" s="108"/>
      <c r="AQ5" s="9"/>
    </row>
    <row r="6" spans="1:43" x14ac:dyDescent="0.2">
      <c r="A6" s="37" t="s">
        <v>0</v>
      </c>
      <c r="B6" s="11">
        <v>27</v>
      </c>
      <c r="C6" s="12">
        <v>48</v>
      </c>
      <c r="D6" s="12">
        <v>128</v>
      </c>
      <c r="E6" s="109">
        <v>209</v>
      </c>
      <c r="F6" s="13"/>
      <c r="G6" s="12"/>
      <c r="H6" s="12">
        <v>386</v>
      </c>
      <c r="I6" s="109"/>
      <c r="J6" s="13"/>
      <c r="K6" s="12"/>
      <c r="L6" s="109"/>
      <c r="M6" s="109"/>
      <c r="N6" s="109"/>
      <c r="O6" s="13"/>
      <c r="P6" s="11">
        <v>356</v>
      </c>
      <c r="Q6" s="12">
        <v>67</v>
      </c>
      <c r="R6" s="12">
        <v>171</v>
      </c>
      <c r="S6" s="109">
        <v>11</v>
      </c>
      <c r="T6" s="13">
        <v>52</v>
      </c>
      <c r="U6" s="12"/>
      <c r="V6" s="12">
        <v>385</v>
      </c>
      <c r="W6" s="109"/>
      <c r="X6" s="13"/>
      <c r="Y6" s="12"/>
      <c r="Z6" s="109"/>
      <c r="AA6" s="109"/>
      <c r="AB6" s="109"/>
      <c r="AC6" s="13"/>
      <c r="AD6" s="14">
        <v>481</v>
      </c>
      <c r="AE6" s="12">
        <v>55</v>
      </c>
      <c r="AF6" s="12">
        <v>365</v>
      </c>
      <c r="AG6" s="109">
        <v>189</v>
      </c>
      <c r="AH6" s="13"/>
      <c r="AI6" s="12"/>
      <c r="AJ6" s="12">
        <v>270</v>
      </c>
      <c r="AK6" s="109"/>
      <c r="AL6" s="13"/>
      <c r="AM6" s="12">
        <v>13</v>
      </c>
      <c r="AN6" s="109">
        <v>135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/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>
        <v>0</v>
      </c>
      <c r="U7" s="16"/>
      <c r="V7" s="16">
        <v>0</v>
      </c>
      <c r="W7" s="110"/>
      <c r="X7" s="17"/>
      <c r="Y7" s="16"/>
      <c r="Z7" s="110"/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/>
      <c r="AJ7" s="16">
        <v>1</v>
      </c>
      <c r="AK7" s="110"/>
      <c r="AL7" s="17"/>
      <c r="AM7" s="16">
        <v>0</v>
      </c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>
        <v>27</v>
      </c>
      <c r="C8" s="20">
        <v>48</v>
      </c>
      <c r="D8" s="20">
        <v>128</v>
      </c>
      <c r="E8" s="111">
        <v>209</v>
      </c>
      <c r="F8" s="21"/>
      <c r="G8" s="20"/>
      <c r="H8" s="20">
        <v>385</v>
      </c>
      <c r="I8" s="111"/>
      <c r="J8" s="21"/>
      <c r="K8" s="20"/>
      <c r="L8" s="111"/>
      <c r="M8" s="111"/>
      <c r="N8" s="111"/>
      <c r="O8" s="21"/>
      <c r="P8" s="19">
        <v>356</v>
      </c>
      <c r="Q8" s="20">
        <v>67</v>
      </c>
      <c r="R8" s="20">
        <v>171</v>
      </c>
      <c r="S8" s="111">
        <v>11</v>
      </c>
      <c r="T8" s="21">
        <v>52</v>
      </c>
      <c r="U8" s="20"/>
      <c r="V8" s="20">
        <v>385</v>
      </c>
      <c r="W8" s="111"/>
      <c r="X8" s="21"/>
      <c r="Y8" s="20"/>
      <c r="Z8" s="111"/>
      <c r="AA8" s="111"/>
      <c r="AB8" s="111"/>
      <c r="AC8" s="21"/>
      <c r="AD8" s="22">
        <v>481</v>
      </c>
      <c r="AE8" s="20">
        <v>55</v>
      </c>
      <c r="AF8" s="20">
        <v>365</v>
      </c>
      <c r="AG8" s="111">
        <v>189</v>
      </c>
      <c r="AH8" s="21"/>
      <c r="AI8" s="20"/>
      <c r="AJ8" s="20">
        <v>269</v>
      </c>
      <c r="AK8" s="111"/>
      <c r="AL8" s="21"/>
      <c r="AM8" s="20">
        <v>13</v>
      </c>
      <c r="AN8" s="111">
        <v>135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>
        <v>1</v>
      </c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0</v>
      </c>
      <c r="C10" s="28">
        <v>1</v>
      </c>
      <c r="D10" s="28">
        <v>0</v>
      </c>
      <c r="E10" s="113">
        <v>0</v>
      </c>
      <c r="F10" s="29"/>
      <c r="G10" s="28"/>
      <c r="H10" s="28">
        <v>1</v>
      </c>
      <c r="I10" s="113"/>
      <c r="J10" s="29"/>
      <c r="K10" s="28"/>
      <c r="L10" s="113"/>
      <c r="M10" s="113"/>
      <c r="N10" s="113"/>
      <c r="O10" s="29"/>
      <c r="P10" s="27">
        <v>6</v>
      </c>
      <c r="Q10" s="28">
        <v>2</v>
      </c>
      <c r="R10" s="28">
        <v>2</v>
      </c>
      <c r="S10" s="113">
        <v>0</v>
      </c>
      <c r="T10" s="29">
        <v>0</v>
      </c>
      <c r="U10" s="28"/>
      <c r="V10" s="28">
        <v>2</v>
      </c>
      <c r="W10" s="113"/>
      <c r="X10" s="29"/>
      <c r="Y10" s="28"/>
      <c r="Z10" s="113"/>
      <c r="AA10" s="113"/>
      <c r="AB10" s="113"/>
      <c r="AC10" s="29"/>
      <c r="AD10" s="30">
        <v>2</v>
      </c>
      <c r="AE10" s="28">
        <v>2</v>
      </c>
      <c r="AF10" s="28">
        <v>0</v>
      </c>
      <c r="AG10" s="113">
        <v>2</v>
      </c>
      <c r="AH10" s="29"/>
      <c r="AI10" s="28"/>
      <c r="AJ10" s="28">
        <v>1</v>
      </c>
      <c r="AK10" s="113"/>
      <c r="AL10" s="29"/>
      <c r="AM10" s="28">
        <v>0</v>
      </c>
      <c r="AN10" s="113">
        <v>6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0</v>
      </c>
      <c r="C11" s="32">
        <v>0</v>
      </c>
      <c r="D11" s="32">
        <v>0</v>
      </c>
      <c r="E11" s="114">
        <v>0</v>
      </c>
      <c r="F11" s="33"/>
      <c r="G11" s="32"/>
      <c r="H11" s="32">
        <v>0</v>
      </c>
      <c r="I11" s="114"/>
      <c r="J11" s="33"/>
      <c r="K11" s="32"/>
      <c r="L11" s="114"/>
      <c r="M11" s="114"/>
      <c r="N11" s="114"/>
      <c r="O11" s="33"/>
      <c r="P11" s="31">
        <v>0</v>
      </c>
      <c r="Q11" s="32">
        <v>1</v>
      </c>
      <c r="R11" s="32">
        <v>0</v>
      </c>
      <c r="S11" s="114">
        <v>0</v>
      </c>
      <c r="T11" s="33">
        <v>0</v>
      </c>
      <c r="U11" s="32"/>
      <c r="V11" s="32">
        <v>0</v>
      </c>
      <c r="W11" s="114"/>
      <c r="X11" s="33"/>
      <c r="Y11" s="32"/>
      <c r="Z11" s="114"/>
      <c r="AA11" s="114"/>
      <c r="AB11" s="114"/>
      <c r="AC11" s="33"/>
      <c r="AD11" s="34">
        <v>0</v>
      </c>
      <c r="AE11" s="32">
        <v>0</v>
      </c>
      <c r="AF11" s="32">
        <v>0</v>
      </c>
      <c r="AG11" s="114">
        <v>0</v>
      </c>
      <c r="AH11" s="33"/>
      <c r="AI11" s="32"/>
      <c r="AJ11" s="32">
        <v>3</v>
      </c>
      <c r="AK11" s="114"/>
      <c r="AL11" s="33"/>
      <c r="AM11" s="32">
        <v>0</v>
      </c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101</v>
      </c>
      <c r="C12" s="8" t="s">
        <v>105</v>
      </c>
      <c r="D12" s="8" t="s">
        <v>107</v>
      </c>
      <c r="E12" s="108" t="s">
        <v>109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/>
      <c r="Q12" s="8"/>
      <c r="R12" s="8" t="s">
        <v>89</v>
      </c>
      <c r="S12" s="108" t="s">
        <v>112</v>
      </c>
      <c r="T12" s="9"/>
      <c r="U12" s="8"/>
      <c r="V12" s="8"/>
      <c r="W12" s="108"/>
      <c r="X12" s="9"/>
      <c r="Y12" s="8"/>
      <c r="Z12" s="108"/>
      <c r="AA12" s="108"/>
      <c r="AB12" s="108"/>
      <c r="AC12" s="9"/>
      <c r="AD12" s="10"/>
      <c r="AE12" s="8" t="s">
        <v>117</v>
      </c>
      <c r="AF12" s="8" t="s">
        <v>111</v>
      </c>
      <c r="AG12" s="108"/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60</v>
      </c>
      <c r="C13" s="12">
        <v>27</v>
      </c>
      <c r="D13" s="12">
        <v>350</v>
      </c>
      <c r="E13" s="109">
        <v>2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/>
      <c r="Q13" s="12"/>
      <c r="R13" s="12">
        <v>371</v>
      </c>
      <c r="S13" s="109">
        <v>6</v>
      </c>
      <c r="T13" s="13"/>
      <c r="U13" s="12"/>
      <c r="V13" s="12"/>
      <c r="W13" s="109"/>
      <c r="X13" s="13"/>
      <c r="Y13" s="12"/>
      <c r="Z13" s="109"/>
      <c r="AA13" s="109"/>
      <c r="AB13" s="109"/>
      <c r="AC13" s="13"/>
      <c r="AD13" s="14"/>
      <c r="AE13" s="12">
        <v>190</v>
      </c>
      <c r="AF13" s="12">
        <v>170</v>
      </c>
      <c r="AG13" s="109"/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1</v>
      </c>
      <c r="C14" s="16">
        <v>0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/>
      <c r="Q14" s="16"/>
      <c r="R14" s="16">
        <v>0</v>
      </c>
      <c r="S14" s="110">
        <v>0</v>
      </c>
      <c r="T14" s="17"/>
      <c r="U14" s="16"/>
      <c r="V14" s="16"/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/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59</v>
      </c>
      <c r="C15" s="20">
        <v>27</v>
      </c>
      <c r="D15" s="20">
        <v>350</v>
      </c>
      <c r="E15" s="111">
        <v>2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/>
      <c r="Q15" s="20"/>
      <c r="R15" s="20">
        <v>371</v>
      </c>
      <c r="S15" s="111">
        <v>6</v>
      </c>
      <c r="T15" s="21"/>
      <c r="U15" s="20"/>
      <c r="V15" s="20"/>
      <c r="W15" s="111"/>
      <c r="X15" s="21"/>
      <c r="Y15" s="20"/>
      <c r="Z15" s="111"/>
      <c r="AA15" s="111"/>
      <c r="AB15" s="111"/>
      <c r="AC15" s="21"/>
      <c r="AD15" s="22"/>
      <c r="AE15" s="20">
        <v>190</v>
      </c>
      <c r="AF15" s="20">
        <v>170</v>
      </c>
      <c r="AG15" s="111"/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1</v>
      </c>
      <c r="C17" s="28">
        <v>2</v>
      </c>
      <c r="D17" s="28">
        <v>2</v>
      </c>
      <c r="E17" s="113">
        <v>1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/>
      <c r="Q17" s="28"/>
      <c r="R17" s="28">
        <v>4</v>
      </c>
      <c r="S17" s="113">
        <v>0</v>
      </c>
      <c r="T17" s="29"/>
      <c r="U17" s="28"/>
      <c r="V17" s="28"/>
      <c r="W17" s="113"/>
      <c r="X17" s="29"/>
      <c r="Y17" s="28"/>
      <c r="Z17" s="113"/>
      <c r="AA17" s="113"/>
      <c r="AB17" s="113"/>
      <c r="AC17" s="29"/>
      <c r="AD17" s="30"/>
      <c r="AE17" s="28">
        <v>0</v>
      </c>
      <c r="AF17" s="28">
        <v>1</v>
      </c>
      <c r="AG17" s="113"/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0</v>
      </c>
      <c r="C18" s="32">
        <v>0</v>
      </c>
      <c r="D18" s="32">
        <v>0</v>
      </c>
      <c r="E18" s="114">
        <v>0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/>
      <c r="Q18" s="32"/>
      <c r="R18" s="32">
        <v>0</v>
      </c>
      <c r="S18" s="114">
        <v>2</v>
      </c>
      <c r="T18" s="33"/>
      <c r="U18" s="32"/>
      <c r="V18" s="32"/>
      <c r="W18" s="114"/>
      <c r="X18" s="33"/>
      <c r="Y18" s="32"/>
      <c r="Z18" s="114"/>
      <c r="AA18" s="114"/>
      <c r="AB18" s="114"/>
      <c r="AC18" s="33"/>
      <c r="AD18" s="34"/>
      <c r="AE18" s="32">
        <v>0</v>
      </c>
      <c r="AF18" s="32">
        <v>0</v>
      </c>
      <c r="AG18" s="114"/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102</v>
      </c>
      <c r="C19" s="8" t="s">
        <v>106</v>
      </c>
      <c r="D19" s="8"/>
      <c r="E19" s="108"/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 t="s">
        <v>113</v>
      </c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118</v>
      </c>
      <c r="AF19" s="8"/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70</v>
      </c>
      <c r="C20" s="12">
        <v>133</v>
      </c>
      <c r="D20" s="12"/>
      <c r="E20" s="109"/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>
        <v>1</v>
      </c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60</v>
      </c>
      <c r="AF20" s="12"/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>
        <v>0</v>
      </c>
      <c r="D21" s="16"/>
      <c r="E21" s="110"/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>
        <v>0</v>
      </c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/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70</v>
      </c>
      <c r="C22" s="20">
        <v>133</v>
      </c>
      <c r="D22" s="20"/>
      <c r="E22" s="111"/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>
        <v>1</v>
      </c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60</v>
      </c>
      <c r="AF22" s="20"/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>
        <v>3</v>
      </c>
      <c r="D24" s="28"/>
      <c r="E24" s="113"/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>
        <v>0</v>
      </c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1</v>
      </c>
      <c r="AF24" s="28"/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>
        <v>1</v>
      </c>
      <c r="D25" s="32"/>
      <c r="E25" s="114"/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>
        <v>0</v>
      </c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/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 t="s">
        <v>103</v>
      </c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 t="s">
        <v>114</v>
      </c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119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>
        <v>90</v>
      </c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>
        <v>1</v>
      </c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80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>
        <v>1</v>
      </c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>
        <v>0</v>
      </c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>
        <v>89</v>
      </c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>
        <v>1</v>
      </c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80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>
        <v>2</v>
      </c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>
        <v>2</v>
      </c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0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>
        <v>1</v>
      </c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>
        <v>0</v>
      </c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 t="s">
        <v>104</v>
      </c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 t="s">
        <v>115</v>
      </c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>
        <v>103</v>
      </c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>
        <v>175</v>
      </c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>
        <v>1</v>
      </c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>
        <v>0</v>
      </c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>
        <v>102</v>
      </c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>
        <v>175</v>
      </c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>
        <v>1</v>
      </c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>
        <v>0</v>
      </c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>
        <v>1</v>
      </c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>
        <v>1</v>
      </c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350</v>
      </c>
      <c r="C48" s="61">
        <f t="shared" ref="C48:AQ53" si="3">+C6+C13+C20+C27+C34+C41</f>
        <v>208</v>
      </c>
      <c r="D48" s="61">
        <f t="shared" si="3"/>
        <v>478</v>
      </c>
      <c r="E48" s="61">
        <f t="shared" si="3"/>
        <v>211</v>
      </c>
      <c r="F48" s="61">
        <f t="shared" si="3"/>
        <v>0</v>
      </c>
      <c r="G48" s="61">
        <f t="shared" si="3"/>
        <v>0</v>
      </c>
      <c r="H48" s="61">
        <f t="shared" si="3"/>
        <v>386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0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356</v>
      </c>
      <c r="Q48" s="61">
        <f t="shared" si="3"/>
        <v>67</v>
      </c>
      <c r="R48" s="61">
        <f t="shared" si="3"/>
        <v>542</v>
      </c>
      <c r="S48" s="61">
        <f t="shared" si="3"/>
        <v>194</v>
      </c>
      <c r="T48" s="61">
        <f t="shared" si="3"/>
        <v>52</v>
      </c>
      <c r="U48" s="61">
        <f t="shared" si="3"/>
        <v>0</v>
      </c>
      <c r="V48" s="61">
        <f t="shared" si="3"/>
        <v>385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0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481</v>
      </c>
      <c r="AE48" s="61">
        <f t="shared" si="3"/>
        <v>385</v>
      </c>
      <c r="AF48" s="61">
        <f t="shared" si="3"/>
        <v>535</v>
      </c>
      <c r="AG48" s="61">
        <f t="shared" si="3"/>
        <v>189</v>
      </c>
      <c r="AH48" s="61">
        <f t="shared" si="3"/>
        <v>0</v>
      </c>
      <c r="AI48" s="61">
        <f t="shared" si="3"/>
        <v>0</v>
      </c>
      <c r="AJ48" s="61">
        <f t="shared" si="3"/>
        <v>270</v>
      </c>
      <c r="AK48" s="61">
        <f t="shared" si="3"/>
        <v>0</v>
      </c>
      <c r="AL48" s="61">
        <f t="shared" si="3"/>
        <v>0</v>
      </c>
      <c r="AM48" s="61">
        <f t="shared" si="3"/>
        <v>13</v>
      </c>
      <c r="AN48" s="61">
        <f t="shared" si="3"/>
        <v>135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3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0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0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0</v>
      </c>
      <c r="AH49" s="43">
        <f t="shared" si="3"/>
        <v>0</v>
      </c>
      <c r="AI49" s="43">
        <f t="shared" si="3"/>
        <v>0</v>
      </c>
      <c r="AJ49" s="43">
        <f t="shared" si="3"/>
        <v>1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347</v>
      </c>
      <c r="C50" s="43">
        <f t="shared" si="4"/>
        <v>208</v>
      </c>
      <c r="D50" s="43">
        <f t="shared" si="4"/>
        <v>478</v>
      </c>
      <c r="E50" s="43">
        <f t="shared" si="4"/>
        <v>211</v>
      </c>
      <c r="F50" s="43">
        <f t="shared" si="4"/>
        <v>0</v>
      </c>
      <c r="G50" s="43">
        <f t="shared" si="3"/>
        <v>0</v>
      </c>
      <c r="H50" s="43">
        <f t="shared" si="3"/>
        <v>385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0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356</v>
      </c>
      <c r="Q50" s="43">
        <f t="shared" si="3"/>
        <v>67</v>
      </c>
      <c r="R50" s="43">
        <f t="shared" si="3"/>
        <v>542</v>
      </c>
      <c r="S50" s="43">
        <f t="shared" si="3"/>
        <v>194</v>
      </c>
      <c r="T50" s="43">
        <f t="shared" si="3"/>
        <v>52</v>
      </c>
      <c r="U50" s="43">
        <f t="shared" si="3"/>
        <v>0</v>
      </c>
      <c r="V50" s="43">
        <f t="shared" si="3"/>
        <v>385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0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481</v>
      </c>
      <c r="AE50" s="43">
        <f t="shared" si="3"/>
        <v>385</v>
      </c>
      <c r="AF50" s="43">
        <f t="shared" si="3"/>
        <v>535</v>
      </c>
      <c r="AG50" s="43">
        <f t="shared" si="3"/>
        <v>189</v>
      </c>
      <c r="AH50" s="43">
        <f t="shared" si="3"/>
        <v>0</v>
      </c>
      <c r="AI50" s="43">
        <f t="shared" si="3"/>
        <v>0</v>
      </c>
      <c r="AJ50" s="43">
        <f t="shared" si="3"/>
        <v>269</v>
      </c>
      <c r="AK50" s="43">
        <f t="shared" si="3"/>
        <v>0</v>
      </c>
      <c r="AL50" s="43">
        <f t="shared" si="3"/>
        <v>0</v>
      </c>
      <c r="AM50" s="43">
        <f t="shared" si="3"/>
        <v>13</v>
      </c>
      <c r="AN50" s="43">
        <f t="shared" si="3"/>
        <v>135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1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4</v>
      </c>
      <c r="C52" s="60">
        <f t="shared" si="4"/>
        <v>6</v>
      </c>
      <c r="D52" s="60">
        <f t="shared" si="4"/>
        <v>2</v>
      </c>
      <c r="E52" s="60">
        <f t="shared" si="4"/>
        <v>1</v>
      </c>
      <c r="F52" s="60">
        <f t="shared" si="4"/>
        <v>0</v>
      </c>
      <c r="G52" s="60">
        <f t="shared" si="3"/>
        <v>0</v>
      </c>
      <c r="H52" s="60">
        <f t="shared" si="3"/>
        <v>1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0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6</v>
      </c>
      <c r="Q52" s="60">
        <f t="shared" si="3"/>
        <v>2</v>
      </c>
      <c r="R52" s="60">
        <f t="shared" si="3"/>
        <v>6</v>
      </c>
      <c r="S52" s="60">
        <f t="shared" si="3"/>
        <v>2</v>
      </c>
      <c r="T52" s="60">
        <f t="shared" si="3"/>
        <v>0</v>
      </c>
      <c r="U52" s="60">
        <f t="shared" si="3"/>
        <v>0</v>
      </c>
      <c r="V52" s="60">
        <f t="shared" si="3"/>
        <v>2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0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2</v>
      </c>
      <c r="AE52" s="60">
        <f t="shared" si="3"/>
        <v>3</v>
      </c>
      <c r="AF52" s="60">
        <f t="shared" si="3"/>
        <v>1</v>
      </c>
      <c r="AG52" s="60">
        <f t="shared" si="3"/>
        <v>2</v>
      </c>
      <c r="AH52" s="60">
        <f t="shared" si="3"/>
        <v>0</v>
      </c>
      <c r="AI52" s="60">
        <f t="shared" si="3"/>
        <v>0</v>
      </c>
      <c r="AJ52" s="60">
        <f t="shared" si="3"/>
        <v>1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6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2</v>
      </c>
      <c r="C53" s="62">
        <f t="shared" si="4"/>
        <v>1</v>
      </c>
      <c r="D53" s="62">
        <f t="shared" si="4"/>
        <v>0</v>
      </c>
      <c r="E53" s="62">
        <f t="shared" si="4"/>
        <v>0</v>
      </c>
      <c r="F53" s="62">
        <f t="shared" si="4"/>
        <v>0</v>
      </c>
      <c r="G53" s="62">
        <f t="shared" si="3"/>
        <v>0</v>
      </c>
      <c r="H53" s="62">
        <f t="shared" si="3"/>
        <v>0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1</v>
      </c>
      <c r="R53" s="62">
        <f t="shared" si="3"/>
        <v>0</v>
      </c>
      <c r="S53" s="62">
        <f t="shared" si="3"/>
        <v>3</v>
      </c>
      <c r="T53" s="62">
        <f t="shared" si="3"/>
        <v>0</v>
      </c>
      <c r="U53" s="62">
        <f t="shared" si="3"/>
        <v>0</v>
      </c>
      <c r="V53" s="62">
        <f t="shared" si="3"/>
        <v>0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3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0.9831460674157303</v>
      </c>
      <c r="C54" s="65">
        <f t="shared" ref="C54:AQ54" si="5">+IF(SUM(C48,C51:C53)&gt;0,SUM(C48)/SUM(C48,C51:C53),"")</f>
        <v>0.96744186046511627</v>
      </c>
      <c r="D54" s="65">
        <f t="shared" si="5"/>
        <v>0.99583333333333335</v>
      </c>
      <c r="E54" s="65">
        <f>+IF(SUM(E48,E51:E53)&gt;0,SUM(E48)/SUM(E48,E51:E53),"")</f>
        <v>0.99528301886792447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0.99741602067183466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 t="str">
        <f>+IF(SUM(L48,L51:L53)&gt;0,SUM(L48)/SUM(L48,L51:L53),"")</f>
        <v/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0.98342541436464093</v>
      </c>
      <c r="Q54" s="65">
        <f t="shared" si="5"/>
        <v>0.95714285714285718</v>
      </c>
      <c r="R54" s="65">
        <f t="shared" si="5"/>
        <v>0.98905109489051091</v>
      </c>
      <c r="S54" s="65">
        <f>+IF(SUM(S48,S51:S53)&gt;0,SUM(S48)/SUM(S48,S51:S53),"")</f>
        <v>0.97487437185929648</v>
      </c>
      <c r="T54" s="65">
        <f t="shared" ref="T54:V54" si="9">+IF(SUM(T48,T51:T53)&gt;0,SUM(T48)/SUM(T48,T51:T53),"")</f>
        <v>1</v>
      </c>
      <c r="U54" s="65" t="str">
        <f t="shared" si="9"/>
        <v/>
      </c>
      <c r="V54" s="65">
        <f t="shared" si="9"/>
        <v>0.9948320413436692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 t="str">
        <f>+IF(SUM(Z48,Z51:Z53)&gt;0,SUM(Z48)/SUM(Z48,Z51:Z53),"")</f>
        <v/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0.99380165289256195</v>
      </c>
      <c r="AE54" s="65">
        <f t="shared" si="5"/>
        <v>0.99226804123711343</v>
      </c>
      <c r="AF54" s="65">
        <f t="shared" si="5"/>
        <v>0.99813432835820892</v>
      </c>
      <c r="AG54" s="65">
        <f>+IF(SUM(AG48,AG51:AG53)&gt;0,SUM(AG48)/SUM(AG48,AG51:AG53),"")</f>
        <v>0.98952879581151831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0.98540145985401462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>
        <f t="shared" si="5"/>
        <v>1</v>
      </c>
      <c r="AN54" s="66">
        <f>+IF(SUM(AN48,AN51:AN53)&gt;0,SUM(AN48)/SUM(AN48,AN51:AN53),"")</f>
        <v>0.95744680851063835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8571.4285714285725</v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 t="str">
        <f>+IF(SUM(L50,L49)&gt;0,1000000*(SUM(L49)/SUM(L49:L50)),"")</f>
        <v/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>
        <f t="shared" ref="T55:V55" si="17">+IF(SUM(T50,T49)&gt;0,1000000*(SUM(T49)/SUM(T49:T50)),"")</f>
        <v>0</v>
      </c>
      <c r="U55" s="68" t="str">
        <f t="shared" si="17"/>
        <v/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 t="str">
        <f>+IF(SUM(Z50,Z49)&gt;0,1000000*(SUM(Z49)/SUM(Z49:Z50)),"")</f>
        <v/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0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3703.7037037037039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>
        <f t="shared" si="13"/>
        <v>0</v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1187</v>
      </c>
      <c r="C60" s="55">
        <f t="shared" si="22"/>
        <v>660</v>
      </c>
      <c r="D60" s="55">
        <f t="shared" si="22"/>
        <v>1555</v>
      </c>
      <c r="E60" s="55">
        <f t="shared" si="22"/>
        <v>594</v>
      </c>
      <c r="F60" s="55">
        <f t="shared" si="22"/>
        <v>52</v>
      </c>
      <c r="G60" s="55">
        <f t="shared" si="22"/>
        <v>0</v>
      </c>
      <c r="H60" s="55">
        <f t="shared" si="22"/>
        <v>1041</v>
      </c>
      <c r="I60" s="55">
        <f t="shared" si="22"/>
        <v>0</v>
      </c>
      <c r="J60" s="55">
        <f t="shared" si="22"/>
        <v>0</v>
      </c>
      <c r="K60" s="55">
        <f t="shared" si="22"/>
        <v>13</v>
      </c>
      <c r="L60" s="55">
        <f t="shared" si="22"/>
        <v>135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3</v>
      </c>
      <c r="C61" s="52">
        <f t="shared" si="22"/>
        <v>0</v>
      </c>
      <c r="D61" s="52">
        <f t="shared" si="22"/>
        <v>0</v>
      </c>
      <c r="E61" s="52">
        <f t="shared" si="22"/>
        <v>0</v>
      </c>
      <c r="F61" s="52">
        <f t="shared" si="22"/>
        <v>0</v>
      </c>
      <c r="G61" s="52">
        <f t="shared" si="22"/>
        <v>0</v>
      </c>
      <c r="H61" s="52">
        <f t="shared" si="22"/>
        <v>1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0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1184</v>
      </c>
      <c r="C62" s="56">
        <f t="shared" si="22"/>
        <v>660</v>
      </c>
      <c r="D62" s="56">
        <f t="shared" si="22"/>
        <v>1555</v>
      </c>
      <c r="E62" s="56">
        <f t="shared" si="22"/>
        <v>594</v>
      </c>
      <c r="F62" s="56">
        <f t="shared" si="22"/>
        <v>52</v>
      </c>
      <c r="G62" s="56">
        <f t="shared" si="22"/>
        <v>0</v>
      </c>
      <c r="H62" s="56">
        <f t="shared" si="22"/>
        <v>1039</v>
      </c>
      <c r="I62" s="56">
        <f t="shared" si="22"/>
        <v>0</v>
      </c>
      <c r="J62" s="56">
        <f t="shared" si="22"/>
        <v>0</v>
      </c>
      <c r="K62" s="56">
        <f t="shared" si="22"/>
        <v>13</v>
      </c>
      <c r="L62" s="56">
        <f t="shared" si="22"/>
        <v>135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1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12</v>
      </c>
      <c r="C64" s="52">
        <f t="shared" si="22"/>
        <v>11</v>
      </c>
      <c r="D64" s="52">
        <f t="shared" si="22"/>
        <v>9</v>
      </c>
      <c r="E64" s="52">
        <f t="shared" si="22"/>
        <v>5</v>
      </c>
      <c r="F64" s="52">
        <f t="shared" si="22"/>
        <v>0</v>
      </c>
      <c r="G64" s="52">
        <f t="shared" si="22"/>
        <v>0</v>
      </c>
      <c r="H64" s="52">
        <f t="shared" si="22"/>
        <v>4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6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2</v>
      </c>
      <c r="C65" s="56">
        <f t="shared" si="22"/>
        <v>2</v>
      </c>
      <c r="D65" s="56">
        <f t="shared" si="22"/>
        <v>0</v>
      </c>
      <c r="E65" s="56">
        <f t="shared" si="22"/>
        <v>3</v>
      </c>
      <c r="F65" s="56">
        <f t="shared" si="22"/>
        <v>0</v>
      </c>
      <c r="G65" s="56">
        <f t="shared" si="22"/>
        <v>0</v>
      </c>
      <c r="H65" s="56">
        <f t="shared" si="22"/>
        <v>3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0.98969696969696974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0.98640296662546356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0.99062654168722253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1838.2352941176471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0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498.00796812749002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0.98904627006610013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763.94194041252865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X1" workbookViewId="0">
      <selection activeCell="AL5" sqref="AL5:AL11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 t="s">
        <v>122</v>
      </c>
      <c r="C5" s="8" t="s">
        <v>88</v>
      </c>
      <c r="D5" s="8" t="s">
        <v>111</v>
      </c>
      <c r="E5" s="108" t="s">
        <v>115</v>
      </c>
      <c r="F5" s="9"/>
      <c r="G5" s="8"/>
      <c r="H5" s="8" t="s">
        <v>127</v>
      </c>
      <c r="I5" s="108"/>
      <c r="J5" s="9"/>
      <c r="K5" s="8"/>
      <c r="L5" s="108" t="s">
        <v>141</v>
      </c>
      <c r="M5" s="108"/>
      <c r="N5" s="108"/>
      <c r="O5" s="9"/>
      <c r="P5" s="7" t="s">
        <v>124</v>
      </c>
      <c r="Q5" s="8" t="s">
        <v>78</v>
      </c>
      <c r="R5" s="8" t="s">
        <v>78</v>
      </c>
      <c r="S5" s="108" t="s">
        <v>126</v>
      </c>
      <c r="T5" s="9"/>
      <c r="U5" s="8"/>
      <c r="V5" s="8" t="s">
        <v>127</v>
      </c>
      <c r="W5" s="108"/>
      <c r="X5" s="9" t="s">
        <v>140</v>
      </c>
      <c r="Y5" s="8"/>
      <c r="Z5" s="108" t="s">
        <v>120</v>
      </c>
      <c r="AA5" s="108"/>
      <c r="AB5" s="108"/>
      <c r="AC5" s="9"/>
      <c r="AD5" s="10"/>
      <c r="AE5" s="8" t="s">
        <v>133</v>
      </c>
      <c r="AF5" s="8" t="s">
        <v>128</v>
      </c>
      <c r="AG5" s="108" t="s">
        <v>130</v>
      </c>
      <c r="AH5" s="9"/>
      <c r="AI5" s="8"/>
      <c r="AJ5" s="8" t="s">
        <v>139</v>
      </c>
      <c r="AK5" s="108"/>
      <c r="AL5" s="9"/>
      <c r="AM5" s="8"/>
      <c r="AN5" s="108" t="s">
        <v>142</v>
      </c>
      <c r="AO5" s="108"/>
      <c r="AP5" s="108"/>
      <c r="AQ5" s="9"/>
    </row>
    <row r="6" spans="1:43" x14ac:dyDescent="0.2">
      <c r="A6" s="37" t="s">
        <v>0</v>
      </c>
      <c r="B6" s="11">
        <v>186</v>
      </c>
      <c r="C6" s="12">
        <v>137</v>
      </c>
      <c r="D6" s="12">
        <v>70</v>
      </c>
      <c r="E6" s="109">
        <v>116</v>
      </c>
      <c r="F6" s="13"/>
      <c r="G6" s="12"/>
      <c r="H6" s="12">
        <v>257</v>
      </c>
      <c r="I6" s="109"/>
      <c r="J6" s="13"/>
      <c r="K6" s="12"/>
      <c r="L6" s="109">
        <v>136</v>
      </c>
      <c r="M6" s="109"/>
      <c r="N6" s="109"/>
      <c r="O6" s="13"/>
      <c r="P6" s="11">
        <v>122</v>
      </c>
      <c r="Q6" s="12">
        <v>420</v>
      </c>
      <c r="R6" s="12">
        <v>400</v>
      </c>
      <c r="S6" s="109">
        <v>85</v>
      </c>
      <c r="T6" s="13"/>
      <c r="U6" s="12"/>
      <c r="V6" s="12">
        <v>15</v>
      </c>
      <c r="W6" s="109"/>
      <c r="X6" s="13">
        <v>13</v>
      </c>
      <c r="Y6" s="12"/>
      <c r="Z6" s="109">
        <v>98</v>
      </c>
      <c r="AA6" s="109"/>
      <c r="AB6" s="109"/>
      <c r="AC6" s="13"/>
      <c r="AD6" s="14"/>
      <c r="AE6" s="12">
        <v>302</v>
      </c>
      <c r="AF6" s="12">
        <v>350</v>
      </c>
      <c r="AG6" s="109">
        <v>18</v>
      </c>
      <c r="AH6" s="13"/>
      <c r="AI6" s="12"/>
      <c r="AJ6" s="12">
        <v>257</v>
      </c>
      <c r="AK6" s="109"/>
      <c r="AL6" s="13"/>
      <c r="AM6" s="12"/>
      <c r="AN6" s="109">
        <v>77</v>
      </c>
      <c r="AO6" s="109"/>
      <c r="AP6" s="109"/>
      <c r="AQ6" s="13"/>
    </row>
    <row r="7" spans="1:43" x14ac:dyDescent="0.2">
      <c r="A7" s="38" t="s">
        <v>1</v>
      </c>
      <c r="B7" s="15">
        <v>0</v>
      </c>
      <c r="C7" s="16">
        <v>0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>
        <v>1</v>
      </c>
      <c r="M7" s="110"/>
      <c r="N7" s="110"/>
      <c r="O7" s="17"/>
      <c r="P7" s="15">
        <v>0</v>
      </c>
      <c r="Q7" s="16">
        <v>1</v>
      </c>
      <c r="R7" s="16">
        <v>0</v>
      </c>
      <c r="S7" s="110">
        <v>0</v>
      </c>
      <c r="T7" s="17"/>
      <c r="U7" s="16"/>
      <c r="V7" s="16">
        <v>0</v>
      </c>
      <c r="W7" s="110"/>
      <c r="X7" s="17">
        <v>0</v>
      </c>
      <c r="Y7" s="16"/>
      <c r="Z7" s="110">
        <v>1</v>
      </c>
      <c r="AA7" s="110"/>
      <c r="AB7" s="110"/>
      <c r="AC7" s="17"/>
      <c r="AD7" s="18"/>
      <c r="AE7" s="16">
        <v>0</v>
      </c>
      <c r="AF7" s="16">
        <v>0</v>
      </c>
      <c r="AG7" s="110">
        <v>3</v>
      </c>
      <c r="AH7" s="17"/>
      <c r="AI7" s="16"/>
      <c r="AJ7" s="16">
        <v>1</v>
      </c>
      <c r="AK7" s="110"/>
      <c r="AL7" s="17"/>
      <c r="AM7" s="16"/>
      <c r="AN7" s="110">
        <v>2</v>
      </c>
      <c r="AO7" s="110"/>
      <c r="AP7" s="110"/>
      <c r="AQ7" s="17"/>
    </row>
    <row r="8" spans="1:43" ht="13.5" thickBot="1" x14ac:dyDescent="0.25">
      <c r="A8" s="39" t="s">
        <v>2</v>
      </c>
      <c r="B8" s="19">
        <v>186</v>
      </c>
      <c r="C8" s="20">
        <v>137</v>
      </c>
      <c r="D8" s="20">
        <v>70</v>
      </c>
      <c r="E8" s="111">
        <v>116</v>
      </c>
      <c r="F8" s="21"/>
      <c r="G8" s="20"/>
      <c r="H8" s="20">
        <v>257</v>
      </c>
      <c r="I8" s="111"/>
      <c r="J8" s="21"/>
      <c r="K8" s="20"/>
      <c r="L8" s="111">
        <v>135</v>
      </c>
      <c r="M8" s="111"/>
      <c r="N8" s="111"/>
      <c r="O8" s="21"/>
      <c r="P8" s="19">
        <v>122</v>
      </c>
      <c r="Q8" s="20">
        <v>419</v>
      </c>
      <c r="R8" s="20">
        <v>400</v>
      </c>
      <c r="S8" s="111">
        <v>85</v>
      </c>
      <c r="T8" s="21"/>
      <c r="U8" s="20"/>
      <c r="V8" s="20">
        <v>15</v>
      </c>
      <c r="W8" s="111"/>
      <c r="X8" s="21">
        <v>13</v>
      </c>
      <c r="Y8" s="20"/>
      <c r="Z8" s="111">
        <v>97</v>
      </c>
      <c r="AA8" s="111"/>
      <c r="AB8" s="111"/>
      <c r="AC8" s="21"/>
      <c r="AD8" s="22"/>
      <c r="AE8" s="20">
        <v>302</v>
      </c>
      <c r="AF8" s="20">
        <v>350</v>
      </c>
      <c r="AG8" s="111">
        <v>15</v>
      </c>
      <c r="AH8" s="21"/>
      <c r="AI8" s="20"/>
      <c r="AJ8" s="20">
        <v>256</v>
      </c>
      <c r="AK8" s="111"/>
      <c r="AL8" s="21"/>
      <c r="AM8" s="20"/>
      <c r="AN8" s="111">
        <v>75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/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>
        <v>3</v>
      </c>
      <c r="C10" s="28">
        <v>1</v>
      </c>
      <c r="D10" s="28">
        <v>0</v>
      </c>
      <c r="E10" s="113">
        <v>0</v>
      </c>
      <c r="F10" s="29"/>
      <c r="G10" s="28"/>
      <c r="H10" s="28">
        <v>5</v>
      </c>
      <c r="I10" s="113"/>
      <c r="J10" s="29"/>
      <c r="K10" s="28"/>
      <c r="L10" s="113">
        <v>6</v>
      </c>
      <c r="M10" s="113"/>
      <c r="N10" s="113"/>
      <c r="O10" s="29"/>
      <c r="P10" s="27">
        <v>1</v>
      </c>
      <c r="Q10" s="28">
        <v>1</v>
      </c>
      <c r="R10" s="28">
        <v>0</v>
      </c>
      <c r="S10" s="113">
        <v>0</v>
      </c>
      <c r="T10" s="29"/>
      <c r="U10" s="28"/>
      <c r="V10" s="28">
        <v>0</v>
      </c>
      <c r="W10" s="113"/>
      <c r="X10" s="29">
        <v>0</v>
      </c>
      <c r="Y10" s="28"/>
      <c r="Z10" s="113">
        <v>2</v>
      </c>
      <c r="AA10" s="113"/>
      <c r="AB10" s="113"/>
      <c r="AC10" s="29"/>
      <c r="AD10" s="30"/>
      <c r="AE10" s="28">
        <v>15</v>
      </c>
      <c r="AF10" s="28">
        <v>0</v>
      </c>
      <c r="AG10" s="113">
        <v>10</v>
      </c>
      <c r="AH10" s="29"/>
      <c r="AI10" s="28"/>
      <c r="AJ10" s="28">
        <v>5</v>
      </c>
      <c r="AK10" s="113"/>
      <c r="AL10" s="29"/>
      <c r="AM10" s="28"/>
      <c r="AN10" s="113">
        <v>13</v>
      </c>
      <c r="AO10" s="113"/>
      <c r="AP10" s="113"/>
      <c r="AQ10" s="29"/>
    </row>
    <row r="11" spans="1:43" ht="13.5" thickBot="1" x14ac:dyDescent="0.25">
      <c r="A11" s="42" t="s">
        <v>5</v>
      </c>
      <c r="B11" s="31">
        <v>1</v>
      </c>
      <c r="C11" s="32">
        <v>0</v>
      </c>
      <c r="D11" s="32">
        <v>0</v>
      </c>
      <c r="E11" s="114">
        <v>0</v>
      </c>
      <c r="F11" s="33"/>
      <c r="G11" s="32"/>
      <c r="H11" s="32">
        <v>3</v>
      </c>
      <c r="I11" s="114"/>
      <c r="J11" s="33"/>
      <c r="K11" s="32"/>
      <c r="L11" s="114">
        <v>0</v>
      </c>
      <c r="M11" s="114"/>
      <c r="N11" s="114"/>
      <c r="O11" s="33"/>
      <c r="P11" s="31">
        <v>0</v>
      </c>
      <c r="Q11" s="32">
        <v>1</v>
      </c>
      <c r="R11" s="32">
        <v>0</v>
      </c>
      <c r="S11" s="114">
        <v>0</v>
      </c>
      <c r="T11" s="33"/>
      <c r="U11" s="32"/>
      <c r="V11" s="32">
        <v>0</v>
      </c>
      <c r="W11" s="114"/>
      <c r="X11" s="33">
        <v>0</v>
      </c>
      <c r="Y11" s="32"/>
      <c r="Z11" s="114">
        <v>0</v>
      </c>
      <c r="AA11" s="114"/>
      <c r="AB11" s="114"/>
      <c r="AC11" s="33"/>
      <c r="AD11" s="34"/>
      <c r="AE11" s="32">
        <v>5</v>
      </c>
      <c r="AF11" s="32">
        <v>0</v>
      </c>
      <c r="AG11" s="114">
        <v>0</v>
      </c>
      <c r="AH11" s="33"/>
      <c r="AI11" s="32"/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 t="s">
        <v>123</v>
      </c>
      <c r="C12" s="8" t="s">
        <v>78</v>
      </c>
      <c r="D12" s="8" t="s">
        <v>78</v>
      </c>
      <c r="E12" s="108" t="s">
        <v>125</v>
      </c>
      <c r="F12" s="9"/>
      <c r="G12" s="8"/>
      <c r="H12" s="8"/>
      <c r="I12" s="108"/>
      <c r="J12" s="9"/>
      <c r="K12" s="8"/>
      <c r="L12" s="108"/>
      <c r="M12" s="108"/>
      <c r="N12" s="108"/>
      <c r="O12" s="9"/>
      <c r="P12" s="7" t="s">
        <v>77</v>
      </c>
      <c r="Q12" s="8"/>
      <c r="R12" s="8" t="s">
        <v>128</v>
      </c>
      <c r="S12" s="108" t="s">
        <v>129</v>
      </c>
      <c r="T12" s="9"/>
      <c r="U12" s="8"/>
      <c r="V12" s="8" t="s">
        <v>131</v>
      </c>
      <c r="W12" s="108"/>
      <c r="X12" s="9"/>
      <c r="Y12" s="8"/>
      <c r="Z12" s="108"/>
      <c r="AA12" s="108"/>
      <c r="AB12" s="108"/>
      <c r="AC12" s="9"/>
      <c r="AD12" s="10"/>
      <c r="AE12" s="8"/>
      <c r="AF12" s="8" t="s">
        <v>134</v>
      </c>
      <c r="AG12" s="108" t="s">
        <v>135</v>
      </c>
      <c r="AH12" s="9"/>
      <c r="AI12" s="8"/>
      <c r="AJ12" s="8"/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>
        <v>96</v>
      </c>
      <c r="C13" s="12">
        <v>180</v>
      </c>
      <c r="D13" s="12">
        <v>401</v>
      </c>
      <c r="E13" s="109">
        <v>29</v>
      </c>
      <c r="F13" s="13"/>
      <c r="G13" s="12"/>
      <c r="H13" s="12"/>
      <c r="I13" s="109"/>
      <c r="J13" s="13"/>
      <c r="K13" s="12"/>
      <c r="L13" s="109"/>
      <c r="M13" s="109"/>
      <c r="N13" s="109"/>
      <c r="O13" s="13"/>
      <c r="P13" s="11">
        <v>187</v>
      </c>
      <c r="Q13" s="12"/>
      <c r="R13" s="12">
        <v>86</v>
      </c>
      <c r="S13" s="109">
        <v>62</v>
      </c>
      <c r="T13" s="13"/>
      <c r="U13" s="12"/>
      <c r="V13" s="12">
        <v>52</v>
      </c>
      <c r="W13" s="109"/>
      <c r="X13" s="13"/>
      <c r="Y13" s="12"/>
      <c r="Z13" s="109"/>
      <c r="AA13" s="109"/>
      <c r="AB13" s="109"/>
      <c r="AC13" s="13"/>
      <c r="AD13" s="14"/>
      <c r="AE13" s="12"/>
      <c r="AF13" s="12">
        <v>145</v>
      </c>
      <c r="AG13" s="109">
        <v>12</v>
      </c>
      <c r="AH13" s="13"/>
      <c r="AI13" s="12"/>
      <c r="AJ13" s="12"/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>
        <v>2</v>
      </c>
      <c r="C14" s="16">
        <v>1</v>
      </c>
      <c r="D14" s="16">
        <v>0</v>
      </c>
      <c r="E14" s="110">
        <v>0</v>
      </c>
      <c r="F14" s="17"/>
      <c r="G14" s="16"/>
      <c r="H14" s="16"/>
      <c r="I14" s="110"/>
      <c r="J14" s="17"/>
      <c r="K14" s="16"/>
      <c r="L14" s="110"/>
      <c r="M14" s="110"/>
      <c r="N14" s="110"/>
      <c r="O14" s="17"/>
      <c r="P14" s="15">
        <v>2</v>
      </c>
      <c r="Q14" s="16"/>
      <c r="R14" s="16">
        <v>0</v>
      </c>
      <c r="S14" s="110">
        <v>1</v>
      </c>
      <c r="T14" s="17"/>
      <c r="U14" s="16"/>
      <c r="V14" s="16">
        <v>0</v>
      </c>
      <c r="W14" s="110"/>
      <c r="X14" s="17"/>
      <c r="Y14" s="16"/>
      <c r="Z14" s="110"/>
      <c r="AA14" s="110"/>
      <c r="AB14" s="110"/>
      <c r="AC14" s="17"/>
      <c r="AD14" s="18"/>
      <c r="AE14" s="16"/>
      <c r="AF14" s="16">
        <v>0</v>
      </c>
      <c r="AG14" s="110">
        <v>0</v>
      </c>
      <c r="AH14" s="17"/>
      <c r="AI14" s="16"/>
      <c r="AJ14" s="16"/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>
        <v>94</v>
      </c>
      <c r="C15" s="20">
        <v>179</v>
      </c>
      <c r="D15" s="20">
        <v>401</v>
      </c>
      <c r="E15" s="111">
        <v>29</v>
      </c>
      <c r="F15" s="21"/>
      <c r="G15" s="20"/>
      <c r="H15" s="20"/>
      <c r="I15" s="111"/>
      <c r="J15" s="21"/>
      <c r="K15" s="20"/>
      <c r="L15" s="111"/>
      <c r="M15" s="111"/>
      <c r="N15" s="111"/>
      <c r="O15" s="21"/>
      <c r="P15" s="19">
        <v>185</v>
      </c>
      <c r="Q15" s="20"/>
      <c r="R15" s="20">
        <v>86</v>
      </c>
      <c r="S15" s="111">
        <v>61</v>
      </c>
      <c r="T15" s="21"/>
      <c r="U15" s="20"/>
      <c r="V15" s="20">
        <v>52</v>
      </c>
      <c r="W15" s="111"/>
      <c r="X15" s="21"/>
      <c r="Y15" s="20"/>
      <c r="Z15" s="111"/>
      <c r="AA15" s="111"/>
      <c r="AB15" s="111"/>
      <c r="AC15" s="21"/>
      <c r="AD15" s="22"/>
      <c r="AE15" s="20"/>
      <c r="AF15" s="20">
        <v>145</v>
      </c>
      <c r="AG15" s="111">
        <v>12</v>
      </c>
      <c r="AH15" s="21"/>
      <c r="AI15" s="20"/>
      <c r="AJ15" s="20"/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>
        <v>10</v>
      </c>
      <c r="C17" s="28">
        <v>3</v>
      </c>
      <c r="D17" s="28">
        <v>4</v>
      </c>
      <c r="E17" s="113">
        <v>0</v>
      </c>
      <c r="F17" s="29"/>
      <c r="G17" s="28"/>
      <c r="H17" s="28"/>
      <c r="I17" s="113"/>
      <c r="J17" s="29"/>
      <c r="K17" s="28"/>
      <c r="L17" s="113"/>
      <c r="M17" s="113"/>
      <c r="N17" s="113"/>
      <c r="O17" s="29"/>
      <c r="P17" s="27">
        <v>7</v>
      </c>
      <c r="Q17" s="28"/>
      <c r="R17" s="28">
        <v>0</v>
      </c>
      <c r="S17" s="113">
        <v>7</v>
      </c>
      <c r="T17" s="29"/>
      <c r="U17" s="28"/>
      <c r="V17" s="28">
        <v>0</v>
      </c>
      <c r="W17" s="113"/>
      <c r="X17" s="29"/>
      <c r="Y17" s="28"/>
      <c r="Z17" s="113"/>
      <c r="AA17" s="113"/>
      <c r="AB17" s="113"/>
      <c r="AC17" s="29"/>
      <c r="AD17" s="30"/>
      <c r="AE17" s="28"/>
      <c r="AF17" s="28">
        <v>0</v>
      </c>
      <c r="AG17" s="113">
        <v>0</v>
      </c>
      <c r="AH17" s="29"/>
      <c r="AI17" s="28"/>
      <c r="AJ17" s="28"/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>
        <v>1</v>
      </c>
      <c r="C18" s="32">
        <v>0</v>
      </c>
      <c r="D18" s="32">
        <v>6</v>
      </c>
      <c r="E18" s="114">
        <v>0</v>
      </c>
      <c r="F18" s="33"/>
      <c r="G18" s="32"/>
      <c r="H18" s="32"/>
      <c r="I18" s="114"/>
      <c r="J18" s="33"/>
      <c r="K18" s="32"/>
      <c r="L18" s="114"/>
      <c r="M18" s="114"/>
      <c r="N18" s="114"/>
      <c r="O18" s="33"/>
      <c r="P18" s="31">
        <v>0</v>
      </c>
      <c r="Q18" s="32"/>
      <c r="R18" s="32">
        <v>0</v>
      </c>
      <c r="S18" s="114">
        <v>1</v>
      </c>
      <c r="T18" s="33"/>
      <c r="U18" s="32"/>
      <c r="V18" s="32">
        <v>0</v>
      </c>
      <c r="W18" s="114"/>
      <c r="X18" s="33"/>
      <c r="Y18" s="32"/>
      <c r="Z18" s="114"/>
      <c r="AA18" s="114"/>
      <c r="AB18" s="114"/>
      <c r="AC18" s="33"/>
      <c r="AD18" s="34"/>
      <c r="AE18" s="32"/>
      <c r="AF18" s="32">
        <v>0</v>
      </c>
      <c r="AG18" s="114">
        <v>0</v>
      </c>
      <c r="AH18" s="33"/>
      <c r="AI18" s="32"/>
      <c r="AJ18" s="32"/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 t="s">
        <v>124</v>
      </c>
      <c r="C19" s="8"/>
      <c r="D19" s="8"/>
      <c r="E19" s="108" t="s">
        <v>126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 t="s">
        <v>130</v>
      </c>
      <c r="T19" s="9"/>
      <c r="U19" s="8"/>
      <c r="V19" s="8" t="s">
        <v>132</v>
      </c>
      <c r="W19" s="108"/>
      <c r="X19" s="9"/>
      <c r="Y19" s="8"/>
      <c r="Z19" s="108"/>
      <c r="AA19" s="108"/>
      <c r="AB19" s="108"/>
      <c r="AC19" s="9"/>
      <c r="AD19" s="10"/>
      <c r="AE19" s="8"/>
      <c r="AF19" s="8"/>
      <c r="AG19" s="108" t="s">
        <v>136</v>
      </c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>
        <v>9</v>
      </c>
      <c r="C20" s="12"/>
      <c r="D20" s="12"/>
      <c r="E20" s="109">
        <v>55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>
        <v>18</v>
      </c>
      <c r="T20" s="13"/>
      <c r="U20" s="12"/>
      <c r="V20" s="12">
        <v>180</v>
      </c>
      <c r="W20" s="109"/>
      <c r="X20" s="13"/>
      <c r="Y20" s="12"/>
      <c r="Z20" s="109"/>
      <c r="AA20" s="109"/>
      <c r="AB20" s="109"/>
      <c r="AC20" s="13"/>
      <c r="AD20" s="14"/>
      <c r="AE20" s="12"/>
      <c r="AF20" s="12"/>
      <c r="AG20" s="109">
        <v>30</v>
      </c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>
        <v>0</v>
      </c>
      <c r="C21" s="16"/>
      <c r="D21" s="16"/>
      <c r="E21" s="110">
        <v>6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>
        <v>1</v>
      </c>
      <c r="T21" s="17"/>
      <c r="U21" s="16"/>
      <c r="V21" s="16">
        <v>2</v>
      </c>
      <c r="W21" s="110"/>
      <c r="X21" s="17"/>
      <c r="Y21" s="16"/>
      <c r="Z21" s="110"/>
      <c r="AA21" s="110"/>
      <c r="AB21" s="110"/>
      <c r="AC21" s="17"/>
      <c r="AD21" s="18"/>
      <c r="AE21" s="16"/>
      <c r="AF21" s="16"/>
      <c r="AG21" s="110">
        <v>1</v>
      </c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>
        <v>9</v>
      </c>
      <c r="C22" s="20"/>
      <c r="D22" s="20"/>
      <c r="E22" s="111">
        <v>49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>
        <v>17</v>
      </c>
      <c r="T22" s="21"/>
      <c r="U22" s="20"/>
      <c r="V22" s="20">
        <v>178</v>
      </c>
      <c r="W22" s="111"/>
      <c r="X22" s="21"/>
      <c r="Y22" s="20"/>
      <c r="Z22" s="111"/>
      <c r="AA22" s="111"/>
      <c r="AB22" s="111"/>
      <c r="AC22" s="21"/>
      <c r="AD22" s="22"/>
      <c r="AE22" s="20"/>
      <c r="AF22" s="20"/>
      <c r="AG22" s="111">
        <v>29</v>
      </c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>
        <v>2</v>
      </c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>
        <v>0</v>
      </c>
      <c r="C24" s="28"/>
      <c r="D24" s="28"/>
      <c r="E24" s="113">
        <v>11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>
        <v>32</v>
      </c>
      <c r="T24" s="29"/>
      <c r="U24" s="28"/>
      <c r="V24" s="28">
        <v>5</v>
      </c>
      <c r="W24" s="113"/>
      <c r="X24" s="29"/>
      <c r="Y24" s="28"/>
      <c r="Z24" s="113"/>
      <c r="AA24" s="113"/>
      <c r="AB24" s="113"/>
      <c r="AC24" s="29"/>
      <c r="AD24" s="30"/>
      <c r="AE24" s="28"/>
      <c r="AF24" s="28"/>
      <c r="AG24" s="113">
        <v>2</v>
      </c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>
        <v>0</v>
      </c>
      <c r="C25" s="32"/>
      <c r="D25" s="32"/>
      <c r="E25" s="114">
        <v>8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>
        <v>1</v>
      </c>
      <c r="T25" s="33"/>
      <c r="U25" s="32"/>
      <c r="V25" s="32">
        <v>1</v>
      </c>
      <c r="W25" s="114"/>
      <c r="X25" s="33"/>
      <c r="Y25" s="32"/>
      <c r="Z25" s="114"/>
      <c r="AA25" s="114"/>
      <c r="AB25" s="114"/>
      <c r="AC25" s="33"/>
      <c r="AD25" s="34"/>
      <c r="AE25" s="32"/>
      <c r="AF25" s="32"/>
      <c r="AG25" s="114">
        <v>0</v>
      </c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/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/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/>
      <c r="AF26" s="8"/>
      <c r="AG26" s="108" t="s">
        <v>137</v>
      </c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/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/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/>
      <c r="AF27" s="12"/>
      <c r="AG27" s="109">
        <v>95</v>
      </c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/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/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/>
      <c r="AF28" s="16"/>
      <c r="AG28" s="110">
        <v>1</v>
      </c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/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/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/>
      <c r="AF29" s="20"/>
      <c r="AG29" s="111">
        <v>94</v>
      </c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/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/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/>
      <c r="AF31" s="28"/>
      <c r="AG31" s="113">
        <v>4</v>
      </c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/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/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/>
      <c r="AF32" s="32"/>
      <c r="AG32" s="114">
        <v>0</v>
      </c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/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/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/>
      <c r="AF33" s="8"/>
      <c r="AG33" s="108" t="s">
        <v>138</v>
      </c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/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/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/>
      <c r="AF34" s="12"/>
      <c r="AG34" s="109">
        <v>15</v>
      </c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/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/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/>
      <c r="AF35" s="16"/>
      <c r="AG35" s="110">
        <v>0</v>
      </c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/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/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/>
      <c r="AF36" s="20"/>
      <c r="AG36" s="111">
        <v>15</v>
      </c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/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/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/>
      <c r="AF38" s="28"/>
      <c r="AG38" s="113">
        <v>0</v>
      </c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/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/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/>
      <c r="AF39" s="32"/>
      <c r="AG39" s="114">
        <v>0</v>
      </c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/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/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/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/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/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/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/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/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/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/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/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/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291</v>
      </c>
      <c r="C48" s="61">
        <f t="shared" ref="C48:AQ53" si="3">+C6+C13+C20+C27+C34+C41</f>
        <v>317</v>
      </c>
      <c r="D48" s="61">
        <f t="shared" si="3"/>
        <v>471</v>
      </c>
      <c r="E48" s="61">
        <f t="shared" si="3"/>
        <v>200</v>
      </c>
      <c r="F48" s="61">
        <f t="shared" si="3"/>
        <v>0</v>
      </c>
      <c r="G48" s="61">
        <f t="shared" si="3"/>
        <v>0</v>
      </c>
      <c r="H48" s="61">
        <f t="shared" si="3"/>
        <v>257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136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309</v>
      </c>
      <c r="Q48" s="61">
        <f t="shared" si="3"/>
        <v>420</v>
      </c>
      <c r="R48" s="61">
        <f t="shared" si="3"/>
        <v>486</v>
      </c>
      <c r="S48" s="61">
        <f t="shared" si="3"/>
        <v>165</v>
      </c>
      <c r="T48" s="61">
        <f t="shared" si="3"/>
        <v>0</v>
      </c>
      <c r="U48" s="61">
        <f t="shared" si="3"/>
        <v>0</v>
      </c>
      <c r="V48" s="61">
        <f t="shared" si="3"/>
        <v>247</v>
      </c>
      <c r="W48" s="61">
        <f t="shared" si="3"/>
        <v>0</v>
      </c>
      <c r="X48" s="61">
        <f t="shared" si="3"/>
        <v>13</v>
      </c>
      <c r="Y48" s="61">
        <f t="shared" si="3"/>
        <v>0</v>
      </c>
      <c r="Z48" s="61">
        <f t="shared" si="3"/>
        <v>98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0</v>
      </c>
      <c r="AE48" s="61">
        <f t="shared" si="3"/>
        <v>302</v>
      </c>
      <c r="AF48" s="61">
        <f t="shared" si="3"/>
        <v>495</v>
      </c>
      <c r="AG48" s="61">
        <f t="shared" si="3"/>
        <v>170</v>
      </c>
      <c r="AH48" s="61">
        <f t="shared" si="3"/>
        <v>0</v>
      </c>
      <c r="AI48" s="61">
        <f t="shared" si="3"/>
        <v>0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77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2</v>
      </c>
      <c r="C49" s="43">
        <f t="shared" si="4"/>
        <v>1</v>
      </c>
      <c r="D49" s="43">
        <f t="shared" si="4"/>
        <v>0</v>
      </c>
      <c r="E49" s="43">
        <f t="shared" si="4"/>
        <v>6</v>
      </c>
      <c r="F49" s="43">
        <f t="shared" si="4"/>
        <v>0</v>
      </c>
      <c r="G49" s="43">
        <f t="shared" si="3"/>
        <v>0</v>
      </c>
      <c r="H49" s="43">
        <f t="shared" si="3"/>
        <v>0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1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2</v>
      </c>
      <c r="Q49" s="43">
        <f t="shared" si="3"/>
        <v>1</v>
      </c>
      <c r="R49" s="43">
        <f t="shared" si="3"/>
        <v>0</v>
      </c>
      <c r="S49" s="43">
        <f t="shared" si="3"/>
        <v>2</v>
      </c>
      <c r="T49" s="43">
        <f t="shared" si="3"/>
        <v>0</v>
      </c>
      <c r="U49" s="43">
        <f t="shared" si="3"/>
        <v>0</v>
      </c>
      <c r="V49" s="43">
        <f t="shared" si="3"/>
        <v>2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1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5</v>
      </c>
      <c r="AH49" s="43">
        <f t="shared" si="3"/>
        <v>0</v>
      </c>
      <c r="AI49" s="43">
        <f t="shared" si="3"/>
        <v>0</v>
      </c>
      <c r="AJ49" s="43">
        <f t="shared" si="3"/>
        <v>1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2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289</v>
      </c>
      <c r="C50" s="43">
        <f t="shared" si="4"/>
        <v>316</v>
      </c>
      <c r="D50" s="43">
        <f t="shared" si="4"/>
        <v>471</v>
      </c>
      <c r="E50" s="43">
        <f t="shared" si="4"/>
        <v>194</v>
      </c>
      <c r="F50" s="43">
        <f t="shared" si="4"/>
        <v>0</v>
      </c>
      <c r="G50" s="43">
        <f t="shared" si="3"/>
        <v>0</v>
      </c>
      <c r="H50" s="43">
        <f t="shared" si="3"/>
        <v>257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135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307</v>
      </c>
      <c r="Q50" s="43">
        <f t="shared" si="3"/>
        <v>419</v>
      </c>
      <c r="R50" s="43">
        <f t="shared" si="3"/>
        <v>486</v>
      </c>
      <c r="S50" s="43">
        <f t="shared" si="3"/>
        <v>163</v>
      </c>
      <c r="T50" s="43">
        <f t="shared" si="3"/>
        <v>0</v>
      </c>
      <c r="U50" s="43">
        <f t="shared" si="3"/>
        <v>0</v>
      </c>
      <c r="V50" s="43">
        <f t="shared" si="3"/>
        <v>245</v>
      </c>
      <c r="W50" s="43">
        <f t="shared" si="3"/>
        <v>0</v>
      </c>
      <c r="X50" s="43">
        <f t="shared" si="3"/>
        <v>13</v>
      </c>
      <c r="Y50" s="43">
        <f t="shared" si="3"/>
        <v>0</v>
      </c>
      <c r="Z50" s="43">
        <f t="shared" si="3"/>
        <v>97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0</v>
      </c>
      <c r="AE50" s="43">
        <f t="shared" si="3"/>
        <v>302</v>
      </c>
      <c r="AF50" s="43">
        <f t="shared" si="3"/>
        <v>495</v>
      </c>
      <c r="AG50" s="43">
        <f t="shared" si="3"/>
        <v>165</v>
      </c>
      <c r="AH50" s="43">
        <f t="shared" si="3"/>
        <v>0</v>
      </c>
      <c r="AI50" s="43">
        <f t="shared" si="3"/>
        <v>0</v>
      </c>
      <c r="AJ50" s="43">
        <f t="shared" si="3"/>
        <v>256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75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2</v>
      </c>
      <c r="C51" s="62">
        <f t="shared" si="4"/>
        <v>0</v>
      </c>
      <c r="D51" s="62">
        <f t="shared" si="4"/>
        <v>0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13</v>
      </c>
      <c r="C52" s="60">
        <f t="shared" si="4"/>
        <v>4</v>
      </c>
      <c r="D52" s="60">
        <f t="shared" si="4"/>
        <v>4</v>
      </c>
      <c r="E52" s="60">
        <f t="shared" si="4"/>
        <v>11</v>
      </c>
      <c r="F52" s="60">
        <f t="shared" si="4"/>
        <v>0</v>
      </c>
      <c r="G52" s="60">
        <f t="shared" si="3"/>
        <v>0</v>
      </c>
      <c r="H52" s="60">
        <f t="shared" si="3"/>
        <v>5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6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8</v>
      </c>
      <c r="Q52" s="60">
        <f t="shared" si="3"/>
        <v>1</v>
      </c>
      <c r="R52" s="60">
        <f t="shared" si="3"/>
        <v>0</v>
      </c>
      <c r="S52" s="60">
        <f t="shared" si="3"/>
        <v>39</v>
      </c>
      <c r="T52" s="60">
        <f t="shared" si="3"/>
        <v>0</v>
      </c>
      <c r="U52" s="60">
        <f t="shared" si="3"/>
        <v>0</v>
      </c>
      <c r="V52" s="60">
        <f t="shared" si="3"/>
        <v>5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2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0</v>
      </c>
      <c r="AE52" s="60">
        <f t="shared" si="3"/>
        <v>15</v>
      </c>
      <c r="AF52" s="60">
        <f t="shared" si="3"/>
        <v>0</v>
      </c>
      <c r="AG52" s="60">
        <f t="shared" si="3"/>
        <v>16</v>
      </c>
      <c r="AH52" s="60">
        <f t="shared" si="3"/>
        <v>0</v>
      </c>
      <c r="AI52" s="60">
        <f t="shared" si="3"/>
        <v>0</v>
      </c>
      <c r="AJ52" s="60">
        <f t="shared" si="3"/>
        <v>5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13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2</v>
      </c>
      <c r="C53" s="62">
        <f t="shared" si="4"/>
        <v>0</v>
      </c>
      <c r="D53" s="62">
        <f t="shared" si="4"/>
        <v>6</v>
      </c>
      <c r="E53" s="62">
        <f t="shared" si="4"/>
        <v>8</v>
      </c>
      <c r="F53" s="62">
        <f t="shared" si="4"/>
        <v>0</v>
      </c>
      <c r="G53" s="62">
        <f t="shared" si="3"/>
        <v>0</v>
      </c>
      <c r="H53" s="62">
        <f t="shared" si="3"/>
        <v>3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0</v>
      </c>
      <c r="Q53" s="62">
        <f t="shared" si="3"/>
        <v>1</v>
      </c>
      <c r="R53" s="62">
        <f t="shared" si="3"/>
        <v>0</v>
      </c>
      <c r="S53" s="62">
        <f t="shared" si="3"/>
        <v>2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5</v>
      </c>
      <c r="AF53" s="62">
        <f t="shared" si="3"/>
        <v>0</v>
      </c>
      <c r="AG53" s="62">
        <f t="shared" si="3"/>
        <v>0</v>
      </c>
      <c r="AH53" s="62">
        <f t="shared" si="3"/>
        <v>0</v>
      </c>
      <c r="AI53" s="62">
        <f t="shared" si="3"/>
        <v>0</v>
      </c>
      <c r="AJ53" s="62">
        <f t="shared" si="3"/>
        <v>0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>
        <f>+IF(SUM(B48,B51:B53)&gt;0,SUM(B48)/SUM(B48,B51:B53),"")</f>
        <v>0.94480519480519476</v>
      </c>
      <c r="C54" s="65">
        <f t="shared" ref="C54:AQ54" si="5">+IF(SUM(C48,C51:C53)&gt;0,SUM(C48)/SUM(C48,C51:C53),"")</f>
        <v>0.98753894080996885</v>
      </c>
      <c r="D54" s="65">
        <f t="shared" si="5"/>
        <v>0.97920997920997921</v>
      </c>
      <c r="E54" s="65">
        <f>+IF(SUM(E48,E51:E53)&gt;0,SUM(E48)/SUM(E48,E51:E53),"")</f>
        <v>0.91324200913242004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0.96981132075471699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0.95774647887323938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0.97476340694006314</v>
      </c>
      <c r="Q54" s="65">
        <f t="shared" si="5"/>
        <v>0.99526066350710896</v>
      </c>
      <c r="R54" s="65">
        <f t="shared" si="5"/>
        <v>1</v>
      </c>
      <c r="S54" s="65">
        <f>+IF(SUM(S48,S51:S53)&gt;0,SUM(S48)/SUM(S48,S51:S53),"")</f>
        <v>0.80097087378640774</v>
      </c>
      <c r="T54" s="65" t="str">
        <f t="shared" ref="T54:V54" si="9">+IF(SUM(T48,T51:T53)&gt;0,SUM(T48)/SUM(T48,T51:T53),"")</f>
        <v/>
      </c>
      <c r="U54" s="65" t="str">
        <f t="shared" si="9"/>
        <v/>
      </c>
      <c r="V54" s="65">
        <f t="shared" si="9"/>
        <v>0.97628458498023718</v>
      </c>
      <c r="W54" s="65" t="str">
        <f>+IF(SUM(W48,W51:W53)&gt;0,SUM(W48)/SUM(W48,W51:W53),"")</f>
        <v/>
      </c>
      <c r="X54" s="65">
        <f t="shared" ref="X54" si="10">+IF(SUM(X48,X51:X53)&gt;0,SUM(X48)/SUM(X48,X51:X53),"")</f>
        <v>1</v>
      </c>
      <c r="Y54" s="65" t="str">
        <f t="shared" si="5"/>
        <v/>
      </c>
      <c r="Z54" s="65">
        <f>+IF(SUM(Z48,Z51:Z53)&gt;0,SUM(Z48)/SUM(Z48,Z51:Z53),"")</f>
        <v>0.98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 t="str">
        <f t="shared" si="5"/>
        <v/>
      </c>
      <c r="AE54" s="65">
        <f t="shared" si="5"/>
        <v>0.93788819875776397</v>
      </c>
      <c r="AF54" s="65">
        <f t="shared" si="5"/>
        <v>1</v>
      </c>
      <c r="AG54" s="65">
        <f>+IF(SUM(AG48,AG51:AG53)&gt;0,SUM(AG48)/SUM(AG48,AG51:AG53),"")</f>
        <v>0.91397849462365588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0.98091603053435117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0.85555555555555551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>
        <f>+IF(SUM(B50,B49)&gt;0,1000000*(SUM(B49)/SUM(B49:B50)),"")</f>
        <v>6872.8522336769756</v>
      </c>
      <c r="C55" s="68">
        <f t="shared" ref="C55:AQ55" si="13">+IF(SUM(C50,C49)&gt;0,1000000*(SUM(C49)/SUM(C49:C50)),"")</f>
        <v>3154.5741324921137</v>
      </c>
      <c r="D55" s="68">
        <f t="shared" si="13"/>
        <v>0</v>
      </c>
      <c r="E55" s="68">
        <f>+IF(SUM(E50,E49)&gt;0,1000000*(SUM(E49)/SUM(E49:E50)),"")</f>
        <v>30000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0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7352.9411764705883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6472.491909385114</v>
      </c>
      <c r="Q55" s="68">
        <f t="shared" si="13"/>
        <v>2380.9523809523812</v>
      </c>
      <c r="R55" s="68">
        <f t="shared" si="13"/>
        <v>0</v>
      </c>
      <c r="S55" s="68">
        <f>+IF(SUM(S50,S49)&gt;0,1000000*(SUM(S49)/SUM(S49:S50)),"")</f>
        <v>12121.212121212122</v>
      </c>
      <c r="T55" s="68" t="str">
        <f t="shared" ref="T55:V55" si="17">+IF(SUM(T50,T49)&gt;0,1000000*(SUM(T49)/SUM(T49:T50)),"")</f>
        <v/>
      </c>
      <c r="U55" s="68" t="str">
        <f t="shared" si="17"/>
        <v/>
      </c>
      <c r="V55" s="68">
        <f t="shared" si="17"/>
        <v>8097.1659919028343</v>
      </c>
      <c r="W55" s="68" t="str">
        <f>+IF(SUM(W50,W49)&gt;0,1000000*(SUM(W49)/SUM(W49:W50)),"")</f>
        <v/>
      </c>
      <c r="X55" s="68">
        <f t="shared" ref="X55" si="18">+IF(SUM(X50,X49)&gt;0,1000000*(SUM(X49)/SUM(X49:X50)),"")</f>
        <v>0</v>
      </c>
      <c r="Y55" s="68" t="str">
        <f t="shared" si="13"/>
        <v/>
      </c>
      <c r="Z55" s="68">
        <f>+IF(SUM(Z50,Z49)&gt;0,1000000*(SUM(Z49)/SUM(Z49:Z50)),"")</f>
        <v>10204.08163265306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 t="str">
        <f t="shared" si="13"/>
        <v/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29411.764705882353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3891.0505836575876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25974.025974025975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600</v>
      </c>
      <c r="C60" s="55">
        <f t="shared" si="22"/>
        <v>1039</v>
      </c>
      <c r="D60" s="55">
        <f t="shared" si="22"/>
        <v>1452</v>
      </c>
      <c r="E60" s="55">
        <f t="shared" si="22"/>
        <v>535</v>
      </c>
      <c r="F60" s="55">
        <f t="shared" si="22"/>
        <v>0</v>
      </c>
      <c r="G60" s="55">
        <f t="shared" si="22"/>
        <v>0</v>
      </c>
      <c r="H60" s="55">
        <f t="shared" si="22"/>
        <v>761</v>
      </c>
      <c r="I60" s="55">
        <f t="shared" si="22"/>
        <v>0</v>
      </c>
      <c r="J60" s="55">
        <f t="shared" si="22"/>
        <v>13</v>
      </c>
      <c r="K60" s="55">
        <f t="shared" si="22"/>
        <v>0</v>
      </c>
      <c r="L60" s="55">
        <f t="shared" si="22"/>
        <v>311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4</v>
      </c>
      <c r="C61" s="52">
        <f t="shared" si="22"/>
        <v>2</v>
      </c>
      <c r="D61" s="52">
        <f t="shared" si="22"/>
        <v>0</v>
      </c>
      <c r="E61" s="52">
        <f t="shared" si="22"/>
        <v>13</v>
      </c>
      <c r="F61" s="52">
        <f t="shared" si="22"/>
        <v>0</v>
      </c>
      <c r="G61" s="52">
        <f t="shared" si="22"/>
        <v>0</v>
      </c>
      <c r="H61" s="52">
        <f t="shared" si="22"/>
        <v>3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4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596</v>
      </c>
      <c r="C62" s="56">
        <f t="shared" si="22"/>
        <v>1037</v>
      </c>
      <c r="D62" s="56">
        <f t="shared" si="22"/>
        <v>1452</v>
      </c>
      <c r="E62" s="56">
        <f t="shared" si="22"/>
        <v>522</v>
      </c>
      <c r="F62" s="56">
        <f t="shared" si="22"/>
        <v>0</v>
      </c>
      <c r="G62" s="56">
        <f t="shared" si="22"/>
        <v>0</v>
      </c>
      <c r="H62" s="56">
        <f t="shared" si="22"/>
        <v>758</v>
      </c>
      <c r="I62" s="56">
        <f t="shared" si="22"/>
        <v>0</v>
      </c>
      <c r="J62" s="56">
        <f t="shared" si="22"/>
        <v>13</v>
      </c>
      <c r="K62" s="56">
        <f t="shared" si="22"/>
        <v>0</v>
      </c>
      <c r="L62" s="56">
        <f t="shared" si="22"/>
        <v>307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2</v>
      </c>
      <c r="C63" s="53">
        <f t="shared" si="22"/>
        <v>0</v>
      </c>
      <c r="D63" s="53">
        <f t="shared" si="22"/>
        <v>0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21</v>
      </c>
      <c r="C64" s="52">
        <f t="shared" si="22"/>
        <v>20</v>
      </c>
      <c r="D64" s="52">
        <f t="shared" si="22"/>
        <v>4</v>
      </c>
      <c r="E64" s="52">
        <f t="shared" si="22"/>
        <v>66</v>
      </c>
      <c r="F64" s="52">
        <f t="shared" si="22"/>
        <v>0</v>
      </c>
      <c r="G64" s="52">
        <f t="shared" si="22"/>
        <v>0</v>
      </c>
      <c r="H64" s="52">
        <f t="shared" si="22"/>
        <v>15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21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2</v>
      </c>
      <c r="C65" s="56">
        <f t="shared" si="22"/>
        <v>6</v>
      </c>
      <c r="D65" s="56">
        <f t="shared" si="22"/>
        <v>6</v>
      </c>
      <c r="E65" s="56">
        <f t="shared" si="22"/>
        <v>10</v>
      </c>
      <c r="F65" s="56">
        <f t="shared" si="22"/>
        <v>0</v>
      </c>
      <c r="G65" s="56">
        <f t="shared" si="22"/>
        <v>0</v>
      </c>
      <c r="H65" s="56">
        <f t="shared" si="22"/>
        <v>4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0.96313364055299544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0.96716750139120755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0.96014760147601474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5980.8612440191391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4602.9919447640968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6149.1160645657183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0.96378887070376429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5518.9980895775843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71"/>
  <sheetViews>
    <sheetView showGridLines="0" topLeftCell="W1" workbookViewId="0">
      <selection activeCell="AD12" sqref="AD12"/>
    </sheetView>
  </sheetViews>
  <sheetFormatPr defaultRowHeight="12.75" x14ac:dyDescent="0.2"/>
  <cols>
    <col min="1" max="1" width="24.375" style="35" customWidth="1"/>
    <col min="2" max="16384" width="9" style="6"/>
  </cols>
  <sheetData>
    <row r="2" spans="1:43" ht="13.5" thickBot="1" x14ac:dyDescent="0.25"/>
    <row r="3" spans="1:43" ht="14.25" customHeight="1" x14ac:dyDescent="0.2">
      <c r="A3" s="318" t="s">
        <v>10</v>
      </c>
      <c r="B3" s="320" t="s">
        <v>7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2"/>
      <c r="P3" s="320" t="s">
        <v>8</v>
      </c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2"/>
      <c r="AD3" s="320" t="s">
        <v>9</v>
      </c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</row>
    <row r="4" spans="1:43" s="207" customFormat="1" ht="26.25" thickBot="1" x14ac:dyDescent="0.25">
      <c r="A4" s="319"/>
      <c r="B4" s="206" t="s">
        <v>55</v>
      </c>
      <c r="C4" s="205" t="s">
        <v>56</v>
      </c>
      <c r="D4" s="205" t="s">
        <v>57</v>
      </c>
      <c r="E4" s="203" t="s">
        <v>58</v>
      </c>
      <c r="F4" s="204" t="s">
        <v>59</v>
      </c>
      <c r="G4" s="205" t="s">
        <v>60</v>
      </c>
      <c r="H4" s="205" t="s">
        <v>61</v>
      </c>
      <c r="I4" s="203" t="s">
        <v>62</v>
      </c>
      <c r="J4" s="204" t="s">
        <v>63</v>
      </c>
      <c r="K4" s="205" t="s">
        <v>64</v>
      </c>
      <c r="L4" s="203" t="s">
        <v>68</v>
      </c>
      <c r="M4" s="203" t="s">
        <v>69</v>
      </c>
      <c r="N4" s="203" t="s">
        <v>71</v>
      </c>
      <c r="O4" s="204" t="s">
        <v>70</v>
      </c>
      <c r="P4" s="206" t="str">
        <f t="shared" ref="P4:AA4" si="0">+B4</f>
        <v>OBC 1</v>
      </c>
      <c r="Q4" s="205" t="str">
        <f t="shared" si="0"/>
        <v>OBC 2</v>
      </c>
      <c r="R4" s="205" t="str">
        <f t="shared" si="0"/>
        <v>OBC 3</v>
      </c>
      <c r="S4" s="203" t="str">
        <f t="shared" si="0"/>
        <v>BS LBC</v>
      </c>
      <c r="T4" s="204" t="str">
        <f t="shared" si="0"/>
        <v>BS BRI</v>
      </c>
      <c r="U4" s="205" t="str">
        <f t="shared" si="0"/>
        <v>AOH/MZ</v>
      </c>
      <c r="V4" s="205" t="str">
        <f t="shared" si="0"/>
        <v>NG4</v>
      </c>
      <c r="W4" s="203" t="str">
        <f t="shared" si="0"/>
        <v>SPRING B 
PARK</v>
      </c>
      <c r="X4" s="204" t="str">
        <f t="shared" si="0"/>
        <v>SPRING B
SERVIS</v>
      </c>
      <c r="Y4" s="205" t="str">
        <f t="shared" si="0"/>
        <v>SPRING B
W/F</v>
      </c>
      <c r="Z4" s="205" t="str">
        <f t="shared" si="0"/>
        <v>WEDGE</v>
      </c>
      <c r="AA4" s="203" t="str">
        <f t="shared" si="0"/>
        <v>NG4 Piggybag</v>
      </c>
      <c r="AB4" s="203" t="str">
        <f>N4</f>
        <v>R1</v>
      </c>
      <c r="AC4" s="204" t="str">
        <f t="shared" ref="AC4:AO4" si="1">+O4</f>
        <v>R2</v>
      </c>
      <c r="AD4" s="206" t="str">
        <f t="shared" si="1"/>
        <v>OBC 1</v>
      </c>
      <c r="AE4" s="205" t="str">
        <f t="shared" si="1"/>
        <v>OBC 2</v>
      </c>
      <c r="AF4" s="205" t="str">
        <f t="shared" si="1"/>
        <v>OBC 3</v>
      </c>
      <c r="AG4" s="203" t="str">
        <f t="shared" si="1"/>
        <v>BS LBC</v>
      </c>
      <c r="AH4" s="204" t="str">
        <f t="shared" si="1"/>
        <v>BS BRI</v>
      </c>
      <c r="AI4" s="205" t="str">
        <f t="shared" si="1"/>
        <v>AOH/MZ</v>
      </c>
      <c r="AJ4" s="205" t="str">
        <f t="shared" si="1"/>
        <v>NG4</v>
      </c>
      <c r="AK4" s="203" t="str">
        <f t="shared" si="1"/>
        <v>SPRING B 
PARK</v>
      </c>
      <c r="AL4" s="204" t="str">
        <f t="shared" si="1"/>
        <v>SPRING B
SERVIS</v>
      </c>
      <c r="AM4" s="205" t="str">
        <f t="shared" si="1"/>
        <v>SPRING B
W/F</v>
      </c>
      <c r="AN4" s="205" t="str">
        <f t="shared" si="1"/>
        <v>WEDGE</v>
      </c>
      <c r="AO4" s="203" t="str">
        <f t="shared" si="1"/>
        <v>NG4 Piggybag</v>
      </c>
      <c r="AP4" s="203" t="str">
        <f>AB4</f>
        <v>R1</v>
      </c>
      <c r="AQ4" s="204" t="str">
        <f t="shared" ref="AQ4" si="2">+AC4</f>
        <v>R2</v>
      </c>
    </row>
    <row r="5" spans="1:43" ht="13.5" thickBot="1" x14ac:dyDescent="0.25">
      <c r="A5" s="36" t="s">
        <v>6</v>
      </c>
      <c r="B5" s="7"/>
      <c r="C5" s="8" t="s">
        <v>143</v>
      </c>
      <c r="D5" s="8" t="s">
        <v>134</v>
      </c>
      <c r="E5" s="108" t="s">
        <v>144</v>
      </c>
      <c r="F5" s="9"/>
      <c r="G5" s="8"/>
      <c r="H5" s="8" t="s">
        <v>163</v>
      </c>
      <c r="I5" s="108"/>
      <c r="J5" s="9"/>
      <c r="K5" s="8"/>
      <c r="L5" s="108" t="s">
        <v>142</v>
      </c>
      <c r="M5" s="108"/>
      <c r="N5" s="108"/>
      <c r="O5" s="9"/>
      <c r="P5" s="7" t="s">
        <v>194</v>
      </c>
      <c r="Q5" s="8" t="s">
        <v>150</v>
      </c>
      <c r="R5" s="8" t="s">
        <v>107</v>
      </c>
      <c r="S5" s="108" t="s">
        <v>151</v>
      </c>
      <c r="T5" s="9"/>
      <c r="U5" s="8" t="s">
        <v>80</v>
      </c>
      <c r="V5" s="8" t="s">
        <v>162</v>
      </c>
      <c r="W5" s="108"/>
      <c r="X5" s="9"/>
      <c r="Y5" s="8"/>
      <c r="Z5" s="108" t="s">
        <v>142</v>
      </c>
      <c r="AA5" s="108"/>
      <c r="AB5" s="108"/>
      <c r="AC5" s="9"/>
      <c r="AD5" s="10" t="s">
        <v>195</v>
      </c>
      <c r="AE5" s="8" t="s">
        <v>150</v>
      </c>
      <c r="AF5" s="8" t="s">
        <v>107</v>
      </c>
      <c r="AG5" s="108" t="s">
        <v>156</v>
      </c>
      <c r="AH5" s="9"/>
      <c r="AI5" s="8"/>
      <c r="AJ5" s="8" t="s">
        <v>162</v>
      </c>
      <c r="AK5" s="108"/>
      <c r="AL5" s="9"/>
      <c r="AM5" s="8"/>
      <c r="AN5" s="108" t="s">
        <v>120</v>
      </c>
      <c r="AO5" s="108"/>
      <c r="AP5" s="108"/>
      <c r="AQ5" s="9"/>
    </row>
    <row r="6" spans="1:43" x14ac:dyDescent="0.2">
      <c r="A6" s="37" t="s">
        <v>0</v>
      </c>
      <c r="B6" s="11"/>
      <c r="C6" s="12">
        <v>282</v>
      </c>
      <c r="D6" s="12">
        <v>108</v>
      </c>
      <c r="E6" s="109">
        <v>50</v>
      </c>
      <c r="F6" s="13"/>
      <c r="G6" s="12"/>
      <c r="H6" s="12">
        <v>105</v>
      </c>
      <c r="I6" s="109"/>
      <c r="J6" s="13"/>
      <c r="K6" s="12"/>
      <c r="L6" s="109">
        <v>77</v>
      </c>
      <c r="M6" s="109"/>
      <c r="N6" s="109"/>
      <c r="O6" s="13"/>
      <c r="P6" s="11">
        <v>178</v>
      </c>
      <c r="Q6" s="12">
        <v>432</v>
      </c>
      <c r="R6" s="12">
        <v>482</v>
      </c>
      <c r="S6" s="109">
        <v>28</v>
      </c>
      <c r="T6" s="13"/>
      <c r="U6" s="12">
        <v>18</v>
      </c>
      <c r="V6" s="12">
        <v>257</v>
      </c>
      <c r="W6" s="109"/>
      <c r="X6" s="13"/>
      <c r="Y6" s="12"/>
      <c r="Z6" s="109">
        <v>77</v>
      </c>
      <c r="AA6" s="109"/>
      <c r="AB6" s="109"/>
      <c r="AC6" s="13"/>
      <c r="AD6" s="14">
        <v>6</v>
      </c>
      <c r="AE6" s="12">
        <v>232</v>
      </c>
      <c r="AF6" s="12">
        <v>38</v>
      </c>
      <c r="AG6" s="109">
        <v>15</v>
      </c>
      <c r="AH6" s="13"/>
      <c r="AI6" s="12"/>
      <c r="AJ6" s="12">
        <v>12</v>
      </c>
      <c r="AK6" s="109"/>
      <c r="AL6" s="13"/>
      <c r="AM6" s="12"/>
      <c r="AN6" s="109">
        <v>78</v>
      </c>
      <c r="AO6" s="109"/>
      <c r="AP6" s="109"/>
      <c r="AQ6" s="13"/>
    </row>
    <row r="7" spans="1:43" x14ac:dyDescent="0.2">
      <c r="A7" s="38" t="s">
        <v>1</v>
      </c>
      <c r="B7" s="15"/>
      <c r="C7" s="16">
        <v>0</v>
      </c>
      <c r="D7" s="16">
        <v>0</v>
      </c>
      <c r="E7" s="110">
        <v>0</v>
      </c>
      <c r="F7" s="17"/>
      <c r="G7" s="16"/>
      <c r="H7" s="16">
        <v>0</v>
      </c>
      <c r="I7" s="110"/>
      <c r="J7" s="17"/>
      <c r="K7" s="16"/>
      <c r="L7" s="110">
        <v>1</v>
      </c>
      <c r="M7" s="110"/>
      <c r="N7" s="110"/>
      <c r="O7" s="17"/>
      <c r="P7" s="15">
        <v>0</v>
      </c>
      <c r="Q7" s="16">
        <v>0</v>
      </c>
      <c r="R7" s="16">
        <v>0</v>
      </c>
      <c r="S7" s="110">
        <v>0</v>
      </c>
      <c r="T7" s="17"/>
      <c r="U7" s="16">
        <v>0</v>
      </c>
      <c r="V7" s="16">
        <v>0</v>
      </c>
      <c r="W7" s="110"/>
      <c r="X7" s="17"/>
      <c r="Y7" s="16"/>
      <c r="Z7" s="110">
        <v>1</v>
      </c>
      <c r="AA7" s="110"/>
      <c r="AB7" s="110"/>
      <c r="AC7" s="17"/>
      <c r="AD7" s="18">
        <v>0</v>
      </c>
      <c r="AE7" s="16">
        <v>0</v>
      </c>
      <c r="AF7" s="16">
        <v>0</v>
      </c>
      <c r="AG7" s="110">
        <v>0</v>
      </c>
      <c r="AH7" s="17"/>
      <c r="AI7" s="16"/>
      <c r="AJ7" s="16">
        <v>0</v>
      </c>
      <c r="AK7" s="110"/>
      <c r="AL7" s="17"/>
      <c r="AM7" s="16"/>
      <c r="AN7" s="110">
        <v>0</v>
      </c>
      <c r="AO7" s="110"/>
      <c r="AP7" s="110"/>
      <c r="AQ7" s="17"/>
    </row>
    <row r="8" spans="1:43" ht="13.5" thickBot="1" x14ac:dyDescent="0.25">
      <c r="A8" s="39" t="s">
        <v>2</v>
      </c>
      <c r="B8" s="19"/>
      <c r="C8" s="20">
        <v>282</v>
      </c>
      <c r="D8" s="20">
        <v>108</v>
      </c>
      <c r="E8" s="111">
        <v>50</v>
      </c>
      <c r="F8" s="21"/>
      <c r="G8" s="20"/>
      <c r="H8" s="20">
        <v>105</v>
      </c>
      <c r="I8" s="111"/>
      <c r="J8" s="21"/>
      <c r="K8" s="20"/>
      <c r="L8" s="111">
        <v>76</v>
      </c>
      <c r="M8" s="111"/>
      <c r="N8" s="111"/>
      <c r="O8" s="21"/>
      <c r="P8" s="19">
        <v>178</v>
      </c>
      <c r="Q8" s="20">
        <v>432</v>
      </c>
      <c r="R8" s="20">
        <v>482</v>
      </c>
      <c r="S8" s="111">
        <v>28</v>
      </c>
      <c r="T8" s="21"/>
      <c r="U8" s="20">
        <v>18</v>
      </c>
      <c r="V8" s="20">
        <v>257</v>
      </c>
      <c r="W8" s="111"/>
      <c r="X8" s="21"/>
      <c r="Y8" s="20"/>
      <c r="Z8" s="111">
        <v>76</v>
      </c>
      <c r="AA8" s="111"/>
      <c r="AB8" s="111"/>
      <c r="AC8" s="21"/>
      <c r="AD8" s="22">
        <v>6</v>
      </c>
      <c r="AE8" s="20">
        <v>232</v>
      </c>
      <c r="AF8" s="20">
        <v>38</v>
      </c>
      <c r="AG8" s="111">
        <v>15</v>
      </c>
      <c r="AH8" s="21"/>
      <c r="AI8" s="20"/>
      <c r="AJ8" s="20">
        <v>12</v>
      </c>
      <c r="AK8" s="111"/>
      <c r="AL8" s="21"/>
      <c r="AM8" s="20"/>
      <c r="AN8" s="111">
        <v>78</v>
      </c>
      <c r="AO8" s="111"/>
      <c r="AP8" s="111"/>
      <c r="AQ8" s="21"/>
    </row>
    <row r="9" spans="1:43" x14ac:dyDescent="0.2">
      <c r="A9" s="40" t="s">
        <v>3</v>
      </c>
      <c r="B9" s="23"/>
      <c r="C9" s="24"/>
      <c r="D9" s="24">
        <v>2</v>
      </c>
      <c r="E9" s="112"/>
      <c r="F9" s="25"/>
      <c r="G9" s="24"/>
      <c r="H9" s="24"/>
      <c r="I9" s="112"/>
      <c r="J9" s="25"/>
      <c r="K9" s="24"/>
      <c r="L9" s="112"/>
      <c r="M9" s="112"/>
      <c r="N9" s="112"/>
      <c r="O9" s="25"/>
      <c r="P9" s="23"/>
      <c r="Q9" s="24"/>
      <c r="R9" s="24"/>
      <c r="S9" s="112"/>
      <c r="T9" s="25"/>
      <c r="U9" s="24"/>
      <c r="V9" s="24"/>
      <c r="W9" s="112"/>
      <c r="X9" s="25"/>
      <c r="Y9" s="24"/>
      <c r="Z9" s="112"/>
      <c r="AA9" s="112"/>
      <c r="AB9" s="112"/>
      <c r="AC9" s="25"/>
      <c r="AD9" s="26"/>
      <c r="AE9" s="24"/>
      <c r="AF9" s="24"/>
      <c r="AG9" s="112"/>
      <c r="AH9" s="25"/>
      <c r="AI9" s="24"/>
      <c r="AJ9" s="24"/>
      <c r="AK9" s="112"/>
      <c r="AL9" s="25"/>
      <c r="AM9" s="24"/>
      <c r="AN9" s="112"/>
      <c r="AO9" s="112"/>
      <c r="AP9" s="112"/>
      <c r="AQ9" s="25"/>
    </row>
    <row r="10" spans="1:43" x14ac:dyDescent="0.2">
      <c r="A10" s="41" t="s">
        <v>4</v>
      </c>
      <c r="B10" s="27"/>
      <c r="C10" s="28">
        <v>16</v>
      </c>
      <c r="D10" s="28">
        <v>2</v>
      </c>
      <c r="E10" s="113">
        <v>1</v>
      </c>
      <c r="F10" s="29"/>
      <c r="G10" s="28"/>
      <c r="H10" s="28">
        <v>3</v>
      </c>
      <c r="I10" s="113"/>
      <c r="J10" s="29"/>
      <c r="K10" s="28"/>
      <c r="L10" s="113">
        <v>4</v>
      </c>
      <c r="M10" s="113"/>
      <c r="N10" s="113"/>
      <c r="O10" s="29"/>
      <c r="P10" s="27">
        <v>2</v>
      </c>
      <c r="Q10" s="28">
        <v>1</v>
      </c>
      <c r="R10" s="28">
        <v>8</v>
      </c>
      <c r="S10" s="113">
        <v>1</v>
      </c>
      <c r="T10" s="29"/>
      <c r="U10" s="28">
        <v>0</v>
      </c>
      <c r="V10" s="28">
        <v>1</v>
      </c>
      <c r="W10" s="113"/>
      <c r="X10" s="29"/>
      <c r="Y10" s="28"/>
      <c r="Z10" s="113">
        <v>4</v>
      </c>
      <c r="AA10" s="113"/>
      <c r="AB10" s="113"/>
      <c r="AC10" s="29"/>
      <c r="AD10" s="30">
        <v>2</v>
      </c>
      <c r="AE10" s="28">
        <v>2</v>
      </c>
      <c r="AF10" s="28">
        <v>1</v>
      </c>
      <c r="AG10" s="113">
        <v>0</v>
      </c>
      <c r="AH10" s="29"/>
      <c r="AI10" s="28"/>
      <c r="AJ10" s="28">
        <v>0</v>
      </c>
      <c r="AK10" s="113"/>
      <c r="AL10" s="29"/>
      <c r="AM10" s="28"/>
      <c r="AN10" s="113">
        <v>1</v>
      </c>
      <c r="AO10" s="113"/>
      <c r="AP10" s="113"/>
      <c r="AQ10" s="29"/>
    </row>
    <row r="11" spans="1:43" ht="13.5" thickBot="1" x14ac:dyDescent="0.25">
      <c r="A11" s="42" t="s">
        <v>5</v>
      </c>
      <c r="B11" s="31"/>
      <c r="C11" s="32">
        <v>9</v>
      </c>
      <c r="D11" s="32">
        <v>2</v>
      </c>
      <c r="E11" s="114">
        <v>0</v>
      </c>
      <c r="F11" s="33"/>
      <c r="G11" s="32"/>
      <c r="H11" s="32">
        <v>0</v>
      </c>
      <c r="I11" s="114"/>
      <c r="J11" s="33"/>
      <c r="K11" s="32"/>
      <c r="L11" s="114">
        <v>0</v>
      </c>
      <c r="M11" s="114"/>
      <c r="N11" s="114"/>
      <c r="O11" s="33"/>
      <c r="P11" s="31">
        <v>2</v>
      </c>
      <c r="Q11" s="32">
        <v>0</v>
      </c>
      <c r="R11" s="32">
        <v>7</v>
      </c>
      <c r="S11" s="114">
        <v>0</v>
      </c>
      <c r="T11" s="33"/>
      <c r="U11" s="32">
        <v>0</v>
      </c>
      <c r="V11" s="32">
        <v>1</v>
      </c>
      <c r="W11" s="114"/>
      <c r="X11" s="33"/>
      <c r="Y11" s="32"/>
      <c r="Z11" s="114">
        <v>0</v>
      </c>
      <c r="AA11" s="114"/>
      <c r="AB11" s="114"/>
      <c r="AC11" s="33"/>
      <c r="AD11" s="34">
        <v>0</v>
      </c>
      <c r="AE11" s="32">
        <v>0</v>
      </c>
      <c r="AF11" s="32">
        <v>0</v>
      </c>
      <c r="AG11" s="114">
        <v>4</v>
      </c>
      <c r="AH11" s="33"/>
      <c r="AI11" s="32"/>
      <c r="AJ11" s="32">
        <v>0</v>
      </c>
      <c r="AK11" s="114"/>
      <c r="AL11" s="33"/>
      <c r="AM11" s="32"/>
      <c r="AN11" s="114">
        <v>0</v>
      </c>
      <c r="AO11" s="114"/>
      <c r="AP11" s="114"/>
      <c r="AQ11" s="33"/>
    </row>
    <row r="12" spans="1:43" ht="13.5" thickBot="1" x14ac:dyDescent="0.25">
      <c r="A12" s="36" t="s">
        <v>6</v>
      </c>
      <c r="B12" s="7"/>
      <c r="C12" s="8"/>
      <c r="D12" s="8" t="s">
        <v>75</v>
      </c>
      <c r="E12" s="108" t="s">
        <v>145</v>
      </c>
      <c r="F12" s="9"/>
      <c r="G12" s="8"/>
      <c r="H12" s="8" t="s">
        <v>162</v>
      </c>
      <c r="I12" s="108"/>
      <c r="J12" s="9"/>
      <c r="K12" s="8"/>
      <c r="L12" s="108"/>
      <c r="M12" s="108"/>
      <c r="N12" s="108"/>
      <c r="O12" s="9"/>
      <c r="P12" s="7"/>
      <c r="Q12" s="8"/>
      <c r="R12" s="8"/>
      <c r="S12" s="108" t="s">
        <v>152</v>
      </c>
      <c r="T12" s="9"/>
      <c r="U12" s="8" t="s">
        <v>157</v>
      </c>
      <c r="V12" s="8"/>
      <c r="W12" s="108"/>
      <c r="X12" s="9"/>
      <c r="Y12" s="8"/>
      <c r="Z12" s="108"/>
      <c r="AA12" s="108"/>
      <c r="AB12" s="108"/>
      <c r="AC12" s="9"/>
      <c r="AD12" s="10"/>
      <c r="AE12" s="8" t="s">
        <v>158</v>
      </c>
      <c r="AF12" s="8" t="s">
        <v>87</v>
      </c>
      <c r="AG12" s="108" t="s">
        <v>161</v>
      </c>
      <c r="AH12" s="9"/>
      <c r="AI12" s="8"/>
      <c r="AJ12" s="8" t="s">
        <v>163</v>
      </c>
      <c r="AK12" s="108"/>
      <c r="AL12" s="9"/>
      <c r="AM12" s="8"/>
      <c r="AN12" s="108"/>
      <c r="AO12" s="108"/>
      <c r="AP12" s="108"/>
      <c r="AQ12" s="9"/>
    </row>
    <row r="13" spans="1:43" x14ac:dyDescent="0.2">
      <c r="A13" s="37" t="s">
        <v>0</v>
      </c>
      <c r="B13" s="11"/>
      <c r="C13" s="12"/>
      <c r="D13" s="12">
        <v>140</v>
      </c>
      <c r="E13" s="109">
        <v>21</v>
      </c>
      <c r="F13" s="13"/>
      <c r="G13" s="12"/>
      <c r="H13" s="12">
        <v>153</v>
      </c>
      <c r="I13" s="109"/>
      <c r="J13" s="13"/>
      <c r="K13" s="12"/>
      <c r="L13" s="109"/>
      <c r="M13" s="109"/>
      <c r="N13" s="109"/>
      <c r="O13" s="13"/>
      <c r="P13" s="11"/>
      <c r="Q13" s="12"/>
      <c r="R13" s="12"/>
      <c r="S13" s="109">
        <v>40</v>
      </c>
      <c r="T13" s="13"/>
      <c r="U13" s="12">
        <v>27</v>
      </c>
      <c r="V13" s="12"/>
      <c r="W13" s="109"/>
      <c r="X13" s="13"/>
      <c r="Y13" s="12"/>
      <c r="Z13" s="109"/>
      <c r="AA13" s="109"/>
      <c r="AB13" s="109"/>
      <c r="AC13" s="13"/>
      <c r="AD13" s="14"/>
      <c r="AE13" s="12">
        <v>8</v>
      </c>
      <c r="AF13" s="12">
        <v>120</v>
      </c>
      <c r="AG13" s="109">
        <v>182</v>
      </c>
      <c r="AH13" s="13"/>
      <c r="AI13" s="12"/>
      <c r="AJ13" s="12">
        <v>245</v>
      </c>
      <c r="AK13" s="109"/>
      <c r="AL13" s="13"/>
      <c r="AM13" s="12"/>
      <c r="AN13" s="109"/>
      <c r="AO13" s="109"/>
      <c r="AP13" s="109"/>
      <c r="AQ13" s="13"/>
    </row>
    <row r="14" spans="1:43" x14ac:dyDescent="0.2">
      <c r="A14" s="38" t="s">
        <v>1</v>
      </c>
      <c r="B14" s="15"/>
      <c r="C14" s="16"/>
      <c r="D14" s="16">
        <v>0</v>
      </c>
      <c r="E14" s="110">
        <v>0</v>
      </c>
      <c r="F14" s="17"/>
      <c r="G14" s="16"/>
      <c r="H14" s="16">
        <v>1</v>
      </c>
      <c r="I14" s="110"/>
      <c r="J14" s="17"/>
      <c r="K14" s="16"/>
      <c r="L14" s="110"/>
      <c r="M14" s="110"/>
      <c r="N14" s="110"/>
      <c r="O14" s="17"/>
      <c r="P14" s="15"/>
      <c r="Q14" s="16"/>
      <c r="R14" s="16"/>
      <c r="S14" s="110">
        <v>0</v>
      </c>
      <c r="T14" s="17"/>
      <c r="U14" s="16">
        <v>0</v>
      </c>
      <c r="V14" s="16"/>
      <c r="W14" s="110"/>
      <c r="X14" s="17"/>
      <c r="Y14" s="16"/>
      <c r="Z14" s="110"/>
      <c r="AA14" s="110"/>
      <c r="AB14" s="110"/>
      <c r="AC14" s="17"/>
      <c r="AD14" s="18"/>
      <c r="AE14" s="16">
        <v>0</v>
      </c>
      <c r="AF14" s="16">
        <v>0</v>
      </c>
      <c r="AG14" s="110">
        <v>1</v>
      </c>
      <c r="AH14" s="17"/>
      <c r="AI14" s="16"/>
      <c r="AJ14" s="16">
        <v>0</v>
      </c>
      <c r="AK14" s="110"/>
      <c r="AL14" s="17"/>
      <c r="AM14" s="16"/>
      <c r="AN14" s="110"/>
      <c r="AO14" s="110"/>
      <c r="AP14" s="110"/>
      <c r="AQ14" s="17"/>
    </row>
    <row r="15" spans="1:43" ht="13.5" thickBot="1" x14ac:dyDescent="0.25">
      <c r="A15" s="39" t="s">
        <v>2</v>
      </c>
      <c r="B15" s="19"/>
      <c r="C15" s="20"/>
      <c r="D15" s="20">
        <v>140</v>
      </c>
      <c r="E15" s="111">
        <v>21</v>
      </c>
      <c r="F15" s="21"/>
      <c r="G15" s="20"/>
      <c r="H15" s="20">
        <v>152</v>
      </c>
      <c r="I15" s="111"/>
      <c r="J15" s="21"/>
      <c r="K15" s="20"/>
      <c r="L15" s="111"/>
      <c r="M15" s="111"/>
      <c r="N15" s="111"/>
      <c r="O15" s="21"/>
      <c r="P15" s="19"/>
      <c r="Q15" s="20"/>
      <c r="R15" s="20"/>
      <c r="S15" s="111">
        <v>40</v>
      </c>
      <c r="T15" s="21"/>
      <c r="U15" s="20">
        <v>27</v>
      </c>
      <c r="V15" s="20"/>
      <c r="W15" s="111"/>
      <c r="X15" s="21"/>
      <c r="Y15" s="20"/>
      <c r="Z15" s="111"/>
      <c r="AA15" s="111"/>
      <c r="AB15" s="111"/>
      <c r="AC15" s="21"/>
      <c r="AD15" s="22"/>
      <c r="AE15" s="20">
        <v>8</v>
      </c>
      <c r="AF15" s="20">
        <v>120</v>
      </c>
      <c r="AG15" s="111">
        <v>181</v>
      </c>
      <c r="AH15" s="21"/>
      <c r="AI15" s="20"/>
      <c r="AJ15" s="20">
        <v>245</v>
      </c>
      <c r="AK15" s="111"/>
      <c r="AL15" s="21"/>
      <c r="AM15" s="20"/>
      <c r="AN15" s="111"/>
      <c r="AO15" s="111"/>
      <c r="AP15" s="111"/>
      <c r="AQ15" s="21"/>
    </row>
    <row r="16" spans="1:43" x14ac:dyDescent="0.2">
      <c r="A16" s="40" t="s">
        <v>3</v>
      </c>
      <c r="B16" s="23"/>
      <c r="C16" s="24"/>
      <c r="D16" s="24"/>
      <c r="E16" s="112"/>
      <c r="F16" s="25"/>
      <c r="G16" s="24"/>
      <c r="H16" s="24"/>
      <c r="I16" s="112"/>
      <c r="J16" s="25"/>
      <c r="K16" s="24"/>
      <c r="L16" s="112"/>
      <c r="M16" s="112"/>
      <c r="N16" s="112"/>
      <c r="O16" s="25"/>
      <c r="P16" s="23"/>
      <c r="Q16" s="24"/>
      <c r="R16" s="24"/>
      <c r="S16" s="112"/>
      <c r="T16" s="25"/>
      <c r="U16" s="24"/>
      <c r="V16" s="24"/>
      <c r="W16" s="112"/>
      <c r="X16" s="25"/>
      <c r="Y16" s="24"/>
      <c r="Z16" s="112"/>
      <c r="AA16" s="112"/>
      <c r="AB16" s="112"/>
      <c r="AC16" s="25"/>
      <c r="AD16" s="26"/>
      <c r="AE16" s="24"/>
      <c r="AF16" s="24"/>
      <c r="AG16" s="112"/>
      <c r="AH16" s="25"/>
      <c r="AI16" s="24"/>
      <c r="AJ16" s="24"/>
      <c r="AK16" s="112"/>
      <c r="AL16" s="25"/>
      <c r="AM16" s="24"/>
      <c r="AN16" s="112"/>
      <c r="AO16" s="112"/>
      <c r="AP16" s="112"/>
      <c r="AQ16" s="25"/>
    </row>
    <row r="17" spans="1:43" x14ac:dyDescent="0.2">
      <c r="A17" s="41" t="s">
        <v>4</v>
      </c>
      <c r="B17" s="27"/>
      <c r="C17" s="28"/>
      <c r="D17" s="28">
        <v>3</v>
      </c>
      <c r="E17" s="113">
        <v>1</v>
      </c>
      <c r="F17" s="29"/>
      <c r="G17" s="28"/>
      <c r="H17" s="28">
        <v>3</v>
      </c>
      <c r="I17" s="113"/>
      <c r="J17" s="29"/>
      <c r="K17" s="28"/>
      <c r="L17" s="113"/>
      <c r="M17" s="113"/>
      <c r="N17" s="113"/>
      <c r="O17" s="29"/>
      <c r="P17" s="27"/>
      <c r="Q17" s="28"/>
      <c r="R17" s="28"/>
      <c r="S17" s="113">
        <v>45</v>
      </c>
      <c r="T17" s="29"/>
      <c r="U17" s="28">
        <v>0</v>
      </c>
      <c r="V17" s="28"/>
      <c r="W17" s="113"/>
      <c r="X17" s="29"/>
      <c r="Y17" s="28"/>
      <c r="Z17" s="113"/>
      <c r="AA17" s="113"/>
      <c r="AB17" s="113"/>
      <c r="AC17" s="29"/>
      <c r="AD17" s="30"/>
      <c r="AE17" s="28">
        <v>3</v>
      </c>
      <c r="AF17" s="28">
        <v>0</v>
      </c>
      <c r="AG17" s="113">
        <v>2</v>
      </c>
      <c r="AH17" s="29"/>
      <c r="AI17" s="28"/>
      <c r="AJ17" s="28">
        <v>2</v>
      </c>
      <c r="AK17" s="113"/>
      <c r="AL17" s="29"/>
      <c r="AM17" s="28"/>
      <c r="AN17" s="113"/>
      <c r="AO17" s="113"/>
      <c r="AP17" s="113"/>
      <c r="AQ17" s="29"/>
    </row>
    <row r="18" spans="1:43" ht="13.5" thickBot="1" x14ac:dyDescent="0.25">
      <c r="A18" s="42" t="s">
        <v>5</v>
      </c>
      <c r="B18" s="31"/>
      <c r="C18" s="32"/>
      <c r="D18" s="32">
        <v>1</v>
      </c>
      <c r="E18" s="114">
        <v>0</v>
      </c>
      <c r="F18" s="33"/>
      <c r="G18" s="32"/>
      <c r="H18" s="32">
        <v>4</v>
      </c>
      <c r="I18" s="114"/>
      <c r="J18" s="33"/>
      <c r="K18" s="32"/>
      <c r="L18" s="114"/>
      <c r="M18" s="114"/>
      <c r="N18" s="114"/>
      <c r="O18" s="33"/>
      <c r="P18" s="31"/>
      <c r="Q18" s="32"/>
      <c r="R18" s="32"/>
      <c r="S18" s="114">
        <v>0</v>
      </c>
      <c r="T18" s="33"/>
      <c r="U18" s="32">
        <v>0</v>
      </c>
      <c r="V18" s="32"/>
      <c r="W18" s="114"/>
      <c r="X18" s="33"/>
      <c r="Y18" s="32"/>
      <c r="Z18" s="114"/>
      <c r="AA18" s="114"/>
      <c r="AB18" s="114"/>
      <c r="AC18" s="33"/>
      <c r="AD18" s="34"/>
      <c r="AE18" s="32">
        <v>0</v>
      </c>
      <c r="AF18" s="32">
        <v>0</v>
      </c>
      <c r="AG18" s="114">
        <v>2</v>
      </c>
      <c r="AH18" s="33"/>
      <c r="AI18" s="32"/>
      <c r="AJ18" s="32">
        <v>3</v>
      </c>
      <c r="AK18" s="114"/>
      <c r="AL18" s="33"/>
      <c r="AM18" s="32"/>
      <c r="AN18" s="114"/>
      <c r="AO18" s="114"/>
      <c r="AP18" s="114"/>
      <c r="AQ18" s="33"/>
    </row>
    <row r="19" spans="1:43" ht="13.5" thickBot="1" x14ac:dyDescent="0.25">
      <c r="A19" s="36" t="s">
        <v>6</v>
      </c>
      <c r="B19" s="7"/>
      <c r="C19" s="8"/>
      <c r="D19" s="8" t="s">
        <v>107</v>
      </c>
      <c r="E19" s="108" t="s">
        <v>146</v>
      </c>
      <c r="F19" s="9"/>
      <c r="G19" s="8"/>
      <c r="H19" s="8"/>
      <c r="I19" s="108"/>
      <c r="J19" s="9"/>
      <c r="K19" s="8"/>
      <c r="L19" s="108"/>
      <c r="M19" s="108"/>
      <c r="N19" s="108"/>
      <c r="O19" s="9"/>
      <c r="P19" s="7"/>
      <c r="Q19" s="8"/>
      <c r="R19" s="8"/>
      <c r="S19" s="108" t="s">
        <v>153</v>
      </c>
      <c r="T19" s="9"/>
      <c r="U19" s="8"/>
      <c r="V19" s="8"/>
      <c r="W19" s="108"/>
      <c r="X19" s="9"/>
      <c r="Y19" s="8"/>
      <c r="Z19" s="108"/>
      <c r="AA19" s="108"/>
      <c r="AB19" s="108"/>
      <c r="AC19" s="9"/>
      <c r="AD19" s="10"/>
      <c r="AE19" s="8" t="s">
        <v>159</v>
      </c>
      <c r="AF19" s="8" t="s">
        <v>106</v>
      </c>
      <c r="AG19" s="108"/>
      <c r="AH19" s="9"/>
      <c r="AI19" s="8"/>
      <c r="AJ19" s="8"/>
      <c r="AK19" s="108"/>
      <c r="AL19" s="9"/>
      <c r="AM19" s="8"/>
      <c r="AN19" s="108"/>
      <c r="AO19" s="108"/>
      <c r="AP19" s="108"/>
      <c r="AQ19" s="9"/>
    </row>
    <row r="20" spans="1:43" x14ac:dyDescent="0.2">
      <c r="A20" s="37" t="s">
        <v>0</v>
      </c>
      <c r="B20" s="11"/>
      <c r="C20" s="12"/>
      <c r="D20" s="12">
        <v>201</v>
      </c>
      <c r="E20" s="109">
        <v>16</v>
      </c>
      <c r="F20" s="13"/>
      <c r="G20" s="12"/>
      <c r="H20" s="12"/>
      <c r="I20" s="109"/>
      <c r="J20" s="13"/>
      <c r="K20" s="12"/>
      <c r="L20" s="109"/>
      <c r="M20" s="109"/>
      <c r="N20" s="109"/>
      <c r="O20" s="13"/>
      <c r="P20" s="11"/>
      <c r="Q20" s="12"/>
      <c r="R20" s="12"/>
      <c r="S20" s="109">
        <v>59</v>
      </c>
      <c r="T20" s="13"/>
      <c r="U20" s="12"/>
      <c r="V20" s="12"/>
      <c r="W20" s="109"/>
      <c r="X20" s="13"/>
      <c r="Y20" s="12"/>
      <c r="Z20" s="109"/>
      <c r="AA20" s="109"/>
      <c r="AB20" s="109"/>
      <c r="AC20" s="13"/>
      <c r="AD20" s="14"/>
      <c r="AE20" s="12">
        <v>14</v>
      </c>
      <c r="AF20" s="12">
        <v>248</v>
      </c>
      <c r="AG20" s="109"/>
      <c r="AH20" s="13"/>
      <c r="AI20" s="12"/>
      <c r="AJ20" s="12"/>
      <c r="AK20" s="109"/>
      <c r="AL20" s="13"/>
      <c r="AM20" s="12"/>
      <c r="AN20" s="109"/>
      <c r="AO20" s="109"/>
      <c r="AP20" s="109"/>
      <c r="AQ20" s="13"/>
    </row>
    <row r="21" spans="1:43" x14ac:dyDescent="0.2">
      <c r="A21" s="38" t="s">
        <v>1</v>
      </c>
      <c r="B21" s="15"/>
      <c r="C21" s="16"/>
      <c r="D21" s="16">
        <v>0</v>
      </c>
      <c r="E21" s="110">
        <v>0</v>
      </c>
      <c r="F21" s="17"/>
      <c r="G21" s="16"/>
      <c r="H21" s="16"/>
      <c r="I21" s="110"/>
      <c r="J21" s="17"/>
      <c r="K21" s="16"/>
      <c r="L21" s="110"/>
      <c r="M21" s="110"/>
      <c r="N21" s="110"/>
      <c r="O21" s="17"/>
      <c r="P21" s="15"/>
      <c r="Q21" s="16"/>
      <c r="R21" s="16"/>
      <c r="S21" s="110">
        <v>0</v>
      </c>
      <c r="T21" s="17"/>
      <c r="U21" s="16"/>
      <c r="V21" s="16"/>
      <c r="W21" s="110"/>
      <c r="X21" s="17"/>
      <c r="Y21" s="16"/>
      <c r="Z21" s="110"/>
      <c r="AA21" s="110"/>
      <c r="AB21" s="110"/>
      <c r="AC21" s="17"/>
      <c r="AD21" s="18"/>
      <c r="AE21" s="16">
        <v>0</v>
      </c>
      <c r="AF21" s="16">
        <v>0</v>
      </c>
      <c r="AG21" s="110"/>
      <c r="AH21" s="17"/>
      <c r="AI21" s="16"/>
      <c r="AJ21" s="16"/>
      <c r="AK21" s="110"/>
      <c r="AL21" s="17"/>
      <c r="AM21" s="16"/>
      <c r="AN21" s="110"/>
      <c r="AO21" s="110"/>
      <c r="AP21" s="110"/>
      <c r="AQ21" s="17"/>
    </row>
    <row r="22" spans="1:43" ht="13.5" thickBot="1" x14ac:dyDescent="0.25">
      <c r="A22" s="39" t="s">
        <v>2</v>
      </c>
      <c r="B22" s="19"/>
      <c r="C22" s="20"/>
      <c r="D22" s="20">
        <v>201</v>
      </c>
      <c r="E22" s="111">
        <v>16</v>
      </c>
      <c r="F22" s="21"/>
      <c r="G22" s="20"/>
      <c r="H22" s="20"/>
      <c r="I22" s="111"/>
      <c r="J22" s="21"/>
      <c r="K22" s="20"/>
      <c r="L22" s="111"/>
      <c r="M22" s="111"/>
      <c r="N22" s="111"/>
      <c r="O22" s="21"/>
      <c r="P22" s="19"/>
      <c r="Q22" s="20"/>
      <c r="R22" s="20"/>
      <c r="S22" s="111">
        <v>59</v>
      </c>
      <c r="T22" s="21"/>
      <c r="U22" s="20"/>
      <c r="V22" s="20"/>
      <c r="W22" s="111"/>
      <c r="X22" s="21"/>
      <c r="Y22" s="20"/>
      <c r="Z22" s="111"/>
      <c r="AA22" s="111"/>
      <c r="AB22" s="111"/>
      <c r="AC22" s="21"/>
      <c r="AD22" s="22"/>
      <c r="AE22" s="20">
        <v>14</v>
      </c>
      <c r="AF22" s="20">
        <v>248</v>
      </c>
      <c r="AG22" s="111"/>
      <c r="AH22" s="21"/>
      <c r="AI22" s="20"/>
      <c r="AJ22" s="20"/>
      <c r="AK22" s="111"/>
      <c r="AL22" s="21"/>
      <c r="AM22" s="20"/>
      <c r="AN22" s="111"/>
      <c r="AO22" s="111"/>
      <c r="AP22" s="111"/>
      <c r="AQ22" s="21"/>
    </row>
    <row r="23" spans="1:43" x14ac:dyDescent="0.2">
      <c r="A23" s="40" t="s">
        <v>3</v>
      </c>
      <c r="B23" s="23"/>
      <c r="C23" s="24"/>
      <c r="D23" s="24"/>
      <c r="E23" s="112"/>
      <c r="F23" s="25"/>
      <c r="G23" s="24"/>
      <c r="H23" s="24"/>
      <c r="I23" s="112"/>
      <c r="J23" s="25"/>
      <c r="K23" s="24"/>
      <c r="L23" s="112"/>
      <c r="M23" s="112"/>
      <c r="N23" s="112"/>
      <c r="O23" s="25"/>
      <c r="P23" s="23"/>
      <c r="Q23" s="24"/>
      <c r="R23" s="24"/>
      <c r="S23" s="112"/>
      <c r="T23" s="25"/>
      <c r="U23" s="24"/>
      <c r="V23" s="24"/>
      <c r="W23" s="112"/>
      <c r="X23" s="25"/>
      <c r="Y23" s="24"/>
      <c r="Z23" s="112"/>
      <c r="AA23" s="112"/>
      <c r="AB23" s="112"/>
      <c r="AC23" s="25"/>
      <c r="AD23" s="26"/>
      <c r="AE23" s="24"/>
      <c r="AF23" s="24"/>
      <c r="AG23" s="112"/>
      <c r="AH23" s="25"/>
      <c r="AI23" s="24"/>
      <c r="AJ23" s="24"/>
      <c r="AK23" s="112"/>
      <c r="AL23" s="25"/>
      <c r="AM23" s="24"/>
      <c r="AN23" s="112"/>
      <c r="AO23" s="112"/>
      <c r="AP23" s="112"/>
      <c r="AQ23" s="25"/>
    </row>
    <row r="24" spans="1:43" x14ac:dyDescent="0.2">
      <c r="A24" s="41" t="s">
        <v>4</v>
      </c>
      <c r="B24" s="27"/>
      <c r="C24" s="28"/>
      <c r="D24" s="28">
        <v>7</v>
      </c>
      <c r="E24" s="113">
        <v>2</v>
      </c>
      <c r="F24" s="29"/>
      <c r="G24" s="28"/>
      <c r="H24" s="28"/>
      <c r="I24" s="113"/>
      <c r="J24" s="29"/>
      <c r="K24" s="28"/>
      <c r="L24" s="113"/>
      <c r="M24" s="113"/>
      <c r="N24" s="113"/>
      <c r="O24" s="29"/>
      <c r="P24" s="27"/>
      <c r="Q24" s="28"/>
      <c r="R24" s="28"/>
      <c r="S24" s="113">
        <v>1</v>
      </c>
      <c r="T24" s="29"/>
      <c r="U24" s="28"/>
      <c r="V24" s="28"/>
      <c r="W24" s="113"/>
      <c r="X24" s="29"/>
      <c r="Y24" s="28"/>
      <c r="Z24" s="113"/>
      <c r="AA24" s="113"/>
      <c r="AB24" s="113"/>
      <c r="AC24" s="29"/>
      <c r="AD24" s="30"/>
      <c r="AE24" s="28">
        <v>1</v>
      </c>
      <c r="AF24" s="28">
        <v>3</v>
      </c>
      <c r="AG24" s="113"/>
      <c r="AH24" s="29"/>
      <c r="AI24" s="28"/>
      <c r="AJ24" s="28"/>
      <c r="AK24" s="113"/>
      <c r="AL24" s="29"/>
      <c r="AM24" s="28"/>
      <c r="AN24" s="113"/>
      <c r="AO24" s="113"/>
      <c r="AP24" s="113"/>
      <c r="AQ24" s="29"/>
    </row>
    <row r="25" spans="1:43" ht="13.5" thickBot="1" x14ac:dyDescent="0.25">
      <c r="A25" s="42" t="s">
        <v>5</v>
      </c>
      <c r="B25" s="31"/>
      <c r="C25" s="32"/>
      <c r="D25" s="32">
        <v>0</v>
      </c>
      <c r="E25" s="114">
        <v>0</v>
      </c>
      <c r="F25" s="33"/>
      <c r="G25" s="32"/>
      <c r="H25" s="32"/>
      <c r="I25" s="114"/>
      <c r="J25" s="33"/>
      <c r="K25" s="32"/>
      <c r="L25" s="114"/>
      <c r="M25" s="114"/>
      <c r="N25" s="114"/>
      <c r="O25" s="33"/>
      <c r="P25" s="31"/>
      <c r="Q25" s="32"/>
      <c r="R25" s="32"/>
      <c r="S25" s="114">
        <v>2</v>
      </c>
      <c r="T25" s="33"/>
      <c r="U25" s="32"/>
      <c r="V25" s="32"/>
      <c r="W25" s="114"/>
      <c r="X25" s="33"/>
      <c r="Y25" s="32"/>
      <c r="Z25" s="114"/>
      <c r="AA25" s="114"/>
      <c r="AB25" s="114"/>
      <c r="AC25" s="33"/>
      <c r="AD25" s="34"/>
      <c r="AE25" s="32">
        <v>0</v>
      </c>
      <c r="AF25" s="32">
        <v>2</v>
      </c>
      <c r="AG25" s="114"/>
      <c r="AH25" s="33"/>
      <c r="AI25" s="32"/>
      <c r="AJ25" s="32"/>
      <c r="AK25" s="114"/>
      <c r="AL25" s="33"/>
      <c r="AM25" s="32"/>
      <c r="AN25" s="114"/>
      <c r="AO25" s="114"/>
      <c r="AP25" s="114"/>
      <c r="AQ25" s="33"/>
    </row>
    <row r="26" spans="1:43" ht="13.5" thickBot="1" x14ac:dyDescent="0.25">
      <c r="A26" s="36" t="s">
        <v>6</v>
      </c>
      <c r="B26" s="7"/>
      <c r="C26" s="8"/>
      <c r="D26" s="8"/>
      <c r="E26" s="108" t="s">
        <v>147</v>
      </c>
      <c r="F26" s="9"/>
      <c r="G26" s="8"/>
      <c r="H26" s="8"/>
      <c r="I26" s="108"/>
      <c r="J26" s="9"/>
      <c r="K26" s="8"/>
      <c r="L26" s="108"/>
      <c r="M26" s="108"/>
      <c r="N26" s="108"/>
      <c r="O26" s="9"/>
      <c r="P26" s="7"/>
      <c r="Q26" s="8"/>
      <c r="R26" s="8"/>
      <c r="S26" s="108" t="s">
        <v>154</v>
      </c>
      <c r="T26" s="9"/>
      <c r="U26" s="8"/>
      <c r="V26" s="8"/>
      <c r="W26" s="108"/>
      <c r="X26" s="9"/>
      <c r="Y26" s="8"/>
      <c r="Z26" s="108"/>
      <c r="AA26" s="108"/>
      <c r="AB26" s="108"/>
      <c r="AC26" s="9"/>
      <c r="AD26" s="10"/>
      <c r="AE26" s="8" t="s">
        <v>160</v>
      </c>
      <c r="AF26" s="8"/>
      <c r="AG26" s="108"/>
      <c r="AH26" s="9"/>
      <c r="AI26" s="8"/>
      <c r="AJ26" s="8"/>
      <c r="AK26" s="108"/>
      <c r="AL26" s="9"/>
      <c r="AM26" s="8"/>
      <c r="AN26" s="108"/>
      <c r="AO26" s="108"/>
      <c r="AP26" s="108"/>
      <c r="AQ26" s="9"/>
    </row>
    <row r="27" spans="1:43" x14ac:dyDescent="0.2">
      <c r="A27" s="37" t="s">
        <v>0</v>
      </c>
      <c r="B27" s="11"/>
      <c r="C27" s="12"/>
      <c r="D27" s="12"/>
      <c r="E27" s="109">
        <v>1</v>
      </c>
      <c r="F27" s="13"/>
      <c r="G27" s="12"/>
      <c r="H27" s="12"/>
      <c r="I27" s="109"/>
      <c r="J27" s="13"/>
      <c r="K27" s="12"/>
      <c r="L27" s="109"/>
      <c r="M27" s="109"/>
      <c r="N27" s="109"/>
      <c r="O27" s="13"/>
      <c r="P27" s="11"/>
      <c r="Q27" s="12"/>
      <c r="R27" s="12"/>
      <c r="S27" s="109">
        <v>30</v>
      </c>
      <c r="T27" s="13"/>
      <c r="U27" s="12"/>
      <c r="V27" s="12"/>
      <c r="W27" s="109"/>
      <c r="X27" s="13"/>
      <c r="Y27" s="12"/>
      <c r="Z27" s="109"/>
      <c r="AA27" s="109"/>
      <c r="AB27" s="109"/>
      <c r="AC27" s="13"/>
      <c r="AD27" s="14"/>
      <c r="AE27" s="12">
        <v>60</v>
      </c>
      <c r="AF27" s="12"/>
      <c r="AG27" s="109"/>
      <c r="AH27" s="13"/>
      <c r="AI27" s="12"/>
      <c r="AJ27" s="12"/>
      <c r="AK27" s="109"/>
      <c r="AL27" s="13"/>
      <c r="AM27" s="12"/>
      <c r="AN27" s="109"/>
      <c r="AO27" s="109"/>
      <c r="AP27" s="109"/>
      <c r="AQ27" s="13"/>
    </row>
    <row r="28" spans="1:43" x14ac:dyDescent="0.2">
      <c r="A28" s="38" t="s">
        <v>1</v>
      </c>
      <c r="B28" s="15"/>
      <c r="C28" s="16"/>
      <c r="D28" s="16"/>
      <c r="E28" s="110">
        <v>0</v>
      </c>
      <c r="F28" s="17"/>
      <c r="G28" s="16"/>
      <c r="H28" s="16"/>
      <c r="I28" s="110"/>
      <c r="J28" s="17"/>
      <c r="K28" s="16"/>
      <c r="L28" s="110"/>
      <c r="M28" s="110"/>
      <c r="N28" s="110"/>
      <c r="O28" s="17"/>
      <c r="P28" s="15"/>
      <c r="Q28" s="16"/>
      <c r="R28" s="16"/>
      <c r="S28" s="110">
        <v>0</v>
      </c>
      <c r="T28" s="17"/>
      <c r="U28" s="16"/>
      <c r="V28" s="16"/>
      <c r="W28" s="110"/>
      <c r="X28" s="17"/>
      <c r="Y28" s="16"/>
      <c r="Z28" s="110"/>
      <c r="AA28" s="110"/>
      <c r="AB28" s="110"/>
      <c r="AC28" s="17"/>
      <c r="AD28" s="18"/>
      <c r="AE28" s="16">
        <v>0</v>
      </c>
      <c r="AF28" s="16"/>
      <c r="AG28" s="110"/>
      <c r="AH28" s="17"/>
      <c r="AI28" s="16"/>
      <c r="AJ28" s="16"/>
      <c r="AK28" s="110"/>
      <c r="AL28" s="17"/>
      <c r="AM28" s="16"/>
      <c r="AN28" s="110"/>
      <c r="AO28" s="110"/>
      <c r="AP28" s="110"/>
      <c r="AQ28" s="17"/>
    </row>
    <row r="29" spans="1:43" ht="13.5" thickBot="1" x14ac:dyDescent="0.25">
      <c r="A29" s="39" t="s">
        <v>2</v>
      </c>
      <c r="B29" s="19"/>
      <c r="C29" s="20"/>
      <c r="D29" s="20"/>
      <c r="E29" s="111">
        <v>1</v>
      </c>
      <c r="F29" s="21"/>
      <c r="G29" s="20"/>
      <c r="H29" s="20"/>
      <c r="I29" s="111"/>
      <c r="J29" s="21"/>
      <c r="K29" s="20"/>
      <c r="L29" s="111"/>
      <c r="M29" s="111"/>
      <c r="N29" s="111"/>
      <c r="O29" s="21"/>
      <c r="P29" s="19"/>
      <c r="Q29" s="20"/>
      <c r="R29" s="20"/>
      <c r="S29" s="111">
        <v>30</v>
      </c>
      <c r="T29" s="21"/>
      <c r="U29" s="20"/>
      <c r="V29" s="20"/>
      <c r="W29" s="111"/>
      <c r="X29" s="21"/>
      <c r="Y29" s="20"/>
      <c r="Z29" s="111"/>
      <c r="AA29" s="111"/>
      <c r="AB29" s="111"/>
      <c r="AC29" s="21"/>
      <c r="AD29" s="22"/>
      <c r="AE29" s="20">
        <v>60</v>
      </c>
      <c r="AF29" s="20"/>
      <c r="AG29" s="111"/>
      <c r="AH29" s="21"/>
      <c r="AI29" s="20"/>
      <c r="AJ29" s="20"/>
      <c r="AK29" s="111"/>
      <c r="AL29" s="21"/>
      <c r="AM29" s="20"/>
      <c r="AN29" s="111"/>
      <c r="AO29" s="111"/>
      <c r="AP29" s="111"/>
      <c r="AQ29" s="21"/>
    </row>
    <row r="30" spans="1:43" x14ac:dyDescent="0.2">
      <c r="A30" s="40" t="s">
        <v>3</v>
      </c>
      <c r="B30" s="23"/>
      <c r="C30" s="24"/>
      <c r="D30" s="24"/>
      <c r="E30" s="112"/>
      <c r="F30" s="25"/>
      <c r="G30" s="24"/>
      <c r="H30" s="24"/>
      <c r="I30" s="112"/>
      <c r="J30" s="25"/>
      <c r="K30" s="24"/>
      <c r="L30" s="112"/>
      <c r="M30" s="112"/>
      <c r="N30" s="112"/>
      <c r="O30" s="25"/>
      <c r="P30" s="23"/>
      <c r="Q30" s="24"/>
      <c r="R30" s="24"/>
      <c r="S30" s="112"/>
      <c r="T30" s="25"/>
      <c r="U30" s="24"/>
      <c r="V30" s="24"/>
      <c r="W30" s="112"/>
      <c r="X30" s="25"/>
      <c r="Y30" s="24"/>
      <c r="Z30" s="112"/>
      <c r="AA30" s="112"/>
      <c r="AB30" s="112"/>
      <c r="AC30" s="25"/>
      <c r="AD30" s="26"/>
      <c r="AE30" s="24"/>
      <c r="AF30" s="24"/>
      <c r="AG30" s="112"/>
      <c r="AH30" s="25"/>
      <c r="AI30" s="24"/>
      <c r="AJ30" s="24"/>
      <c r="AK30" s="112"/>
      <c r="AL30" s="25"/>
      <c r="AM30" s="24"/>
      <c r="AN30" s="112"/>
      <c r="AO30" s="112"/>
      <c r="AP30" s="112"/>
      <c r="AQ30" s="25"/>
    </row>
    <row r="31" spans="1:43" x14ac:dyDescent="0.2">
      <c r="A31" s="41" t="s">
        <v>4</v>
      </c>
      <c r="B31" s="27"/>
      <c r="C31" s="28"/>
      <c r="D31" s="28"/>
      <c r="E31" s="113">
        <v>0</v>
      </c>
      <c r="F31" s="29"/>
      <c r="G31" s="28"/>
      <c r="H31" s="28"/>
      <c r="I31" s="113"/>
      <c r="J31" s="29"/>
      <c r="K31" s="28"/>
      <c r="L31" s="113"/>
      <c r="M31" s="113"/>
      <c r="N31" s="113"/>
      <c r="O31" s="29"/>
      <c r="P31" s="27"/>
      <c r="Q31" s="28"/>
      <c r="R31" s="28"/>
      <c r="S31" s="113">
        <v>0</v>
      </c>
      <c r="T31" s="29"/>
      <c r="U31" s="28"/>
      <c r="V31" s="28"/>
      <c r="W31" s="113"/>
      <c r="X31" s="29"/>
      <c r="Y31" s="28"/>
      <c r="Z31" s="113"/>
      <c r="AA31" s="113"/>
      <c r="AB31" s="113"/>
      <c r="AC31" s="29"/>
      <c r="AD31" s="30"/>
      <c r="AE31" s="28">
        <v>3</v>
      </c>
      <c r="AF31" s="28"/>
      <c r="AG31" s="113"/>
      <c r="AH31" s="29"/>
      <c r="AI31" s="28"/>
      <c r="AJ31" s="28"/>
      <c r="AK31" s="113"/>
      <c r="AL31" s="29"/>
      <c r="AM31" s="28"/>
      <c r="AN31" s="113"/>
      <c r="AO31" s="113"/>
      <c r="AP31" s="113"/>
      <c r="AQ31" s="29"/>
    </row>
    <row r="32" spans="1:43" ht="13.5" thickBot="1" x14ac:dyDescent="0.25">
      <c r="A32" s="42" t="s">
        <v>5</v>
      </c>
      <c r="B32" s="31"/>
      <c r="C32" s="32"/>
      <c r="D32" s="32"/>
      <c r="E32" s="114">
        <v>0</v>
      </c>
      <c r="F32" s="33"/>
      <c r="G32" s="32"/>
      <c r="H32" s="32"/>
      <c r="I32" s="114"/>
      <c r="J32" s="33"/>
      <c r="K32" s="32"/>
      <c r="L32" s="114"/>
      <c r="M32" s="114"/>
      <c r="N32" s="114"/>
      <c r="O32" s="33"/>
      <c r="P32" s="31"/>
      <c r="Q32" s="32"/>
      <c r="R32" s="32"/>
      <c r="S32" s="114">
        <v>0</v>
      </c>
      <c r="T32" s="33"/>
      <c r="U32" s="32"/>
      <c r="V32" s="32"/>
      <c r="W32" s="114"/>
      <c r="X32" s="33"/>
      <c r="Y32" s="32"/>
      <c r="Z32" s="114"/>
      <c r="AA32" s="114"/>
      <c r="AB32" s="114"/>
      <c r="AC32" s="33"/>
      <c r="AD32" s="34"/>
      <c r="AE32" s="32">
        <v>0</v>
      </c>
      <c r="AF32" s="32"/>
      <c r="AG32" s="114"/>
      <c r="AH32" s="33"/>
      <c r="AI32" s="32"/>
      <c r="AJ32" s="32"/>
      <c r="AK32" s="114"/>
      <c r="AL32" s="33"/>
      <c r="AM32" s="32"/>
      <c r="AN32" s="114"/>
      <c r="AO32" s="114"/>
      <c r="AP32" s="114"/>
      <c r="AQ32" s="33"/>
    </row>
    <row r="33" spans="1:43" ht="13.5" thickBot="1" x14ac:dyDescent="0.25">
      <c r="A33" s="36" t="s">
        <v>6</v>
      </c>
      <c r="B33" s="7"/>
      <c r="C33" s="8"/>
      <c r="D33" s="8"/>
      <c r="E33" s="108" t="s">
        <v>148</v>
      </c>
      <c r="F33" s="9"/>
      <c r="G33" s="8"/>
      <c r="H33" s="8"/>
      <c r="I33" s="108"/>
      <c r="J33" s="9"/>
      <c r="K33" s="8"/>
      <c r="L33" s="108"/>
      <c r="M33" s="108"/>
      <c r="N33" s="108"/>
      <c r="O33" s="9"/>
      <c r="P33" s="7"/>
      <c r="Q33" s="8"/>
      <c r="R33" s="8"/>
      <c r="S33" s="108" t="s">
        <v>155</v>
      </c>
      <c r="T33" s="9"/>
      <c r="U33" s="8"/>
      <c r="V33" s="8"/>
      <c r="W33" s="108"/>
      <c r="X33" s="9"/>
      <c r="Y33" s="8"/>
      <c r="Z33" s="108"/>
      <c r="AA33" s="108"/>
      <c r="AB33" s="108"/>
      <c r="AC33" s="9"/>
      <c r="AD33" s="10"/>
      <c r="AE33" s="8" t="s">
        <v>93</v>
      </c>
      <c r="AF33" s="8"/>
      <c r="AG33" s="108"/>
      <c r="AH33" s="9"/>
      <c r="AI33" s="8"/>
      <c r="AJ33" s="8"/>
      <c r="AK33" s="108"/>
      <c r="AL33" s="9"/>
      <c r="AM33" s="8"/>
      <c r="AN33" s="108"/>
      <c r="AO33" s="108"/>
      <c r="AP33" s="108"/>
      <c r="AQ33" s="9"/>
    </row>
    <row r="34" spans="1:43" x14ac:dyDescent="0.2">
      <c r="A34" s="37" t="s">
        <v>0</v>
      </c>
      <c r="B34" s="11"/>
      <c r="C34" s="12"/>
      <c r="D34" s="12"/>
      <c r="E34" s="109">
        <v>6</v>
      </c>
      <c r="F34" s="13"/>
      <c r="G34" s="12"/>
      <c r="H34" s="12"/>
      <c r="I34" s="109"/>
      <c r="J34" s="13"/>
      <c r="K34" s="12"/>
      <c r="L34" s="109"/>
      <c r="M34" s="109"/>
      <c r="N34" s="109"/>
      <c r="O34" s="13"/>
      <c r="P34" s="11"/>
      <c r="Q34" s="12"/>
      <c r="R34" s="12"/>
      <c r="S34" s="109">
        <v>10</v>
      </c>
      <c r="T34" s="13"/>
      <c r="U34" s="12"/>
      <c r="V34" s="12"/>
      <c r="W34" s="109"/>
      <c r="X34" s="13"/>
      <c r="Y34" s="12"/>
      <c r="Z34" s="109"/>
      <c r="AA34" s="109"/>
      <c r="AB34" s="109"/>
      <c r="AC34" s="13"/>
      <c r="AD34" s="14"/>
      <c r="AE34" s="12">
        <v>92</v>
      </c>
      <c r="AF34" s="12"/>
      <c r="AG34" s="109"/>
      <c r="AH34" s="13"/>
      <c r="AI34" s="12"/>
      <c r="AJ34" s="12"/>
      <c r="AK34" s="109"/>
      <c r="AL34" s="13"/>
      <c r="AM34" s="12"/>
      <c r="AN34" s="109"/>
      <c r="AO34" s="109"/>
      <c r="AP34" s="109"/>
      <c r="AQ34" s="13"/>
    </row>
    <row r="35" spans="1:43" x14ac:dyDescent="0.2">
      <c r="A35" s="38" t="s">
        <v>1</v>
      </c>
      <c r="B35" s="15"/>
      <c r="C35" s="16"/>
      <c r="D35" s="16"/>
      <c r="E35" s="110">
        <v>0</v>
      </c>
      <c r="F35" s="17"/>
      <c r="G35" s="16"/>
      <c r="H35" s="16"/>
      <c r="I35" s="110"/>
      <c r="J35" s="17"/>
      <c r="K35" s="16"/>
      <c r="L35" s="110"/>
      <c r="M35" s="110"/>
      <c r="N35" s="110"/>
      <c r="O35" s="17"/>
      <c r="P35" s="15"/>
      <c r="Q35" s="16"/>
      <c r="R35" s="16"/>
      <c r="S35" s="110">
        <v>0</v>
      </c>
      <c r="T35" s="17"/>
      <c r="U35" s="16"/>
      <c r="V35" s="16"/>
      <c r="W35" s="110"/>
      <c r="X35" s="17"/>
      <c r="Y35" s="16"/>
      <c r="Z35" s="110"/>
      <c r="AA35" s="110"/>
      <c r="AB35" s="110"/>
      <c r="AC35" s="17"/>
      <c r="AD35" s="18"/>
      <c r="AE35" s="16">
        <v>0</v>
      </c>
      <c r="AF35" s="16"/>
      <c r="AG35" s="110"/>
      <c r="AH35" s="17"/>
      <c r="AI35" s="16"/>
      <c r="AJ35" s="16"/>
      <c r="AK35" s="110"/>
      <c r="AL35" s="17"/>
      <c r="AM35" s="16"/>
      <c r="AN35" s="110"/>
      <c r="AO35" s="110"/>
      <c r="AP35" s="110"/>
      <c r="AQ35" s="17"/>
    </row>
    <row r="36" spans="1:43" ht="13.5" thickBot="1" x14ac:dyDescent="0.25">
      <c r="A36" s="39" t="s">
        <v>2</v>
      </c>
      <c r="B36" s="19"/>
      <c r="C36" s="20"/>
      <c r="D36" s="20"/>
      <c r="E36" s="111">
        <v>6</v>
      </c>
      <c r="F36" s="21"/>
      <c r="G36" s="20"/>
      <c r="H36" s="20"/>
      <c r="I36" s="111"/>
      <c r="J36" s="21"/>
      <c r="K36" s="20"/>
      <c r="L36" s="111"/>
      <c r="M36" s="111"/>
      <c r="N36" s="111"/>
      <c r="O36" s="21"/>
      <c r="P36" s="19"/>
      <c r="Q36" s="20"/>
      <c r="R36" s="20"/>
      <c r="S36" s="111">
        <v>10</v>
      </c>
      <c r="T36" s="21"/>
      <c r="U36" s="20"/>
      <c r="V36" s="20"/>
      <c r="W36" s="111"/>
      <c r="X36" s="21"/>
      <c r="Y36" s="20"/>
      <c r="Z36" s="111"/>
      <c r="AA36" s="111"/>
      <c r="AB36" s="111"/>
      <c r="AC36" s="21"/>
      <c r="AD36" s="22"/>
      <c r="AE36" s="20">
        <v>92</v>
      </c>
      <c r="AF36" s="20"/>
      <c r="AG36" s="111"/>
      <c r="AH36" s="21"/>
      <c r="AI36" s="20"/>
      <c r="AJ36" s="20"/>
      <c r="AK36" s="111"/>
      <c r="AL36" s="21"/>
      <c r="AM36" s="20"/>
      <c r="AN36" s="111"/>
      <c r="AO36" s="111"/>
      <c r="AP36" s="111"/>
      <c r="AQ36" s="21"/>
    </row>
    <row r="37" spans="1:43" x14ac:dyDescent="0.2">
      <c r="A37" s="40" t="s">
        <v>3</v>
      </c>
      <c r="B37" s="23"/>
      <c r="C37" s="24"/>
      <c r="D37" s="24"/>
      <c r="E37" s="112"/>
      <c r="F37" s="25"/>
      <c r="G37" s="24"/>
      <c r="H37" s="24"/>
      <c r="I37" s="112"/>
      <c r="J37" s="25"/>
      <c r="K37" s="24"/>
      <c r="L37" s="112"/>
      <c r="M37" s="112"/>
      <c r="N37" s="112"/>
      <c r="O37" s="25"/>
      <c r="P37" s="23"/>
      <c r="Q37" s="24"/>
      <c r="R37" s="24"/>
      <c r="S37" s="112"/>
      <c r="T37" s="25"/>
      <c r="U37" s="24"/>
      <c r="V37" s="24"/>
      <c r="W37" s="112"/>
      <c r="X37" s="25"/>
      <c r="Y37" s="24"/>
      <c r="Z37" s="112"/>
      <c r="AA37" s="112"/>
      <c r="AB37" s="112"/>
      <c r="AC37" s="25"/>
      <c r="AD37" s="26"/>
      <c r="AE37" s="24"/>
      <c r="AF37" s="24"/>
      <c r="AG37" s="112"/>
      <c r="AH37" s="25"/>
      <c r="AI37" s="24"/>
      <c r="AJ37" s="24"/>
      <c r="AK37" s="112"/>
      <c r="AL37" s="25"/>
      <c r="AM37" s="24"/>
      <c r="AN37" s="112"/>
      <c r="AO37" s="112"/>
      <c r="AP37" s="112"/>
      <c r="AQ37" s="25"/>
    </row>
    <row r="38" spans="1:43" x14ac:dyDescent="0.2">
      <c r="A38" s="41" t="s">
        <v>4</v>
      </c>
      <c r="B38" s="27"/>
      <c r="C38" s="28"/>
      <c r="D38" s="28"/>
      <c r="E38" s="113">
        <v>0</v>
      </c>
      <c r="F38" s="29"/>
      <c r="G38" s="28"/>
      <c r="H38" s="28"/>
      <c r="I38" s="113"/>
      <c r="J38" s="29"/>
      <c r="K38" s="28"/>
      <c r="L38" s="113"/>
      <c r="M38" s="113"/>
      <c r="N38" s="113"/>
      <c r="O38" s="29"/>
      <c r="P38" s="27"/>
      <c r="Q38" s="28"/>
      <c r="R38" s="28"/>
      <c r="S38" s="113">
        <v>0</v>
      </c>
      <c r="T38" s="29"/>
      <c r="U38" s="28"/>
      <c r="V38" s="28"/>
      <c r="W38" s="113"/>
      <c r="X38" s="29"/>
      <c r="Y38" s="28"/>
      <c r="Z38" s="113"/>
      <c r="AA38" s="113"/>
      <c r="AB38" s="113"/>
      <c r="AC38" s="29"/>
      <c r="AD38" s="30"/>
      <c r="AE38" s="28">
        <v>0</v>
      </c>
      <c r="AF38" s="28"/>
      <c r="AG38" s="113"/>
      <c r="AH38" s="29"/>
      <c r="AI38" s="28"/>
      <c r="AJ38" s="28"/>
      <c r="AK38" s="113"/>
      <c r="AL38" s="29"/>
      <c r="AM38" s="28"/>
      <c r="AN38" s="113"/>
      <c r="AO38" s="113"/>
      <c r="AP38" s="113"/>
      <c r="AQ38" s="29"/>
    </row>
    <row r="39" spans="1:43" ht="13.5" thickBot="1" x14ac:dyDescent="0.25">
      <c r="A39" s="42" t="s">
        <v>5</v>
      </c>
      <c r="B39" s="31"/>
      <c r="C39" s="32"/>
      <c r="D39" s="32"/>
      <c r="E39" s="114">
        <v>0</v>
      </c>
      <c r="F39" s="33"/>
      <c r="G39" s="32"/>
      <c r="H39" s="32"/>
      <c r="I39" s="114"/>
      <c r="J39" s="33"/>
      <c r="K39" s="32"/>
      <c r="L39" s="114"/>
      <c r="M39" s="114"/>
      <c r="N39" s="114"/>
      <c r="O39" s="33"/>
      <c r="P39" s="31"/>
      <c r="Q39" s="32"/>
      <c r="R39" s="32"/>
      <c r="S39" s="114">
        <v>0</v>
      </c>
      <c r="T39" s="33"/>
      <c r="U39" s="32"/>
      <c r="V39" s="32"/>
      <c r="W39" s="114"/>
      <c r="X39" s="33"/>
      <c r="Y39" s="32"/>
      <c r="Z39" s="114"/>
      <c r="AA39" s="114"/>
      <c r="AB39" s="114"/>
      <c r="AC39" s="33"/>
      <c r="AD39" s="34"/>
      <c r="AE39" s="32">
        <v>0</v>
      </c>
      <c r="AF39" s="32"/>
      <c r="AG39" s="114"/>
      <c r="AH39" s="33"/>
      <c r="AI39" s="32"/>
      <c r="AJ39" s="32"/>
      <c r="AK39" s="114"/>
      <c r="AL39" s="33"/>
      <c r="AM39" s="32"/>
      <c r="AN39" s="114"/>
      <c r="AO39" s="114"/>
      <c r="AP39" s="114"/>
      <c r="AQ39" s="33"/>
    </row>
    <row r="40" spans="1:43" ht="13.5" thickBot="1" x14ac:dyDescent="0.25">
      <c r="A40" s="36" t="s">
        <v>6</v>
      </c>
      <c r="B40" s="7"/>
      <c r="C40" s="8"/>
      <c r="D40" s="8"/>
      <c r="E40" s="108" t="s">
        <v>149</v>
      </c>
      <c r="F40" s="9"/>
      <c r="G40" s="8"/>
      <c r="H40" s="8"/>
      <c r="I40" s="108"/>
      <c r="J40" s="9"/>
      <c r="K40" s="8"/>
      <c r="L40" s="108"/>
      <c r="M40" s="108"/>
      <c r="N40" s="108"/>
      <c r="O40" s="9"/>
      <c r="P40" s="7"/>
      <c r="Q40" s="8"/>
      <c r="R40" s="8"/>
      <c r="S40" s="108" t="s">
        <v>156</v>
      </c>
      <c r="T40" s="9"/>
      <c r="U40" s="8"/>
      <c r="V40" s="8"/>
      <c r="W40" s="108"/>
      <c r="X40" s="9"/>
      <c r="Y40" s="8"/>
      <c r="Z40" s="108"/>
      <c r="AA40" s="108"/>
      <c r="AB40" s="108"/>
      <c r="AC40" s="9"/>
      <c r="AD40" s="10"/>
      <c r="AE40" s="8"/>
      <c r="AF40" s="8"/>
      <c r="AG40" s="108"/>
      <c r="AH40" s="9"/>
      <c r="AI40" s="8"/>
      <c r="AJ40" s="8"/>
      <c r="AK40" s="108"/>
      <c r="AL40" s="9"/>
      <c r="AM40" s="8"/>
      <c r="AN40" s="108"/>
      <c r="AO40" s="108"/>
      <c r="AP40" s="108"/>
      <c r="AQ40" s="9"/>
    </row>
    <row r="41" spans="1:43" x14ac:dyDescent="0.2">
      <c r="A41" s="37" t="s">
        <v>0</v>
      </c>
      <c r="B41" s="11"/>
      <c r="C41" s="12"/>
      <c r="D41" s="12"/>
      <c r="E41" s="109">
        <v>65</v>
      </c>
      <c r="F41" s="13"/>
      <c r="G41" s="12"/>
      <c r="H41" s="12"/>
      <c r="I41" s="109"/>
      <c r="J41" s="13"/>
      <c r="K41" s="12"/>
      <c r="L41" s="109"/>
      <c r="M41" s="109"/>
      <c r="N41" s="109"/>
      <c r="O41" s="13"/>
      <c r="P41" s="11"/>
      <c r="Q41" s="12"/>
      <c r="R41" s="12"/>
      <c r="S41" s="109">
        <v>5</v>
      </c>
      <c r="T41" s="13"/>
      <c r="U41" s="12"/>
      <c r="V41" s="12"/>
      <c r="W41" s="109"/>
      <c r="X41" s="13"/>
      <c r="Y41" s="12"/>
      <c r="Z41" s="109"/>
      <c r="AA41" s="109"/>
      <c r="AB41" s="109"/>
      <c r="AC41" s="13"/>
      <c r="AD41" s="14"/>
      <c r="AE41" s="12"/>
      <c r="AF41" s="12"/>
      <c r="AG41" s="109"/>
      <c r="AH41" s="13"/>
      <c r="AI41" s="12"/>
      <c r="AJ41" s="12"/>
      <c r="AK41" s="109"/>
      <c r="AL41" s="13"/>
      <c r="AM41" s="12"/>
      <c r="AN41" s="109"/>
      <c r="AO41" s="109"/>
      <c r="AP41" s="109"/>
      <c r="AQ41" s="13"/>
    </row>
    <row r="42" spans="1:43" x14ac:dyDescent="0.2">
      <c r="A42" s="38" t="s">
        <v>1</v>
      </c>
      <c r="B42" s="15"/>
      <c r="C42" s="16"/>
      <c r="D42" s="16"/>
      <c r="E42" s="110">
        <v>0</v>
      </c>
      <c r="F42" s="17"/>
      <c r="G42" s="16"/>
      <c r="H42" s="16"/>
      <c r="I42" s="110"/>
      <c r="J42" s="17"/>
      <c r="K42" s="16"/>
      <c r="L42" s="110"/>
      <c r="M42" s="110"/>
      <c r="N42" s="110"/>
      <c r="O42" s="17"/>
      <c r="P42" s="15"/>
      <c r="Q42" s="16"/>
      <c r="R42" s="16"/>
      <c r="S42" s="110">
        <v>0</v>
      </c>
      <c r="T42" s="17"/>
      <c r="U42" s="16"/>
      <c r="V42" s="16"/>
      <c r="W42" s="110"/>
      <c r="X42" s="17"/>
      <c r="Y42" s="16"/>
      <c r="Z42" s="110"/>
      <c r="AA42" s="110"/>
      <c r="AB42" s="110"/>
      <c r="AC42" s="17"/>
      <c r="AD42" s="18"/>
      <c r="AE42" s="16"/>
      <c r="AF42" s="16"/>
      <c r="AG42" s="110"/>
      <c r="AH42" s="17"/>
      <c r="AI42" s="16"/>
      <c r="AJ42" s="16"/>
      <c r="AK42" s="110"/>
      <c r="AL42" s="17"/>
      <c r="AM42" s="16"/>
      <c r="AN42" s="110"/>
      <c r="AO42" s="110"/>
      <c r="AP42" s="110"/>
      <c r="AQ42" s="17"/>
    </row>
    <row r="43" spans="1:43" ht="13.5" thickBot="1" x14ac:dyDescent="0.25">
      <c r="A43" s="39" t="s">
        <v>2</v>
      </c>
      <c r="B43" s="19"/>
      <c r="C43" s="20"/>
      <c r="D43" s="20"/>
      <c r="E43" s="111">
        <v>65</v>
      </c>
      <c r="F43" s="21"/>
      <c r="G43" s="20"/>
      <c r="H43" s="20"/>
      <c r="I43" s="111"/>
      <c r="J43" s="21"/>
      <c r="K43" s="20"/>
      <c r="L43" s="111"/>
      <c r="M43" s="111"/>
      <c r="N43" s="111"/>
      <c r="O43" s="21"/>
      <c r="P43" s="19"/>
      <c r="Q43" s="20"/>
      <c r="R43" s="20"/>
      <c r="S43" s="111">
        <v>5</v>
      </c>
      <c r="T43" s="21"/>
      <c r="U43" s="20"/>
      <c r="V43" s="20"/>
      <c r="W43" s="111"/>
      <c r="X43" s="21"/>
      <c r="Y43" s="20"/>
      <c r="Z43" s="111"/>
      <c r="AA43" s="111"/>
      <c r="AB43" s="111"/>
      <c r="AC43" s="21"/>
      <c r="AD43" s="22"/>
      <c r="AE43" s="20"/>
      <c r="AF43" s="20"/>
      <c r="AG43" s="111"/>
      <c r="AH43" s="21"/>
      <c r="AI43" s="20"/>
      <c r="AJ43" s="20"/>
      <c r="AK43" s="111"/>
      <c r="AL43" s="21"/>
      <c r="AM43" s="20"/>
      <c r="AN43" s="111"/>
      <c r="AO43" s="111"/>
      <c r="AP43" s="111"/>
      <c r="AQ43" s="21"/>
    </row>
    <row r="44" spans="1:43" x14ac:dyDescent="0.2">
      <c r="A44" s="40" t="s">
        <v>3</v>
      </c>
      <c r="B44" s="23"/>
      <c r="C44" s="24"/>
      <c r="D44" s="24"/>
      <c r="E44" s="112"/>
      <c r="F44" s="25"/>
      <c r="G44" s="24"/>
      <c r="H44" s="24"/>
      <c r="I44" s="112"/>
      <c r="J44" s="25"/>
      <c r="K44" s="24"/>
      <c r="L44" s="112"/>
      <c r="M44" s="112"/>
      <c r="N44" s="112"/>
      <c r="O44" s="25"/>
      <c r="P44" s="23"/>
      <c r="Q44" s="24"/>
      <c r="R44" s="24"/>
      <c r="S44" s="112"/>
      <c r="T44" s="25"/>
      <c r="U44" s="24"/>
      <c r="V44" s="24"/>
      <c r="W44" s="112"/>
      <c r="X44" s="25"/>
      <c r="Y44" s="24"/>
      <c r="Z44" s="112"/>
      <c r="AA44" s="112"/>
      <c r="AB44" s="112"/>
      <c r="AC44" s="25"/>
      <c r="AD44" s="26"/>
      <c r="AE44" s="24"/>
      <c r="AF44" s="24"/>
      <c r="AG44" s="112"/>
      <c r="AH44" s="25"/>
      <c r="AI44" s="24"/>
      <c r="AJ44" s="24"/>
      <c r="AK44" s="112"/>
      <c r="AL44" s="25"/>
      <c r="AM44" s="24"/>
      <c r="AN44" s="112"/>
      <c r="AO44" s="112"/>
      <c r="AP44" s="112"/>
      <c r="AQ44" s="25"/>
    </row>
    <row r="45" spans="1:43" x14ac:dyDescent="0.2">
      <c r="A45" s="41" t="s">
        <v>4</v>
      </c>
      <c r="B45" s="27"/>
      <c r="C45" s="28"/>
      <c r="D45" s="28"/>
      <c r="E45" s="113">
        <v>2</v>
      </c>
      <c r="F45" s="29"/>
      <c r="G45" s="28"/>
      <c r="H45" s="28"/>
      <c r="I45" s="113"/>
      <c r="J45" s="29"/>
      <c r="K45" s="28"/>
      <c r="L45" s="113"/>
      <c r="M45" s="113"/>
      <c r="N45" s="113"/>
      <c r="O45" s="29"/>
      <c r="P45" s="27"/>
      <c r="Q45" s="28"/>
      <c r="R45" s="28"/>
      <c r="S45" s="113">
        <v>0</v>
      </c>
      <c r="T45" s="29"/>
      <c r="U45" s="28"/>
      <c r="V45" s="28"/>
      <c r="W45" s="113"/>
      <c r="X45" s="29"/>
      <c r="Y45" s="28"/>
      <c r="Z45" s="113"/>
      <c r="AA45" s="113"/>
      <c r="AB45" s="113"/>
      <c r="AC45" s="29"/>
      <c r="AD45" s="30"/>
      <c r="AE45" s="28"/>
      <c r="AF45" s="28"/>
      <c r="AG45" s="113"/>
      <c r="AH45" s="29"/>
      <c r="AI45" s="28"/>
      <c r="AJ45" s="28"/>
      <c r="AK45" s="113"/>
      <c r="AL45" s="29"/>
      <c r="AM45" s="28"/>
      <c r="AN45" s="113"/>
      <c r="AO45" s="113"/>
      <c r="AP45" s="113"/>
      <c r="AQ45" s="29"/>
    </row>
    <row r="46" spans="1:43" ht="13.5" thickBot="1" x14ac:dyDescent="0.25">
      <c r="A46" s="42" t="s">
        <v>5</v>
      </c>
      <c r="B46" s="31"/>
      <c r="C46" s="32"/>
      <c r="D46" s="32"/>
      <c r="E46" s="114">
        <v>1</v>
      </c>
      <c r="F46" s="33"/>
      <c r="G46" s="32"/>
      <c r="H46" s="32"/>
      <c r="I46" s="114"/>
      <c r="J46" s="33"/>
      <c r="K46" s="32"/>
      <c r="L46" s="114"/>
      <c r="M46" s="114"/>
      <c r="N46" s="114"/>
      <c r="O46" s="33"/>
      <c r="P46" s="31"/>
      <c r="Q46" s="32"/>
      <c r="R46" s="32"/>
      <c r="S46" s="114">
        <v>0</v>
      </c>
      <c r="T46" s="33"/>
      <c r="U46" s="32"/>
      <c r="V46" s="32"/>
      <c r="W46" s="114"/>
      <c r="X46" s="33"/>
      <c r="Y46" s="32"/>
      <c r="Z46" s="114"/>
      <c r="AA46" s="114"/>
      <c r="AB46" s="114"/>
      <c r="AC46" s="33"/>
      <c r="AD46" s="34"/>
      <c r="AE46" s="32"/>
      <c r="AF46" s="32"/>
      <c r="AG46" s="114"/>
      <c r="AH46" s="33"/>
      <c r="AI46" s="32"/>
      <c r="AJ46" s="32"/>
      <c r="AK46" s="114"/>
      <c r="AL46" s="33"/>
      <c r="AM46" s="32"/>
      <c r="AN46" s="114"/>
      <c r="AO46" s="114"/>
      <c r="AP46" s="114"/>
      <c r="AQ46" s="33"/>
    </row>
    <row r="47" spans="1:43" ht="13.5" thickBot="1" x14ac:dyDescent="0.25"/>
    <row r="48" spans="1:43" x14ac:dyDescent="0.2">
      <c r="A48" s="44" t="s">
        <v>0</v>
      </c>
      <c r="B48" s="61">
        <f>+B6+B13+B20+B27+B34+B41</f>
        <v>0</v>
      </c>
      <c r="C48" s="61">
        <f t="shared" ref="C48:AQ53" si="3">+C6+C13+C20+C27+C34+C41</f>
        <v>282</v>
      </c>
      <c r="D48" s="61">
        <f t="shared" si="3"/>
        <v>449</v>
      </c>
      <c r="E48" s="61">
        <f t="shared" si="3"/>
        <v>159</v>
      </c>
      <c r="F48" s="61">
        <f t="shared" si="3"/>
        <v>0</v>
      </c>
      <c r="G48" s="61">
        <f t="shared" si="3"/>
        <v>0</v>
      </c>
      <c r="H48" s="61">
        <f t="shared" si="3"/>
        <v>258</v>
      </c>
      <c r="I48" s="61">
        <f t="shared" si="3"/>
        <v>0</v>
      </c>
      <c r="J48" s="61">
        <f t="shared" si="3"/>
        <v>0</v>
      </c>
      <c r="K48" s="61">
        <f t="shared" si="3"/>
        <v>0</v>
      </c>
      <c r="L48" s="61">
        <f t="shared" si="3"/>
        <v>77</v>
      </c>
      <c r="M48" s="61">
        <f t="shared" si="3"/>
        <v>0</v>
      </c>
      <c r="N48" s="61">
        <f t="shared" si="3"/>
        <v>0</v>
      </c>
      <c r="O48" s="61">
        <f t="shared" si="3"/>
        <v>0</v>
      </c>
      <c r="P48" s="61">
        <f t="shared" si="3"/>
        <v>178</v>
      </c>
      <c r="Q48" s="61">
        <f t="shared" si="3"/>
        <v>432</v>
      </c>
      <c r="R48" s="61">
        <f t="shared" si="3"/>
        <v>482</v>
      </c>
      <c r="S48" s="61">
        <f t="shared" si="3"/>
        <v>172</v>
      </c>
      <c r="T48" s="61">
        <f t="shared" si="3"/>
        <v>0</v>
      </c>
      <c r="U48" s="61">
        <f t="shared" si="3"/>
        <v>45</v>
      </c>
      <c r="V48" s="61">
        <f t="shared" si="3"/>
        <v>257</v>
      </c>
      <c r="W48" s="61">
        <f t="shared" si="3"/>
        <v>0</v>
      </c>
      <c r="X48" s="61">
        <f t="shared" si="3"/>
        <v>0</v>
      </c>
      <c r="Y48" s="61">
        <f t="shared" si="3"/>
        <v>0</v>
      </c>
      <c r="Z48" s="61">
        <f t="shared" si="3"/>
        <v>77</v>
      </c>
      <c r="AA48" s="61">
        <f t="shared" si="3"/>
        <v>0</v>
      </c>
      <c r="AB48" s="61">
        <f t="shared" si="3"/>
        <v>0</v>
      </c>
      <c r="AC48" s="61">
        <f t="shared" si="3"/>
        <v>0</v>
      </c>
      <c r="AD48" s="61">
        <f t="shared" si="3"/>
        <v>6</v>
      </c>
      <c r="AE48" s="61">
        <f t="shared" si="3"/>
        <v>406</v>
      </c>
      <c r="AF48" s="61">
        <f t="shared" si="3"/>
        <v>406</v>
      </c>
      <c r="AG48" s="61">
        <f t="shared" si="3"/>
        <v>197</v>
      </c>
      <c r="AH48" s="61">
        <f t="shared" si="3"/>
        <v>0</v>
      </c>
      <c r="AI48" s="61">
        <f t="shared" si="3"/>
        <v>0</v>
      </c>
      <c r="AJ48" s="61">
        <f t="shared" si="3"/>
        <v>257</v>
      </c>
      <c r="AK48" s="61">
        <f t="shared" si="3"/>
        <v>0</v>
      </c>
      <c r="AL48" s="61">
        <f t="shared" si="3"/>
        <v>0</v>
      </c>
      <c r="AM48" s="61">
        <f t="shared" si="3"/>
        <v>0</v>
      </c>
      <c r="AN48" s="61">
        <f t="shared" si="3"/>
        <v>78</v>
      </c>
      <c r="AO48" s="61">
        <f t="shared" si="3"/>
        <v>0</v>
      </c>
      <c r="AP48" s="61">
        <f t="shared" si="3"/>
        <v>0</v>
      </c>
      <c r="AQ48" s="61">
        <f t="shared" si="3"/>
        <v>0</v>
      </c>
    </row>
    <row r="49" spans="1:43" x14ac:dyDescent="0.2">
      <c r="A49" s="54" t="s">
        <v>1</v>
      </c>
      <c r="B49" s="43">
        <f t="shared" ref="B49:K53" si="4">+B7+B14+B21+B28+B35+B42</f>
        <v>0</v>
      </c>
      <c r="C49" s="43">
        <f t="shared" si="4"/>
        <v>0</v>
      </c>
      <c r="D49" s="43">
        <f t="shared" si="4"/>
        <v>0</v>
      </c>
      <c r="E49" s="43">
        <f t="shared" si="4"/>
        <v>0</v>
      </c>
      <c r="F49" s="43">
        <f t="shared" si="4"/>
        <v>0</v>
      </c>
      <c r="G49" s="43">
        <f t="shared" si="3"/>
        <v>0</v>
      </c>
      <c r="H49" s="43">
        <f t="shared" si="3"/>
        <v>1</v>
      </c>
      <c r="I49" s="43">
        <f t="shared" si="3"/>
        <v>0</v>
      </c>
      <c r="J49" s="43">
        <f t="shared" si="3"/>
        <v>0</v>
      </c>
      <c r="K49" s="43">
        <f t="shared" si="4"/>
        <v>0</v>
      </c>
      <c r="L49" s="43">
        <f t="shared" si="3"/>
        <v>1</v>
      </c>
      <c r="M49" s="43">
        <f t="shared" si="3"/>
        <v>0</v>
      </c>
      <c r="N49" s="43">
        <f t="shared" si="3"/>
        <v>0</v>
      </c>
      <c r="O49" s="43">
        <f t="shared" si="3"/>
        <v>0</v>
      </c>
      <c r="P49" s="43">
        <f t="shared" si="3"/>
        <v>0</v>
      </c>
      <c r="Q49" s="43">
        <f t="shared" si="3"/>
        <v>0</v>
      </c>
      <c r="R49" s="43">
        <f t="shared" si="3"/>
        <v>0</v>
      </c>
      <c r="S49" s="43">
        <f t="shared" si="3"/>
        <v>0</v>
      </c>
      <c r="T49" s="43">
        <f t="shared" si="3"/>
        <v>0</v>
      </c>
      <c r="U49" s="43">
        <f t="shared" si="3"/>
        <v>0</v>
      </c>
      <c r="V49" s="43">
        <f t="shared" si="3"/>
        <v>0</v>
      </c>
      <c r="W49" s="43">
        <f t="shared" si="3"/>
        <v>0</v>
      </c>
      <c r="X49" s="43">
        <f t="shared" si="3"/>
        <v>0</v>
      </c>
      <c r="Y49" s="43">
        <f t="shared" si="3"/>
        <v>0</v>
      </c>
      <c r="Z49" s="43">
        <f t="shared" si="3"/>
        <v>1</v>
      </c>
      <c r="AA49" s="43">
        <f t="shared" si="3"/>
        <v>0</v>
      </c>
      <c r="AB49" s="43">
        <f t="shared" si="3"/>
        <v>0</v>
      </c>
      <c r="AC49" s="43">
        <f t="shared" si="3"/>
        <v>0</v>
      </c>
      <c r="AD49" s="43">
        <f t="shared" si="3"/>
        <v>0</v>
      </c>
      <c r="AE49" s="43">
        <f t="shared" si="3"/>
        <v>0</v>
      </c>
      <c r="AF49" s="43">
        <f t="shared" si="3"/>
        <v>0</v>
      </c>
      <c r="AG49" s="43">
        <f t="shared" si="3"/>
        <v>1</v>
      </c>
      <c r="AH49" s="43">
        <f t="shared" si="3"/>
        <v>0</v>
      </c>
      <c r="AI49" s="43">
        <f t="shared" si="3"/>
        <v>0</v>
      </c>
      <c r="AJ49" s="43">
        <f t="shared" si="3"/>
        <v>0</v>
      </c>
      <c r="AK49" s="43">
        <f t="shared" si="3"/>
        <v>0</v>
      </c>
      <c r="AL49" s="43">
        <f t="shared" si="3"/>
        <v>0</v>
      </c>
      <c r="AM49" s="43">
        <f t="shared" si="3"/>
        <v>0</v>
      </c>
      <c r="AN49" s="43">
        <f t="shared" si="3"/>
        <v>0</v>
      </c>
      <c r="AO49" s="43">
        <f t="shared" si="3"/>
        <v>0</v>
      </c>
      <c r="AP49" s="43">
        <f t="shared" si="3"/>
        <v>0</v>
      </c>
      <c r="AQ49" s="43">
        <f t="shared" si="3"/>
        <v>0</v>
      </c>
    </row>
    <row r="50" spans="1:43" x14ac:dyDescent="0.2">
      <c r="A50" s="54" t="s">
        <v>2</v>
      </c>
      <c r="B50" s="43">
        <f t="shared" si="4"/>
        <v>0</v>
      </c>
      <c r="C50" s="43">
        <f t="shared" si="4"/>
        <v>282</v>
      </c>
      <c r="D50" s="43">
        <f t="shared" si="4"/>
        <v>449</v>
      </c>
      <c r="E50" s="43">
        <f t="shared" si="4"/>
        <v>159</v>
      </c>
      <c r="F50" s="43">
        <f t="shared" si="4"/>
        <v>0</v>
      </c>
      <c r="G50" s="43">
        <f t="shared" si="3"/>
        <v>0</v>
      </c>
      <c r="H50" s="43">
        <f t="shared" si="3"/>
        <v>257</v>
      </c>
      <c r="I50" s="43">
        <f t="shared" si="3"/>
        <v>0</v>
      </c>
      <c r="J50" s="43">
        <f t="shared" si="3"/>
        <v>0</v>
      </c>
      <c r="K50" s="43">
        <f t="shared" si="4"/>
        <v>0</v>
      </c>
      <c r="L50" s="43">
        <f t="shared" si="3"/>
        <v>76</v>
      </c>
      <c r="M50" s="43">
        <f t="shared" si="3"/>
        <v>0</v>
      </c>
      <c r="N50" s="43">
        <f t="shared" si="3"/>
        <v>0</v>
      </c>
      <c r="O50" s="43">
        <f t="shared" si="3"/>
        <v>0</v>
      </c>
      <c r="P50" s="43">
        <f t="shared" si="3"/>
        <v>178</v>
      </c>
      <c r="Q50" s="43">
        <f t="shared" si="3"/>
        <v>432</v>
      </c>
      <c r="R50" s="43">
        <f t="shared" si="3"/>
        <v>482</v>
      </c>
      <c r="S50" s="43">
        <f t="shared" si="3"/>
        <v>172</v>
      </c>
      <c r="T50" s="43">
        <f t="shared" si="3"/>
        <v>0</v>
      </c>
      <c r="U50" s="43">
        <f t="shared" si="3"/>
        <v>45</v>
      </c>
      <c r="V50" s="43">
        <f t="shared" si="3"/>
        <v>257</v>
      </c>
      <c r="W50" s="43">
        <f t="shared" si="3"/>
        <v>0</v>
      </c>
      <c r="X50" s="43">
        <f t="shared" si="3"/>
        <v>0</v>
      </c>
      <c r="Y50" s="43">
        <f t="shared" si="3"/>
        <v>0</v>
      </c>
      <c r="Z50" s="43">
        <f t="shared" si="3"/>
        <v>76</v>
      </c>
      <c r="AA50" s="43">
        <f t="shared" si="3"/>
        <v>0</v>
      </c>
      <c r="AB50" s="43">
        <f t="shared" si="3"/>
        <v>0</v>
      </c>
      <c r="AC50" s="43">
        <f t="shared" si="3"/>
        <v>0</v>
      </c>
      <c r="AD50" s="43">
        <f t="shared" si="3"/>
        <v>6</v>
      </c>
      <c r="AE50" s="43">
        <f t="shared" si="3"/>
        <v>406</v>
      </c>
      <c r="AF50" s="43">
        <f t="shared" si="3"/>
        <v>406</v>
      </c>
      <c r="AG50" s="43">
        <f t="shared" si="3"/>
        <v>196</v>
      </c>
      <c r="AH50" s="43">
        <f t="shared" si="3"/>
        <v>0</v>
      </c>
      <c r="AI50" s="43">
        <f t="shared" si="3"/>
        <v>0</v>
      </c>
      <c r="AJ50" s="43">
        <f t="shared" si="3"/>
        <v>257</v>
      </c>
      <c r="AK50" s="43">
        <f t="shared" si="3"/>
        <v>0</v>
      </c>
      <c r="AL50" s="43">
        <f t="shared" si="3"/>
        <v>0</v>
      </c>
      <c r="AM50" s="43">
        <f t="shared" si="3"/>
        <v>0</v>
      </c>
      <c r="AN50" s="43">
        <f t="shared" si="3"/>
        <v>78</v>
      </c>
      <c r="AO50" s="43">
        <f t="shared" si="3"/>
        <v>0</v>
      </c>
      <c r="AP50" s="43">
        <f t="shared" si="3"/>
        <v>0</v>
      </c>
      <c r="AQ50" s="43">
        <f t="shared" si="3"/>
        <v>0</v>
      </c>
    </row>
    <row r="51" spans="1:43" ht="13.5" thickBot="1" x14ac:dyDescent="0.25">
      <c r="A51" s="45" t="s">
        <v>3</v>
      </c>
      <c r="B51" s="62">
        <f t="shared" si="4"/>
        <v>0</v>
      </c>
      <c r="C51" s="62">
        <f t="shared" si="4"/>
        <v>0</v>
      </c>
      <c r="D51" s="62">
        <f t="shared" si="4"/>
        <v>2</v>
      </c>
      <c r="E51" s="62">
        <f t="shared" si="4"/>
        <v>0</v>
      </c>
      <c r="F51" s="62">
        <f t="shared" si="4"/>
        <v>0</v>
      </c>
      <c r="G51" s="62">
        <f t="shared" si="3"/>
        <v>0</v>
      </c>
      <c r="H51" s="62">
        <f t="shared" si="3"/>
        <v>0</v>
      </c>
      <c r="I51" s="62">
        <f t="shared" si="3"/>
        <v>0</v>
      </c>
      <c r="J51" s="62">
        <f t="shared" si="3"/>
        <v>0</v>
      </c>
      <c r="K51" s="62">
        <f t="shared" si="4"/>
        <v>0</v>
      </c>
      <c r="L51" s="62">
        <f t="shared" si="3"/>
        <v>0</v>
      </c>
      <c r="M51" s="62">
        <f t="shared" si="3"/>
        <v>0</v>
      </c>
      <c r="N51" s="62">
        <f t="shared" si="3"/>
        <v>0</v>
      </c>
      <c r="O51" s="62">
        <f t="shared" si="3"/>
        <v>0</v>
      </c>
      <c r="P51" s="62">
        <f t="shared" si="3"/>
        <v>0</v>
      </c>
      <c r="Q51" s="62">
        <f t="shared" si="3"/>
        <v>0</v>
      </c>
      <c r="R51" s="62">
        <f t="shared" si="3"/>
        <v>0</v>
      </c>
      <c r="S51" s="62">
        <f t="shared" si="3"/>
        <v>0</v>
      </c>
      <c r="T51" s="62">
        <f t="shared" si="3"/>
        <v>0</v>
      </c>
      <c r="U51" s="62">
        <f t="shared" si="3"/>
        <v>0</v>
      </c>
      <c r="V51" s="62">
        <f t="shared" si="3"/>
        <v>0</v>
      </c>
      <c r="W51" s="62">
        <f t="shared" si="3"/>
        <v>0</v>
      </c>
      <c r="X51" s="62">
        <f t="shared" si="3"/>
        <v>0</v>
      </c>
      <c r="Y51" s="62">
        <f t="shared" si="3"/>
        <v>0</v>
      </c>
      <c r="Z51" s="62">
        <f t="shared" si="3"/>
        <v>0</v>
      </c>
      <c r="AA51" s="62">
        <f t="shared" si="3"/>
        <v>0</v>
      </c>
      <c r="AB51" s="62">
        <f t="shared" si="3"/>
        <v>0</v>
      </c>
      <c r="AC51" s="62">
        <f t="shared" si="3"/>
        <v>0</v>
      </c>
      <c r="AD51" s="62">
        <f t="shared" si="3"/>
        <v>0</v>
      </c>
      <c r="AE51" s="62">
        <f t="shared" si="3"/>
        <v>0</v>
      </c>
      <c r="AF51" s="62">
        <f t="shared" si="3"/>
        <v>0</v>
      </c>
      <c r="AG51" s="62">
        <f t="shared" si="3"/>
        <v>0</v>
      </c>
      <c r="AH51" s="62">
        <f t="shared" si="3"/>
        <v>0</v>
      </c>
      <c r="AI51" s="62">
        <f t="shared" si="3"/>
        <v>0</v>
      </c>
      <c r="AJ51" s="62">
        <f t="shared" si="3"/>
        <v>0</v>
      </c>
      <c r="AK51" s="62">
        <f t="shared" si="3"/>
        <v>0</v>
      </c>
      <c r="AL51" s="62">
        <f t="shared" si="3"/>
        <v>0</v>
      </c>
      <c r="AM51" s="62">
        <f t="shared" si="3"/>
        <v>0</v>
      </c>
      <c r="AN51" s="62">
        <f t="shared" si="3"/>
        <v>0</v>
      </c>
      <c r="AO51" s="62">
        <f t="shared" si="3"/>
        <v>0</v>
      </c>
      <c r="AP51" s="62">
        <f t="shared" si="3"/>
        <v>0</v>
      </c>
      <c r="AQ51" s="62">
        <f t="shared" si="3"/>
        <v>0</v>
      </c>
    </row>
    <row r="52" spans="1:43" x14ac:dyDescent="0.2">
      <c r="A52" s="63" t="s">
        <v>4</v>
      </c>
      <c r="B52" s="60">
        <f t="shared" si="4"/>
        <v>0</v>
      </c>
      <c r="C52" s="60">
        <f t="shared" si="4"/>
        <v>16</v>
      </c>
      <c r="D52" s="60">
        <f t="shared" si="4"/>
        <v>12</v>
      </c>
      <c r="E52" s="60">
        <f t="shared" si="4"/>
        <v>6</v>
      </c>
      <c r="F52" s="60">
        <f t="shared" si="4"/>
        <v>0</v>
      </c>
      <c r="G52" s="60">
        <f t="shared" si="3"/>
        <v>0</v>
      </c>
      <c r="H52" s="60">
        <f t="shared" si="3"/>
        <v>6</v>
      </c>
      <c r="I52" s="60">
        <f t="shared" si="3"/>
        <v>0</v>
      </c>
      <c r="J52" s="60">
        <f t="shared" si="3"/>
        <v>0</v>
      </c>
      <c r="K52" s="60">
        <f t="shared" si="4"/>
        <v>0</v>
      </c>
      <c r="L52" s="60">
        <f t="shared" si="3"/>
        <v>4</v>
      </c>
      <c r="M52" s="60">
        <f t="shared" si="3"/>
        <v>0</v>
      </c>
      <c r="N52" s="60">
        <f t="shared" si="3"/>
        <v>0</v>
      </c>
      <c r="O52" s="60">
        <f t="shared" si="3"/>
        <v>0</v>
      </c>
      <c r="P52" s="60">
        <f t="shared" si="3"/>
        <v>2</v>
      </c>
      <c r="Q52" s="60">
        <f t="shared" si="3"/>
        <v>1</v>
      </c>
      <c r="R52" s="60">
        <f t="shared" si="3"/>
        <v>8</v>
      </c>
      <c r="S52" s="60">
        <f t="shared" si="3"/>
        <v>47</v>
      </c>
      <c r="T52" s="60">
        <f t="shared" si="3"/>
        <v>0</v>
      </c>
      <c r="U52" s="60">
        <f t="shared" si="3"/>
        <v>0</v>
      </c>
      <c r="V52" s="60">
        <f t="shared" si="3"/>
        <v>1</v>
      </c>
      <c r="W52" s="60">
        <f t="shared" si="3"/>
        <v>0</v>
      </c>
      <c r="X52" s="60">
        <f t="shared" si="3"/>
        <v>0</v>
      </c>
      <c r="Y52" s="60">
        <f t="shared" si="3"/>
        <v>0</v>
      </c>
      <c r="Z52" s="60">
        <f t="shared" si="3"/>
        <v>4</v>
      </c>
      <c r="AA52" s="60">
        <f t="shared" si="3"/>
        <v>0</v>
      </c>
      <c r="AB52" s="60">
        <f t="shared" si="3"/>
        <v>0</v>
      </c>
      <c r="AC52" s="60">
        <f t="shared" si="3"/>
        <v>0</v>
      </c>
      <c r="AD52" s="60">
        <f t="shared" si="3"/>
        <v>2</v>
      </c>
      <c r="AE52" s="60">
        <f t="shared" si="3"/>
        <v>9</v>
      </c>
      <c r="AF52" s="60">
        <f t="shared" si="3"/>
        <v>4</v>
      </c>
      <c r="AG52" s="60">
        <f t="shared" si="3"/>
        <v>2</v>
      </c>
      <c r="AH52" s="60">
        <f t="shared" si="3"/>
        <v>0</v>
      </c>
      <c r="AI52" s="60">
        <f t="shared" si="3"/>
        <v>0</v>
      </c>
      <c r="AJ52" s="60">
        <f t="shared" si="3"/>
        <v>2</v>
      </c>
      <c r="AK52" s="60">
        <f t="shared" si="3"/>
        <v>0</v>
      </c>
      <c r="AL52" s="60">
        <f t="shared" si="3"/>
        <v>0</v>
      </c>
      <c r="AM52" s="60">
        <f t="shared" si="3"/>
        <v>0</v>
      </c>
      <c r="AN52" s="60">
        <f t="shared" si="3"/>
        <v>1</v>
      </c>
      <c r="AO52" s="60">
        <f t="shared" si="3"/>
        <v>0</v>
      </c>
      <c r="AP52" s="60">
        <f t="shared" si="3"/>
        <v>0</v>
      </c>
      <c r="AQ52" s="60">
        <f t="shared" si="3"/>
        <v>0</v>
      </c>
    </row>
    <row r="53" spans="1:43" ht="13.5" thickBot="1" x14ac:dyDescent="0.25">
      <c r="A53" s="45" t="s">
        <v>5</v>
      </c>
      <c r="B53" s="62">
        <f t="shared" si="4"/>
        <v>0</v>
      </c>
      <c r="C53" s="62">
        <f t="shared" si="4"/>
        <v>9</v>
      </c>
      <c r="D53" s="62">
        <f t="shared" si="4"/>
        <v>3</v>
      </c>
      <c r="E53" s="62">
        <f t="shared" si="4"/>
        <v>1</v>
      </c>
      <c r="F53" s="62">
        <f t="shared" si="4"/>
        <v>0</v>
      </c>
      <c r="G53" s="62">
        <f t="shared" si="3"/>
        <v>0</v>
      </c>
      <c r="H53" s="62">
        <f t="shared" si="3"/>
        <v>4</v>
      </c>
      <c r="I53" s="62">
        <f t="shared" si="3"/>
        <v>0</v>
      </c>
      <c r="J53" s="62">
        <f t="shared" si="3"/>
        <v>0</v>
      </c>
      <c r="K53" s="62">
        <f t="shared" si="4"/>
        <v>0</v>
      </c>
      <c r="L53" s="62">
        <f t="shared" si="3"/>
        <v>0</v>
      </c>
      <c r="M53" s="62">
        <f t="shared" si="3"/>
        <v>0</v>
      </c>
      <c r="N53" s="62">
        <f t="shared" si="3"/>
        <v>0</v>
      </c>
      <c r="O53" s="62">
        <f t="shared" si="3"/>
        <v>0</v>
      </c>
      <c r="P53" s="62">
        <f t="shared" si="3"/>
        <v>2</v>
      </c>
      <c r="Q53" s="62">
        <f t="shared" si="3"/>
        <v>0</v>
      </c>
      <c r="R53" s="62">
        <f t="shared" si="3"/>
        <v>7</v>
      </c>
      <c r="S53" s="62">
        <f t="shared" si="3"/>
        <v>2</v>
      </c>
      <c r="T53" s="62">
        <f t="shared" si="3"/>
        <v>0</v>
      </c>
      <c r="U53" s="62">
        <f t="shared" si="3"/>
        <v>0</v>
      </c>
      <c r="V53" s="62">
        <f t="shared" si="3"/>
        <v>1</v>
      </c>
      <c r="W53" s="62">
        <f t="shared" si="3"/>
        <v>0</v>
      </c>
      <c r="X53" s="62">
        <f t="shared" si="3"/>
        <v>0</v>
      </c>
      <c r="Y53" s="62">
        <f t="shared" si="3"/>
        <v>0</v>
      </c>
      <c r="Z53" s="62">
        <f t="shared" si="3"/>
        <v>0</v>
      </c>
      <c r="AA53" s="62">
        <f t="shared" si="3"/>
        <v>0</v>
      </c>
      <c r="AB53" s="62">
        <f t="shared" si="3"/>
        <v>0</v>
      </c>
      <c r="AC53" s="62">
        <f t="shared" si="3"/>
        <v>0</v>
      </c>
      <c r="AD53" s="62">
        <f t="shared" si="3"/>
        <v>0</v>
      </c>
      <c r="AE53" s="62">
        <f t="shared" si="3"/>
        <v>0</v>
      </c>
      <c r="AF53" s="62">
        <f t="shared" si="3"/>
        <v>2</v>
      </c>
      <c r="AG53" s="62">
        <f t="shared" si="3"/>
        <v>6</v>
      </c>
      <c r="AH53" s="62">
        <f t="shared" si="3"/>
        <v>0</v>
      </c>
      <c r="AI53" s="62">
        <f t="shared" si="3"/>
        <v>0</v>
      </c>
      <c r="AJ53" s="62">
        <f t="shared" si="3"/>
        <v>3</v>
      </c>
      <c r="AK53" s="62">
        <f t="shared" si="3"/>
        <v>0</v>
      </c>
      <c r="AL53" s="62">
        <f t="shared" si="3"/>
        <v>0</v>
      </c>
      <c r="AM53" s="62">
        <f t="shared" si="3"/>
        <v>0</v>
      </c>
      <c r="AN53" s="62">
        <f t="shared" si="3"/>
        <v>0</v>
      </c>
      <c r="AO53" s="62">
        <f t="shared" si="3"/>
        <v>0</v>
      </c>
      <c r="AP53" s="62">
        <f t="shared" si="3"/>
        <v>0</v>
      </c>
      <c r="AQ53" s="62">
        <f t="shared" si="3"/>
        <v>0</v>
      </c>
    </row>
    <row r="54" spans="1:43" x14ac:dyDescent="0.2">
      <c r="A54" s="64" t="s">
        <v>12</v>
      </c>
      <c r="B54" s="65" t="str">
        <f>+IF(SUM(B48,B51:B53)&gt;0,SUM(B48)/SUM(B48,B51:B53),"")</f>
        <v/>
      </c>
      <c r="C54" s="65">
        <f t="shared" ref="C54:AQ54" si="5">+IF(SUM(C48,C51:C53)&gt;0,SUM(C48)/SUM(C48,C51:C53),"")</f>
        <v>0.91856677524429964</v>
      </c>
      <c r="D54" s="65">
        <f t="shared" si="5"/>
        <v>0.96351931330472107</v>
      </c>
      <c r="E54" s="65">
        <f>+IF(SUM(E48,E51:E53)&gt;0,SUM(E48)/SUM(E48,E51:E53),"")</f>
        <v>0.95783132530120485</v>
      </c>
      <c r="F54" s="65" t="str">
        <f t="shared" ref="F54:G54" si="6">+IF(SUM(F48,F51:F53)&gt;0,SUM(F48)/SUM(F48,F51:F53),"")</f>
        <v/>
      </c>
      <c r="G54" s="65" t="str">
        <f t="shared" si="6"/>
        <v/>
      </c>
      <c r="H54" s="65">
        <f t="shared" ref="H54" si="7">+IF(SUM(H48,H51:H53)&gt;0,SUM(H48)/SUM(H48,H51:H53),"")</f>
        <v>0.96268656716417911</v>
      </c>
      <c r="I54" s="65" t="str">
        <f>+IF(SUM(I48,I51:I53)&gt;0,SUM(I48)/SUM(I48,I51:I53),"")</f>
        <v/>
      </c>
      <c r="J54" s="65" t="str">
        <f t="shared" ref="J54" si="8">+IF(SUM(J48,J51:J53)&gt;0,SUM(J48)/SUM(J48,J51:J53),"")</f>
        <v/>
      </c>
      <c r="K54" s="65" t="str">
        <f t="shared" si="5"/>
        <v/>
      </c>
      <c r="L54" s="65">
        <f>+IF(SUM(L48,L51:L53)&gt;0,SUM(L48)/SUM(L48,L51:L53),"")</f>
        <v>0.95061728395061729</v>
      </c>
      <c r="M54" s="65" t="str">
        <f>+IF(SUM(M48,M51:M53)&gt;0,SUM(M48)/SUM(M48,M51:M53),"")</f>
        <v/>
      </c>
      <c r="N54" s="65" t="str">
        <f>+IF(SUM(N48,N51:N53)&gt;0,SUM(N48)/SUM(N48,N51:N53),"")</f>
        <v/>
      </c>
      <c r="O54" s="65" t="str">
        <f t="shared" si="5"/>
        <v/>
      </c>
      <c r="P54" s="65">
        <f t="shared" si="5"/>
        <v>0.97802197802197799</v>
      </c>
      <c r="Q54" s="65">
        <f t="shared" si="5"/>
        <v>0.99769053117782913</v>
      </c>
      <c r="R54" s="65">
        <f t="shared" si="5"/>
        <v>0.96981891348088534</v>
      </c>
      <c r="S54" s="65">
        <f>+IF(SUM(S48,S51:S53)&gt;0,SUM(S48)/SUM(S48,S51:S53),"")</f>
        <v>0.77828054298642535</v>
      </c>
      <c r="T54" s="65" t="str">
        <f t="shared" ref="T54:V54" si="9">+IF(SUM(T48,T51:T53)&gt;0,SUM(T48)/SUM(T48,T51:T53),"")</f>
        <v/>
      </c>
      <c r="U54" s="65">
        <f t="shared" si="9"/>
        <v>1</v>
      </c>
      <c r="V54" s="65">
        <f t="shared" si="9"/>
        <v>0.99227799227799229</v>
      </c>
      <c r="W54" s="65" t="str">
        <f>+IF(SUM(W48,W51:W53)&gt;0,SUM(W48)/SUM(W48,W51:W53),"")</f>
        <v/>
      </c>
      <c r="X54" s="65" t="str">
        <f t="shared" ref="X54" si="10">+IF(SUM(X48,X51:X53)&gt;0,SUM(X48)/SUM(X48,X51:X53),"")</f>
        <v/>
      </c>
      <c r="Y54" s="65" t="str">
        <f t="shared" si="5"/>
        <v/>
      </c>
      <c r="Z54" s="65">
        <f>+IF(SUM(Z48,Z51:Z53)&gt;0,SUM(Z48)/SUM(Z48,Z51:Z53),"")</f>
        <v>0.95061728395061729</v>
      </c>
      <c r="AA54" s="65" t="str">
        <f>+IF(SUM(AA48,AA51:AA53)&gt;0,SUM(AA48)/SUM(AA48,AA51:AA53),"")</f>
        <v/>
      </c>
      <c r="AB54" s="65" t="str">
        <f>+IF(SUM(AB48,AB51:AB53)&gt;0,SUM(AB48)/SUM(AB48,AB51:AB53),"")</f>
        <v/>
      </c>
      <c r="AC54" s="65" t="str">
        <f t="shared" si="5"/>
        <v/>
      </c>
      <c r="AD54" s="65">
        <f t="shared" si="5"/>
        <v>0.75</v>
      </c>
      <c r="AE54" s="65">
        <f t="shared" si="5"/>
        <v>0.97831325301204819</v>
      </c>
      <c r="AF54" s="65">
        <f t="shared" si="5"/>
        <v>0.9854368932038835</v>
      </c>
      <c r="AG54" s="65">
        <f>+IF(SUM(AG48,AG51:AG53)&gt;0,SUM(AG48)/SUM(AG48,AG51:AG53),"")</f>
        <v>0.96097560975609753</v>
      </c>
      <c r="AH54" s="65" t="str">
        <f t="shared" ref="AH54:AJ54" si="11">+IF(SUM(AH48,AH51:AH53)&gt;0,SUM(AH48)/SUM(AH48,AH51:AH53),"")</f>
        <v/>
      </c>
      <c r="AI54" s="65" t="str">
        <f t="shared" si="11"/>
        <v/>
      </c>
      <c r="AJ54" s="65">
        <f t="shared" si="11"/>
        <v>0.98091603053435117</v>
      </c>
      <c r="AK54" s="65" t="str">
        <f>+IF(SUM(AK48,AK51:AK53)&gt;0,SUM(AK48)/SUM(AK48,AK51:AK53),"")</f>
        <v/>
      </c>
      <c r="AL54" s="65" t="str">
        <f t="shared" ref="AL54" si="12">+IF(SUM(AL48,AL51:AL53)&gt;0,SUM(AL48)/SUM(AL48,AL51:AL53),"")</f>
        <v/>
      </c>
      <c r="AM54" s="65" t="str">
        <f t="shared" si="5"/>
        <v/>
      </c>
      <c r="AN54" s="66">
        <f>+IF(SUM(AN48,AN51:AN53)&gt;0,SUM(AN48)/SUM(AN48,AN51:AN53),"")</f>
        <v>0.98734177215189878</v>
      </c>
      <c r="AO54" s="66" t="str">
        <f>+IF(SUM(AO48,AO51:AO53)&gt;0,SUM(AO48)/SUM(AO48,AO51:AO53),"")</f>
        <v/>
      </c>
      <c r="AP54" s="66" t="str">
        <f>+IF(SUM(AP48,AP51:AP53)&gt;0,SUM(AP48)/SUM(AP48,AP51:AP53),"")</f>
        <v/>
      </c>
      <c r="AQ54" s="66" t="str">
        <f t="shared" si="5"/>
        <v/>
      </c>
    </row>
    <row r="55" spans="1:43" ht="13.5" thickBot="1" x14ac:dyDescent="0.25">
      <c r="A55" s="67" t="s">
        <v>13</v>
      </c>
      <c r="B55" s="68" t="str">
        <f>+IF(SUM(B50,B49)&gt;0,1000000*(SUM(B49)/SUM(B49:B50)),"")</f>
        <v/>
      </c>
      <c r="C55" s="68">
        <f t="shared" ref="C55:AQ55" si="13">+IF(SUM(C50,C49)&gt;0,1000000*(SUM(C49)/SUM(C49:C50)),"")</f>
        <v>0</v>
      </c>
      <c r="D55" s="68">
        <f t="shared" si="13"/>
        <v>0</v>
      </c>
      <c r="E55" s="68">
        <f>+IF(SUM(E50,E49)&gt;0,1000000*(SUM(E49)/SUM(E49:E50)),"")</f>
        <v>0</v>
      </c>
      <c r="F55" s="68" t="str">
        <f t="shared" ref="F55:G55" si="14">+IF(SUM(F50,F49)&gt;0,1000000*(SUM(F49)/SUM(F49:F50)),"")</f>
        <v/>
      </c>
      <c r="G55" s="68" t="str">
        <f t="shared" si="14"/>
        <v/>
      </c>
      <c r="H55" s="68">
        <f t="shared" ref="H55" si="15">+IF(SUM(H50,H49)&gt;0,1000000*(SUM(H49)/SUM(H49:H50)),"")</f>
        <v>3875.968992248062</v>
      </c>
      <c r="I55" s="68" t="str">
        <f>+IF(SUM(I50,I49)&gt;0,1000000*(SUM(I49)/SUM(I49:I50)),"")</f>
        <v/>
      </c>
      <c r="J55" s="68" t="str">
        <f t="shared" ref="J55" si="16">+IF(SUM(J50,J49)&gt;0,1000000*(SUM(J49)/SUM(J49:J50)),"")</f>
        <v/>
      </c>
      <c r="K55" s="68" t="str">
        <f t="shared" si="13"/>
        <v/>
      </c>
      <c r="L55" s="68">
        <f>+IF(SUM(L50,L49)&gt;0,1000000*(SUM(L49)/SUM(L49:L50)),"")</f>
        <v>12987.012987012988</v>
      </c>
      <c r="M55" s="68" t="str">
        <f>+IF(SUM(M50,M49)&gt;0,1000000*(SUM(M49)/SUM(M49:M50)),"")</f>
        <v/>
      </c>
      <c r="N55" s="68" t="str">
        <f>+IF(SUM(N50,N49)&gt;0,1000000*(SUM(N49)/SUM(N49:N50)),"")</f>
        <v/>
      </c>
      <c r="O55" s="68" t="str">
        <f t="shared" si="13"/>
        <v/>
      </c>
      <c r="P55" s="68">
        <f t="shared" si="13"/>
        <v>0</v>
      </c>
      <c r="Q55" s="68">
        <f t="shared" si="13"/>
        <v>0</v>
      </c>
      <c r="R55" s="68">
        <f t="shared" si="13"/>
        <v>0</v>
      </c>
      <c r="S55" s="68">
        <f>+IF(SUM(S50,S49)&gt;0,1000000*(SUM(S49)/SUM(S49:S50)),"")</f>
        <v>0</v>
      </c>
      <c r="T55" s="68" t="str">
        <f t="shared" ref="T55:V55" si="17">+IF(SUM(T50,T49)&gt;0,1000000*(SUM(T49)/SUM(T49:T50)),"")</f>
        <v/>
      </c>
      <c r="U55" s="68">
        <f t="shared" si="17"/>
        <v>0</v>
      </c>
      <c r="V55" s="68">
        <f t="shared" si="17"/>
        <v>0</v>
      </c>
      <c r="W55" s="68" t="str">
        <f>+IF(SUM(W50,W49)&gt;0,1000000*(SUM(W49)/SUM(W49:W50)),"")</f>
        <v/>
      </c>
      <c r="X55" s="68" t="str">
        <f t="shared" ref="X55" si="18">+IF(SUM(X50,X49)&gt;0,1000000*(SUM(X49)/SUM(X49:X50)),"")</f>
        <v/>
      </c>
      <c r="Y55" s="68" t="str">
        <f t="shared" si="13"/>
        <v/>
      </c>
      <c r="Z55" s="68">
        <f>+IF(SUM(Z50,Z49)&gt;0,1000000*(SUM(Z49)/SUM(Z49:Z50)),"")</f>
        <v>12987.012987012988</v>
      </c>
      <c r="AA55" s="68" t="str">
        <f>+IF(SUM(AA50,AA49)&gt;0,1000000*(SUM(AA49)/SUM(AA49:AA50)),"")</f>
        <v/>
      </c>
      <c r="AB55" s="68" t="str">
        <f>+IF(SUM(AB50,AB49)&gt;0,1000000*(SUM(AB49)/SUM(AB49:AB50)),"")</f>
        <v/>
      </c>
      <c r="AC55" s="68" t="str">
        <f t="shared" si="13"/>
        <v/>
      </c>
      <c r="AD55" s="68">
        <f t="shared" si="13"/>
        <v>0</v>
      </c>
      <c r="AE55" s="68">
        <f t="shared" si="13"/>
        <v>0</v>
      </c>
      <c r="AF55" s="68">
        <f t="shared" si="13"/>
        <v>0</v>
      </c>
      <c r="AG55" s="68">
        <f>+IF(SUM(AG50,AG49)&gt;0,1000000*(SUM(AG49)/SUM(AG49:AG50)),"")</f>
        <v>5076.1421319796955</v>
      </c>
      <c r="AH55" s="68" t="str">
        <f t="shared" ref="AH55:AJ55" si="19">+IF(SUM(AH50,AH49)&gt;0,1000000*(SUM(AH49)/SUM(AH49:AH50)),"")</f>
        <v/>
      </c>
      <c r="AI55" s="68" t="str">
        <f t="shared" si="19"/>
        <v/>
      </c>
      <c r="AJ55" s="68">
        <f t="shared" si="19"/>
        <v>0</v>
      </c>
      <c r="AK55" s="68" t="str">
        <f>+IF(SUM(AK50,AK49)&gt;0,1000000*(SUM(AK49)/SUM(AK49:AK50)),"")</f>
        <v/>
      </c>
      <c r="AL55" s="68" t="str">
        <f t="shared" ref="AL55" si="20">+IF(SUM(AL50,AL49)&gt;0,1000000*(SUM(AL49)/SUM(AL49:AL50)),"")</f>
        <v/>
      </c>
      <c r="AM55" s="68" t="str">
        <f t="shared" si="13"/>
        <v/>
      </c>
      <c r="AN55" s="69">
        <f>+IF(SUM(AN50,AN49)&gt;0,1000000*(SUM(AN49)/SUM(AN49:AN50)),"")</f>
        <v>0</v>
      </c>
      <c r="AO55" s="69" t="str">
        <f>+IF(SUM(AO50,AO49)&gt;0,1000000*(SUM(AO49)/SUM(AO49:AO50)),"")</f>
        <v/>
      </c>
      <c r="AP55" s="69" t="str">
        <f>+IF(SUM(AP50,AP49)&gt;0,1000000*(SUM(AP49)/SUM(AP49:AP50)),"")</f>
        <v/>
      </c>
      <c r="AQ55" s="69" t="str">
        <f t="shared" si="13"/>
        <v/>
      </c>
    </row>
    <row r="56" spans="1:43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43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</row>
    <row r="58" spans="1:43" x14ac:dyDescent="0.2">
      <c r="A58" s="323" t="s">
        <v>11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</row>
    <row r="59" spans="1:43" s="207" customFormat="1" ht="26.25" thickBot="1" x14ac:dyDescent="0.25">
      <c r="A59" s="206"/>
      <c r="B59" s="206" t="str">
        <f>+B4</f>
        <v>OBC 1</v>
      </c>
      <c r="C59" s="206" t="str">
        <f t="shared" ref="C59:O59" si="21">+C4</f>
        <v>OBC 2</v>
      </c>
      <c r="D59" s="206" t="str">
        <f t="shared" si="21"/>
        <v>OBC 3</v>
      </c>
      <c r="E59" s="206" t="str">
        <f t="shared" si="21"/>
        <v>BS LBC</v>
      </c>
      <c r="F59" s="206" t="str">
        <f t="shared" si="21"/>
        <v>BS BRI</v>
      </c>
      <c r="G59" s="206" t="str">
        <f t="shared" si="21"/>
        <v>AOH/MZ</v>
      </c>
      <c r="H59" s="206" t="str">
        <f t="shared" si="21"/>
        <v>NG4</v>
      </c>
      <c r="I59" s="206" t="str">
        <f t="shared" si="21"/>
        <v>SPRING B 
PARK</v>
      </c>
      <c r="J59" s="206" t="str">
        <f t="shared" si="21"/>
        <v>SPRING B
SERVIS</v>
      </c>
      <c r="K59" s="206" t="str">
        <f t="shared" si="21"/>
        <v>SPRING B
W/F</v>
      </c>
      <c r="L59" s="206" t="str">
        <f t="shared" si="21"/>
        <v>WEDGE</v>
      </c>
      <c r="M59" s="206" t="str">
        <f t="shared" si="21"/>
        <v>NG4 Piggybag</v>
      </c>
      <c r="N59" s="206" t="str">
        <f>N4</f>
        <v>R1</v>
      </c>
      <c r="O59" s="206" t="str">
        <f t="shared" si="21"/>
        <v>R2</v>
      </c>
    </row>
    <row r="60" spans="1:43" x14ac:dyDescent="0.2">
      <c r="A60" s="46" t="s">
        <v>0</v>
      </c>
      <c r="B60" s="55">
        <f t="shared" ref="B60:N65" si="22">+B48+P48+AD48</f>
        <v>184</v>
      </c>
      <c r="C60" s="55">
        <f t="shared" si="22"/>
        <v>1120</v>
      </c>
      <c r="D60" s="55">
        <f t="shared" si="22"/>
        <v>1337</v>
      </c>
      <c r="E60" s="55">
        <f t="shared" si="22"/>
        <v>528</v>
      </c>
      <c r="F60" s="55">
        <f t="shared" si="22"/>
        <v>0</v>
      </c>
      <c r="G60" s="55">
        <f t="shared" si="22"/>
        <v>45</v>
      </c>
      <c r="H60" s="55">
        <f t="shared" si="22"/>
        <v>772</v>
      </c>
      <c r="I60" s="55">
        <f t="shared" si="22"/>
        <v>0</v>
      </c>
      <c r="J60" s="55">
        <f t="shared" si="22"/>
        <v>0</v>
      </c>
      <c r="K60" s="55">
        <f t="shared" si="22"/>
        <v>0</v>
      </c>
      <c r="L60" s="55">
        <f t="shared" si="22"/>
        <v>232</v>
      </c>
      <c r="M60" s="55">
        <f t="shared" si="22"/>
        <v>0</v>
      </c>
      <c r="N60" s="55">
        <f t="shared" si="22"/>
        <v>0</v>
      </c>
      <c r="O60" s="55">
        <f t="shared" ref="O60:O65" si="23">+O48+AC48+AQ48</f>
        <v>0</v>
      </c>
    </row>
    <row r="61" spans="1:43" x14ac:dyDescent="0.2">
      <c r="A61" s="57" t="s">
        <v>1</v>
      </c>
      <c r="B61" s="52">
        <f t="shared" si="22"/>
        <v>0</v>
      </c>
      <c r="C61" s="52">
        <f t="shared" si="22"/>
        <v>0</v>
      </c>
      <c r="D61" s="52">
        <f t="shared" si="22"/>
        <v>0</v>
      </c>
      <c r="E61" s="52">
        <f t="shared" si="22"/>
        <v>1</v>
      </c>
      <c r="F61" s="52">
        <f t="shared" si="22"/>
        <v>0</v>
      </c>
      <c r="G61" s="52">
        <f t="shared" si="22"/>
        <v>0</v>
      </c>
      <c r="H61" s="52">
        <f t="shared" si="22"/>
        <v>1</v>
      </c>
      <c r="I61" s="52">
        <f t="shared" si="22"/>
        <v>0</v>
      </c>
      <c r="J61" s="52">
        <f t="shared" si="22"/>
        <v>0</v>
      </c>
      <c r="K61" s="52">
        <f t="shared" si="22"/>
        <v>0</v>
      </c>
      <c r="L61" s="52">
        <f t="shared" si="22"/>
        <v>2</v>
      </c>
      <c r="M61" s="52">
        <f t="shared" si="22"/>
        <v>0</v>
      </c>
      <c r="N61" s="52">
        <f t="shared" si="22"/>
        <v>0</v>
      </c>
      <c r="O61" s="52">
        <f t="shared" si="23"/>
        <v>0</v>
      </c>
    </row>
    <row r="62" spans="1:43" ht="13.5" thickBot="1" x14ac:dyDescent="0.25">
      <c r="A62" s="47" t="s">
        <v>2</v>
      </c>
      <c r="B62" s="56">
        <f t="shared" si="22"/>
        <v>184</v>
      </c>
      <c r="C62" s="56">
        <f t="shared" si="22"/>
        <v>1120</v>
      </c>
      <c r="D62" s="56">
        <f t="shared" si="22"/>
        <v>1337</v>
      </c>
      <c r="E62" s="56">
        <f t="shared" si="22"/>
        <v>527</v>
      </c>
      <c r="F62" s="56">
        <f t="shared" si="22"/>
        <v>0</v>
      </c>
      <c r="G62" s="56">
        <f t="shared" si="22"/>
        <v>45</v>
      </c>
      <c r="H62" s="56">
        <f t="shared" si="22"/>
        <v>771</v>
      </c>
      <c r="I62" s="56">
        <f t="shared" si="22"/>
        <v>0</v>
      </c>
      <c r="J62" s="56">
        <f t="shared" si="22"/>
        <v>0</v>
      </c>
      <c r="K62" s="56">
        <f t="shared" si="22"/>
        <v>0</v>
      </c>
      <c r="L62" s="56">
        <f t="shared" si="22"/>
        <v>230</v>
      </c>
      <c r="M62" s="56">
        <f t="shared" si="22"/>
        <v>0</v>
      </c>
      <c r="N62" s="56">
        <f t="shared" si="22"/>
        <v>0</v>
      </c>
      <c r="O62" s="56">
        <f t="shared" si="23"/>
        <v>0</v>
      </c>
    </row>
    <row r="63" spans="1:43" x14ac:dyDescent="0.2">
      <c r="A63" s="58" t="s">
        <v>3</v>
      </c>
      <c r="B63" s="53">
        <f t="shared" si="22"/>
        <v>0</v>
      </c>
      <c r="C63" s="53">
        <f t="shared" si="22"/>
        <v>0</v>
      </c>
      <c r="D63" s="53">
        <f t="shared" si="22"/>
        <v>2</v>
      </c>
      <c r="E63" s="53">
        <f t="shared" si="22"/>
        <v>0</v>
      </c>
      <c r="F63" s="53">
        <f t="shared" si="22"/>
        <v>0</v>
      </c>
      <c r="G63" s="53">
        <f t="shared" si="22"/>
        <v>0</v>
      </c>
      <c r="H63" s="53">
        <f t="shared" si="22"/>
        <v>0</v>
      </c>
      <c r="I63" s="53">
        <f t="shared" si="22"/>
        <v>0</v>
      </c>
      <c r="J63" s="53">
        <f t="shared" si="22"/>
        <v>0</v>
      </c>
      <c r="K63" s="53">
        <f t="shared" si="22"/>
        <v>0</v>
      </c>
      <c r="L63" s="53">
        <f t="shared" si="22"/>
        <v>0</v>
      </c>
      <c r="M63" s="53">
        <f t="shared" si="22"/>
        <v>0</v>
      </c>
      <c r="N63" s="53">
        <f t="shared" si="22"/>
        <v>0</v>
      </c>
      <c r="O63" s="53">
        <f t="shared" si="23"/>
        <v>0</v>
      </c>
    </row>
    <row r="64" spans="1:43" x14ac:dyDescent="0.2">
      <c r="A64" s="57" t="s">
        <v>4</v>
      </c>
      <c r="B64" s="52">
        <f t="shared" si="22"/>
        <v>4</v>
      </c>
      <c r="C64" s="52">
        <f t="shared" si="22"/>
        <v>26</v>
      </c>
      <c r="D64" s="52">
        <f t="shared" si="22"/>
        <v>24</v>
      </c>
      <c r="E64" s="52">
        <f t="shared" si="22"/>
        <v>55</v>
      </c>
      <c r="F64" s="52">
        <f t="shared" si="22"/>
        <v>0</v>
      </c>
      <c r="G64" s="52">
        <f t="shared" si="22"/>
        <v>0</v>
      </c>
      <c r="H64" s="52">
        <f t="shared" si="22"/>
        <v>9</v>
      </c>
      <c r="I64" s="52">
        <f t="shared" si="22"/>
        <v>0</v>
      </c>
      <c r="J64" s="52">
        <f t="shared" si="22"/>
        <v>0</v>
      </c>
      <c r="K64" s="52">
        <f t="shared" si="22"/>
        <v>0</v>
      </c>
      <c r="L64" s="52">
        <f t="shared" si="22"/>
        <v>9</v>
      </c>
      <c r="M64" s="52">
        <f t="shared" si="22"/>
        <v>0</v>
      </c>
      <c r="N64" s="52">
        <f t="shared" si="22"/>
        <v>0</v>
      </c>
      <c r="O64" s="52">
        <f t="shared" si="23"/>
        <v>0</v>
      </c>
    </row>
    <row r="65" spans="1:43" ht="13.5" thickBot="1" x14ac:dyDescent="0.25">
      <c r="A65" s="47" t="s">
        <v>5</v>
      </c>
      <c r="B65" s="56">
        <f t="shared" si="22"/>
        <v>2</v>
      </c>
      <c r="C65" s="56">
        <f t="shared" si="22"/>
        <v>9</v>
      </c>
      <c r="D65" s="56">
        <f t="shared" si="22"/>
        <v>12</v>
      </c>
      <c r="E65" s="56">
        <f t="shared" si="22"/>
        <v>9</v>
      </c>
      <c r="F65" s="56">
        <f t="shared" si="22"/>
        <v>0</v>
      </c>
      <c r="G65" s="56">
        <f t="shared" si="22"/>
        <v>0</v>
      </c>
      <c r="H65" s="56">
        <f t="shared" si="22"/>
        <v>8</v>
      </c>
      <c r="I65" s="56">
        <f t="shared" si="22"/>
        <v>0</v>
      </c>
      <c r="J65" s="56">
        <f t="shared" si="22"/>
        <v>0</v>
      </c>
      <c r="K65" s="56">
        <f t="shared" si="22"/>
        <v>0</v>
      </c>
      <c r="L65" s="56">
        <f t="shared" si="22"/>
        <v>0</v>
      </c>
      <c r="M65" s="56">
        <f t="shared" si="22"/>
        <v>0</v>
      </c>
      <c r="N65" s="56">
        <f t="shared" si="22"/>
        <v>0</v>
      </c>
      <c r="O65" s="56">
        <f t="shared" si="23"/>
        <v>0</v>
      </c>
    </row>
    <row r="66" spans="1:43" ht="13.5" thickBot="1" x14ac:dyDescent="0.25"/>
    <row r="67" spans="1:43" s="49" customFormat="1" ht="21" thickBot="1" x14ac:dyDescent="0.35">
      <c r="A67" s="214" t="s">
        <v>12</v>
      </c>
      <c r="B67" s="314">
        <f>+IF(SUM(B48:O48,B51:O53)&gt;0,SUM(B48:O48)/SUM(B48:O48,B51:O53),"")</f>
        <v>0.95108695652173914</v>
      </c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6"/>
      <c r="O67" s="317"/>
      <c r="P67" s="314">
        <f>+IF(SUM(P48:AC48,P51:AC53)&gt;0,SUM(P48:AC48)/SUM(P48:AC48,P51:AC53),"")</f>
        <v>0.95634458672875433</v>
      </c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6"/>
      <c r="AC67" s="317"/>
      <c r="AD67" s="314">
        <f>+IF(SUM(AD48:AQ48,AD51:AQ53)&gt;0,SUM(AD48:AQ48)/SUM(AD48:AQ48,AD51:AQ53),"")</f>
        <v>0.97755249818971757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6"/>
      <c r="AQ67" s="317"/>
    </row>
    <row r="68" spans="1:43" s="49" customFormat="1" ht="21" thickBot="1" x14ac:dyDescent="0.35">
      <c r="A68" s="215" t="s">
        <v>13</v>
      </c>
      <c r="B68" s="314">
        <f>+IF(SUM(B50:O50,B49:O49)&gt;0,1000000*(SUM(B49:O49)/SUM(B49:O50)),"")</f>
        <v>1632.6530612244899</v>
      </c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6"/>
      <c r="O68" s="317"/>
      <c r="P68" s="314">
        <f>+IF(SUM(P50:AC50,P49:AC49)&gt;0,1000000*(SUM(P49:AC49)/SUM(P49:AC50)),"")</f>
        <v>608.64272671941569</v>
      </c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6"/>
      <c r="AC68" s="317"/>
      <c r="AD68" s="314">
        <f>+IF(SUM(AD50:AQ50,AD49:AQ49)&gt;0,1000000*(SUM(AD49:AQ49)/SUM(AD49:AQ50)),"")</f>
        <v>740.74074074074065</v>
      </c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6"/>
      <c r="AQ68" s="317"/>
    </row>
    <row r="69" spans="1:43" s="49" customFormat="1" ht="21" thickBot="1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43" s="49" customFormat="1" ht="20.25" x14ac:dyDescent="0.3">
      <c r="A70" s="48" t="s">
        <v>15</v>
      </c>
      <c r="B70" s="312">
        <f>+IF(SUM(B48:AQ48,B51:AQ53)&gt;0,SUM(B48:AQ48)/SUM(B48:AQ48,B51:AQ53),"")</f>
        <v>0.96147709140642812</v>
      </c>
      <c r="C70" s="312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3"/>
      <c r="AF70" s="201"/>
      <c r="AG70" s="201"/>
      <c r="AH70" s="201"/>
      <c r="AI70" s="201"/>
      <c r="AJ70" s="201"/>
      <c r="AK70" s="201"/>
      <c r="AL70" s="201"/>
    </row>
    <row r="71" spans="1:43" s="49" customFormat="1" ht="21" thickBot="1" x14ac:dyDescent="0.35">
      <c r="A71" s="50" t="s">
        <v>14</v>
      </c>
      <c r="B71" s="310">
        <f>+IF(SUM(B50:AQ50,B49:AQ49)&gt;0,1000000*(SUM(B49:AQ49)/SUM(B49:AQ50)),"")</f>
        <v>948.31673779042205</v>
      </c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0"/>
      <c r="AE71" s="311"/>
      <c r="AF71" s="202"/>
      <c r="AG71" s="202"/>
      <c r="AH71" s="202"/>
      <c r="AI71" s="202"/>
      <c r="AJ71" s="202"/>
      <c r="AK71" s="202"/>
      <c r="AL71" s="202"/>
    </row>
  </sheetData>
  <mergeCells count="13">
    <mergeCell ref="A3:A4"/>
    <mergeCell ref="B3:O3"/>
    <mergeCell ref="P3:AC3"/>
    <mergeCell ref="AD3:AQ3"/>
    <mergeCell ref="B70:AE70"/>
    <mergeCell ref="B71:AE71"/>
    <mergeCell ref="A58:O58"/>
    <mergeCell ref="B67:O67"/>
    <mergeCell ref="P67:AC67"/>
    <mergeCell ref="AD67:AQ67"/>
    <mergeCell ref="B68:O68"/>
    <mergeCell ref="P68:AC68"/>
    <mergeCell ref="AD68:AQ68"/>
  </mergeCells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34</vt:i4>
      </vt:variant>
      <vt:variant>
        <vt:lpstr>Pojmenované oblasti</vt:lpstr>
      </vt:variant>
      <vt:variant>
        <vt:i4>2</vt:i4>
      </vt:variant>
    </vt:vector>
  </HeadingPairs>
  <TitlesOfParts>
    <vt:vector size="36" baseType="lpstr">
      <vt:lpstr>DATA</vt:lpstr>
      <vt:lpstr>RQ</vt:lpstr>
      <vt:lpstr>FTF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FTF!Oblast_tisku</vt:lpstr>
      <vt:lpstr>RQ!Oblast_tisku</vt:lpstr>
    </vt:vector>
  </TitlesOfParts>
  <Company>Knorr Bremse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Henclova</dc:creator>
  <cp:lastModifiedBy>Kveta Kinska</cp:lastModifiedBy>
  <cp:lastPrinted>2017-04-28T06:07:47Z</cp:lastPrinted>
  <dcterms:created xsi:type="dcterms:W3CDTF">2014-11-18T15:16:14Z</dcterms:created>
  <dcterms:modified xsi:type="dcterms:W3CDTF">2017-04-28T13:22:27Z</dcterms:modified>
</cp:coreProperties>
</file>