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1915" windowHeight="8070" activeTab="3"/>
  </bookViews>
  <sheets>
    <sheet name="crc2" sheetId="2" r:id="rId1"/>
    <sheet name="CAN Clock" sheetId="3" r:id="rId2"/>
    <sheet name="PWM" sheetId="4" r:id="rId3"/>
    <sheet name="Display" sheetId="5" r:id="rId4"/>
  </sheets>
  <calcPr calcId="145621"/>
</workbook>
</file>

<file path=xl/calcChain.xml><?xml version="1.0" encoding="utf-8"?>
<calcChain xmlns="http://schemas.openxmlformats.org/spreadsheetml/2006/main">
  <c r="O19" i="5" l="1"/>
  <c r="N19" i="5"/>
  <c r="M19" i="5"/>
  <c r="L19" i="5"/>
  <c r="K19" i="5"/>
  <c r="J19" i="5"/>
  <c r="I19" i="5"/>
  <c r="H19" i="5"/>
  <c r="G19" i="5"/>
  <c r="F19" i="5"/>
  <c r="C6" i="4" l="1"/>
  <c r="J8" i="4"/>
  <c r="H8" i="4"/>
  <c r="E8" i="4"/>
  <c r="F8" i="4" s="1"/>
  <c r="C8" i="4"/>
  <c r="C7" i="4" l="1"/>
  <c r="J7" i="4"/>
  <c r="J6" i="4"/>
  <c r="H7" i="4"/>
  <c r="H6" i="4"/>
  <c r="H5" i="3"/>
  <c r="C5" i="3"/>
  <c r="I5" i="3" s="1"/>
  <c r="I4" i="3"/>
  <c r="C4" i="3"/>
  <c r="F7" i="4" l="1"/>
  <c r="E7" i="4"/>
  <c r="E6" i="4"/>
  <c r="F6" i="4" s="1"/>
  <c r="H4" i="3" l="1"/>
  <c r="G23" i="2" l="1"/>
  <c r="G22" i="2"/>
  <c r="G21" i="2"/>
  <c r="G20" i="2"/>
  <c r="G19" i="2"/>
  <c r="G18" i="2"/>
  <c r="G17" i="2"/>
  <c r="G16" i="2"/>
  <c r="G15" i="2"/>
  <c r="F24" i="2"/>
  <c r="E24" i="2"/>
  <c r="C24" i="2"/>
  <c r="E32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D24" i="2" s="1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C11" i="2"/>
  <c r="G24" i="2" l="1"/>
</calcChain>
</file>

<file path=xl/sharedStrings.xml><?xml version="1.0" encoding="utf-8"?>
<sst xmlns="http://schemas.openxmlformats.org/spreadsheetml/2006/main" count="73" uniqueCount="62">
  <si>
    <t>CRC</t>
  </si>
  <si>
    <t>eigthtBits</t>
  </si>
  <si>
    <t>original</t>
  </si>
  <si>
    <t>buff</t>
  </si>
  <si>
    <t>length</t>
  </si>
  <si>
    <t>len</t>
  </si>
  <si>
    <t>cycles Send</t>
  </si>
  <si>
    <t>cycles Rec</t>
  </si>
  <si>
    <t>cyc Rec indirect</t>
  </si>
  <si>
    <t>receivedPacket_receive</t>
  </si>
  <si>
    <t>BRP5:BRP0: Baud Rate Prescaler bits</t>
  </si>
  <si>
    <t>TQ/bit</t>
  </si>
  <si>
    <t>propagation time</t>
  </si>
  <si>
    <t>Phase 1</t>
  </si>
  <si>
    <t>Phase 2</t>
  </si>
  <si>
    <t>Sync segment</t>
  </si>
  <si>
    <t>kbits/s</t>
  </si>
  <si>
    <t>PWM Period</t>
  </si>
  <si>
    <t>PWM resolution</t>
  </si>
  <si>
    <t>PWM F (Hz)</t>
  </si>
  <si>
    <t>Ints. cycle (MHz)</t>
  </si>
  <si>
    <t>Fosc (MHz)</t>
  </si>
  <si>
    <t>Fosc</t>
  </si>
  <si>
    <t>TQ
(us)</t>
  </si>
  <si>
    <t>CAN kbauds</t>
  </si>
  <si>
    <t>BRG16=1
BRGH = 1
SPBRG</t>
  </si>
  <si>
    <t>UART</t>
  </si>
  <si>
    <t>UART
kbauds</t>
  </si>
  <si>
    <t>CAN</t>
  </si>
  <si>
    <t>PIC</t>
  </si>
  <si>
    <t>display</t>
  </si>
  <si>
    <t>pin</t>
  </si>
  <si>
    <t>port</t>
  </si>
  <si>
    <t>segment</t>
  </si>
  <si>
    <t>A7</t>
  </si>
  <si>
    <t>.D1</t>
  </si>
  <si>
    <t>A6</t>
  </si>
  <si>
    <t>.D2</t>
  </si>
  <si>
    <t>A5</t>
  </si>
  <si>
    <t>.D3</t>
  </si>
  <si>
    <t>C4</t>
  </si>
  <si>
    <t>.D4</t>
  </si>
  <si>
    <t>C5</t>
  </si>
  <si>
    <t>.D5</t>
  </si>
  <si>
    <t>B0</t>
  </si>
  <si>
    <t>.D6</t>
  </si>
  <si>
    <t>A0</t>
  </si>
  <si>
    <t>E</t>
  </si>
  <si>
    <t>A1</t>
  </si>
  <si>
    <t>H (DP)</t>
  </si>
  <si>
    <t>A2</t>
  </si>
  <si>
    <t>C</t>
  </si>
  <si>
    <t>A3</t>
  </si>
  <si>
    <t>D</t>
  </si>
  <si>
    <t>C0</t>
  </si>
  <si>
    <t>G</t>
  </si>
  <si>
    <t>C1</t>
  </si>
  <si>
    <t>B</t>
  </si>
  <si>
    <t>C2</t>
  </si>
  <si>
    <t>A</t>
  </si>
  <si>
    <t>C3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</si>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</sst>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0" fontId="1" fillId="0" borderId="0" xfId="0" applyFont="1" applyAlignment="1">
      <alignment horizontal="center" wrapText="1"/>
    </xf>
    <xf numFmtId="3" fontId="0" fillId="0" borderId="0" xfId="0" applyNumberFormat="1"/>
    <xf numFmtId="4" fontId="0" fillId="0" borderId="0" xfId="0" applyNumberForma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16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E6E6E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2"/>
  <sheetViews>
    <sheetView workbookViewId="0">
      <selection activeCell="G7" sqref="G7"/>
    </sheetView>
  </sheetViews>
  <sheetFormatPr defaultRowHeight="15" x14ac:dyDescent="0.25"/>
  <cols>
    <col min="2" max="2" width="14.7109375" bestFit="1" customWidth="1"/>
  </cols>
  <sheetData>
    <row r="3" spans="2:7" x14ac:dyDescent="0.25">
      <c r="C3" s="3" t="s">
        <v>2</v>
      </c>
    </row>
    <row r="4" spans="2:7" x14ac:dyDescent="0.25">
      <c r="B4" s="1">
        <v>0</v>
      </c>
      <c r="C4">
        <v>10</v>
      </c>
      <c r="D4">
        <v>25</v>
      </c>
      <c r="E4">
        <v>25</v>
      </c>
      <c r="F4">
        <v>25</v>
      </c>
      <c r="G4">
        <v>25</v>
      </c>
    </row>
    <row r="5" spans="2:7" x14ac:dyDescent="0.25">
      <c r="B5" s="1">
        <v>1</v>
      </c>
      <c r="C5">
        <v>200</v>
      </c>
      <c r="D5">
        <v>33</v>
      </c>
      <c r="E5">
        <v>33</v>
      </c>
      <c r="F5">
        <v>34</v>
      </c>
      <c r="G5">
        <v>34</v>
      </c>
    </row>
    <row r="6" spans="2:7" x14ac:dyDescent="0.25">
      <c r="B6" s="1">
        <v>2</v>
      </c>
      <c r="C6">
        <v>127</v>
      </c>
      <c r="D6">
        <v>100</v>
      </c>
      <c r="E6">
        <v>100</v>
      </c>
      <c r="F6">
        <v>0</v>
      </c>
      <c r="G6">
        <v>203</v>
      </c>
    </row>
    <row r="7" spans="2:7" x14ac:dyDescent="0.25">
      <c r="B7" s="1">
        <v>3</v>
      </c>
      <c r="C7">
        <v>128</v>
      </c>
      <c r="D7">
        <v>0</v>
      </c>
      <c r="E7">
        <v>101</v>
      </c>
      <c r="F7">
        <v>0</v>
      </c>
      <c r="G7">
        <v>0</v>
      </c>
    </row>
    <row r="8" spans="2:7" x14ac:dyDescent="0.25">
      <c r="B8" s="1">
        <v>4</v>
      </c>
      <c r="C8">
        <v>255</v>
      </c>
      <c r="D8">
        <v>0</v>
      </c>
      <c r="E8">
        <v>130</v>
      </c>
      <c r="F8">
        <v>0</v>
      </c>
      <c r="G8">
        <v>0</v>
      </c>
    </row>
    <row r="9" spans="2:7" x14ac:dyDescent="0.25">
      <c r="B9" s="1">
        <v>5</v>
      </c>
      <c r="C9">
        <v>0</v>
      </c>
      <c r="D9">
        <v>0</v>
      </c>
      <c r="E9">
        <v>255</v>
      </c>
      <c r="F9">
        <v>0</v>
      </c>
      <c r="G9">
        <v>0</v>
      </c>
    </row>
    <row r="10" spans="2:7" x14ac:dyDescent="0.25">
      <c r="B10" s="1">
        <v>6</v>
      </c>
      <c r="C10">
        <v>0</v>
      </c>
      <c r="D10">
        <v>0</v>
      </c>
      <c r="E10">
        <v>125</v>
      </c>
      <c r="F10">
        <v>0</v>
      </c>
      <c r="G10">
        <v>0</v>
      </c>
    </row>
    <row r="11" spans="2:7" x14ac:dyDescent="0.25">
      <c r="B11" s="5" t="s">
        <v>4</v>
      </c>
      <c r="C11">
        <f>5</f>
        <v>5</v>
      </c>
      <c r="D11">
        <v>3</v>
      </c>
      <c r="E11">
        <v>7</v>
      </c>
      <c r="F11">
        <v>3</v>
      </c>
      <c r="G11">
        <v>3</v>
      </c>
    </row>
    <row r="12" spans="2:7" x14ac:dyDescent="0.25">
      <c r="B12" s="5"/>
      <c r="C12" s="2"/>
    </row>
    <row r="14" spans="2:7" x14ac:dyDescent="0.25">
      <c r="C14" s="3" t="s">
        <v>3</v>
      </c>
    </row>
    <row r="15" spans="2:7" x14ac:dyDescent="0.25">
      <c r="B15" s="1" t="s">
        <v>5</v>
      </c>
      <c r="C15">
        <f>C11+2</f>
        <v>7</v>
      </c>
      <c r="D15">
        <f>D11+2</f>
        <v>5</v>
      </c>
      <c r="E15">
        <f>E11+2</f>
        <v>9</v>
      </c>
      <c r="F15">
        <f>F11+2</f>
        <v>5</v>
      </c>
      <c r="G15">
        <f>G11+2</f>
        <v>5</v>
      </c>
    </row>
    <row r="16" spans="2:7" x14ac:dyDescent="0.25">
      <c r="B16" s="1">
        <v>0</v>
      </c>
      <c r="C16">
        <f t="shared" ref="C16:F22" si="0">MOD(C4, 128)+128</f>
        <v>138</v>
      </c>
      <c r="D16">
        <f t="shared" si="0"/>
        <v>153</v>
      </c>
      <c r="E16">
        <f t="shared" si="0"/>
        <v>153</v>
      </c>
      <c r="F16">
        <f t="shared" si="0"/>
        <v>153</v>
      </c>
      <c r="G16">
        <f t="shared" ref="G16" si="1">MOD(G4, 128)+128</f>
        <v>153</v>
      </c>
    </row>
    <row r="17" spans="1:7" x14ac:dyDescent="0.25">
      <c r="B17" s="1">
        <v>1</v>
      </c>
      <c r="C17">
        <f t="shared" si="0"/>
        <v>200</v>
      </c>
      <c r="D17">
        <f t="shared" si="0"/>
        <v>161</v>
      </c>
      <c r="E17">
        <f t="shared" si="0"/>
        <v>161</v>
      </c>
      <c r="F17">
        <f t="shared" si="0"/>
        <v>162</v>
      </c>
      <c r="G17">
        <f t="shared" ref="G17" si="2">MOD(G5, 128)+128</f>
        <v>162</v>
      </c>
    </row>
    <row r="18" spans="1:7" x14ac:dyDescent="0.25">
      <c r="B18" s="1">
        <v>2</v>
      </c>
      <c r="C18">
        <f t="shared" si="0"/>
        <v>255</v>
      </c>
      <c r="D18">
        <f t="shared" si="0"/>
        <v>228</v>
      </c>
      <c r="E18">
        <f t="shared" si="0"/>
        <v>228</v>
      </c>
      <c r="F18">
        <f t="shared" si="0"/>
        <v>128</v>
      </c>
      <c r="G18">
        <f t="shared" ref="G18" si="3">MOD(G6, 128)+128</f>
        <v>203</v>
      </c>
    </row>
    <row r="19" spans="1:7" x14ac:dyDescent="0.25">
      <c r="B19" s="1">
        <v>3</v>
      </c>
      <c r="C19">
        <f t="shared" si="0"/>
        <v>128</v>
      </c>
      <c r="D19" s="4">
        <f t="shared" si="0"/>
        <v>128</v>
      </c>
      <c r="E19">
        <f t="shared" si="0"/>
        <v>229</v>
      </c>
      <c r="F19" s="4">
        <f t="shared" si="0"/>
        <v>128</v>
      </c>
      <c r="G19" s="4">
        <f t="shared" ref="G19" si="4">MOD(G7, 128)+128</f>
        <v>128</v>
      </c>
    </row>
    <row r="20" spans="1:7" x14ac:dyDescent="0.25">
      <c r="B20" s="1">
        <v>4</v>
      </c>
      <c r="C20">
        <f t="shared" si="0"/>
        <v>255</v>
      </c>
      <c r="D20" s="4">
        <f t="shared" si="0"/>
        <v>128</v>
      </c>
      <c r="E20">
        <f t="shared" si="0"/>
        <v>130</v>
      </c>
      <c r="F20" s="4">
        <f t="shared" si="0"/>
        <v>128</v>
      </c>
      <c r="G20" s="4">
        <f t="shared" ref="G20" si="5">MOD(G8, 128)+128</f>
        <v>128</v>
      </c>
    </row>
    <row r="21" spans="1:7" x14ac:dyDescent="0.25">
      <c r="B21" s="1">
        <v>5</v>
      </c>
      <c r="C21" s="4">
        <f t="shared" si="0"/>
        <v>128</v>
      </c>
      <c r="D21" s="4">
        <f t="shared" si="0"/>
        <v>128</v>
      </c>
      <c r="E21">
        <f t="shared" si="0"/>
        <v>255</v>
      </c>
      <c r="F21" s="4">
        <f t="shared" si="0"/>
        <v>128</v>
      </c>
      <c r="G21" s="4">
        <f t="shared" ref="G21" si="6">MOD(G9, 128)+128</f>
        <v>128</v>
      </c>
    </row>
    <row r="22" spans="1:7" x14ac:dyDescent="0.25">
      <c r="B22" s="1">
        <v>6</v>
      </c>
      <c r="C22" s="4">
        <f t="shared" si="0"/>
        <v>128</v>
      </c>
      <c r="D22" s="4">
        <f t="shared" si="0"/>
        <v>128</v>
      </c>
      <c r="E22">
        <f t="shared" si="0"/>
        <v>253</v>
      </c>
      <c r="F22" s="4">
        <f t="shared" si="0"/>
        <v>128</v>
      </c>
      <c r="G22" s="4">
        <f t="shared" ref="G22" si="7">MOD(G10, 128)+128</f>
        <v>128</v>
      </c>
    </row>
    <row r="23" spans="1:7" x14ac:dyDescent="0.25">
      <c r="B23" s="5" t="s">
        <v>1</v>
      </c>
      <c r="C23">
        <f>SUM(ROUNDDOWN(C4/128,0)*1,ROUNDDOWN(C5/128,0)*2,ROUNDDOWN(C6/128,0)*4,ROUNDDOWN(C7/128,0)*8,ROUNDDOWN(C8/128,0)*16,ROUNDDOWN(C9/128,0)*32,ROUNDDOWN(C10/128,0)*64,128)</f>
        <v>154</v>
      </c>
      <c r="D23">
        <f>SUM(ROUNDDOWN(D4/128,0)*1,ROUNDDOWN(D5/128,0)*2,ROUNDDOWN(D6/128,0)*4,ROUNDDOWN(D7/128,0)*8,ROUNDDOWN(D8/128,0)*16,ROUNDDOWN(D9/128,0)*32,ROUNDDOWN(D10/128,0)*64,128)</f>
        <v>128</v>
      </c>
      <c r="E23">
        <f>SUM(ROUNDDOWN(E4/128,0)*1,ROUNDDOWN(E5/128,0)*2,ROUNDDOWN(E6/128,0)*4,ROUNDDOWN(E7/128,0)*8,ROUNDDOWN(E8/128,0)*16,ROUNDDOWN(E9/128,0)*32,ROUNDDOWN(E10/128,0)*64,128)</f>
        <v>176</v>
      </c>
      <c r="F23">
        <f>SUM(ROUNDDOWN(F4/128,0)*1,ROUNDDOWN(F5/128,0)*2,ROUNDDOWN(F6/128,0)*4,ROUNDDOWN(F7/128,0)*8,ROUNDDOWN(F8/128,0)*16,ROUNDDOWN(F9/128,0)*32,ROUNDDOWN(F10/128,0)*64,128)</f>
        <v>128</v>
      </c>
      <c r="G23">
        <f>SUM(ROUNDDOWN(G4/128,0)*1,ROUNDDOWN(G5/128,0)*2,ROUNDDOWN(G6/128,0)*4,ROUNDDOWN(G7/128,0)*8,ROUNDDOWN(G8/128,0)*16,ROUNDDOWN(G9/128,0)*32,ROUNDDOWN(G10/128,0)*64,128)</f>
        <v>132</v>
      </c>
    </row>
    <row r="24" spans="1:7" x14ac:dyDescent="0.25">
      <c r="B24" s="5" t="s">
        <v>0</v>
      </c>
      <c r="C24">
        <f>MOD(SUM(C16:C23,C11),128)</f>
        <v>111</v>
      </c>
      <c r="D24">
        <f>MOD(SUM(D16:D23,D11),128)</f>
        <v>33</v>
      </c>
      <c r="E24">
        <f>MOD(SUM(E16:E23,E11),128)</f>
        <v>56</v>
      </c>
      <c r="F24">
        <f>MOD(SUM(F16:F23,F11),128)</f>
        <v>62</v>
      </c>
      <c r="G24">
        <f>MOD(SUM(G16:G23,G11),128)</f>
        <v>13</v>
      </c>
    </row>
    <row r="26" spans="1:7" x14ac:dyDescent="0.25">
      <c r="B26" s="1" t="s">
        <v>6</v>
      </c>
      <c r="C26">
        <v>585</v>
      </c>
      <c r="D26">
        <v>335</v>
      </c>
      <c r="E26">
        <v>805</v>
      </c>
      <c r="F26">
        <v>335</v>
      </c>
      <c r="G26">
        <v>335</v>
      </c>
    </row>
    <row r="27" spans="1:7" x14ac:dyDescent="0.25">
      <c r="B27" s="1" t="s">
        <v>7</v>
      </c>
      <c r="C27">
        <v>436</v>
      </c>
      <c r="D27">
        <v>314</v>
      </c>
      <c r="E27">
        <v>574</v>
      </c>
      <c r="G27">
        <v>314</v>
      </c>
    </row>
    <row r="28" spans="1:7" x14ac:dyDescent="0.25">
      <c r="B28" s="1" t="s">
        <v>8</v>
      </c>
      <c r="C28">
        <v>501</v>
      </c>
      <c r="D28">
        <v>371</v>
      </c>
      <c r="E28">
        <v>647</v>
      </c>
      <c r="G28">
        <v>371</v>
      </c>
    </row>
    <row r="29" spans="1:7" x14ac:dyDescent="0.25">
      <c r="A29" s="16" t="s">
        <v>9</v>
      </c>
      <c r="B29" s="16"/>
      <c r="C29">
        <v>700</v>
      </c>
      <c r="D29">
        <v>523</v>
      </c>
      <c r="E29">
        <v>929</v>
      </c>
      <c r="G29">
        <v>523</v>
      </c>
    </row>
    <row r="30" spans="1:7" x14ac:dyDescent="0.25">
      <c r="C30">
        <v>696</v>
      </c>
      <c r="D30">
        <v>515</v>
      </c>
      <c r="E30">
        <v>929</v>
      </c>
      <c r="G30">
        <v>515</v>
      </c>
    </row>
    <row r="31" spans="1:7" x14ac:dyDescent="0.25">
      <c r="C31">
        <v>552</v>
      </c>
      <c r="D31">
        <v>400</v>
      </c>
      <c r="E31">
        <v>704</v>
      </c>
      <c r="G31">
        <v>400</v>
      </c>
    </row>
    <row r="32" spans="1:7" x14ac:dyDescent="0.25">
      <c r="E32">
        <f>1000/30</f>
        <v>33.333333333333336</v>
      </c>
    </row>
  </sheetData>
  <mergeCells count="1">
    <mergeCell ref="A29:B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"/>
  <sheetViews>
    <sheetView workbookViewId="0">
      <selection activeCell="B3" sqref="B3"/>
    </sheetView>
  </sheetViews>
  <sheetFormatPr defaultRowHeight="15" x14ac:dyDescent="0.25"/>
  <cols>
    <col min="2" max="2" width="15.42578125" customWidth="1"/>
    <col min="5" max="5" width="11.5703125" customWidth="1"/>
  </cols>
  <sheetData>
    <row r="3" spans="1:9" ht="45" x14ac:dyDescent="0.25">
      <c r="A3" s="3" t="s">
        <v>22</v>
      </c>
      <c r="B3" s="7" t="s">
        <v>10</v>
      </c>
      <c r="C3" s="7" t="s">
        <v>23</v>
      </c>
      <c r="D3" s="7" t="s">
        <v>15</v>
      </c>
      <c r="E3" s="7" t="s">
        <v>12</v>
      </c>
      <c r="F3" s="7" t="s">
        <v>13</v>
      </c>
      <c r="G3" s="7" t="s">
        <v>14</v>
      </c>
      <c r="H3" s="7" t="s">
        <v>11</v>
      </c>
      <c r="I3" s="7" t="s">
        <v>16</v>
      </c>
    </row>
    <row r="4" spans="1:9" x14ac:dyDescent="0.25">
      <c r="A4" s="8">
        <v>1</v>
      </c>
      <c r="B4">
        <v>0</v>
      </c>
      <c r="C4">
        <f>(2*(B4+1))/A4</f>
        <v>2</v>
      </c>
      <c r="D4">
        <v>1</v>
      </c>
      <c r="E4">
        <v>1</v>
      </c>
      <c r="F4">
        <v>3</v>
      </c>
      <c r="G4">
        <v>3</v>
      </c>
      <c r="H4">
        <f>SUM(D4:G4)</f>
        <v>8</v>
      </c>
      <c r="I4" s="6">
        <f>1000/(H4*C4)</f>
        <v>62.5</v>
      </c>
    </row>
    <row r="5" spans="1:9" x14ac:dyDescent="0.25">
      <c r="A5" s="8">
        <v>16</v>
      </c>
      <c r="B5">
        <v>15</v>
      </c>
      <c r="C5">
        <f>(2*(B5+1))/A5</f>
        <v>2</v>
      </c>
      <c r="D5">
        <v>1</v>
      </c>
      <c r="E5">
        <v>1</v>
      </c>
      <c r="F5">
        <v>3</v>
      </c>
      <c r="G5">
        <v>3</v>
      </c>
      <c r="H5">
        <f>SUM(D5:G5)</f>
        <v>8</v>
      </c>
      <c r="I5" s="6">
        <f>1000/(H5*C5)</f>
        <v>62.5</v>
      </c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8"/>
  <sheetViews>
    <sheetView workbookViewId="0">
      <selection activeCell="B8" sqref="B8"/>
    </sheetView>
  </sheetViews>
  <sheetFormatPr defaultRowHeight="15" x14ac:dyDescent="0.25"/>
  <cols>
    <col min="3" max="3" width="14.85546875" customWidth="1"/>
    <col min="7" max="7" width="13" customWidth="1"/>
  </cols>
  <sheetData>
    <row r="3" spans="2:10" x14ac:dyDescent="0.25">
      <c r="C3" t="s">
        <v>11</v>
      </c>
      <c r="D3">
        <v>8</v>
      </c>
    </row>
    <row r="4" spans="2:10" x14ac:dyDescent="0.25">
      <c r="G4" s="17" t="s">
        <v>28</v>
      </c>
      <c r="H4" s="17"/>
      <c r="I4" s="17" t="s">
        <v>26</v>
      </c>
      <c r="J4" s="17"/>
    </row>
    <row r="5" spans="2:10" ht="45" x14ac:dyDescent="0.25">
      <c r="B5" s="12" t="s">
        <v>17</v>
      </c>
      <c r="C5" s="12" t="s">
        <v>18</v>
      </c>
      <c r="D5" s="12" t="s">
        <v>21</v>
      </c>
      <c r="E5" s="12" t="s">
        <v>20</v>
      </c>
      <c r="F5" s="12" t="s">
        <v>19</v>
      </c>
      <c r="G5" s="7" t="s">
        <v>10</v>
      </c>
      <c r="H5" s="12" t="s">
        <v>24</v>
      </c>
      <c r="I5" s="12" t="s">
        <v>25</v>
      </c>
      <c r="J5" s="12" t="s">
        <v>27</v>
      </c>
    </row>
    <row r="6" spans="2:10" x14ac:dyDescent="0.25">
      <c r="B6" s="1">
        <v>16</v>
      </c>
      <c r="C6" s="1">
        <f>B6*4</f>
        <v>64</v>
      </c>
      <c r="D6">
        <v>1</v>
      </c>
      <c r="E6" s="9">
        <f>D6/4</f>
        <v>0.25</v>
      </c>
      <c r="F6" s="8">
        <f>E6*1000000/B6</f>
        <v>15625</v>
      </c>
      <c r="G6" s="13">
        <v>0</v>
      </c>
      <c r="H6" s="9">
        <f>1000*D6/(2*(G6+1)*D$3)</f>
        <v>62.5</v>
      </c>
      <c r="I6" s="13">
        <v>12</v>
      </c>
      <c r="J6" s="14">
        <f>1000*D6/(4*(I6+1))</f>
        <v>19.23076923076923</v>
      </c>
    </row>
    <row r="7" spans="2:10" x14ac:dyDescent="0.25">
      <c r="B7" s="1">
        <v>16</v>
      </c>
      <c r="C7" s="1">
        <f>B7*4</f>
        <v>64</v>
      </c>
      <c r="D7" s="1">
        <v>16</v>
      </c>
      <c r="E7" s="10">
        <f>D7/4</f>
        <v>4</v>
      </c>
      <c r="F7" s="11">
        <f>E7*1000000/B7</f>
        <v>250000</v>
      </c>
      <c r="G7" s="13">
        <v>15</v>
      </c>
      <c r="H7" s="9">
        <f>1000*D7/(2*(G7+1)*D$3)</f>
        <v>62.5</v>
      </c>
      <c r="I7" s="13">
        <v>207</v>
      </c>
      <c r="J7" s="14">
        <f>1000*D7/(4*(I7+1))</f>
        <v>19.23076923076923</v>
      </c>
    </row>
    <row r="8" spans="2:10" x14ac:dyDescent="0.25">
      <c r="B8" s="1">
        <v>16</v>
      </c>
      <c r="C8" s="1">
        <f>B8*4</f>
        <v>64</v>
      </c>
      <c r="D8" s="1">
        <v>4</v>
      </c>
      <c r="E8" s="10">
        <f>D8/4</f>
        <v>1</v>
      </c>
      <c r="F8" s="11">
        <f>E8*1000000/B8</f>
        <v>62500</v>
      </c>
      <c r="G8" s="13">
        <v>3</v>
      </c>
      <c r="H8" s="9">
        <f>1000*D8/(2*(G8+1)*D$3)</f>
        <v>62.5</v>
      </c>
      <c r="I8" s="13">
        <v>207</v>
      </c>
      <c r="J8" s="14">
        <f>1000*D8/(4*(I8+1))</f>
        <v>4.8076923076923075</v>
      </c>
    </row>
  </sheetData>
  <mergeCells count="2">
    <mergeCell ref="G4:H4"/>
    <mergeCell ref="I4:J4"/>
  </mergeCells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9"/>
  <sheetViews>
    <sheetView tabSelected="1" workbookViewId="0">
      <selection activeCell="A4" sqref="A4:D18"/>
    </sheetView>
  </sheetViews>
  <sheetFormatPr defaultRowHeight="15" x14ac:dyDescent="0.25"/>
  <sheetData>
    <row r="3" spans="1:15" x14ac:dyDescent="0.25">
      <c r="A3" s="17" t="s">
        <v>29</v>
      </c>
      <c r="B3" s="17"/>
      <c r="C3" s="17" t="s">
        <v>30</v>
      </c>
      <c r="D3" s="17"/>
    </row>
    <row r="4" spans="1:15" x14ac:dyDescent="0.25">
      <c r="A4" s="1" t="s">
        <v>31</v>
      </c>
      <c r="B4" s="15" t="s">
        <v>32</v>
      </c>
      <c r="C4" s="15" t="s">
        <v>33</v>
      </c>
      <c r="D4" s="15" t="s">
        <v>31</v>
      </c>
    </row>
    <row r="5" spans="1:15" x14ac:dyDescent="0.25">
      <c r="A5">
        <v>2</v>
      </c>
      <c r="B5" s="18" t="s">
        <v>46</v>
      </c>
      <c r="C5" s="18" t="s">
        <v>47</v>
      </c>
      <c r="D5" s="18">
        <v>4</v>
      </c>
    </row>
    <row r="6" spans="1:15" x14ac:dyDescent="0.25">
      <c r="A6">
        <v>3</v>
      </c>
      <c r="B6" s="18" t="s">
        <v>48</v>
      </c>
      <c r="C6" s="18" t="s">
        <v>49</v>
      </c>
      <c r="D6" s="18">
        <v>7</v>
      </c>
    </row>
    <row r="7" spans="1:15" x14ac:dyDescent="0.25">
      <c r="A7">
        <v>4</v>
      </c>
      <c r="B7" s="18" t="s">
        <v>50</v>
      </c>
      <c r="C7" s="18" t="s">
        <v>51</v>
      </c>
      <c r="D7" s="18">
        <v>6</v>
      </c>
    </row>
    <row r="8" spans="1:15" x14ac:dyDescent="0.25">
      <c r="A8">
        <v>5</v>
      </c>
      <c r="B8" s="18" t="s">
        <v>52</v>
      </c>
      <c r="C8" s="18" t="s">
        <v>53</v>
      </c>
      <c r="D8" s="18">
        <v>5</v>
      </c>
    </row>
    <row r="9" spans="1:15" x14ac:dyDescent="0.25">
      <c r="A9">
        <v>7</v>
      </c>
      <c r="B9" s="18" t="s">
        <v>38</v>
      </c>
      <c r="C9" s="18" t="s">
        <v>39</v>
      </c>
      <c r="D9" s="18">
        <v>3</v>
      </c>
    </row>
    <row r="10" spans="1:15" x14ac:dyDescent="0.25">
      <c r="A10">
        <v>10</v>
      </c>
      <c r="B10" s="18" t="s">
        <v>36</v>
      </c>
      <c r="C10" s="18" t="s">
        <v>37</v>
      </c>
      <c r="D10" s="18">
        <v>2</v>
      </c>
      <c r="F10" s="1">
        <v>0</v>
      </c>
      <c r="G10" s="1">
        <v>1</v>
      </c>
      <c r="H10" s="1">
        <v>2</v>
      </c>
      <c r="I10" s="1">
        <v>3</v>
      </c>
      <c r="J10" s="1">
        <v>4</v>
      </c>
      <c r="K10" s="1">
        <v>5</v>
      </c>
      <c r="L10" s="1">
        <v>6</v>
      </c>
      <c r="M10" s="1">
        <v>7</v>
      </c>
      <c r="N10" s="1">
        <v>8</v>
      </c>
      <c r="O10" s="1">
        <v>9</v>
      </c>
    </row>
    <row r="11" spans="1:15" x14ac:dyDescent="0.25">
      <c r="A11">
        <v>9</v>
      </c>
      <c r="B11" s="18" t="s">
        <v>34</v>
      </c>
      <c r="C11" s="18" t="s">
        <v>35</v>
      </c>
      <c r="D11" s="18">
        <v>1</v>
      </c>
      <c r="E11" s="15" t="s">
        <v>59</v>
      </c>
      <c r="F11">
        <v>0</v>
      </c>
      <c r="G11">
        <v>1</v>
      </c>
      <c r="H11">
        <v>0</v>
      </c>
      <c r="I11">
        <v>1</v>
      </c>
      <c r="J11">
        <v>1</v>
      </c>
      <c r="K11">
        <v>1</v>
      </c>
      <c r="L11">
        <v>0</v>
      </c>
      <c r="M11">
        <v>1</v>
      </c>
      <c r="N11">
        <v>0</v>
      </c>
      <c r="O11">
        <v>1</v>
      </c>
    </row>
    <row r="12" spans="1:15" x14ac:dyDescent="0.25">
      <c r="A12">
        <v>21</v>
      </c>
      <c r="B12" s="18" t="s">
        <v>44</v>
      </c>
      <c r="C12" s="18" t="s">
        <v>45</v>
      </c>
      <c r="D12" s="18">
        <v>8</v>
      </c>
      <c r="E12" s="15" t="s">
        <v>57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25">
      <c r="A13">
        <v>11</v>
      </c>
      <c r="B13" s="18" t="s">
        <v>54</v>
      </c>
      <c r="C13" s="18" t="s">
        <v>55</v>
      </c>
      <c r="D13" s="18">
        <v>11</v>
      </c>
      <c r="E13" s="15" t="s">
        <v>51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>
        <v>12</v>
      </c>
      <c r="B14" s="18" t="s">
        <v>56</v>
      </c>
      <c r="C14" s="18" t="s">
        <v>57</v>
      </c>
      <c r="D14" s="18">
        <v>12</v>
      </c>
      <c r="E14" s="15" t="s">
        <v>53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</row>
    <row r="15" spans="1:15" x14ac:dyDescent="0.25">
      <c r="A15">
        <v>13</v>
      </c>
      <c r="B15" s="18" t="s">
        <v>58</v>
      </c>
      <c r="C15" s="18" t="s">
        <v>59</v>
      </c>
      <c r="D15" s="18">
        <v>13</v>
      </c>
      <c r="E15" s="15" t="s">
        <v>47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</row>
    <row r="16" spans="1:15" x14ac:dyDescent="0.25">
      <c r="A16">
        <v>14</v>
      </c>
      <c r="B16" s="18" t="s">
        <v>60</v>
      </c>
      <c r="C16" s="18" t="s">
        <v>61</v>
      </c>
      <c r="D16" s="18">
        <v>14</v>
      </c>
      <c r="E16" s="15" t="s">
        <v>61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</row>
    <row r="17" spans="1:15" x14ac:dyDescent="0.25">
      <c r="A17">
        <v>15</v>
      </c>
      <c r="B17" s="18" t="s">
        <v>40</v>
      </c>
      <c r="C17" s="18" t="s">
        <v>41</v>
      </c>
      <c r="D17" s="18">
        <v>10</v>
      </c>
      <c r="E17" s="15" t="s">
        <v>55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>
        <v>16</v>
      </c>
      <c r="B18" s="18" t="s">
        <v>42</v>
      </c>
      <c r="C18" s="18" t="s">
        <v>43</v>
      </c>
      <c r="D18" s="18">
        <v>9</v>
      </c>
      <c r="E18" s="15" t="s">
        <v>49</v>
      </c>
      <c r="F18">
        <v>0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</row>
    <row r="19" spans="1:15" x14ac:dyDescent="0.25">
      <c r="F19" s="1" t="str">
        <f>CONCATENATE(F18,F17,F16,F15,F14,F13,F12,F11)</f>
        <v>00010010</v>
      </c>
      <c r="G19" s="1" t="str">
        <f t="shared" ref="G19:O19" si="0">CONCATENATE(G18,G17,G16,G15,G14,G13,G12,G11)</f>
        <v>11011011</v>
      </c>
      <c r="H19" s="1" t="str">
        <f t="shared" si="0"/>
        <v>10000110</v>
      </c>
      <c r="I19" s="1" t="str">
        <f t="shared" si="0"/>
        <v>10000011</v>
      </c>
      <c r="J19" s="1" t="str">
        <f t="shared" si="0"/>
        <v>01001011</v>
      </c>
      <c r="K19" s="1" t="str">
        <f t="shared" si="0"/>
        <v>00100011</v>
      </c>
      <c r="L19" s="1" t="str">
        <f t="shared" si="0"/>
        <v>00100010</v>
      </c>
      <c r="M19" s="1" t="str">
        <f t="shared" si="0"/>
        <v>10011011</v>
      </c>
      <c r="N19" s="1" t="str">
        <f t="shared" si="0"/>
        <v>00000010</v>
      </c>
      <c r="O19" s="1" t="str">
        <f t="shared" si="0"/>
        <v>00000011</v>
      </c>
    </row>
  </sheetData>
  <sortState ref="A5:D18">
    <sortCondition ref="B5:B18"/>
  </sortState>
  <mergeCells count="2"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crc2</vt:lpstr>
      <vt:lpstr>CAN Clock</vt:lpstr>
      <vt:lpstr>PWM</vt:lpstr>
      <vt:lpstr>Display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Chuchma</dc:creator>
  <cp:lastModifiedBy>Pavel Chuchma</cp:lastModifiedBy>
  <dcterms:created xsi:type="dcterms:W3CDTF">2012-12-26T14:03:09Z</dcterms:created>
  <dcterms:modified xsi:type="dcterms:W3CDTF">2013-03-27T23:59:44Z</dcterms:modified>
</cp:coreProperties>
</file>