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\ShortSelling\!Mispricing_and_Short_Interest\_presentations\Mannheim_2018_09_13\tables\"/>
    </mc:Choice>
  </mc:AlternateContent>
  <bookViews>
    <workbookView xWindow="0" yWindow="0" windowWidth="28800" windowHeight="11700"/>
  </bookViews>
  <sheets>
    <sheet name="misp_timing" sheetId="1" r:id="rId1"/>
  </sheets>
  <calcPr calcId="162913"/>
</workbook>
</file>

<file path=xl/calcChain.xml><?xml version="1.0" encoding="utf-8"?>
<calcChain xmlns="http://schemas.openxmlformats.org/spreadsheetml/2006/main">
  <c r="B36" i="1" l="1"/>
  <c r="B33" i="1"/>
  <c r="B30" i="1"/>
  <c r="D16" i="1"/>
  <c r="C16" i="1"/>
  <c r="B16" i="1"/>
  <c r="D6" i="1"/>
  <c r="C6" i="1"/>
  <c r="B6" i="1"/>
  <c r="D5" i="1"/>
  <c r="C5" i="1"/>
  <c r="B5" i="1"/>
  <c r="D27" i="1"/>
  <c r="C27" i="1"/>
  <c r="B27" i="1"/>
  <c r="D36" i="1"/>
  <c r="D35" i="1"/>
  <c r="C36" i="1"/>
  <c r="C35" i="1"/>
  <c r="B35" i="1"/>
  <c r="D33" i="1"/>
  <c r="D32" i="1"/>
  <c r="C33" i="1"/>
  <c r="C32" i="1"/>
  <c r="B32" i="1"/>
  <c r="D30" i="1"/>
  <c r="D29" i="1"/>
  <c r="C30" i="1"/>
  <c r="C29" i="1"/>
  <c r="B29" i="1"/>
  <c r="B24" i="1"/>
  <c r="C24" i="1"/>
  <c r="D24" i="1"/>
  <c r="A24" i="1"/>
  <c r="D22" i="1" l="1"/>
  <c r="C22" i="1"/>
  <c r="B22" i="1"/>
  <c r="D21" i="1"/>
  <c r="C21" i="1"/>
  <c r="B21" i="1"/>
  <c r="D19" i="1"/>
  <c r="C19" i="1"/>
  <c r="B19" i="1"/>
  <c r="D18" i="1"/>
  <c r="C18" i="1"/>
  <c r="B18" i="1"/>
  <c r="D15" i="1"/>
  <c r="C15" i="1"/>
  <c r="B15" i="1"/>
  <c r="A2" i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5" i="1"/>
  <c r="E5" i="1"/>
  <c r="F5" i="1"/>
  <c r="G5" i="1"/>
  <c r="H5" i="1"/>
  <c r="I5" i="1"/>
  <c r="J5" i="1"/>
  <c r="A6" i="1"/>
  <c r="E6" i="1"/>
  <c r="F6" i="1"/>
  <c r="G6" i="1"/>
  <c r="H6" i="1"/>
  <c r="I6" i="1"/>
  <c r="J6" i="1"/>
  <c r="A8" i="1"/>
  <c r="B8" i="1"/>
  <c r="C8" i="1"/>
  <c r="D8" i="1"/>
  <c r="E8" i="1"/>
  <c r="F8" i="1"/>
  <c r="G8" i="1"/>
  <c r="H8" i="1"/>
  <c r="I8" i="1"/>
  <c r="J8" i="1"/>
  <c r="A10" i="1"/>
</calcChain>
</file>

<file path=xl/sharedStrings.xml><?xml version="1.0" encoding="utf-8"?>
<sst xmlns="http://schemas.openxmlformats.org/spreadsheetml/2006/main" count="15" uniqueCount="10">
  <si>
    <t>="* p&lt;0.10</t>
  </si>
  <si>
    <t xml:space="preserve"> ** p&lt;0.05</t>
  </si>
  <si>
    <t xml:space="preserve"> *** p&lt;0.01"</t>
  </si>
  <si>
    <t>1980-2013</t>
  </si>
  <si>
    <t>2008-2013</t>
  </si>
  <si>
    <t>$Ret^{MISP}$</t>
  </si>
  <si>
    <t>$Diff$</t>
  </si>
  <si>
    <t>1980-2008</t>
  </si>
  <si>
    <t>$Diff = (2) - (1)$</t>
  </si>
  <si>
    <t>$Ret^{MISP}\frac{S^{MISP}_{Q}}{S^{MISP}_{Y}}$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</si>
</sst>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topLeftCell="A4" workbookViewId="0">
      <selection activeCell="A27" sqref="A27:D36"/>
    </sheetView>
  </sheetViews>
  <sheetFormatPr defaultRowHeight="15" x14ac:dyDescent="0.25"/>
  <sheetData>
    <row r="2" spans="1:10" x14ac:dyDescent="0.25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  <c r="I2" t="str">
        <f>"(8)"</f>
        <v>(8)</v>
      </c>
      <c r="J2" t="str">
        <f>"(9)"</f>
        <v>(9)</v>
      </c>
    </row>
    <row r="3" spans="1:10" x14ac:dyDescent="0.25">
      <c r="A3" t="str">
        <f>""</f>
        <v/>
      </c>
      <c r="B3" t="str">
        <f>"ca"</f>
        <v>ca</v>
      </c>
      <c r="C3" t="str">
        <f>"c1980_2008a"</f>
        <v>c1980_2008a</v>
      </c>
      <c r="D3" t="str">
        <f>"c_2008_2013a"</f>
        <v>c_2008_2013a</v>
      </c>
      <c r="E3" t="str">
        <f>"c1980_2013"</f>
        <v>c1980_2013</v>
      </c>
      <c r="F3" t="str">
        <f>"c1980_2008"</f>
        <v>c1980_2008</v>
      </c>
      <c r="G3" t="str">
        <f>"c_2008_2013"</f>
        <v>c_2008_2013</v>
      </c>
      <c r="H3" t="str">
        <f>"c1980_2013d"</f>
        <v>c1980_2013d</v>
      </c>
      <c r="I3" t="str">
        <f>"c1980_2008d"</f>
        <v>c1980_2008d</v>
      </c>
      <c r="J3" t="str">
        <f>"c_2008_2013d"</f>
        <v>c_2008_2013d</v>
      </c>
    </row>
    <row r="5" spans="1:10" x14ac:dyDescent="0.25">
      <c r="A5" t="str">
        <f>"_cons"</f>
        <v>_cons</v>
      </c>
      <c r="B5" t="str">
        <f>"0.0361***"</f>
        <v>0.0361***</v>
      </c>
      <c r="C5" t="str">
        <f>"0.0414***"</f>
        <v>0.0414***</v>
      </c>
      <c r="D5" t="str">
        <f>"0.00924"</f>
        <v>0.00924</v>
      </c>
      <c r="E5" t="str">
        <f>"0.0419***"</f>
        <v>0.0419***</v>
      </c>
      <c r="F5" t="str">
        <f>"0.0468***"</f>
        <v>0.0468***</v>
      </c>
      <c r="G5" t="str">
        <f>"0.0172***"</f>
        <v>0.0172***</v>
      </c>
      <c r="H5" t="str">
        <f>"0.00581"</f>
        <v>0.00581</v>
      </c>
      <c r="I5" t="str">
        <f>"0.00539"</f>
        <v>0.00539</v>
      </c>
      <c r="J5" t="str">
        <f>"0.00795*"</f>
        <v>0.00795*</v>
      </c>
    </row>
    <row r="6" spans="1:10" x14ac:dyDescent="0.25">
      <c r="A6" t="str">
        <f>""</f>
        <v/>
      </c>
      <c r="B6" t="str">
        <f>"(4.79)"</f>
        <v>(4.79)</v>
      </c>
      <c r="C6" t="str">
        <f>"(5.57)"</f>
        <v>(5.57)</v>
      </c>
      <c r="D6" t="str">
        <f>"(1.37)"</f>
        <v>(1.37)</v>
      </c>
      <c r="E6" t="str">
        <f>"(4.20)"</f>
        <v>(4.20)</v>
      </c>
      <c r="F6" t="str">
        <f>"(4.30)"</f>
        <v>(4.30)</v>
      </c>
      <c r="G6" t="str">
        <f>"(3.51)"</f>
        <v>(3.51)</v>
      </c>
      <c r="H6" t="str">
        <f>"(1.41)"</f>
        <v>(1.41)</v>
      </c>
      <c r="I6" t="str">
        <f>"(1.09)"</f>
        <v>(1.09)</v>
      </c>
      <c r="J6" t="str">
        <f>"(1.78)"</f>
        <v>(1.78)</v>
      </c>
    </row>
    <row r="8" spans="1:10" x14ac:dyDescent="0.25">
      <c r="A8" t="str">
        <f>"N"</f>
        <v>N</v>
      </c>
      <c r="B8" t="str">
        <f>"134"</f>
        <v>134</v>
      </c>
      <c r="C8" t="str">
        <f>"112"</f>
        <v>112</v>
      </c>
      <c r="D8" t="str">
        <f>"22"</f>
        <v>22</v>
      </c>
      <c r="E8" t="str">
        <f>"134"</f>
        <v>134</v>
      </c>
      <c r="F8" t="str">
        <f>"112"</f>
        <v>112</v>
      </c>
      <c r="G8" t="str">
        <f>"22"</f>
        <v>22</v>
      </c>
      <c r="H8" t="str">
        <f>"134"</f>
        <v>134</v>
      </c>
      <c r="I8" t="str">
        <f>"112"</f>
        <v>112</v>
      </c>
      <c r="J8" t="str">
        <f>"22"</f>
        <v>22</v>
      </c>
    </row>
    <row r="10" spans="1:10" x14ac:dyDescent="0.25">
      <c r="A10" t="str">
        <f>"t statistics in parentheses"</f>
        <v>t statistics in parentheses</v>
      </c>
    </row>
    <row r="11" spans="1:10" x14ac:dyDescent="0.25">
      <c r="A11" t="s">
        <v>0</v>
      </c>
      <c r="B11" t="s">
        <v>1</v>
      </c>
      <c r="C11" t="s">
        <v>2</v>
      </c>
    </row>
    <row r="13" spans="1:10" ht="15.75" thickBot="1" x14ac:dyDescent="0.3">
      <c r="A13" s="3"/>
      <c r="B13" s="3"/>
      <c r="C13" s="3"/>
      <c r="D13" s="3"/>
    </row>
    <row r="14" spans="1:10" x14ac:dyDescent="0.25">
      <c r="A14" s="1"/>
      <c r="B14" s="6" t="s">
        <v>3</v>
      </c>
      <c r="C14" s="6" t="s">
        <v>7</v>
      </c>
      <c r="D14" s="6" t="s">
        <v>4</v>
      </c>
    </row>
    <row r="15" spans="1:10" x14ac:dyDescent="0.25">
      <c r="A15" t="s">
        <v>5</v>
      </c>
      <c r="B15" s="7" t="str">
        <f>"0.0361***"</f>
        <v>0.0361***</v>
      </c>
      <c r="C15" s="7" t="str">
        <f>"0.0414***"</f>
        <v>0.0414***</v>
      </c>
      <c r="D15" s="7" t="str">
        <f>"0.00924"</f>
        <v>0.00924</v>
      </c>
    </row>
    <row r="16" spans="1:10" x14ac:dyDescent="0.25">
      <c r="B16" t="str">
        <f>"(4.79)"</f>
        <v>(4.79)</v>
      </c>
      <c r="C16" t="str">
        <f>"(5.57)"</f>
        <v>(5.57)</v>
      </c>
      <c r="D16" t="str">
        <f>"(1.37)"</f>
        <v>(1.37)</v>
      </c>
    </row>
    <row r="17" spans="1:5" x14ac:dyDescent="0.25">
      <c r="A17" s="1"/>
      <c r="B17" s="6"/>
      <c r="C17" s="6"/>
      <c r="D17" s="6"/>
    </row>
    <row r="18" spans="1:5" x14ac:dyDescent="0.25">
      <c r="A18" s="2" t="s">
        <v>9</v>
      </c>
      <c r="B18" s="7" t="str">
        <f>"0.0419***"</f>
        <v>0.0419***</v>
      </c>
      <c r="C18" s="7" t="str">
        <f>"0.0468***"</f>
        <v>0.0468***</v>
      </c>
      <c r="D18" s="7" t="str">
        <f>"0.0172***"</f>
        <v>0.0172***</v>
      </c>
    </row>
    <row r="19" spans="1:5" x14ac:dyDescent="0.25">
      <c r="A19" s="2"/>
      <c r="B19" s="7" t="str">
        <f>"(4.20)"</f>
        <v>(4.20)</v>
      </c>
      <c r="C19" s="7" t="str">
        <f>"(4.30)"</f>
        <v>(4.30)</v>
      </c>
      <c r="D19" s="7" t="str">
        <f>"(3.51)"</f>
        <v>(3.51)</v>
      </c>
    </row>
    <row r="20" spans="1:5" x14ac:dyDescent="0.25">
      <c r="A20" s="1"/>
      <c r="B20" s="6"/>
      <c r="C20" s="6"/>
      <c r="D20" s="6"/>
    </row>
    <row r="21" spans="1:5" x14ac:dyDescent="0.25">
      <c r="A21" t="s">
        <v>6</v>
      </c>
      <c r="B21" s="7" t="str">
        <f>"0.00581"</f>
        <v>0.00581</v>
      </c>
      <c r="C21" s="7" t="str">
        <f>"0.00539"</f>
        <v>0.00539</v>
      </c>
      <c r="D21" s="7" t="str">
        <f>"0.00795*"</f>
        <v>0.00795*</v>
      </c>
    </row>
    <row r="22" spans="1:5" x14ac:dyDescent="0.25">
      <c r="A22" s="2"/>
      <c r="B22" s="5" t="str">
        <f>"(1.41)"</f>
        <v>(1.41)</v>
      </c>
      <c r="C22" s="5" t="str">
        <f>"(1.09)"</f>
        <v>(1.09)</v>
      </c>
      <c r="D22" s="5" t="str">
        <f>"(1.78)"</f>
        <v>(1.78)</v>
      </c>
    </row>
    <row r="23" spans="1:5" x14ac:dyDescent="0.25">
      <c r="A23" s="2"/>
      <c r="B23" s="5"/>
      <c r="C23" s="5"/>
      <c r="D23" s="5"/>
    </row>
    <row r="24" spans="1:5" ht="15.75" thickBot="1" x14ac:dyDescent="0.3">
      <c r="A24" s="4" t="str">
        <f>"N"</f>
        <v>N</v>
      </c>
      <c r="B24" s="8" t="str">
        <f>"134"</f>
        <v>134</v>
      </c>
      <c r="C24" s="8" t="str">
        <f>"112"</f>
        <v>112</v>
      </c>
      <c r="D24" s="8" t="str">
        <f>"22"</f>
        <v>22</v>
      </c>
    </row>
    <row r="26" spans="1:5" ht="15.75" thickBot="1" x14ac:dyDescent="0.3">
      <c r="A26" s="3"/>
      <c r="B26" s="3"/>
      <c r="C26" s="3"/>
      <c r="D26" s="3"/>
    </row>
    <row r="27" spans="1:5" x14ac:dyDescent="0.25">
      <c r="A27" s="2"/>
      <c r="B27" s="7" t="str">
        <f>"(1)"</f>
        <v>(1)</v>
      </c>
      <c r="C27" s="7" t="str">
        <f>"(2)"</f>
        <v>(2)</v>
      </c>
      <c r="D27" s="13" t="str">
        <f>"(3)"</f>
        <v>(3)</v>
      </c>
      <c r="E27" s="2"/>
    </row>
    <row r="28" spans="1:5" x14ac:dyDescent="0.25">
      <c r="A28" s="1"/>
      <c r="B28" s="1" t="s">
        <v>5</v>
      </c>
      <c r="C28" s="1" t="s">
        <v>9</v>
      </c>
      <c r="D28" s="12" t="s">
        <v>8</v>
      </c>
    </row>
    <row r="29" spans="1:5" x14ac:dyDescent="0.25">
      <c r="A29" s="5" t="s">
        <v>3</v>
      </c>
      <c r="B29" s="5" t="str">
        <f>"0.0361***"</f>
        <v>0.0361***</v>
      </c>
      <c r="C29" s="5" t="str">
        <f>"0.0419***"</f>
        <v>0.0419***</v>
      </c>
      <c r="D29" s="10" t="str">
        <f>"0.00581"</f>
        <v>0.00581</v>
      </c>
    </row>
    <row r="30" spans="1:5" x14ac:dyDescent="0.25">
      <c r="A30" s="5"/>
      <c r="B30" s="7" t="str">
        <f>"(4.79)"</f>
        <v>(4.79)</v>
      </c>
      <c r="C30" s="5" t="str">
        <f>"(4.20)"</f>
        <v>(4.20)</v>
      </c>
      <c r="D30" s="10" t="str">
        <f>"(1.41)"</f>
        <v>(1.41)</v>
      </c>
    </row>
    <row r="31" spans="1:5" x14ac:dyDescent="0.25">
      <c r="A31" s="5"/>
      <c r="B31" s="5"/>
      <c r="C31" s="5"/>
      <c r="D31" s="10"/>
    </row>
    <row r="32" spans="1:5" x14ac:dyDescent="0.25">
      <c r="A32" s="5" t="s">
        <v>7</v>
      </c>
      <c r="B32" s="5" t="str">
        <f>"0.0414***"</f>
        <v>0.0414***</v>
      </c>
      <c r="C32" s="5" t="str">
        <f>"0.0468***"</f>
        <v>0.0468***</v>
      </c>
      <c r="D32" s="10" t="str">
        <f>"0.00539"</f>
        <v>0.00539</v>
      </c>
    </row>
    <row r="33" spans="1:4" x14ac:dyDescent="0.25">
      <c r="A33" s="5"/>
      <c r="B33" s="7" t="str">
        <f>"(5.57)"</f>
        <v>(5.57)</v>
      </c>
      <c r="C33" s="5" t="str">
        <f>"(4.30)"</f>
        <v>(4.30)</v>
      </c>
      <c r="D33" s="10" t="str">
        <f>"(1.09)"</f>
        <v>(1.09)</v>
      </c>
    </row>
    <row r="34" spans="1:4" x14ac:dyDescent="0.25">
      <c r="A34" s="5"/>
      <c r="B34" s="5"/>
      <c r="C34" s="5"/>
      <c r="D34" s="10"/>
    </row>
    <row r="35" spans="1:4" x14ac:dyDescent="0.25">
      <c r="A35" s="5" t="s">
        <v>4</v>
      </c>
      <c r="B35" s="5" t="str">
        <f>"0.00924"</f>
        <v>0.00924</v>
      </c>
      <c r="C35" s="5" t="str">
        <f>"0.0172***"</f>
        <v>0.0172***</v>
      </c>
      <c r="D35" s="10" t="str">
        <f>"0.00795*"</f>
        <v>0.00795*</v>
      </c>
    </row>
    <row r="36" spans="1:4" ht="15.75" thickBot="1" x14ac:dyDescent="0.3">
      <c r="A36" s="9"/>
      <c r="B36" s="9" t="str">
        <f>"(1.37)"</f>
        <v>(1.37)</v>
      </c>
      <c r="C36" s="9" t="str">
        <f>"(3.51)"</f>
        <v>(3.51)</v>
      </c>
      <c r="D36" s="11" t="str">
        <f>"(1.78)"</f>
        <v>(1.78)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misp_timing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2018-09-07T14:36:25Z</dcterms:created>
  <dcterms:modified xsi:type="dcterms:W3CDTF">2018-09-07T16:06:44Z</dcterms:modified>
</cp:coreProperties>
</file>