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ТЭР по РБ" sheetId="1" r:id="rId1"/>
    <sheet name="по секторам потребления" sheetId="2" r:id="rId2"/>
    <sheet name="по промышленности" sheetId="3" r:id="rId3"/>
    <sheet name="ТЭР по промышленности" sheetId="5" r:id="rId4"/>
    <sheet name="Потребление газа" sheetId="6" r:id="rId5"/>
    <sheet name="Структура энергосистемы" sheetId="7" r:id="rId6"/>
  </sheets>
  <definedNames>
    <definedName name="_xlnm._FilterDatabase" localSheetId="2" hidden="1">'по промышленности'!$A$2:$C$18</definedName>
    <definedName name="_xlnm._FilterDatabase" localSheetId="1" hidden="1">'по секторам потребления'!$A$2:$C$18</definedName>
    <definedName name="_xlnm._FilterDatabase" localSheetId="3" hidden="1">'ТЭР по промышленности'!$A$2:$C$15</definedName>
    <definedName name="_xlnm._FilterDatabase" localSheetId="0" hidden="1">'ТЭР по РБ'!$A$2:$C$18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2" i="7"/>
  <c r="B9" i="7"/>
  <c r="B7" i="6"/>
  <c r="B11" i="6"/>
  <c r="B8" i="6"/>
  <c r="M5" i="6"/>
  <c r="L5" i="6"/>
  <c r="B4" i="6"/>
  <c r="B16" i="5"/>
  <c r="C3" i="5" s="1"/>
  <c r="B19" i="3"/>
  <c r="C16" i="3" s="1"/>
  <c r="B19" i="2"/>
  <c r="C18" i="2" s="1"/>
  <c r="C6" i="2"/>
  <c r="C7" i="2"/>
  <c r="B19" i="1"/>
  <c r="C17" i="1" s="1"/>
  <c r="B1" i="6" l="1"/>
  <c r="C4" i="5"/>
  <c r="C2" i="5"/>
  <c r="C11" i="5"/>
  <c r="C5" i="5"/>
  <c r="C12" i="5"/>
  <c r="C9" i="5"/>
  <c r="C6" i="5"/>
  <c r="C8" i="5"/>
  <c r="C13" i="5"/>
  <c r="C10" i="5"/>
  <c r="C14" i="5"/>
  <c r="C15" i="5"/>
  <c r="C7" i="5"/>
  <c r="C13" i="3"/>
  <c r="C3" i="3"/>
  <c r="C7" i="3"/>
  <c r="C11" i="3"/>
  <c r="C9" i="3"/>
  <c r="C6" i="3"/>
  <c r="C14" i="3"/>
  <c r="C8" i="3"/>
  <c r="C17" i="3"/>
  <c r="C2" i="3"/>
  <c r="C10" i="3"/>
  <c r="C18" i="3"/>
  <c r="C5" i="3"/>
  <c r="C4" i="3"/>
  <c r="C12" i="3"/>
  <c r="C15" i="3"/>
  <c r="C4" i="2"/>
  <c r="C2" i="2"/>
  <c r="C5" i="2"/>
  <c r="C3" i="2"/>
  <c r="C10" i="2"/>
  <c r="C11" i="2"/>
  <c r="C13" i="2"/>
  <c r="C9" i="2"/>
  <c r="C14" i="2"/>
  <c r="C15" i="2"/>
  <c r="C8" i="2"/>
  <c r="C12" i="2"/>
  <c r="C16" i="2"/>
  <c r="C17" i="2"/>
  <c r="C12" i="1"/>
  <c r="C14" i="1"/>
  <c r="C6" i="1"/>
  <c r="C3" i="1"/>
  <c r="C18" i="1"/>
  <c r="C8" i="1"/>
  <c r="C10" i="1"/>
  <c r="C7" i="1"/>
  <c r="C11" i="1"/>
  <c r="C15" i="1"/>
  <c r="C13" i="1"/>
  <c r="C16" i="1"/>
  <c r="C4" i="1"/>
  <c r="C9" i="1"/>
  <c r="C5" i="1"/>
  <c r="C2" i="1"/>
  <c r="C5" i="6" l="1"/>
  <c r="C9" i="6"/>
  <c r="C13" i="6"/>
  <c r="C4" i="6"/>
  <c r="C8" i="6"/>
  <c r="C12" i="6"/>
  <c r="C6" i="6"/>
  <c r="C10" i="6"/>
  <c r="C2" i="6"/>
  <c r="C3" i="6"/>
  <c r="C11" i="6"/>
  <c r="C7" i="6"/>
</calcChain>
</file>

<file path=xl/sharedStrings.xml><?xml version="1.0" encoding="utf-8"?>
<sst xmlns="http://schemas.openxmlformats.org/spreadsheetml/2006/main" count="74" uniqueCount="49">
  <si>
    <t>Конечное потребление ТЭР в РБ</t>
  </si>
  <si>
    <t>газ природный, включая попутный</t>
  </si>
  <si>
    <t>уголь</t>
  </si>
  <si>
    <t>торф топливный</t>
  </si>
  <si>
    <t>дрова</t>
  </si>
  <si>
    <t>брикеты из торфа</t>
  </si>
  <si>
    <t>бензин автомобильный</t>
  </si>
  <si>
    <t xml:space="preserve">топливо дизельное </t>
  </si>
  <si>
    <t>мазут топочный</t>
  </si>
  <si>
    <t>газы углеводородные сжиженные</t>
  </si>
  <si>
    <t>газы углеводородные нефтепереработки</t>
  </si>
  <si>
    <t>топливо реактивное типа керосина</t>
  </si>
  <si>
    <t>керосин прочий</t>
  </si>
  <si>
    <t>топливо печное бытовое</t>
  </si>
  <si>
    <t>кокс, коксик и косовая мелочь</t>
  </si>
  <si>
    <t>прочие виды топлива</t>
  </si>
  <si>
    <t>электрическая энергия</t>
  </si>
  <si>
    <t>тепловая энергия</t>
  </si>
  <si>
    <t>Конечное потребление ТЭР по секторам потребления</t>
  </si>
  <si>
    <t>промышленность</t>
  </si>
  <si>
    <t>строительство</t>
  </si>
  <si>
    <t>сельское, лесно и рыбное хозяйство</t>
  </si>
  <si>
    <t>транспорт</t>
  </si>
  <si>
    <t>сектор услуг</t>
  </si>
  <si>
    <t>жилищный сектор</t>
  </si>
  <si>
    <t>производство продуктов питания, напитков и табачных изделий</t>
  </si>
  <si>
    <t>производство текстильных изделий, одежды, изделий из кожи и меха</t>
  </si>
  <si>
    <t>производство изделий из дерева и бумаги; полиграфическая деятельность и тиражирование записанных носителей информации</t>
  </si>
  <si>
    <t>производство кокса и продуктов нефтепереработки</t>
  </si>
  <si>
    <t>производство химических продуктов</t>
  </si>
  <si>
    <t>производство резиновых и пластмассовых изделий, прочих неметаллических минеральных продуктов</t>
  </si>
  <si>
    <t>металлургическое производство, производство готовых металлических изделий, кроме машин и оборудования</t>
  </si>
  <si>
    <t>производство машин и оборудования, не включенных в другие группировки</t>
  </si>
  <si>
    <t>производство транспортных средств</t>
  </si>
  <si>
    <t>производство прочих готовых изделий</t>
  </si>
  <si>
    <t>снабжение электроэнергией, газом, паром, горячей водой и кондиционированным воздухом</t>
  </si>
  <si>
    <t>горнодобывающая промышленность</t>
  </si>
  <si>
    <t>КЭС</t>
  </si>
  <si>
    <t>ТЭЦ</t>
  </si>
  <si>
    <t>ТЭЦ, мини-ТЭЦ, ГПА, ГТУ организаций</t>
  </si>
  <si>
    <t>районные котельные</t>
  </si>
  <si>
    <t>котельные установки организаций</t>
  </si>
  <si>
    <t>вего газа потреблено</t>
  </si>
  <si>
    <t>отпущено населению</t>
  </si>
  <si>
    <t>природный газ как сырье</t>
  </si>
  <si>
    <t>сельское, лесное и рыбное хозяйство</t>
  </si>
  <si>
    <t>услуги</t>
  </si>
  <si>
    <t>топочный мазут</t>
  </si>
  <si>
    <t>Потребление топлива на производство теплоты и электроэнергии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</si>
</sst>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0" fontId="0" fillId="0" borderId="0" xfId="1" applyNumberFormat="1" applyFont="1"/>
    <xf numFmtId="1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890035578961653E-2"/>
          <c:y val="7.1447499549891089E-2"/>
          <c:w val="0.84895533874586959"/>
          <c:h val="0.67418961376851472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74-4474-8BDC-11FBF3722B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74-4474-8BDC-11FBF3722B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A74-4474-8BDC-11FBF3722B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74-4474-8BDC-11FBF3722B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A74-4474-8BDC-11FBF3722BE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A74-4474-8BDC-11FBF3722BE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74-4474-8BDC-11FBF3722BE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A74-4474-8BDC-11FBF3722BE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74-4474-8BDC-11FBF3722BE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74-4474-8BDC-11FBF3722BE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74-4474-8BDC-11FBF3722BE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A74-4474-8BDC-11FBF3722BE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74-4474-8BDC-11FBF3722BE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74-4474-8BDC-11FBF3722BE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74-4474-8BDC-11FBF3722BE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74-4474-8BDC-11FBF3722BE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A74-4474-8BDC-11FBF3722BE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A74-4474-8BDC-11FBF3722BEF}"/>
              </c:ext>
            </c:extLst>
          </c:dPt>
          <c:dLbls>
            <c:dLbl>
              <c:idx val="0"/>
              <c:layout>
                <c:manualLayout>
                  <c:x val="-3.4331721802498529E-2"/>
                  <c:y val="-0.1871914218116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A74-4474-8BDC-11FBF3722BEF}"/>
                </c:ext>
              </c:extLst>
            </c:dLbl>
            <c:dLbl>
              <c:idx val="1"/>
              <c:layout>
                <c:manualLayout>
                  <c:x val="3.196401685060192E-2"/>
                  <c:y val="-0.23348607451774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A74-4474-8BDC-11FBF3722BEF}"/>
                </c:ext>
              </c:extLst>
            </c:dLbl>
            <c:dLbl>
              <c:idx val="3"/>
              <c:layout>
                <c:manualLayout>
                  <c:x val="2.0717464937459032E-2"/>
                  <c:y val="-0.1831657998372000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048116611892515"/>
                      <c:h val="5.07507309515175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A74-4474-8BDC-11FBF3722BEF}"/>
                </c:ext>
              </c:extLst>
            </c:dLbl>
            <c:dLbl>
              <c:idx val="4"/>
              <c:layout>
                <c:manualLayout>
                  <c:x val="3.8475205468317127E-2"/>
                  <c:y val="-0.169076122926646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71917378656054"/>
                      <c:h val="5.07507309515175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74-4474-8BDC-11FBF3722BEF}"/>
                </c:ext>
              </c:extLst>
            </c:dLbl>
            <c:dLbl>
              <c:idx val="5"/>
              <c:layout>
                <c:manualLayout>
                  <c:x val="3.9067131706291058E-2"/>
                  <c:y val="-0.152973635028870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A74-4474-8BDC-11FBF3722BEF}"/>
                </c:ext>
              </c:extLst>
            </c:dLbl>
            <c:dLbl>
              <c:idx val="6"/>
              <c:layout>
                <c:manualLayout>
                  <c:x val="6.1560328749307225E-2"/>
                  <c:y val="-8.6550872450545074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7-5A74-4474-8BDC-11FBF3722BEF}"/>
                </c:ext>
              </c:extLst>
            </c:dLbl>
            <c:dLbl>
              <c:idx val="7"/>
              <c:layout>
                <c:manualLayout>
                  <c:x val="8.0501968364478912E-2"/>
                  <c:y val="-0.185178610824422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024250518844326E-2"/>
                      <c:h val="5.07507309515175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A74-4474-8BDC-11FBF3722BEF}"/>
                </c:ext>
              </c:extLst>
            </c:dLbl>
            <c:dLbl>
              <c:idx val="8"/>
              <c:layout>
                <c:manualLayout>
                  <c:x val="5.0905656465773254E-2"/>
                  <c:y val="-5.03202746805495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A74-4474-8BDC-11FBF3722BEF}"/>
                </c:ext>
              </c:extLst>
            </c:dLbl>
            <c:dLbl>
              <c:idx val="9"/>
              <c:layout>
                <c:manualLayout>
                  <c:x val="5.3273361417669862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5A74-4474-8BDC-11FBF3722BEF}"/>
                </c:ext>
              </c:extLst>
            </c:dLbl>
            <c:dLbl>
              <c:idx val="12"/>
              <c:layout>
                <c:manualLayout>
                  <c:x val="3.0780164374653699E-2"/>
                  <c:y val="6.0384329616659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5A74-4474-8BDC-11FBF3722BEF}"/>
                </c:ext>
              </c:extLst>
            </c:dLbl>
            <c:dLbl>
              <c:idx val="13"/>
              <c:layout>
                <c:manualLayout>
                  <c:x val="6.0968355902968098E-2"/>
                  <c:y val="0.122781470220540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927094076561486E-2"/>
                      <c:h val="5.07507309515175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5A74-4474-8BDC-11FBF3722BEF}"/>
                </c:ext>
              </c:extLst>
            </c:dLbl>
            <c:dLbl>
              <c:idx val="14"/>
              <c:layout>
                <c:manualLayout>
                  <c:x val="4.1434836658187674E-2"/>
                  <c:y val="0.17712736687553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5A74-4474-8BDC-11FBF3722BEF}"/>
                </c:ext>
              </c:extLst>
            </c:dLbl>
            <c:dLbl>
              <c:idx val="15"/>
              <c:layout>
                <c:manualLayout>
                  <c:x val="3.5515574278444841E-3"/>
                  <c:y val="0.1569992570033143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5A74-4474-8BDC-11FBF3722BE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'ТЭР по РБ'!$A$2:$A$18</c:f>
              <c:strCache>
                <c:ptCount val="17"/>
                <c:pt idx="0">
                  <c:v>бензин автомобильный</c:v>
                </c:pt>
                <c:pt idx="1">
                  <c:v>брикеты из торфа</c:v>
                </c:pt>
                <c:pt idx="2">
                  <c:v>газ природный, включая попутный</c:v>
                </c:pt>
                <c:pt idx="3">
                  <c:v>газы углеводородные нефтепереработки</c:v>
                </c:pt>
                <c:pt idx="4">
                  <c:v>газы углеводородные сжиженные</c:v>
                </c:pt>
                <c:pt idx="5">
                  <c:v>дрова</c:v>
                </c:pt>
                <c:pt idx="6">
                  <c:v>керосин прочий</c:v>
                </c:pt>
                <c:pt idx="7">
                  <c:v>кокс, коксик и косовая мелочь</c:v>
                </c:pt>
                <c:pt idx="8">
                  <c:v>мазут топочный</c:v>
                </c:pt>
                <c:pt idx="9">
                  <c:v>прочие виды топлива</c:v>
                </c:pt>
                <c:pt idx="10">
                  <c:v>тепловая энергия</c:v>
                </c:pt>
                <c:pt idx="11">
                  <c:v>топливо дизельное </c:v>
                </c:pt>
                <c:pt idx="12">
                  <c:v>топливо печное бытовое</c:v>
                </c:pt>
                <c:pt idx="13">
                  <c:v>топливо реактивное типа керосина</c:v>
                </c:pt>
                <c:pt idx="14">
                  <c:v>торф топливный</c:v>
                </c:pt>
                <c:pt idx="15">
                  <c:v>уголь</c:v>
                </c:pt>
                <c:pt idx="16">
                  <c:v>электрическая энергия</c:v>
                </c:pt>
              </c:strCache>
            </c:strRef>
          </c:cat>
          <c:val>
            <c:numRef>
              <c:f>'ТЭР по РБ'!$C$2:$C$18</c:f>
              <c:numCache>
                <c:formatCode>0.0%</c:formatCode>
                <c:ptCount val="17"/>
                <c:pt idx="0">
                  <c:v>6.4801993907504851E-2</c:v>
                </c:pt>
                <c:pt idx="1">
                  <c:v>1.1987182023183132E-2</c:v>
                </c:pt>
                <c:pt idx="2">
                  <c:v>0.16857221980456541</c:v>
                </c:pt>
                <c:pt idx="3">
                  <c:v>3.3429600031649326E-2</c:v>
                </c:pt>
                <c:pt idx="4">
                  <c:v>8.3079479368595964E-3</c:v>
                </c:pt>
                <c:pt idx="5">
                  <c:v>3.1372393875855518E-2</c:v>
                </c:pt>
                <c:pt idx="6">
                  <c:v>7.9123313684377106E-5</c:v>
                </c:pt>
                <c:pt idx="7">
                  <c:v>1.3055346757922222E-3</c:v>
                </c:pt>
                <c:pt idx="8">
                  <c:v>1.1987182023183132E-2</c:v>
                </c:pt>
                <c:pt idx="9">
                  <c:v>6.2507417810657908E-3</c:v>
                </c:pt>
                <c:pt idx="10">
                  <c:v>0.30672152549748782</c:v>
                </c:pt>
                <c:pt idx="11">
                  <c:v>0.16065988843612772</c:v>
                </c:pt>
                <c:pt idx="12">
                  <c:v>1.2659730189500337E-3</c:v>
                </c:pt>
                <c:pt idx="13">
                  <c:v>7.0419749179095621E-3</c:v>
                </c:pt>
                <c:pt idx="14">
                  <c:v>1.7802745578984849E-3</c:v>
                </c:pt>
                <c:pt idx="15">
                  <c:v>2.3499624164259998E-2</c:v>
                </c:pt>
                <c:pt idx="16">
                  <c:v>0.16093682003402301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4-4474-8BDC-11FBF3722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  <c:secondPiePt val="3"/>
          <c:secondPiePt val="4"/>
          <c:secondPiePt val="5"/>
          <c:secondPiePt val="6"/>
          <c:secondPiePt val="7"/>
          <c:secondPiePt val="8"/>
          <c:secondPiePt val="9"/>
          <c:secondPiePt val="12"/>
          <c:secondPiePt val="13"/>
          <c:secondPiePt val="14"/>
          <c:secondPiePt val="15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6-4774-9501-52008911EB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96-4774-9501-52008911EB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6-4774-9501-52008911EBE4}"/>
              </c:ext>
            </c:extLst>
          </c:dPt>
          <c:dLbls>
            <c:dLbl>
              <c:idx val="0"/>
              <c:layout>
                <c:manualLayout>
                  <c:x val="8.824682365187933E-2"/>
                  <c:y val="8.602677777384468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796-4774-9501-52008911EBE4}"/>
                </c:ext>
              </c:extLst>
            </c:dLbl>
            <c:dLbl>
              <c:idx val="4"/>
              <c:layout>
                <c:manualLayout>
                  <c:x val="-4.8285997847254757E-2"/>
                  <c:y val="-2.775057347543375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796-4774-9501-52008911EBE4}"/>
                </c:ext>
              </c:extLst>
            </c:dLbl>
            <c:dLbl>
              <c:idx val="5"/>
              <c:layout>
                <c:manualLayout>
                  <c:x val="3.4965722579046524E-2"/>
                  <c:y val="-3.330068817052050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796-4774-9501-52008911EBE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'по секторам потребления'!$A$2:$A$7</c:f>
              <c:strCache>
                <c:ptCount val="6"/>
                <c:pt idx="0">
                  <c:v>промышленность</c:v>
                </c:pt>
                <c:pt idx="1">
                  <c:v>жилищный сектор</c:v>
                </c:pt>
                <c:pt idx="2">
                  <c:v>транспорт</c:v>
                </c:pt>
                <c:pt idx="3">
                  <c:v>сектор услуг</c:v>
                </c:pt>
                <c:pt idx="4">
                  <c:v>сельское, лесно и рыбное хозяйство</c:v>
                </c:pt>
                <c:pt idx="5">
                  <c:v>строительство</c:v>
                </c:pt>
              </c:strCache>
            </c:strRef>
          </c:cat>
          <c:val>
            <c:numRef>
              <c:f>'по секторам потребления'!$C$2:$C$7</c:f>
              <c:numCache>
                <c:formatCode>0.00%</c:formatCode>
                <c:ptCount val="6"/>
                <c:pt idx="0">
                  <c:v>0.33342564386596513</c:v>
                </c:pt>
                <c:pt idx="1">
                  <c:v>0.28298453139217472</c:v>
                </c:pt>
                <c:pt idx="2">
                  <c:v>0.21406812517308224</c:v>
                </c:pt>
                <c:pt idx="3">
                  <c:v>9.5937017842307237E-2</c:v>
                </c:pt>
                <c:pt idx="4">
                  <c:v>6.4248130711714202E-2</c:v>
                </c:pt>
                <c:pt idx="5">
                  <c:v>9.3365510147564983E-3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6-4774-9501-52008911EB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890035578961653E-2"/>
          <c:y val="7.1447499549891089E-2"/>
          <c:w val="0.84895533874586959"/>
          <c:h val="0.67418961376851472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E6-46CF-9431-4693106442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E6-46CF-9431-4693106442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E6-46CF-9431-4693106442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E6-46CF-9431-4693106442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E6-46CF-9431-4693106442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E6-46CF-9431-4693106442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5E6-46CF-9431-4693106442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5E6-46CF-9431-4693106442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5E6-46CF-9431-4693106442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5E6-46CF-9431-4693106442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5E6-46CF-9431-4693106442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5E6-46CF-9431-4693106442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5E6-46CF-9431-4693106442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5E6-46CF-9431-4693106442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5E6-46CF-9431-4693106442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5E6-46CF-9431-4693106442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5E6-46CF-9431-4693106442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5E6-46CF-9431-469310644210}"/>
              </c:ext>
            </c:extLst>
          </c:dPt>
          <c:dLbls>
            <c:dLbl>
              <c:idx val="0"/>
              <c:layout>
                <c:manualLayout>
                  <c:x val="-3.4331721802498529E-2"/>
                  <c:y val="-0.1871914218116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5E6-46CF-9431-469310644210}"/>
                </c:ext>
              </c:extLst>
            </c:dLbl>
            <c:dLbl>
              <c:idx val="1"/>
              <c:layout>
                <c:manualLayout>
                  <c:x val="1.775778713922329E-2"/>
                  <c:y val="0.130832714169428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5E6-46CF-9431-469310644210}"/>
                </c:ext>
              </c:extLst>
            </c:dLbl>
            <c:dLbl>
              <c:idx val="2"/>
              <c:layout>
                <c:manualLayout>
                  <c:x val="-3.0780164374653699E-2"/>
                  <c:y val="5.23330856677714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5E6-46CF-9431-469310644210}"/>
                </c:ext>
              </c:extLst>
            </c:dLbl>
            <c:dLbl>
              <c:idx val="3"/>
              <c:layout>
                <c:manualLayout>
                  <c:x val="-3.373970234779386E-2"/>
                  <c:y val="5.633493428409860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77690477202544"/>
                      <c:h val="5.07507309515175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5E6-46CF-9431-469310644210}"/>
                </c:ext>
              </c:extLst>
            </c:dLbl>
            <c:dLbl>
              <c:idx val="4"/>
              <c:layout>
                <c:manualLayout>
                  <c:x val="1.5982055033666159E-2"/>
                  <c:y val="-6.779559476504314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376786498637913"/>
                      <c:h val="5.07507309515175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5E6-46CF-9431-469310644210}"/>
                </c:ext>
              </c:extLst>
            </c:dLbl>
            <c:dLbl>
              <c:idx val="5"/>
              <c:layout>
                <c:manualLayout>
                  <c:x val="0"/>
                  <c:y val="-0.1831657998372000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E5E6-46CF-9431-469310644210}"/>
                </c:ext>
              </c:extLst>
            </c:dLbl>
            <c:dLbl>
              <c:idx val="6"/>
              <c:layout>
                <c:manualLayout>
                  <c:x val="-5.919262379741096E-4"/>
                  <c:y val="-0.132845525156650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72096503925169"/>
                      <c:h val="6.91750834920337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E5E6-46CF-9431-469310644210}"/>
                </c:ext>
              </c:extLst>
            </c:dLbl>
            <c:dLbl>
              <c:idx val="7"/>
              <c:layout>
                <c:manualLayout>
                  <c:x val="8.2869673316375167E-2"/>
                  <c:y val="-0.112717415284430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846141684955789E-2"/>
                      <c:h val="5.07507309515175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E5E6-46CF-9431-469310644210}"/>
                </c:ext>
              </c:extLst>
            </c:dLbl>
            <c:dLbl>
              <c:idx val="8"/>
              <c:layout>
                <c:manualLayout>
                  <c:x val="3.1964063458966942E-2"/>
                  <c:y val="-5.03202746805495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750736598603539"/>
                      <c:h val="4.81491331282696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E5E6-46CF-9431-469310644210}"/>
                </c:ext>
              </c:extLst>
            </c:dLbl>
            <c:dLbl>
              <c:idx val="9"/>
              <c:layout>
                <c:manualLayout>
                  <c:x val="5.3273361417669862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E5E6-46CF-9431-469310644210}"/>
                </c:ext>
              </c:extLst>
            </c:dLbl>
            <c:dLbl>
              <c:idx val="11"/>
              <c:layout>
                <c:manualLayout>
                  <c:x val="0"/>
                  <c:y val="0.150960824041648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E5E6-46CF-9431-46931064421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'по промышленности'!$A$2:$A$13</c:f>
              <c:strCache>
                <c:ptCount val="12"/>
                <c:pt idx="0">
                  <c:v>производство кокса и продуктов нефтепереработки</c:v>
                </c:pt>
                <c:pt idx="1">
                  <c:v>производство резиновых и пластмассовых изделий, прочих неметаллических минеральных продуктов</c:v>
                </c:pt>
                <c:pt idx="2">
                  <c:v>производство химических продуктов</c:v>
                </c:pt>
                <c:pt idx="3">
                  <c:v>производство продуктов питания, напитков и табачных изделий</c:v>
                </c:pt>
                <c:pt idx="4">
                  <c:v>производство изделий из дерева и бумаги; полиграфическая деятельность и тиражирование записанных носителей информации</c:v>
                </c:pt>
                <c:pt idx="5">
                  <c:v>металлургическое производство, производство готовых металлических изделий, кроме машин и оборудования</c:v>
                </c:pt>
                <c:pt idx="6">
                  <c:v>производство машин и оборудования, не включенных в другие группировки</c:v>
                </c:pt>
                <c:pt idx="7">
                  <c:v>снабжение электроэнергией, газом, паром, горячей водой и кондиционированным воздухом</c:v>
                </c:pt>
                <c:pt idx="8">
                  <c:v>производство прочих готовых изделий</c:v>
                </c:pt>
                <c:pt idx="9">
                  <c:v>горнодобывающая промышленность</c:v>
                </c:pt>
                <c:pt idx="10">
                  <c:v>производство транспортных средств</c:v>
                </c:pt>
                <c:pt idx="11">
                  <c:v>производство текстильных изделий, одежды, изделий из кожи и меха</c:v>
                </c:pt>
              </c:strCache>
            </c:strRef>
          </c:cat>
          <c:val>
            <c:numRef>
              <c:f>'по промышленности'!$C$2:$C$13</c:f>
              <c:numCache>
                <c:formatCode>0.00%</c:formatCode>
                <c:ptCount val="12"/>
                <c:pt idx="0">
                  <c:v>0.26981490270526814</c:v>
                </c:pt>
                <c:pt idx="1">
                  <c:v>0.18818224964404368</c:v>
                </c:pt>
                <c:pt idx="2">
                  <c:v>0.15163739914570479</c:v>
                </c:pt>
                <c:pt idx="3">
                  <c:v>0.11639772187944945</c:v>
                </c:pt>
                <c:pt idx="4">
                  <c:v>8.2819174181300428E-2</c:v>
                </c:pt>
                <c:pt idx="5">
                  <c:v>6.0987185571903177E-2</c:v>
                </c:pt>
                <c:pt idx="6">
                  <c:v>2.895111532985287E-2</c:v>
                </c:pt>
                <c:pt idx="7">
                  <c:v>2.895111532985287E-2</c:v>
                </c:pt>
                <c:pt idx="8">
                  <c:v>2.2187944945420028E-2</c:v>
                </c:pt>
                <c:pt idx="9">
                  <c:v>1.9814902705268155E-2</c:v>
                </c:pt>
                <c:pt idx="10">
                  <c:v>1.5306122448979591E-2</c:v>
                </c:pt>
                <c:pt idx="11">
                  <c:v>1.4950166112956811E-2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5E6-46CF-9431-469310644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5"/>
          <c:secondPiePt val="6"/>
          <c:secondPiePt val="7"/>
          <c:secondPiePt val="8"/>
          <c:secondPiePt val="9"/>
          <c:secondPiePt val="10"/>
          <c:secondPiePt val="1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4235734083261273"/>
          <c:w val="1"/>
          <c:h val="0.24556579324405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890035578961653E-2"/>
          <c:y val="7.1447499549891089E-2"/>
          <c:w val="0.84895533874586959"/>
          <c:h val="0.67418961376851472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B5-4BDC-858C-3C1A685705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B5-4BDC-858C-3C1A685705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B5-4BDC-858C-3C1A685705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B5-4BDC-858C-3C1A685705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B5-4BDC-858C-3C1A685705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B5-4BDC-858C-3C1A6857056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BB5-4BDC-858C-3C1A685705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BB5-4BDC-858C-3C1A685705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BB5-4BDC-858C-3C1A6857056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BB5-4BDC-858C-3C1A6857056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BB5-4BDC-858C-3C1A6857056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BB5-4BDC-858C-3C1A6857056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BB5-4BDC-858C-3C1A6857056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BB5-4BDC-858C-3C1A6857056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BB5-4BDC-858C-3C1A6857056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BB5-4BDC-858C-3C1A6857056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BB5-4BDC-858C-3C1A6857056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BB5-4BDC-858C-3C1A6857056A}"/>
              </c:ext>
            </c:extLst>
          </c:dPt>
          <c:dLbls>
            <c:dLbl>
              <c:idx val="0"/>
              <c:layout>
                <c:manualLayout>
                  <c:x val="-3.4331721802498529E-2"/>
                  <c:y val="-0.1871914218116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BB5-4BDC-858C-3C1A6857056A}"/>
                </c:ext>
              </c:extLst>
            </c:dLbl>
            <c:dLbl>
              <c:idx val="3"/>
              <c:layout>
                <c:manualLayout>
                  <c:x val="1.8349759985562594E-2"/>
                  <c:y val="-1.477605739173644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048116611892515"/>
                      <c:h val="5.07507309515175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BB5-4BDC-858C-3C1A6857056A}"/>
                </c:ext>
              </c:extLst>
            </c:dLbl>
            <c:dLbl>
              <c:idx val="4"/>
              <c:layout>
                <c:manualLayout>
                  <c:x val="0"/>
                  <c:y val="-5.829649555711683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BB5-4BDC-858C-3C1A6857056A}"/>
                </c:ext>
              </c:extLst>
            </c:dLbl>
            <c:dLbl>
              <c:idx val="5"/>
              <c:layout>
                <c:manualLayout>
                  <c:x val="1.539008218732685E-2"/>
                  <c:y val="-0.180143396176725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BB5-4BDC-858C-3C1A6857056A}"/>
                </c:ext>
              </c:extLst>
            </c:dLbl>
            <c:dLbl>
              <c:idx val="6"/>
              <c:layout>
                <c:manualLayout>
                  <c:x val="3.196401685060192E-2"/>
                  <c:y val="-0.23348607451774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DBB5-4BDC-858C-3C1A6857056A}"/>
                </c:ext>
              </c:extLst>
            </c:dLbl>
            <c:dLbl>
              <c:idx val="7"/>
              <c:layout>
                <c:manualLayout>
                  <c:x val="4.2618689134135891E-2"/>
                  <c:y val="-0.224439861933273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BB5-4BDC-858C-3C1A6857056A}"/>
                </c:ext>
              </c:extLst>
            </c:dLbl>
            <c:dLbl>
              <c:idx val="8"/>
              <c:layout>
                <c:manualLayout>
                  <c:x val="4.8537951513876985E-2"/>
                  <c:y val="-0.220039080326739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DBB5-4BDC-858C-3C1A6857056A}"/>
                </c:ext>
              </c:extLst>
            </c:dLbl>
            <c:dLbl>
              <c:idx val="9"/>
              <c:layout>
                <c:manualLayout>
                  <c:x val="4.4986394086032333E-2"/>
                  <c:y val="-0.172734836275331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DBB5-4BDC-858C-3C1A6857056A}"/>
                </c:ext>
              </c:extLst>
            </c:dLbl>
            <c:dLbl>
              <c:idx val="10"/>
              <c:layout>
                <c:manualLayout>
                  <c:x val="6.5111886177152051E-2"/>
                  <c:y val="-0.1169665377734332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024250518844326E-2"/>
                      <c:h val="5.07507309515175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DBB5-4BDC-858C-3C1A6857056A}"/>
                </c:ext>
              </c:extLst>
            </c:dLbl>
            <c:dLbl>
              <c:idx val="11"/>
              <c:layout>
                <c:manualLayout>
                  <c:x val="7.5766558460686029E-2"/>
                  <c:y val="-3.85532725009018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DBB5-4BDC-858C-3C1A6857056A}"/>
                </c:ext>
              </c:extLst>
            </c:dLbl>
            <c:dLbl>
              <c:idx val="12"/>
              <c:layout>
                <c:manualLayout>
                  <c:x val="4.7354099037928768E-2"/>
                  <c:y val="3.740664365554546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DBB5-4BDC-858C-3C1A6857056A}"/>
                </c:ext>
              </c:extLst>
            </c:dLbl>
            <c:dLbl>
              <c:idx val="13"/>
              <c:layout>
                <c:manualLayout>
                  <c:x val="-5.919262379741096E-4"/>
                  <c:y val="0.14557976139447254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671917378656054"/>
                      <c:h val="5.07507309515175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DBB5-4BDC-858C-3C1A6857056A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'ТЭР по промышленности'!$A$2:$A$15</c:f>
              <c:strCache>
                <c:ptCount val="14"/>
                <c:pt idx="0">
                  <c:v>тепловая энергия</c:v>
                </c:pt>
                <c:pt idx="1">
                  <c:v>электрическая энергия</c:v>
                </c:pt>
                <c:pt idx="2">
                  <c:v>газ природный, включая попутный</c:v>
                </c:pt>
                <c:pt idx="3">
                  <c:v>газы углеводородные нефтепереработки</c:v>
                </c:pt>
                <c:pt idx="4">
                  <c:v>уголь</c:v>
                </c:pt>
                <c:pt idx="5">
                  <c:v>мазут топочный</c:v>
                </c:pt>
                <c:pt idx="6">
                  <c:v>брикеты из торфа</c:v>
                </c:pt>
                <c:pt idx="7">
                  <c:v>топливо дизельное </c:v>
                </c:pt>
                <c:pt idx="8">
                  <c:v>прочие виды топлива</c:v>
                </c:pt>
                <c:pt idx="9">
                  <c:v>торф топливный</c:v>
                </c:pt>
                <c:pt idx="10">
                  <c:v>кокс, коксик и косовая мелочь</c:v>
                </c:pt>
                <c:pt idx="11">
                  <c:v>дрова</c:v>
                </c:pt>
                <c:pt idx="12">
                  <c:v>бензин автомобильный</c:v>
                </c:pt>
                <c:pt idx="13">
                  <c:v>газы углеводородные сжиженные</c:v>
                </c:pt>
              </c:strCache>
            </c:strRef>
          </c:cat>
          <c:val>
            <c:numRef>
              <c:f>'ТЭР по промышленности'!$C$2:$C$15</c:f>
              <c:numCache>
                <c:formatCode>0.00%</c:formatCode>
                <c:ptCount val="14"/>
                <c:pt idx="0">
                  <c:v>0.33993830090175603</c:v>
                </c:pt>
                <c:pt idx="1">
                  <c:v>0.23089700996677742</c:v>
                </c:pt>
                <c:pt idx="2">
                  <c:v>0.16990982439487423</c:v>
                </c:pt>
                <c:pt idx="3">
                  <c:v>0.10026103464641671</c:v>
                </c:pt>
                <c:pt idx="4">
                  <c:v>6.9767441860465115E-2</c:v>
                </c:pt>
                <c:pt idx="5">
                  <c:v>3.4409112482202187E-2</c:v>
                </c:pt>
                <c:pt idx="6">
                  <c:v>1.6729947793070715E-2</c:v>
                </c:pt>
                <c:pt idx="7">
                  <c:v>1.2933080208827717E-2</c:v>
                </c:pt>
                <c:pt idx="8">
                  <c:v>1.269577598481253E-2</c:v>
                </c:pt>
                <c:pt idx="9">
                  <c:v>5.2206929283341247E-3</c:v>
                </c:pt>
                <c:pt idx="10">
                  <c:v>3.9155196962505929E-3</c:v>
                </c:pt>
                <c:pt idx="11">
                  <c:v>2.4916943521594683E-3</c:v>
                </c:pt>
                <c:pt idx="12">
                  <c:v>5.9326056003796866E-4</c:v>
                </c:pt>
                <c:pt idx="13">
                  <c:v>2.3730422401518748E-4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BB5-4BDC-858C-3C1A68570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5"/>
          <c:secondPiePt val="6"/>
          <c:secondPiePt val="7"/>
          <c:secondPiePt val="8"/>
          <c:secondPiePt val="9"/>
          <c:secondPiePt val="10"/>
          <c:secondPiePt val="11"/>
          <c:secondPiePt val="12"/>
          <c:secondPiePt val="13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890035578961653E-2"/>
          <c:y val="7.1447499549891089E-2"/>
          <c:w val="0.84895533874586959"/>
          <c:h val="0.67418961376851472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E4-4795-B10F-E8B106E571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E4-4795-B10F-E8B106E571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E4-4795-B10F-E8B106E571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E4-4795-B10F-E8B106E571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E4-4795-B10F-E8B106E571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E4-4795-B10F-E8B106E571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2E4-4795-B10F-E8B106E571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2E4-4795-B10F-E8B106E571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2E4-4795-B10F-E8B106E571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2E4-4795-B10F-E8B106E5717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2E4-4795-B10F-E8B106E571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2E4-4795-B10F-E8B106E5717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2E4-4795-B10F-E8B106E571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2E4-4795-B10F-E8B106E5717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2E4-4795-B10F-E8B106E5717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2E4-4795-B10F-E8B106E5717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2E4-4795-B10F-E8B106E5717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2E4-4795-B10F-E8B106E57177}"/>
              </c:ext>
            </c:extLst>
          </c:dPt>
          <c:dLbls>
            <c:dLbl>
              <c:idx val="0"/>
              <c:layout>
                <c:manualLayout>
                  <c:x val="-3.4331721802498529E-2"/>
                  <c:y val="-0.1871914218116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2E4-4795-B10F-E8B106E57177}"/>
                </c:ext>
              </c:extLst>
            </c:dLbl>
            <c:dLbl>
              <c:idx val="3"/>
              <c:layout>
                <c:manualLayout>
                  <c:x val="1.8349759985562594E-2"/>
                  <c:y val="-1.477605739173644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048116611892515"/>
                      <c:h val="5.07507309515175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2E4-4795-B10F-E8B106E57177}"/>
                </c:ext>
              </c:extLst>
            </c:dLbl>
            <c:dLbl>
              <c:idx val="4"/>
              <c:layout>
                <c:manualLayout>
                  <c:x val="0"/>
                  <c:y val="-5.829649555711683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2E4-4795-B10F-E8B106E57177}"/>
                </c:ext>
              </c:extLst>
            </c:dLbl>
            <c:dLbl>
              <c:idx val="5"/>
              <c:layout>
                <c:manualLayout>
                  <c:x val="1.539008218732685E-2"/>
                  <c:y val="-0.180143396176725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2E4-4795-B10F-E8B106E57177}"/>
                </c:ext>
              </c:extLst>
            </c:dLbl>
            <c:dLbl>
              <c:idx val="6"/>
              <c:layout>
                <c:manualLayout>
                  <c:x val="3.196401685060192E-2"/>
                  <c:y val="-0.23348607451774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B2E4-4795-B10F-E8B106E57177}"/>
                </c:ext>
              </c:extLst>
            </c:dLbl>
            <c:dLbl>
              <c:idx val="7"/>
              <c:layout>
                <c:manualLayout>
                  <c:x val="4.2618689134135891E-2"/>
                  <c:y val="-0.224439861933273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B2E4-4795-B10F-E8B106E57177}"/>
                </c:ext>
              </c:extLst>
            </c:dLbl>
            <c:dLbl>
              <c:idx val="8"/>
              <c:layout>
                <c:manualLayout>
                  <c:x val="4.8537951513876985E-2"/>
                  <c:y val="-0.220039080326739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B2E4-4795-B10F-E8B106E57177}"/>
                </c:ext>
              </c:extLst>
            </c:dLbl>
            <c:dLbl>
              <c:idx val="9"/>
              <c:layout>
                <c:manualLayout>
                  <c:x val="4.4986394086032333E-2"/>
                  <c:y val="-0.172734836275331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B2E4-4795-B10F-E8B106E57177}"/>
                </c:ext>
              </c:extLst>
            </c:dLbl>
            <c:dLbl>
              <c:idx val="10"/>
              <c:layout>
                <c:manualLayout>
                  <c:x val="6.5111886177152051E-2"/>
                  <c:y val="-0.1169665377734332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024250518844326E-2"/>
                      <c:h val="5.07507309515175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B2E4-4795-B10F-E8B106E57177}"/>
                </c:ext>
              </c:extLst>
            </c:dLbl>
            <c:dLbl>
              <c:idx val="11"/>
              <c:layout>
                <c:manualLayout>
                  <c:x val="7.5766558460686029E-2"/>
                  <c:y val="-3.85532725009018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B2E4-4795-B10F-E8B106E5717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'Потребление газа'!$A$2:$A$13</c:f>
              <c:strCache>
                <c:ptCount val="12"/>
                <c:pt idx="0">
                  <c:v>КЭС</c:v>
                </c:pt>
                <c:pt idx="1">
                  <c:v>ТЭЦ</c:v>
                </c:pt>
                <c:pt idx="2">
                  <c:v>ТЭЦ, мини-ТЭЦ, ГПА, ГТУ организаций</c:v>
                </c:pt>
                <c:pt idx="3">
                  <c:v>районные котельные</c:v>
                </c:pt>
                <c:pt idx="4">
                  <c:v>котельные установки организаций</c:v>
                </c:pt>
                <c:pt idx="5">
                  <c:v>отпущено населению</c:v>
                </c:pt>
                <c:pt idx="6">
                  <c:v>природный газ как сырье</c:v>
                </c:pt>
                <c:pt idx="7">
                  <c:v>сельское, лесное и рыбное хозяйство</c:v>
                </c:pt>
                <c:pt idx="8">
                  <c:v>промышленность</c:v>
                </c:pt>
                <c:pt idx="9">
                  <c:v>строительство</c:v>
                </c:pt>
                <c:pt idx="10">
                  <c:v>транспорт</c:v>
                </c:pt>
                <c:pt idx="11">
                  <c:v>услуги</c:v>
                </c:pt>
              </c:strCache>
            </c:strRef>
          </c:cat>
          <c:val>
            <c:numRef>
              <c:f>'Потребление газа'!$C$2:$C$13</c:f>
              <c:numCache>
                <c:formatCode>0.00%</c:formatCode>
                <c:ptCount val="12"/>
                <c:pt idx="0">
                  <c:v>0.18120404447701166</c:v>
                </c:pt>
                <c:pt idx="1">
                  <c:v>0.34104402184403082</c:v>
                </c:pt>
                <c:pt idx="2">
                  <c:v>7.9759183877305323E-2</c:v>
                </c:pt>
                <c:pt idx="3">
                  <c:v>6.1243659048645163E-2</c:v>
                </c:pt>
                <c:pt idx="4">
                  <c:v>5.453580141841096E-2</c:v>
                </c:pt>
                <c:pt idx="5">
                  <c:v>9.9543230717484874E-2</c:v>
                </c:pt>
                <c:pt idx="6">
                  <c:v>8.4854792214586375E-2</c:v>
                </c:pt>
                <c:pt idx="7">
                  <c:v>7.948351849524091E-3</c:v>
                </c:pt>
                <c:pt idx="8">
                  <c:v>6.5792137852708085E-2</c:v>
                </c:pt>
                <c:pt idx="9">
                  <c:v>1.7918249834187258E-3</c:v>
                </c:pt>
                <c:pt idx="10">
                  <c:v>2.0353294042422962E-2</c:v>
                </c:pt>
                <c:pt idx="11">
                  <c:v>1.9296576744509354E-3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2E4-4795-B10F-E8B106E57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5"/>
          <c:secondPiePt val="6"/>
          <c:secondPiePt val="7"/>
          <c:secondPiePt val="8"/>
          <c:secondPiePt val="9"/>
          <c:secondPiePt val="10"/>
          <c:secondPiePt val="11"/>
          <c:secondPiePt val="12"/>
          <c:secondPiePt val="13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706183103013442E-2"/>
          <c:y val="6.7046774071149215E-2"/>
          <c:w val="0.84895533874586959"/>
          <c:h val="0.67418961376851472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20-4958-8422-AF6BDC9B08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20-4958-8422-AF6BDC9B08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20-4958-8422-AF6BDC9B08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20-4958-8422-AF6BDC9B08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20-4958-8422-AF6BDC9B08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320-4958-8422-AF6BDC9B08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320-4958-8422-AF6BDC9B08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320-4958-8422-AF6BDC9B08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320-4958-8422-AF6BDC9B08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320-4958-8422-AF6BDC9B08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320-4958-8422-AF6BDC9B08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320-4958-8422-AF6BDC9B087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320-4958-8422-AF6BDC9B087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320-4958-8422-AF6BDC9B087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320-4958-8422-AF6BDC9B087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320-4958-8422-AF6BDC9B087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320-4958-8422-AF6BDC9B087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320-4958-8422-AF6BDC9B0871}"/>
              </c:ext>
            </c:extLst>
          </c:dPt>
          <c:dLbls>
            <c:dLbl>
              <c:idx val="0"/>
              <c:layout>
                <c:manualLayout>
                  <c:x val="-3.4331721802498529E-2"/>
                  <c:y val="-0.1871914218116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320-4958-8422-AF6BDC9B0871}"/>
                </c:ext>
              </c:extLst>
            </c:dLbl>
            <c:dLbl>
              <c:idx val="1"/>
              <c:layout>
                <c:manualLayout>
                  <c:x val="-3.1964016850602003E-2"/>
                  <c:y val="-0.105618758556834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320-4958-8422-AF6BDC9B0871}"/>
                </c:ext>
              </c:extLst>
            </c:dLbl>
            <c:dLbl>
              <c:idx val="2"/>
              <c:layout>
                <c:manualLayout>
                  <c:x val="2.1309344567067946E-2"/>
                  <c:y val="-3.30058620490108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320-4958-8422-AF6BDC9B0871}"/>
                </c:ext>
              </c:extLst>
            </c:dLbl>
            <c:dLbl>
              <c:idx val="3"/>
              <c:layout>
                <c:manualLayout>
                  <c:x val="-5.9187962960891482E-4"/>
                  <c:y val="-1.2575666588469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048116611892515"/>
                      <c:h val="5.07507309515175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320-4958-8422-AF6BDC9B0871}"/>
                </c:ext>
              </c:extLst>
            </c:dLbl>
            <c:dLbl>
              <c:idx val="4"/>
              <c:layout>
                <c:manualLayout>
                  <c:x val="4.3802541610084109E-2"/>
                  <c:y val="3.3777384903101372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9-2320-4958-8422-AF6BDC9B0871}"/>
                </c:ext>
              </c:extLst>
            </c:dLbl>
            <c:dLbl>
              <c:idx val="5"/>
              <c:layout>
                <c:manualLayout>
                  <c:x val="4.1434836658187674E-2"/>
                  <c:y val="2.8864969120027332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320-4958-8422-AF6BDC9B0871}"/>
                </c:ext>
              </c:extLst>
            </c:dLbl>
            <c:dLbl>
              <c:idx val="6"/>
              <c:layout>
                <c:manualLayout>
                  <c:x val="3.196401685060192E-2"/>
                  <c:y val="-0.23348607451774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2320-4958-8422-AF6BDC9B087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'Структура энергосистемы'!$A$2:$A$8</c:f>
              <c:strCache>
                <c:ptCount val="7"/>
                <c:pt idx="0">
                  <c:v>газ природный, включая попутный</c:v>
                </c:pt>
                <c:pt idx="1">
                  <c:v>топочный мазут</c:v>
                </c:pt>
                <c:pt idx="2">
                  <c:v>торф топливный</c:v>
                </c:pt>
                <c:pt idx="3">
                  <c:v>брикеты из торфа</c:v>
                </c:pt>
                <c:pt idx="4">
                  <c:v>уголь</c:v>
                </c:pt>
                <c:pt idx="5">
                  <c:v>дрова</c:v>
                </c:pt>
                <c:pt idx="6">
                  <c:v>прочие виды топлива</c:v>
                </c:pt>
              </c:strCache>
            </c:strRef>
          </c:cat>
          <c:val>
            <c:numRef>
              <c:f>'Структура энергосистемы'!$C$2:$C$8</c:f>
              <c:numCache>
                <c:formatCode>0.0%</c:formatCode>
                <c:ptCount val="7"/>
                <c:pt idx="0">
                  <c:v>0.86276783741992491</c:v>
                </c:pt>
                <c:pt idx="1">
                  <c:v>3.8546498785067371E-2</c:v>
                </c:pt>
                <c:pt idx="2">
                  <c:v>5.6328694499668654E-3</c:v>
                </c:pt>
                <c:pt idx="3">
                  <c:v>1.8776231499889552E-3</c:v>
                </c:pt>
                <c:pt idx="4" formatCode="0.00%">
                  <c:v>5.5224210293792801E-5</c:v>
                </c:pt>
                <c:pt idx="5">
                  <c:v>1.7671747294013697E-2</c:v>
                </c:pt>
                <c:pt idx="6">
                  <c:v>7.3448199690744426E-2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320-4958-8422-AF6BDC9B0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2"/>
          <c:secondPiePt val="3"/>
          <c:secondPiePt val="4"/>
          <c:secondPiePt val="5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80234</xdr:colOff>
      <xdr:row>1</xdr:row>
      <xdr:rowOff>10534</xdr:rowOff>
    </xdr:from>
    <xdr:to>
      <xdr:col>22</xdr:col>
      <xdr:colOff>444722</xdr:colOff>
      <xdr:row>36</xdr:row>
      <xdr:rowOff>44824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358588</xdr:colOff>
      <xdr:row>3</xdr:row>
      <xdr:rowOff>49306</xdr:rowOff>
    </xdr:from>
    <xdr:to>
      <xdr:col>18</xdr:col>
      <xdr:colOff>61258</xdr:colOff>
      <xdr:row>28</xdr:row>
      <xdr:rowOff>143435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394447</xdr:colOff>
      <xdr:row>2</xdr:row>
      <xdr:rowOff>53789</xdr:rowOff>
    </xdr:from>
    <xdr:to>
      <xdr:col>25</xdr:col>
      <xdr:colOff>149335</xdr:colOff>
      <xdr:row>37</xdr:row>
      <xdr:rowOff>88079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80234</xdr:colOff>
      <xdr:row>1</xdr:row>
      <xdr:rowOff>10534</xdr:rowOff>
    </xdr:from>
    <xdr:to>
      <xdr:col>22</xdr:col>
      <xdr:colOff>444722</xdr:colOff>
      <xdr:row>33</xdr:row>
      <xdr:rowOff>44824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1</xdr:row>
      <xdr:rowOff>30480</xdr:rowOff>
    </xdr:from>
    <xdr:to>
      <xdr:col>23</xdr:col>
      <xdr:colOff>90168</xdr:colOff>
      <xdr:row>32</xdr:row>
      <xdr:rowOff>132902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160020</xdr:rowOff>
    </xdr:from>
    <xdr:to>
      <xdr:col>22</xdr:col>
      <xdr:colOff>356868</xdr:colOff>
      <xdr:row>33</xdr:row>
      <xdr:rowOff>79562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85" zoomScaleNormal="85" workbookViewId="0">
      <selection activeCell="C28" sqref="C28"/>
    </sheetView>
  </sheetViews>
  <sheetFormatPr defaultRowHeight="14.4" x14ac:dyDescent="0.3"/>
  <cols>
    <col min="1" max="1" width="37.109375" bestFit="1" customWidth="1"/>
  </cols>
  <sheetData>
    <row r="1" spans="1:3" x14ac:dyDescent="0.3">
      <c r="A1" s="1" t="s">
        <v>0</v>
      </c>
      <c r="B1" s="1"/>
    </row>
    <row r="2" spans="1:3" x14ac:dyDescent="0.3">
      <c r="A2" t="s">
        <v>6</v>
      </c>
      <c r="B2">
        <v>1638</v>
      </c>
      <c r="C2" s="2">
        <f>B2/$B$19</f>
        <v>6.4801993907504851E-2</v>
      </c>
    </row>
    <row r="3" spans="1:3" x14ac:dyDescent="0.3">
      <c r="A3" t="s">
        <v>5</v>
      </c>
      <c r="B3">
        <v>303</v>
      </c>
      <c r="C3" s="2">
        <f>B3/$B$19</f>
        <v>1.1987182023183132E-2</v>
      </c>
    </row>
    <row r="4" spans="1:3" x14ac:dyDescent="0.3">
      <c r="A4" t="s">
        <v>1</v>
      </c>
      <c r="B4">
        <v>4261</v>
      </c>
      <c r="C4" s="2">
        <f>B4/$B$19</f>
        <v>0.16857221980456541</v>
      </c>
    </row>
    <row r="5" spans="1:3" x14ac:dyDescent="0.3">
      <c r="A5" t="s">
        <v>10</v>
      </c>
      <c r="B5">
        <v>845</v>
      </c>
      <c r="C5" s="2">
        <f>B5/$B$19</f>
        <v>3.3429600031649326E-2</v>
      </c>
    </row>
    <row r="6" spans="1:3" x14ac:dyDescent="0.3">
      <c r="A6" t="s">
        <v>9</v>
      </c>
      <c r="B6">
        <v>210</v>
      </c>
      <c r="C6" s="2">
        <f>B6/$B$19</f>
        <v>8.3079479368595964E-3</v>
      </c>
    </row>
    <row r="7" spans="1:3" x14ac:dyDescent="0.3">
      <c r="A7" t="s">
        <v>4</v>
      </c>
      <c r="B7">
        <v>793</v>
      </c>
      <c r="C7" s="2">
        <f>B7/$B$19</f>
        <v>3.1372393875855518E-2</v>
      </c>
    </row>
    <row r="8" spans="1:3" x14ac:dyDescent="0.3">
      <c r="A8" t="s">
        <v>12</v>
      </c>
      <c r="B8">
        <v>2</v>
      </c>
      <c r="C8" s="2">
        <f>B8/$B$19</f>
        <v>7.9123313684377106E-5</v>
      </c>
    </row>
    <row r="9" spans="1:3" x14ac:dyDescent="0.3">
      <c r="A9" t="s">
        <v>14</v>
      </c>
      <c r="B9">
        <v>33</v>
      </c>
      <c r="C9" s="2">
        <f>B9/$B$19</f>
        <v>1.3055346757922222E-3</v>
      </c>
    </row>
    <row r="10" spans="1:3" x14ac:dyDescent="0.3">
      <c r="A10" t="s">
        <v>8</v>
      </c>
      <c r="B10">
        <v>303</v>
      </c>
      <c r="C10" s="2">
        <f>B10/$B$19</f>
        <v>1.1987182023183132E-2</v>
      </c>
    </row>
    <row r="11" spans="1:3" x14ac:dyDescent="0.3">
      <c r="A11" t="s">
        <v>15</v>
      </c>
      <c r="B11">
        <v>158</v>
      </c>
      <c r="C11" s="2">
        <f>B11/$B$19</f>
        <v>6.2507417810657908E-3</v>
      </c>
    </row>
    <row r="12" spans="1:3" x14ac:dyDescent="0.3">
      <c r="A12" t="s">
        <v>17</v>
      </c>
      <c r="B12">
        <v>7753</v>
      </c>
      <c r="C12" s="2">
        <f>B12/$B$19</f>
        <v>0.30672152549748782</v>
      </c>
    </row>
    <row r="13" spans="1:3" x14ac:dyDescent="0.3">
      <c r="A13" t="s">
        <v>7</v>
      </c>
      <c r="B13">
        <v>4061</v>
      </c>
      <c r="C13" s="2">
        <f>B13/$B$19</f>
        <v>0.16065988843612772</v>
      </c>
    </row>
    <row r="14" spans="1:3" x14ac:dyDescent="0.3">
      <c r="A14" t="s">
        <v>13</v>
      </c>
      <c r="B14">
        <v>32</v>
      </c>
      <c r="C14" s="2">
        <f>B14/$B$19</f>
        <v>1.2659730189500337E-3</v>
      </c>
    </row>
    <row r="15" spans="1:3" x14ac:dyDescent="0.3">
      <c r="A15" t="s">
        <v>11</v>
      </c>
      <c r="B15">
        <v>178</v>
      </c>
      <c r="C15" s="2">
        <f>B15/$B$19</f>
        <v>7.0419749179095621E-3</v>
      </c>
    </row>
    <row r="16" spans="1:3" x14ac:dyDescent="0.3">
      <c r="A16" t="s">
        <v>3</v>
      </c>
      <c r="B16">
        <v>45</v>
      </c>
      <c r="C16" s="2">
        <f>B16/$B$19</f>
        <v>1.7802745578984849E-3</v>
      </c>
    </row>
    <row r="17" spans="1:3" x14ac:dyDescent="0.3">
      <c r="A17" t="s">
        <v>2</v>
      </c>
      <c r="B17">
        <v>594</v>
      </c>
      <c r="C17" s="2">
        <f>B17/$B$19</f>
        <v>2.3499624164259998E-2</v>
      </c>
    </row>
    <row r="18" spans="1:3" x14ac:dyDescent="0.3">
      <c r="A18" t="s">
        <v>16</v>
      </c>
      <c r="B18">
        <v>4068</v>
      </c>
      <c r="C18" s="2">
        <f>B18/$B$19</f>
        <v>0.16093682003402301</v>
      </c>
    </row>
    <row r="19" spans="1:3" x14ac:dyDescent="0.3">
      <c r="B19">
        <f>SUM(B2:B18)</f>
        <v>25277</v>
      </c>
    </row>
  </sheetData>
  <sortState ref="A2:C19">
    <sortCondition ref="A2"/>
  </sortState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="85" zoomScaleNormal="85" workbookViewId="0">
      <selection activeCell="D27" sqref="D27"/>
    </sheetView>
  </sheetViews>
  <sheetFormatPr defaultRowHeight="14.4" x14ac:dyDescent="0.3"/>
  <cols>
    <col min="1" max="1" width="37.109375" bestFit="1" customWidth="1"/>
  </cols>
  <sheetData>
    <row r="1" spans="1:3" x14ac:dyDescent="0.3">
      <c r="A1" s="1" t="s">
        <v>18</v>
      </c>
      <c r="B1" s="1"/>
    </row>
    <row r="2" spans="1:3" x14ac:dyDescent="0.3">
      <c r="A2" t="s">
        <v>19</v>
      </c>
      <c r="B2">
        <v>8428</v>
      </c>
      <c r="C2" s="3">
        <f>B2/$B$19</f>
        <v>0.33342564386596513</v>
      </c>
    </row>
    <row r="3" spans="1:3" x14ac:dyDescent="0.3">
      <c r="A3" t="s">
        <v>24</v>
      </c>
      <c r="B3">
        <v>7153</v>
      </c>
      <c r="C3" s="3">
        <f>B3/$B$19</f>
        <v>0.28298453139217472</v>
      </c>
    </row>
    <row r="4" spans="1:3" x14ac:dyDescent="0.3">
      <c r="A4" t="s">
        <v>22</v>
      </c>
      <c r="B4">
        <v>5411</v>
      </c>
      <c r="C4" s="3">
        <f>B4/$B$19</f>
        <v>0.21406812517308224</v>
      </c>
    </row>
    <row r="5" spans="1:3" x14ac:dyDescent="0.3">
      <c r="A5" t="s">
        <v>23</v>
      </c>
      <c r="B5">
        <v>2425</v>
      </c>
      <c r="C5" s="3">
        <f>B5/$B$19</f>
        <v>9.5937017842307237E-2</v>
      </c>
    </row>
    <row r="6" spans="1:3" x14ac:dyDescent="0.3">
      <c r="A6" t="s">
        <v>21</v>
      </c>
      <c r="B6">
        <v>1624</v>
      </c>
      <c r="C6" s="3">
        <f>B6/$B$19</f>
        <v>6.4248130711714202E-2</v>
      </c>
    </row>
    <row r="7" spans="1:3" x14ac:dyDescent="0.3">
      <c r="A7" t="s">
        <v>20</v>
      </c>
      <c r="B7">
        <v>236</v>
      </c>
      <c r="C7" s="3">
        <f>B7/$B$19</f>
        <v>9.3365510147564983E-3</v>
      </c>
    </row>
    <row r="8" spans="1:3" x14ac:dyDescent="0.3">
      <c r="C8" s="3">
        <f>B8/$B$19</f>
        <v>0</v>
      </c>
    </row>
    <row r="9" spans="1:3" x14ac:dyDescent="0.3">
      <c r="C9" s="3">
        <f>B9/$B$19</f>
        <v>0</v>
      </c>
    </row>
    <row r="10" spans="1:3" x14ac:dyDescent="0.3">
      <c r="C10" s="3">
        <f>B10/$B$19</f>
        <v>0</v>
      </c>
    </row>
    <row r="11" spans="1:3" x14ac:dyDescent="0.3">
      <c r="C11" s="3">
        <f>B11/$B$19</f>
        <v>0</v>
      </c>
    </row>
    <row r="12" spans="1:3" x14ac:dyDescent="0.3">
      <c r="C12" s="3">
        <f>B12/$B$19</f>
        <v>0</v>
      </c>
    </row>
    <row r="13" spans="1:3" x14ac:dyDescent="0.3">
      <c r="C13" s="3">
        <f>B13/$B$19</f>
        <v>0</v>
      </c>
    </row>
    <row r="14" spans="1:3" x14ac:dyDescent="0.3">
      <c r="C14" s="3">
        <f>B14/$B$19</f>
        <v>0</v>
      </c>
    </row>
    <row r="15" spans="1:3" x14ac:dyDescent="0.3">
      <c r="C15" s="3">
        <f>B15/$B$19</f>
        <v>0</v>
      </c>
    </row>
    <row r="16" spans="1:3" x14ac:dyDescent="0.3">
      <c r="C16" s="3">
        <f>B16/$B$19</f>
        <v>0</v>
      </c>
    </row>
    <row r="17" spans="2:3" x14ac:dyDescent="0.3">
      <c r="C17" s="3">
        <f>B17/$B$19</f>
        <v>0</v>
      </c>
    </row>
    <row r="18" spans="2:3" x14ac:dyDescent="0.3">
      <c r="C18" s="3">
        <f>B18/$B$19</f>
        <v>0</v>
      </c>
    </row>
    <row r="19" spans="2:3" x14ac:dyDescent="0.3">
      <c r="B19">
        <f>SUM(B2:B18)</f>
        <v>25277</v>
      </c>
    </row>
  </sheetData>
  <sortState ref="A2:C19">
    <sortCondition descending="1" ref="C2"/>
  </sortState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D1" zoomScale="85" zoomScaleNormal="85" workbookViewId="0">
      <selection activeCell="F23" sqref="F23"/>
    </sheetView>
  </sheetViews>
  <sheetFormatPr defaultRowHeight="14.4" x14ac:dyDescent="0.3"/>
  <cols>
    <col min="1" max="1" width="37.109375" bestFit="1" customWidth="1"/>
  </cols>
  <sheetData>
    <row r="1" spans="1:3" x14ac:dyDescent="0.3">
      <c r="A1" s="1" t="s">
        <v>18</v>
      </c>
      <c r="B1" s="1"/>
    </row>
    <row r="2" spans="1:3" x14ac:dyDescent="0.3">
      <c r="A2" t="s">
        <v>28</v>
      </c>
      <c r="B2">
        <v>2274</v>
      </c>
      <c r="C2" s="3">
        <f>B2/$B$19</f>
        <v>0.26981490270526814</v>
      </c>
    </row>
    <row r="3" spans="1:3" x14ac:dyDescent="0.3">
      <c r="A3" t="s">
        <v>30</v>
      </c>
      <c r="B3">
        <v>1586</v>
      </c>
      <c r="C3" s="3">
        <f>B3/$B$19</f>
        <v>0.18818224964404368</v>
      </c>
    </row>
    <row r="4" spans="1:3" x14ac:dyDescent="0.3">
      <c r="A4" t="s">
        <v>29</v>
      </c>
      <c r="B4">
        <v>1278</v>
      </c>
      <c r="C4" s="3">
        <f>B4/$B$19</f>
        <v>0.15163739914570479</v>
      </c>
    </row>
    <row r="5" spans="1:3" x14ac:dyDescent="0.3">
      <c r="A5" t="s">
        <v>25</v>
      </c>
      <c r="B5">
        <v>981</v>
      </c>
      <c r="C5" s="3">
        <f>B5/$B$19</f>
        <v>0.11639772187944945</v>
      </c>
    </row>
    <row r="6" spans="1:3" x14ac:dyDescent="0.3">
      <c r="A6" t="s">
        <v>27</v>
      </c>
      <c r="B6">
        <v>698</v>
      </c>
      <c r="C6" s="3">
        <f>B6/$B$19</f>
        <v>8.2819174181300428E-2</v>
      </c>
    </row>
    <row r="7" spans="1:3" x14ac:dyDescent="0.3">
      <c r="A7" t="s">
        <v>31</v>
      </c>
      <c r="B7">
        <v>514</v>
      </c>
      <c r="C7" s="3">
        <f>B7/$B$19</f>
        <v>6.0987185571903177E-2</v>
      </c>
    </row>
    <row r="8" spans="1:3" x14ac:dyDescent="0.3">
      <c r="A8" t="s">
        <v>32</v>
      </c>
      <c r="B8">
        <v>244</v>
      </c>
      <c r="C8" s="3">
        <f>B8/$B$19</f>
        <v>2.895111532985287E-2</v>
      </c>
    </row>
    <row r="9" spans="1:3" x14ac:dyDescent="0.3">
      <c r="A9" t="s">
        <v>35</v>
      </c>
      <c r="B9">
        <v>244</v>
      </c>
      <c r="C9" s="3">
        <f>B9/$B$19</f>
        <v>2.895111532985287E-2</v>
      </c>
    </row>
    <row r="10" spans="1:3" x14ac:dyDescent="0.3">
      <c r="A10" t="s">
        <v>34</v>
      </c>
      <c r="B10">
        <v>187</v>
      </c>
      <c r="C10" s="3">
        <f>B10/$B$19</f>
        <v>2.2187944945420028E-2</v>
      </c>
    </row>
    <row r="11" spans="1:3" x14ac:dyDescent="0.3">
      <c r="A11" t="s">
        <v>36</v>
      </c>
      <c r="B11">
        <v>167</v>
      </c>
      <c r="C11" s="3">
        <f>B11/$B$19</f>
        <v>1.9814902705268155E-2</v>
      </c>
    </row>
    <row r="12" spans="1:3" x14ac:dyDescent="0.3">
      <c r="A12" t="s">
        <v>33</v>
      </c>
      <c r="B12">
        <v>129</v>
      </c>
      <c r="C12" s="3">
        <f>B12/$B$19</f>
        <v>1.5306122448979591E-2</v>
      </c>
    </row>
    <row r="13" spans="1:3" x14ac:dyDescent="0.3">
      <c r="A13" t="s">
        <v>26</v>
      </c>
      <c r="B13">
        <v>126</v>
      </c>
      <c r="C13" s="3">
        <f>B13/$B$19</f>
        <v>1.4950166112956811E-2</v>
      </c>
    </row>
    <row r="14" spans="1:3" x14ac:dyDescent="0.3">
      <c r="C14" s="3">
        <f>B14/$B$19</f>
        <v>0</v>
      </c>
    </row>
    <row r="15" spans="1:3" x14ac:dyDescent="0.3">
      <c r="C15" s="3">
        <f>B15/$B$19</f>
        <v>0</v>
      </c>
    </row>
    <row r="16" spans="1:3" x14ac:dyDescent="0.3">
      <c r="C16" s="3">
        <f>B16/$B$19</f>
        <v>0</v>
      </c>
    </row>
    <row r="17" spans="2:3" x14ac:dyDescent="0.3">
      <c r="C17" s="3">
        <f>B17/$B$19</f>
        <v>0</v>
      </c>
    </row>
    <row r="18" spans="2:3" x14ac:dyDescent="0.3">
      <c r="C18" s="3">
        <f>B18/$B$19</f>
        <v>0</v>
      </c>
    </row>
    <row r="19" spans="2:3" x14ac:dyDescent="0.3">
      <c r="B19">
        <f>SUM(B2:B18)</f>
        <v>8428</v>
      </c>
    </row>
  </sheetData>
  <sortState ref="A2:C19">
    <sortCondition descending="1" ref="C2"/>
  </sortState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opLeftCell="B1" zoomScale="85" zoomScaleNormal="85" workbookViewId="0">
      <selection activeCell="D26" sqref="D26"/>
    </sheetView>
  </sheetViews>
  <sheetFormatPr defaultRowHeight="14.4" x14ac:dyDescent="0.3"/>
  <cols>
    <col min="1" max="1" width="37.109375" bestFit="1" customWidth="1"/>
  </cols>
  <sheetData>
    <row r="1" spans="1:3" x14ac:dyDescent="0.3">
      <c r="A1" s="1" t="s">
        <v>0</v>
      </c>
      <c r="B1" s="1"/>
    </row>
    <row r="2" spans="1:3" x14ac:dyDescent="0.3">
      <c r="A2" t="s">
        <v>17</v>
      </c>
      <c r="B2">
        <v>2865</v>
      </c>
      <c r="C2" s="3">
        <f>B2/$B$16</f>
        <v>0.33993830090175603</v>
      </c>
    </row>
    <row r="3" spans="1:3" x14ac:dyDescent="0.3">
      <c r="A3" t="s">
        <v>16</v>
      </c>
      <c r="B3">
        <v>1946</v>
      </c>
      <c r="C3" s="3">
        <f>B3/$B$16</f>
        <v>0.23089700996677742</v>
      </c>
    </row>
    <row r="4" spans="1:3" x14ac:dyDescent="0.3">
      <c r="A4" t="s">
        <v>1</v>
      </c>
      <c r="B4">
        <v>1432</v>
      </c>
      <c r="C4" s="3">
        <f>B4/$B$16</f>
        <v>0.16990982439487423</v>
      </c>
    </row>
    <row r="5" spans="1:3" x14ac:dyDescent="0.3">
      <c r="A5" t="s">
        <v>10</v>
      </c>
      <c r="B5">
        <v>845</v>
      </c>
      <c r="C5" s="3">
        <f>B5/$B$16</f>
        <v>0.10026103464641671</v>
      </c>
    </row>
    <row r="6" spans="1:3" x14ac:dyDescent="0.3">
      <c r="A6" t="s">
        <v>2</v>
      </c>
      <c r="B6">
        <v>588</v>
      </c>
      <c r="C6" s="3">
        <f>B6/$B$16</f>
        <v>6.9767441860465115E-2</v>
      </c>
    </row>
    <row r="7" spans="1:3" x14ac:dyDescent="0.3">
      <c r="A7" t="s">
        <v>8</v>
      </c>
      <c r="B7">
        <v>290</v>
      </c>
      <c r="C7" s="3">
        <f>B7/$B$16</f>
        <v>3.4409112482202187E-2</v>
      </c>
    </row>
    <row r="8" spans="1:3" x14ac:dyDescent="0.3">
      <c r="A8" t="s">
        <v>5</v>
      </c>
      <c r="B8">
        <v>141</v>
      </c>
      <c r="C8" s="3">
        <f>B8/$B$16</f>
        <v>1.6729947793070715E-2</v>
      </c>
    </row>
    <row r="9" spans="1:3" x14ac:dyDescent="0.3">
      <c r="A9" t="s">
        <v>7</v>
      </c>
      <c r="B9">
        <v>109</v>
      </c>
      <c r="C9" s="3">
        <f>B9/$B$16</f>
        <v>1.2933080208827717E-2</v>
      </c>
    </row>
    <row r="10" spans="1:3" x14ac:dyDescent="0.3">
      <c r="A10" t="s">
        <v>15</v>
      </c>
      <c r="B10">
        <v>107</v>
      </c>
      <c r="C10" s="3">
        <f>B10/$B$16</f>
        <v>1.269577598481253E-2</v>
      </c>
    </row>
    <row r="11" spans="1:3" x14ac:dyDescent="0.3">
      <c r="A11" t="s">
        <v>3</v>
      </c>
      <c r="B11">
        <v>44</v>
      </c>
      <c r="C11" s="3">
        <f>B11/$B$16</f>
        <v>5.2206929283341247E-3</v>
      </c>
    </row>
    <row r="12" spans="1:3" x14ac:dyDescent="0.3">
      <c r="A12" t="s">
        <v>14</v>
      </c>
      <c r="B12">
        <v>33</v>
      </c>
      <c r="C12" s="3">
        <f>B12/$B$16</f>
        <v>3.9155196962505929E-3</v>
      </c>
    </row>
    <row r="13" spans="1:3" x14ac:dyDescent="0.3">
      <c r="A13" t="s">
        <v>4</v>
      </c>
      <c r="B13">
        <v>21</v>
      </c>
      <c r="C13" s="3">
        <f>B13/$B$16</f>
        <v>2.4916943521594683E-3</v>
      </c>
    </row>
    <row r="14" spans="1:3" x14ac:dyDescent="0.3">
      <c r="A14" t="s">
        <v>6</v>
      </c>
      <c r="B14">
        <v>5</v>
      </c>
      <c r="C14" s="3">
        <f>B14/$B$16</f>
        <v>5.9326056003796866E-4</v>
      </c>
    </row>
    <row r="15" spans="1:3" x14ac:dyDescent="0.3">
      <c r="A15" t="s">
        <v>9</v>
      </c>
      <c r="B15">
        <v>2</v>
      </c>
      <c r="C15" s="3">
        <f>B15/$B$16</f>
        <v>2.3730422401518748E-4</v>
      </c>
    </row>
    <row r="16" spans="1:3" x14ac:dyDescent="0.3">
      <c r="B16">
        <f>SUM(B2:B15)</f>
        <v>8428</v>
      </c>
    </row>
  </sheetData>
  <sortState ref="A2:C16">
    <sortCondition descending="1" ref="C2"/>
  </sortState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C1" workbookViewId="0">
      <selection activeCell="E15" sqref="E15"/>
    </sheetView>
  </sheetViews>
  <sheetFormatPr defaultRowHeight="14.4" x14ac:dyDescent="0.3"/>
  <cols>
    <col min="1" max="1" width="34.44140625" bestFit="1" customWidth="1"/>
  </cols>
  <sheetData>
    <row r="1" spans="1:13" x14ac:dyDescent="0.3">
      <c r="A1" t="s">
        <v>42</v>
      </c>
      <c r="B1" s="4">
        <f>SUM(B2:B13)</f>
        <v>21765.518597463499</v>
      </c>
    </row>
    <row r="2" spans="1:13" x14ac:dyDescent="0.3">
      <c r="A2" t="s">
        <v>37</v>
      </c>
      <c r="B2">
        <v>3944</v>
      </c>
      <c r="C2" s="3">
        <f>B2/$B$1</f>
        <v>0.18120404447701166</v>
      </c>
    </row>
    <row r="3" spans="1:13" x14ac:dyDescent="0.3">
      <c r="A3" t="s">
        <v>38</v>
      </c>
      <c r="B3">
        <v>7423</v>
      </c>
      <c r="C3" s="3">
        <f>B3/$B$1</f>
        <v>0.34104402184403082</v>
      </c>
    </row>
    <row r="4" spans="1:13" x14ac:dyDescent="0.3">
      <c r="A4" t="s">
        <v>39</v>
      </c>
      <c r="B4">
        <f>1696+40</f>
        <v>1736</v>
      </c>
      <c r="C4" s="3">
        <f>B4/$B$1</f>
        <v>7.9759183877305323E-2</v>
      </c>
    </row>
    <row r="5" spans="1:13" x14ac:dyDescent="0.3">
      <c r="A5" t="s">
        <v>40</v>
      </c>
      <c r="B5">
        <v>1333</v>
      </c>
      <c r="C5" s="3">
        <f>B5/$B$1</f>
        <v>6.1243659048645163E-2</v>
      </c>
      <c r="L5">
        <f>18766/21581</f>
        <v>0.86956118808210925</v>
      </c>
      <c r="M5">
        <f>1/L5</f>
        <v>1.1500053287861025</v>
      </c>
    </row>
    <row r="6" spans="1:13" x14ac:dyDescent="0.3">
      <c r="A6" t="s">
        <v>41</v>
      </c>
      <c r="B6">
        <v>1187</v>
      </c>
      <c r="C6" s="3">
        <f>B6/$B$1</f>
        <v>5.453580141841096E-2</v>
      </c>
    </row>
    <row r="7" spans="1:13" x14ac:dyDescent="0.3">
      <c r="A7" t="s">
        <v>43</v>
      </c>
      <c r="B7" s="4">
        <f>1884*M5</f>
        <v>2166.6100394330169</v>
      </c>
      <c r="C7" s="3">
        <f>B7/$B$1</f>
        <v>9.9543230717484874E-2</v>
      </c>
    </row>
    <row r="8" spans="1:13" x14ac:dyDescent="0.3">
      <c r="A8" t="s">
        <v>44</v>
      </c>
      <c r="B8" s="4">
        <f>1606*M5</f>
        <v>1846.9085580304807</v>
      </c>
      <c r="C8" s="3">
        <f>B8/$B$1</f>
        <v>8.4854792214586375E-2</v>
      </c>
    </row>
    <row r="9" spans="1:13" x14ac:dyDescent="0.3">
      <c r="A9" t="s">
        <v>45</v>
      </c>
      <c r="B9" s="4">
        <v>173</v>
      </c>
      <c r="C9" s="3">
        <f>B9/$B$1</f>
        <v>7.948351849524091E-3</v>
      </c>
    </row>
    <row r="10" spans="1:13" x14ac:dyDescent="0.3">
      <c r="A10" t="s">
        <v>19</v>
      </c>
      <c r="B10" s="4">
        <v>1432</v>
      </c>
      <c r="C10" s="3">
        <f>B10/$B$1</f>
        <v>6.5792137852708085E-2</v>
      </c>
    </row>
    <row r="11" spans="1:13" x14ac:dyDescent="0.3">
      <c r="A11" t="s">
        <v>20</v>
      </c>
      <c r="B11" s="4">
        <f>39</f>
        <v>39</v>
      </c>
      <c r="C11" s="3">
        <f>B11/$B$1</f>
        <v>1.7918249834187258E-3</v>
      </c>
    </row>
    <row r="12" spans="1:13" x14ac:dyDescent="0.3">
      <c r="A12" t="s">
        <v>22</v>
      </c>
      <c r="B12">
        <v>443</v>
      </c>
      <c r="C12" s="3">
        <f>B12/$B$1</f>
        <v>2.0353294042422962E-2</v>
      </c>
    </row>
    <row r="13" spans="1:13" x14ac:dyDescent="0.3">
      <c r="A13" t="s">
        <v>46</v>
      </c>
      <c r="B13" s="4">
        <v>42</v>
      </c>
      <c r="C13" s="3">
        <f>B13/$B$1</f>
        <v>1.9296576744509354E-3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85" zoomScaleNormal="85" workbookViewId="0">
      <selection activeCell="C24" sqref="C24"/>
    </sheetView>
  </sheetViews>
  <sheetFormatPr defaultRowHeight="14.4" x14ac:dyDescent="0.3"/>
  <cols>
    <col min="1" max="1" width="31.33203125" bestFit="1" customWidth="1"/>
  </cols>
  <sheetData>
    <row r="1" spans="1:3" x14ac:dyDescent="0.3">
      <c r="A1" t="s">
        <v>48</v>
      </c>
    </row>
    <row r="2" spans="1:3" x14ac:dyDescent="0.3">
      <c r="A2" t="s">
        <v>1</v>
      </c>
      <c r="B2">
        <v>15623</v>
      </c>
      <c r="C2" s="2">
        <f>B2/$B$9</f>
        <v>0.86276783741992491</v>
      </c>
    </row>
    <row r="3" spans="1:3" x14ac:dyDescent="0.3">
      <c r="A3" t="s">
        <v>47</v>
      </c>
      <c r="B3">
        <v>698</v>
      </c>
      <c r="C3" s="2">
        <f t="shared" ref="C3:C8" si="0">B3/$B$9</f>
        <v>3.8546498785067371E-2</v>
      </c>
    </row>
    <row r="4" spans="1:3" x14ac:dyDescent="0.3">
      <c r="A4" t="s">
        <v>3</v>
      </c>
      <c r="B4">
        <v>102</v>
      </c>
      <c r="C4" s="2">
        <f t="shared" si="0"/>
        <v>5.6328694499668654E-3</v>
      </c>
    </row>
    <row r="5" spans="1:3" x14ac:dyDescent="0.3">
      <c r="A5" t="s">
        <v>5</v>
      </c>
      <c r="B5">
        <v>34</v>
      </c>
      <c r="C5" s="2">
        <f t="shared" si="0"/>
        <v>1.8776231499889552E-3</v>
      </c>
    </row>
    <row r="6" spans="1:3" x14ac:dyDescent="0.3">
      <c r="A6" t="s">
        <v>2</v>
      </c>
      <c r="B6">
        <v>1</v>
      </c>
      <c r="C6" s="3">
        <f t="shared" si="0"/>
        <v>5.5224210293792801E-5</v>
      </c>
    </row>
    <row r="7" spans="1:3" x14ac:dyDescent="0.3">
      <c r="A7" t="s">
        <v>4</v>
      </c>
      <c r="B7">
        <v>320</v>
      </c>
      <c r="C7" s="2">
        <f t="shared" si="0"/>
        <v>1.7671747294013697E-2</v>
      </c>
    </row>
    <row r="8" spans="1:3" x14ac:dyDescent="0.3">
      <c r="A8" t="s">
        <v>15</v>
      </c>
      <c r="B8">
        <v>1330</v>
      </c>
      <c r="C8" s="2">
        <f t="shared" si="0"/>
        <v>7.3448199690744426E-2</v>
      </c>
    </row>
    <row r="9" spans="1:3" x14ac:dyDescent="0.3">
      <c r="B9">
        <f>SUM(B2:B8)</f>
        <v>18108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ТЭР по РБ</vt:lpstr>
      <vt:lpstr>по секторам потребления</vt:lpstr>
      <vt:lpstr>по промышленности</vt:lpstr>
      <vt:lpstr>ТЭР по промышленности</vt:lpstr>
      <vt:lpstr>Потребление газа</vt:lpstr>
      <vt:lpstr>Структура энергосистемы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2022-10-23T14:15:19Z</dcterms:modified>
</cp:coreProperties>
</file>