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Перехвал\Белтелеком Междуг связь\"/>
    </mc:Choice>
  </mc:AlternateContent>
  <xr:revisionPtr revIDLastSave="0" documentId="13_ncr:1_{680D1C51-0BC5-4317-A407-EE61B5FD54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ТЭО" sheetId="6" r:id="rId1"/>
    <sheet name="Затраты" sheetId="7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BBB" localSheetId="0">'[1]1-энерго'!#REF!</definedName>
    <definedName name="\BBB">'[1]1-энерго'!#REF!</definedName>
    <definedName name="\BVF" localSheetId="0">#REF!</definedName>
    <definedName name="\BVF">#REF!</definedName>
    <definedName name="\D" localSheetId="0">'[2]1-энерго'!#REF!</definedName>
    <definedName name="\D">'[2]1-энерго'!#REF!</definedName>
    <definedName name="\DDD" localSheetId="0">#REF!</definedName>
    <definedName name="\DDD">#REF!</definedName>
    <definedName name="\EEE" localSheetId="0">#REF!</definedName>
    <definedName name="\EEE">#REF!</definedName>
    <definedName name="\MMM" localSheetId="0">'[2]1-энерго'!#REF!</definedName>
    <definedName name="\MMM">'[2]1-энерго'!#REF!</definedName>
    <definedName name="\NN" localSheetId="0">'[2]1-энерго'!#REF!</definedName>
    <definedName name="\NN">'[2]1-энерго'!#REF!</definedName>
    <definedName name="\QQQ" localSheetId="0">'[3]1-энерго'!#REF!</definedName>
    <definedName name="\QQQ">'[3]1-энерго'!#REF!</definedName>
    <definedName name="\uuu" localSheetId="0">'[1]1-энерго'!#REF!</definedName>
    <definedName name="\uuu">'[1]1-энерго'!#REF!</definedName>
    <definedName name="\YYY" localSheetId="0">'[4]1-энерго'!#REF!</definedName>
    <definedName name="\YYY">'[4]1-энерго'!#REF!</definedName>
    <definedName name="\Z" localSheetId="0">'[2]1-энерго'!#REF!</definedName>
    <definedName name="\Z">'[2]1-энерго'!#REF!</definedName>
    <definedName name="KKK" localSheetId="0">'[5]1-энерго'!#REF!</definedName>
    <definedName name="KKK">'[5]1-энерго'!#REF!</definedName>
    <definedName name="rr" localSheetId="0">'[2]1-энерго'!#REF!</definedName>
    <definedName name="rr">'[2]1-энерго'!#REF!</definedName>
    <definedName name="sew" localSheetId="0">'[6]1-энерго'!#REF!</definedName>
    <definedName name="sew">'[6]1-энерго'!#REF!</definedName>
    <definedName name="YCHET" localSheetId="0">'[2]1-энерго'!#REF!</definedName>
    <definedName name="YCHET">'[2]1-энерго'!#REF!</definedName>
    <definedName name="zrt" localSheetId="0">'[7]1-энерго'!#REF!</definedName>
    <definedName name="zrt">'[7]1-энерго'!#REF!</definedName>
    <definedName name="а1845" localSheetId="0">#REF!</definedName>
    <definedName name="а1845">#REF!</definedName>
    <definedName name="ааа" localSheetId="0">#REF!</definedName>
    <definedName name="ааа">#REF!</definedName>
    <definedName name="б" localSheetId="0">'[8]1-энерго'!#REF!</definedName>
    <definedName name="б">'[8]1-энерго'!#REF!</definedName>
    <definedName name="Банк" localSheetId="0">#REF!</definedName>
    <definedName name="Банк">#REF!</definedName>
    <definedName name="Банк1" localSheetId="0">#REF!</definedName>
    <definedName name="Банк1">#REF!</definedName>
    <definedName name="Банк2" localSheetId="0">#REF!</definedName>
    <definedName name="Банк2">#REF!</definedName>
    <definedName name="БИК" localSheetId="0">#REF!</definedName>
    <definedName name="БИК">#REF!</definedName>
    <definedName name="БИК1" localSheetId="0">#REF!</definedName>
    <definedName name="БИК1">#REF!</definedName>
    <definedName name="БИК2" localSheetId="0">#REF!</definedName>
    <definedName name="БИК2">#REF!</definedName>
    <definedName name="ввыа" localSheetId="0">#REF!</definedName>
    <definedName name="ввыа">#REF!</definedName>
    <definedName name="веко" localSheetId="0">#REF!</definedName>
    <definedName name="веко">#REF!</definedName>
    <definedName name="Вид_опл" localSheetId="0">#REF!</definedName>
    <definedName name="Вид_опл">#REF!</definedName>
    <definedName name="Вид_платежа" localSheetId="0">#REF!</definedName>
    <definedName name="Вид_платежа">#REF!</definedName>
    <definedName name="вке" localSheetId="0">'[7]1-энерго'!#REF!</definedName>
    <definedName name="вке">'[7]1-энерго'!#REF!</definedName>
    <definedName name="вкр" localSheetId="0">'[9]1-энерго'!#REF!</definedName>
    <definedName name="вкр">'[9]1-энерго'!#REF!</definedName>
    <definedName name="вода" localSheetId="0">'[7]1-энерго'!#REF!</definedName>
    <definedName name="вода">'[7]1-энерго'!#REF!</definedName>
    <definedName name="водо" localSheetId="0">'[10]1-энерго'!#REF!</definedName>
    <definedName name="водо">'[10]1-энерго'!#REF!</definedName>
    <definedName name="вр" localSheetId="0">#REF!</definedName>
    <definedName name="вр">#REF!</definedName>
    <definedName name="г.в." localSheetId="0">'[7]1-энерго'!#REF!</definedName>
    <definedName name="г.в.">'[7]1-энерго'!#REF!</definedName>
    <definedName name="График" localSheetId="0">'[11]1-энерго'!#REF!</definedName>
    <definedName name="График">'[11]1-энерго'!#REF!</definedName>
    <definedName name="д23" localSheetId="0">#REF!</definedName>
    <definedName name="д23">#REF!</definedName>
    <definedName name="Дата" localSheetId="0">#REF!</definedName>
    <definedName name="Дата">#REF!</definedName>
    <definedName name="Динамика" localSheetId="0">'[11]1-энерго'!#REF!</definedName>
    <definedName name="Динамика">'[11]1-энерго'!#REF!</definedName>
    <definedName name="ЕОГ" localSheetId="0">#REF!</definedName>
    <definedName name="ЕОГ">#REF!</definedName>
    <definedName name="ждг" localSheetId="0">'[9]1-энерго'!#REF!</definedName>
    <definedName name="ждг">'[9]1-энерго'!#REF!</definedName>
    <definedName name="ждш" localSheetId="0">'[12]1-энерго'!#REF!</definedName>
    <definedName name="ждш">'[12]1-энерго'!#REF!</definedName>
    <definedName name="Заголовок_списка" localSheetId="0">#REF!</definedName>
    <definedName name="Заголовок_списка">#REF!</definedName>
    <definedName name="и" localSheetId="0">'[13]1-энерго'!#REF!</definedName>
    <definedName name="и">'[13]1-энерго'!#REF!</definedName>
    <definedName name="ии" localSheetId="0">'[8]1-энерго'!#REF!</definedName>
    <definedName name="ии">'[8]1-энерго'!#REF!</definedName>
    <definedName name="ИНН" localSheetId="0">#REF!</definedName>
    <definedName name="ИНН">#REF!</definedName>
    <definedName name="ИНН1" localSheetId="0">#REF!</definedName>
    <definedName name="ИНН1">#REF!</definedName>
    <definedName name="ИНН2" localSheetId="0">#REF!</definedName>
    <definedName name="ИНН2">#REF!</definedName>
    <definedName name="кал" localSheetId="0">#REF!</definedName>
    <definedName name="кал">#REF!</definedName>
    <definedName name="КалорийностьПлан">8043</definedName>
    <definedName name="КалорФактАвг">8087</definedName>
    <definedName name="КалорФактАпр">8055</definedName>
    <definedName name="КалорФактДек">8054</definedName>
    <definedName name="КалорФактИюл">8077</definedName>
    <definedName name="КалорФактИюн">8093</definedName>
    <definedName name="КалорФактМай">8061</definedName>
    <definedName name="КалорФактМар">8048</definedName>
    <definedName name="КалорФактНоя">8056</definedName>
    <definedName name="КалорФактОкт">8059</definedName>
    <definedName name="КалорФактСен">8075</definedName>
    <definedName name="КалорФактФев">8028</definedName>
    <definedName name="КалорФактЯнв">8039</definedName>
    <definedName name="Код" localSheetId="0">#REF!</definedName>
    <definedName name="Код">#REF!</definedName>
    <definedName name="Кол_копий" localSheetId="0">#REF!</definedName>
    <definedName name="Кол_копий">#REF!</definedName>
    <definedName name="Корсчёт" localSheetId="0">#REF!</definedName>
    <definedName name="Корсчёт">#REF!</definedName>
    <definedName name="Корсчёт1" localSheetId="0">#REF!</definedName>
    <definedName name="Корсчёт1">#REF!</definedName>
    <definedName name="Корсчёт2" localSheetId="0">#REF!</definedName>
    <definedName name="Корсчёт2">#REF!</definedName>
    <definedName name="л" localSheetId="0">#REF!</definedName>
    <definedName name="л">#REF!</definedName>
    <definedName name="Литер" localSheetId="0">'[11]1-энерго'!#REF!</definedName>
    <definedName name="Литер">'[11]1-энерго'!#REF!</definedName>
    <definedName name="м" localSheetId="0">'[1]1-энерго'!#REF!</definedName>
    <definedName name="м">'[1]1-энерго'!#REF!</definedName>
    <definedName name="м1" localSheetId="0">'[4]1-энерго'!#REF!</definedName>
    <definedName name="м1">'[4]1-энерго'!#REF!</definedName>
    <definedName name="маг" localSheetId="0">#REF!</definedName>
    <definedName name="маг">#REF!</definedName>
    <definedName name="Мерпр" localSheetId="0">'[9]1-энерго'!#REF!</definedName>
    <definedName name="Мерпр">'[9]1-энерго'!#REF!</definedName>
    <definedName name="ммм" localSheetId="0">'[1]1-энерго'!#REF!</definedName>
    <definedName name="ммм">'[1]1-энерго'!#REF!</definedName>
    <definedName name="н" localSheetId="0">'[5]1-энерго'!#REF!</definedName>
    <definedName name="н">'[5]1-энерго'!#REF!</definedName>
    <definedName name="Наз_пл" localSheetId="0">#REF!</definedName>
    <definedName name="Наз_пл">#REF!</definedName>
    <definedName name="Назначение" localSheetId="0">#REF!</definedName>
    <definedName name="Назначение">#REF!</definedName>
    <definedName name="Наименование" localSheetId="0">#REF!</definedName>
    <definedName name="Наименование">#REF!</definedName>
    <definedName name="Номер" localSheetId="0">#REF!</definedName>
    <definedName name="Номер">#REF!</definedName>
    <definedName name="оо" localSheetId="0">'[3]1-энерго'!#REF!</definedName>
    <definedName name="оо">'[3]1-энерго'!#REF!</definedName>
    <definedName name="Отоп" localSheetId="0">#REF!</definedName>
    <definedName name="Отоп">#REF!</definedName>
    <definedName name="отопит" localSheetId="0">'[7]1-энерго'!#REF!</definedName>
    <definedName name="отопит">'[7]1-энерго'!#REF!</definedName>
    <definedName name="Отопл" localSheetId="0">#REF!</definedName>
    <definedName name="Отопл">#REF!</definedName>
    <definedName name="Очер.плат." localSheetId="0">#REF!</definedName>
    <definedName name="Очер.плат.">#REF!</definedName>
    <definedName name="Очер_плат" localSheetId="0">#REF!</definedName>
    <definedName name="Очер_плат">#REF!</definedName>
    <definedName name="очистка" localSheetId="0">'[14]1-энерго'!#REF!</definedName>
    <definedName name="очистка">'[14]1-энерго'!#REF!</definedName>
    <definedName name="пар" localSheetId="0">#REF!</definedName>
    <definedName name="пар">#REF!</definedName>
    <definedName name="План" localSheetId="0">#REF!</definedName>
    <definedName name="План">#REF!</definedName>
    <definedName name="Показывать_0_коп" localSheetId="0">#REF!</definedName>
    <definedName name="Показывать_0_коп">#REF!</definedName>
    <definedName name="пор" localSheetId="0">#REF!</definedName>
    <definedName name="пор">#REF!</definedName>
    <definedName name="потер" localSheetId="0">'[11]1-энерго'!#REF!</definedName>
    <definedName name="потер">'[11]1-энерго'!#REF!</definedName>
    <definedName name="пппп" localSheetId="0">#REF!</definedName>
    <definedName name="пппп">#REF!</definedName>
    <definedName name="Предприятие1" localSheetId="0">#REF!</definedName>
    <definedName name="Предприятие1">#REF!</definedName>
    <definedName name="Предприятие2" localSheetId="0">#REF!</definedName>
    <definedName name="Предприятие2">#REF!</definedName>
    <definedName name="пример" localSheetId="0">#REF!</definedName>
    <definedName name="пример">#REF!</definedName>
    <definedName name="ргол" localSheetId="0">#REF!</definedName>
    <definedName name="ргол">#REF!</definedName>
    <definedName name="Рез_поле" localSheetId="0">#REF!</definedName>
    <definedName name="Рез_поле">#REF!</definedName>
    <definedName name="Содр" localSheetId="0">'[9]1-энерго'!#REF!</definedName>
    <definedName name="Содр">'[9]1-энерго'!#REF!</definedName>
    <definedName name="Список_банк1" localSheetId="0">#REF!</definedName>
    <definedName name="Список_банк1">#REF!</definedName>
    <definedName name="Список_банк2" localSheetId="0">#REF!</definedName>
    <definedName name="Список_банк2">#REF!</definedName>
    <definedName name="Список_бик1" localSheetId="0">#REF!</definedName>
    <definedName name="Список_бик1">#REF!</definedName>
    <definedName name="Список_бик2" localSheetId="0">#REF!</definedName>
    <definedName name="Список_бик2">#REF!</definedName>
    <definedName name="Список_вид_опл" localSheetId="0">#REF!</definedName>
    <definedName name="Список_вид_опл">#REF!</definedName>
    <definedName name="Список_вид_платежа" localSheetId="0">#REF!</definedName>
    <definedName name="Список_вид_платежа">#REF!</definedName>
    <definedName name="Список_дата" localSheetId="0">#REF!</definedName>
    <definedName name="Список_дата">#REF!</definedName>
    <definedName name="Список_инн1" localSheetId="0">#REF!</definedName>
    <definedName name="Список_инн1">#REF!</definedName>
    <definedName name="Список_инн2" localSheetId="0">#REF!</definedName>
    <definedName name="Список_инн2">#REF!</definedName>
    <definedName name="Список_код" localSheetId="0">#REF!</definedName>
    <definedName name="Список_код">#REF!</definedName>
    <definedName name="Список_корсчёт1" localSheetId="0">#REF!</definedName>
    <definedName name="Список_корсчёт1">#REF!</definedName>
    <definedName name="Список_корсчёт2" localSheetId="0">#REF!</definedName>
    <definedName name="Список_корсчёт2">#REF!</definedName>
    <definedName name="Список_назн_пл" localSheetId="0">#REF!</definedName>
    <definedName name="Список_назн_пл">#REF!</definedName>
    <definedName name="Список_назначение" localSheetId="0">#REF!</definedName>
    <definedName name="Список_назначение">#REF!</definedName>
    <definedName name="Список_наименование1" localSheetId="0">#REF!</definedName>
    <definedName name="Список_наименование1">#REF!</definedName>
    <definedName name="Список_наименование2" localSheetId="0">#REF!</definedName>
    <definedName name="Список_наименование2">#REF!</definedName>
    <definedName name="Список_номер" localSheetId="0">#REF!</definedName>
    <definedName name="Список_номер">#REF!</definedName>
    <definedName name="Список_очер" localSheetId="0">#REF!</definedName>
    <definedName name="Список_очер">#REF!</definedName>
    <definedName name="Список_рез_поле" localSheetId="0">#REF!</definedName>
    <definedName name="Список_рез_поле">#REF!</definedName>
    <definedName name="Список_срок" localSheetId="0">#REF!</definedName>
    <definedName name="Список_срок">#REF!</definedName>
    <definedName name="Список_сумма" localSheetId="0">#REF!</definedName>
    <definedName name="Список_сумма">#REF!</definedName>
    <definedName name="Список_счёт1" localSheetId="0">#REF!</definedName>
    <definedName name="Список_счёт1">#REF!</definedName>
    <definedName name="Список_счёт2" localSheetId="0">#REF!</definedName>
    <definedName name="Список_счёт2">#REF!</definedName>
    <definedName name="Срок" localSheetId="0">#REF!</definedName>
    <definedName name="Срок">#REF!</definedName>
    <definedName name="сссссс" localSheetId="0">'[9]1-энерго'!#REF!</definedName>
    <definedName name="сссссс">'[9]1-энерго'!#REF!</definedName>
    <definedName name="Сумма" localSheetId="0">#REF!</definedName>
    <definedName name="Сумма">#REF!</definedName>
    <definedName name="Счёт" localSheetId="0">#REF!</definedName>
    <definedName name="Счёт">#REF!</definedName>
    <definedName name="Счёт1" localSheetId="0">#REF!</definedName>
    <definedName name="Счёт1">#REF!</definedName>
    <definedName name="Счёт2" localSheetId="0">#REF!</definedName>
    <definedName name="Счёт2">#REF!</definedName>
    <definedName name="т" localSheetId="0">'[7]1-энерго'!#REF!</definedName>
    <definedName name="т">'[7]1-энерго'!#REF!</definedName>
    <definedName name="т1" localSheetId="0">#REF!</definedName>
    <definedName name="т1">#REF!</definedName>
    <definedName name="Т21" localSheetId="0">#REF!</definedName>
    <definedName name="Т21">#REF!</definedName>
    <definedName name="т3" localSheetId="0">'[1]1-энерго'!#REF!</definedName>
    <definedName name="т3">'[1]1-энерго'!#REF!</definedName>
    <definedName name="Таб21" localSheetId="0">#REF!</definedName>
    <definedName name="Таб21">#REF!</definedName>
    <definedName name="тттт" localSheetId="0">'[15]1-энерго'!#REF!</definedName>
    <definedName name="тттт">'[15]1-энерго'!#REF!</definedName>
    <definedName name="ТТТТ1" localSheetId="0">'[15]1-энерго'!#REF!</definedName>
    <definedName name="ТТТТ1">'[15]1-энерго'!#REF!</definedName>
    <definedName name="Удел" localSheetId="0">'[11]1-энерго'!#REF!</definedName>
    <definedName name="Удел">'[11]1-энерго'!#REF!</definedName>
    <definedName name="УК" localSheetId="0">'[7]1-энерго'!#REF!</definedName>
    <definedName name="УК">'[7]1-энерго'!#REF!</definedName>
    <definedName name="фува" localSheetId="0">#REF!</definedName>
    <definedName name="фува">#REF!</definedName>
    <definedName name="цена_Гкал">[16]прогр.!$R$6</definedName>
    <definedName name="цена_тут">[16]прогр.!$R$4</definedName>
    <definedName name="цена_тыс.кВт_ч">[16]прогр.!$R$5</definedName>
    <definedName name="ЦенаНТавгП">2.01883</definedName>
    <definedName name="ЦенаНТавгФ">2.05044</definedName>
    <definedName name="ЦенаНТапрП">2.01883</definedName>
    <definedName name="ЦенаНТапрФ">2.045929</definedName>
    <definedName name="ЦенаНТдекП">2.01883</definedName>
    <definedName name="ЦенаНТдекФ">1</definedName>
    <definedName name="ЦенаНТиюлП">2.01883</definedName>
    <definedName name="ЦенаНТиюлФ">2.04706</definedName>
    <definedName name="ЦенаНТиюнП">2.01883</definedName>
    <definedName name="ЦенаНТиюнФ">2.047509</definedName>
    <definedName name="ЦенаНТмайП">2.01883</definedName>
    <definedName name="ЦенаНТмайФ">2.0457</definedName>
    <definedName name="ЦенаНТмарП">2.01883</definedName>
    <definedName name="ЦенаНТмарФ">2.04503</definedName>
    <definedName name="ЦенаНТнояП">2.01883</definedName>
    <definedName name="ЦенаНТнояФ">1</definedName>
    <definedName name="ЦенаНТоктП">2.01883</definedName>
    <definedName name="ЦенаНТоктФ">1</definedName>
    <definedName name="ЦенаНТсенП">2.01883</definedName>
    <definedName name="ЦенаНТсенФ">1</definedName>
    <definedName name="ЦенаНТфевП">2.01883</definedName>
    <definedName name="ЦенаНТфевФ">2.040509</definedName>
    <definedName name="ЦенаНТянвП">2.01883</definedName>
    <definedName name="ЦенаНТянвФ">2.040509</definedName>
    <definedName name="цук" localSheetId="0">'[7]1-энерго'!#REF!</definedName>
    <definedName name="цук">'[7]1-энерго'!#REF!</definedName>
    <definedName name="щш" localSheetId="0">'[17]1-энерго'!#REF!</definedName>
    <definedName name="щш">'[17]1-энерго'!#REF!</definedName>
    <definedName name="щщ" localSheetId="0">'[7]1-энерго'!#REF!</definedName>
    <definedName name="щщ">'[7]1-энерго'!#REF!</definedName>
    <definedName name="ывпа" localSheetId="0">#REF!</definedName>
    <definedName name="ывпа">#REF!</definedName>
    <definedName name="ьь" localSheetId="0">'[6]1-энерго'!#REF!</definedName>
    <definedName name="ьь">'[6]1-энерго'!#REF!</definedName>
    <definedName name="эжщш" localSheetId="0">#REF!</definedName>
    <definedName name="эжщш">#REF!</definedName>
    <definedName name="электр" localSheetId="0">'[11]1-энерго'!#REF!</definedName>
    <definedName name="электр">'[11]1-энерго'!#REF!</definedName>
    <definedName name="электро" localSheetId="0">'[18]1-энерго'!#REF!</definedName>
    <definedName name="электро">'[18]1-энерго'!#REF!</definedName>
    <definedName name="элетро" localSheetId="0">'[19]1-энерго'!#REF!</definedName>
    <definedName name="элетро">'[19]1-энерго'!#REF!</definedName>
    <definedName name="я" localSheetId="0">'[7]1-энерго'!#REF!</definedName>
    <definedName name="я">'[7]1-энерго'!#REF!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7" l="1"/>
  <c r="B38" i="7" s="1"/>
  <c r="G51" i="6" a="1"/>
  <c r="G51" i="6" s="1"/>
  <c r="B60" i="7" l="1"/>
  <c r="B61" i="7" s="1"/>
  <c r="I50" i="6" l="1"/>
  <c r="B95" i="7"/>
  <c r="B96" i="7" s="1"/>
  <c r="A94" i="7"/>
  <c r="I48" i="6"/>
  <c r="B91" i="7"/>
  <c r="B92" i="7" s="1"/>
  <c r="A90" i="7"/>
  <c r="I46" i="6"/>
  <c r="B87" i="7"/>
  <c r="B88" i="7" s="1"/>
  <c r="I45" i="6"/>
  <c r="B84" i="7"/>
  <c r="B85" i="7" s="1"/>
  <c r="A83" i="7"/>
  <c r="I43" i="6" l="1"/>
  <c r="B80" i="7"/>
  <c r="B81" i="7" s="1"/>
  <c r="A79" i="7"/>
  <c r="I41" i="6"/>
  <c r="B76" i="7"/>
  <c r="B77" i="7" s="1"/>
  <c r="A75" i="7"/>
  <c r="I39" i="6"/>
  <c r="B72" i="7"/>
  <c r="B73" i="7" s="1"/>
  <c r="A71" i="7"/>
  <c r="I37" i="6"/>
  <c r="B68" i="7"/>
  <c r="B69" i="7" s="1"/>
  <c r="A67" i="7"/>
  <c r="I35" i="6"/>
  <c r="B64" i="7"/>
  <c r="B65" i="7" s="1"/>
  <c r="A63" i="7"/>
  <c r="A59" i="7"/>
  <c r="I31" i="6"/>
  <c r="B56" i="7"/>
  <c r="B57" i="7" s="1"/>
  <c r="A55" i="7"/>
  <c r="I29" i="6"/>
  <c r="I28" i="6"/>
  <c r="B52" i="7"/>
  <c r="B53" i="7" s="1"/>
  <c r="B49" i="7"/>
  <c r="B50" i="7" s="1"/>
  <c r="A48" i="7"/>
  <c r="I26" i="6"/>
  <c r="B45" i="7"/>
  <c r="B46" i="7" s="1"/>
  <c r="A44" i="7"/>
  <c r="I24" i="6"/>
  <c r="B41" i="7"/>
  <c r="B42" i="7" s="1"/>
  <c r="A40" i="7"/>
  <c r="I22" i="6"/>
  <c r="I21" i="6"/>
  <c r="B34" i="7"/>
  <c r="B35" i="7" s="1"/>
  <c r="A33" i="7"/>
  <c r="I19" i="6"/>
  <c r="B30" i="7"/>
  <c r="B31" i="7" s="1"/>
  <c r="A29" i="7"/>
  <c r="I17" i="6"/>
  <c r="B26" i="7"/>
  <c r="B27" i="7" s="1"/>
  <c r="A25" i="7"/>
  <c r="I33" i="6" l="1"/>
  <c r="I15" i="6"/>
  <c r="B22" i="7"/>
  <c r="B23" i="7" s="1"/>
  <c r="A21" i="7"/>
  <c r="I13" i="6"/>
  <c r="I12" i="6"/>
  <c r="B18" i="7"/>
  <c r="B19" i="7" s="1"/>
  <c r="B15" i="7"/>
  <c r="B16" i="7" s="1"/>
  <c r="A14" i="7"/>
  <c r="I10" i="6"/>
  <c r="B11" i="7"/>
  <c r="B12" i="7" s="1"/>
  <c r="A10" i="7" l="1"/>
  <c r="I8" i="6"/>
  <c r="B7" i="7"/>
  <c r="B8" i="7" s="1"/>
  <c r="A6" i="7"/>
  <c r="I6" i="6"/>
  <c r="B3" i="7"/>
  <c r="A2" i="7"/>
  <c r="B4" i="7" l="1"/>
  <c r="C50" i="6"/>
  <c r="C48" i="6"/>
  <c r="C46" i="6"/>
  <c r="C45" i="6"/>
  <c r="C43" i="6"/>
  <c r="C41" i="6"/>
  <c r="C39" i="6"/>
  <c r="C37" i="6"/>
  <c r="C35" i="6"/>
  <c r="C33" i="6"/>
  <c r="C31" i="6"/>
  <c r="C28" i="6"/>
  <c r="C29" i="6"/>
  <c r="C26" i="6"/>
  <c r="C24" i="6"/>
  <c r="C22" i="6"/>
  <c r="C21" i="6"/>
  <c r="C19" i="6"/>
  <c r="C17" i="6"/>
  <c r="C15" i="6"/>
  <c r="C13" i="6"/>
  <c r="C12" i="6"/>
  <c r="C10" i="6"/>
  <c r="C8" i="6"/>
  <c r="C6" i="6"/>
  <c r="F50" i="6" l="1"/>
  <c r="G50" i="6" s="1"/>
  <c r="H50" i="6" s="1"/>
  <c r="F48" i="6"/>
  <c r="G48" i="6" s="1"/>
  <c r="H48" i="6" s="1"/>
  <c r="F46" i="6"/>
  <c r="G46" i="6" s="1"/>
  <c r="H46" i="6" s="1"/>
  <c r="F45" i="6"/>
  <c r="G45" i="6" s="1"/>
  <c r="H45" i="6" s="1"/>
  <c r="F43" i="6"/>
  <c r="G43" i="6" s="1"/>
  <c r="H43" i="6" s="1"/>
  <c r="F41" i="6"/>
  <c r="G41" i="6" s="1"/>
  <c r="H41" i="6" s="1"/>
  <c r="F39" i="6"/>
  <c r="G39" i="6" s="1"/>
  <c r="H39" i="6" s="1"/>
  <c r="F37" i="6"/>
  <c r="G37" i="6" s="1"/>
  <c r="H37" i="6" s="1"/>
  <c r="F35" i="6"/>
  <c r="G35" i="6" s="1"/>
  <c r="H35" i="6" s="1"/>
  <c r="F33" i="6"/>
  <c r="G33" i="6" s="1"/>
  <c r="H33" i="6" s="1"/>
  <c r="F31" i="6"/>
  <c r="G31" i="6" s="1"/>
  <c r="H31" i="6" s="1"/>
  <c r="F29" i="6"/>
  <c r="G29" i="6" s="1"/>
  <c r="H29" i="6" s="1"/>
  <c r="F28" i="6"/>
  <c r="G28" i="6" s="1"/>
  <c r="H28" i="6" s="1"/>
  <c r="F26" i="6"/>
  <c r="G26" i="6" s="1"/>
  <c r="H26" i="6" s="1"/>
  <c r="F24" i="6"/>
  <c r="G24" i="6" s="1"/>
  <c r="H24" i="6" s="1"/>
  <c r="F22" i="6"/>
  <c r="G22" i="6" s="1"/>
  <c r="H22" i="6" s="1"/>
  <c r="F21" i="6"/>
  <c r="G21" i="6" s="1"/>
  <c r="H21" i="6" s="1"/>
  <c r="F19" i="6"/>
  <c r="G19" i="6" s="1"/>
  <c r="H19" i="6" s="1"/>
  <c r="F17" i="6"/>
  <c r="G17" i="6" s="1"/>
  <c r="H17" i="6" s="1"/>
  <c r="F15" i="6"/>
  <c r="G15" i="6" s="1"/>
  <c r="H15" i="6" s="1"/>
  <c r="F13" i="6"/>
  <c r="G13" i="6" s="1"/>
  <c r="H13" i="6" s="1"/>
  <c r="F12" i="6"/>
  <c r="G12" i="6" s="1"/>
  <c r="H12" i="6" s="1"/>
  <c r="F10" i="6"/>
  <c r="G10" i="6" s="1"/>
  <c r="H10" i="6" s="1"/>
  <c r="F8" i="6"/>
  <c r="G8" i="6" s="1"/>
  <c r="H8" i="6" s="1"/>
  <c r="F6" i="6"/>
  <c r="G6" i="6" s="1"/>
  <c r="H6" i="6" s="1"/>
  <c r="F51" i="6" l="1"/>
  <c r="J31" i="6"/>
  <c r="J26" i="6"/>
  <c r="J29" i="6"/>
  <c r="J37" i="6"/>
  <c r="J50" i="6"/>
  <c r="J12" i="6"/>
  <c r="J19" i="6"/>
  <c r="J45" i="6"/>
  <c r="J46" i="6"/>
  <c r="J48" i="6"/>
  <c r="J17" i="6"/>
  <c r="J39" i="6"/>
  <c r="J35" i="6"/>
  <c r="J33" i="6"/>
  <c r="J43" i="6"/>
  <c r="J41" i="6"/>
  <c r="J28" i="6"/>
  <c r="J24" i="6"/>
  <c r="J21" i="6"/>
  <c r="J22" i="6"/>
  <c r="J15" i="6"/>
  <c r="J13" i="6"/>
  <c r="J10" i="6"/>
  <c r="J8" i="6"/>
  <c r="J6" i="6"/>
  <c r="H51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<sst xmlns="http://schemas.openxmlformats.org/spreadsheetml/2006/main" count="137" uniqueCount="44">
  <si>
    <t>тыс. кВт*ч</t>
  </si>
  <si>
    <t>т у.т.</t>
  </si>
  <si>
    <t>тыс. руб.</t>
  </si>
  <si>
    <t>Экономический эффект, в пределах до:</t>
  </si>
  <si>
    <t>Время работы, ч</t>
  </si>
  <si>
    <t>Капитало-затраты, тыс. руб.</t>
  </si>
  <si>
    <t>Срок окупаемости</t>
  </si>
  <si>
    <t>Статья затрат</t>
  </si>
  <si>
    <t>Проектные работы</t>
  </si>
  <si>
    <t>Итого</t>
  </si>
  <si>
    <t>Укрупненные капиталозатраты, тыс. руб.</t>
  </si>
  <si>
    <t>ИТОГО</t>
  </si>
  <si>
    <t>-</t>
  </si>
  <si>
    <t>Установленная мощность существующего передачика, кВт</t>
  </si>
  <si>
    <t>Установленная мощность современного передатчика, кВт</t>
  </si>
  <si>
    <t>Наименование заменяемого передатчика</t>
  </si>
  <si>
    <t>Коэффициент использования установленной мощности оборудования</t>
  </si>
  <si>
    <t xml:space="preserve">АРТПС Минск (Коммунистическая)         </t>
  </si>
  <si>
    <t xml:space="preserve">АРТПС Славгород                  </t>
  </si>
  <si>
    <t xml:space="preserve">АРТПС Слобода                    </t>
  </si>
  <si>
    <t xml:space="preserve">АРТПС Сморгонь                  </t>
  </si>
  <si>
    <t xml:space="preserve">АРТПС Солигорск               </t>
  </si>
  <si>
    <t xml:space="preserve">АРТПС Солтаново               </t>
  </si>
  <si>
    <t xml:space="preserve">АРТПС Сосны                 </t>
  </si>
  <si>
    <t xml:space="preserve">АРТПС Стодоличи                   </t>
  </si>
  <si>
    <t xml:space="preserve">ОРТПС Витебск                    </t>
  </si>
  <si>
    <t xml:space="preserve">ОРТПС Могилев                    </t>
  </si>
  <si>
    <t xml:space="preserve">АРТПС Осиповичи                 </t>
  </si>
  <si>
    <t xml:space="preserve">АРТПС Освея                      </t>
  </si>
  <si>
    <t xml:space="preserve">АРТПС Озерцы                    </t>
  </si>
  <si>
    <t xml:space="preserve">АРТПС Обухово                  </t>
  </si>
  <si>
    <t xml:space="preserve">АРТПС Мишневичи                 </t>
  </si>
  <si>
    <t xml:space="preserve"> АРТПС Лиозно                     </t>
  </si>
  <si>
    <t xml:space="preserve">АРТПС Кричев                      </t>
  </si>
  <si>
    <t xml:space="preserve">АРТПС Защебье                    </t>
  </si>
  <si>
    <t xml:space="preserve">АРТПС Жлобин                      </t>
  </si>
  <si>
    <t xml:space="preserve">АРТПС Брагин                     </t>
  </si>
  <si>
    <t xml:space="preserve">АРТПС Березовка                  </t>
  </si>
  <si>
    <t xml:space="preserve">TXTU-1200-R-2      </t>
  </si>
  <si>
    <t>TXTU-1200-R-2 (Е)</t>
  </si>
  <si>
    <t xml:space="preserve">Современный телепередатчик (КПД не менее 27%) вместо TXTU-1200-R-2    </t>
  </si>
  <si>
    <t xml:space="preserve">Современный телепередатчик (КПД не менее 27%) вместо TXTU-1200-R-2 (E)    </t>
  </si>
  <si>
    <t xml:space="preserve">Современный телепередатчик (КПД не менее 27%) вместо TXTU-1200-R-2  </t>
  </si>
  <si>
    <t xml:space="preserve">Современный телепередатчик (КПД не менее 27%) вместо TXTU-1200-R-2 (E)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</si>
</sst>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9">
    <xf numFmtId="0" fontId="0" fillId="0" borderId="0" xfId="0"/>
    <xf numFmtId="0" fontId="1" fillId="0" borderId="0" xfId="1" applyFont="1"/>
    <xf numFmtId="0" fontId="2" fillId="0" borderId="1" xfId="1" applyFont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" fontId="1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2" xr:uid="{00000000-0005-0000-0000-000001000000}"/>
    <cellStyle name="Обычный 5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0;&#1091;&#1083;&#1080;&#1085;&#1080;&#1095;\&#1086;&#1088;&#1096;&#1072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IRINA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82;&#1091;&#1083;&#1080;&#1085;&#1080;&#1095;\&#1073;&#1077;&#1088;&#1077;&#1079;&#1072;\&#1052;&#1086;&#1080;%20&#1076;&#1086;&#1082;&#1091;&#1084;&#1077;&#1085;&#1090;&#1099;\&#1085;&#1077;&#1088;&#1091;&#1076;&#1087;&#1088;&#1086;&#1084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0;&#1091;&#1083;&#1080;&#1085;&#1080;&#1095;\&#1074;&#1080;&#1090;&#1077;&#1073;&#1089;&#1082;2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6;&#1072;&#1073;&#1086;&#1090;&#1072;\&#1050;&#1088;&#1072;&#1089;&#1085;&#1086;&#1089;&#1077;&#1083;&#1100;&#1089;&#1082;\&#1079;&#1089;&#1084;\&#1089;&#1084;&#1086;&#1088;&#1075;&#1086;&#1085;&#1100;\IRINA\&#1043;&#1086;&#1084;&#1077;&#1083;&#1100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WINDOWS\&#1056;&#1072;&#1073;&#1086;&#1095;&#1080;&#1081;%20&#1089;&#1090;&#1086;&#1083;\&#1052;&#1086;&#1080;%20&#1076;&#1086;&#1082;&#1091;&#1084;&#1077;&#1085;&#1090;&#1099;\&#1052;&#1086;&#1080;%20&#1076;&#1086;&#1082;&#1091;&#1084;&#1077;&#1085;&#1090;&#1099;\&#1052;&#1086;&#1075;&#1080;&#1083;&#1077;&#1074;\IRINA\&#1043;&#1086;&#1084;&#1077;&#1083;&#1100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6;-&#1090;&#1072;%202004\&#1041;&#1077;&#1083;%20&#1094;&#1077;&#1084;%20&#1079;-&#1076;\&#1041;&#1062;&#1047;%20&#1072;&#1091;&#1076;&#1080;&#1090;\&#1041;&#1077;&#1088;&#1077;&#1079;&#1072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DOCUME~1\Dimon\LOCALS~1\Temp\Rar$DI00.344\&#1040;&#1089;&#1073;&#1077;&#1089;&#1090;2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&#1052;&#1086;&#1080;%20&#1076;&#1086;&#1082;&#1091;&#1084;&#1077;&#1085;&#1090;&#1099;\&#1043;&#1091;&#1090;&#1072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3;&#1086;&#1088;&#1084;&#1099;\&#1054;&#1040;&#1054;%20&#1050;&#1077;&#1088;&#1072;&#1084;&#1080;&#1085;\&#1053;&#1086;&#1088;&#1084;&#1099;\&#1043;&#1086;&#1090;&#1086;&#1074;&#1086;\&#1048;&#1085;&#1092;&#1086;&#1088;&#1084;&#1072;&#1094;&#1080;&#1103;%20&#1053;&#1048;&#1055;&#1058;&#1048;&#1057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6;-&#1090;&#1072;%202004\&#1041;&#1077;&#1083;%20&#1094;&#1077;&#1084;%20&#1079;-&#1076;\&#1041;&#1062;&#1047;%20&#1072;&#1091;&#1076;&#1080;&#1090;\&#1050;&#1077;&#1088;&#1072;&#1084;&#1080;&#1085;\1\&#1050;&#1091;&#1083;&#1080;&#1085;&#1080;&#1095;\&#1074;&#1080;&#1090;&#1077;&#1073;&#1089;&#1082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DOCUME~1\Dimon\LOCALS~1\Temp\Rar$DI00.344\&#1040;&#1089;&#1073;&#1077;&#1089;&#1090;2\14.02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63;&#1055;%20&#1044;&#1072;&#1088;&#1080;&#1076;&#1072;\balexby\&#1053;&#1086;&#1088;&#1084;&#1099;%20&#1058;&#1069;&#1056;\2%20-%20&#1043;&#1086;&#1090;&#1086;&#1074;&#1086;\&#1047;&#1072;&#1074;&#1086;&#1076;%20&#1050;&#1055;&#1044;%20&#8470;3%20&#1054;&#1040;&#1054;%20&#1052;&#1040;&#1055;&#1048;&#1044;\&#1053;&#1086;&#1088;&#1084;&#1099;\&#1054;&#1040;&#1054;%20&#1050;&#1077;&#1088;&#1072;&#1084;&#1080;&#1085;\&#1053;&#1086;&#1088;&#1084;&#1099;%20&#1058;&#1069;&#1056;\&#1054;&#1089;&#1074;&#1086;&#1077;&#1085;&#1080;&#1077;%20&#1090;&#1077;&#1093;&#1085;&#1086;&#1083;&#1086;&#1075;&#1080;&#1095;&#1077;&#1089;&#1082;&#1086;&#1075;&#1086;%20&#1087;&#1088;&#1086;&#1094;&#1077;&#1089;&#1089;&#1072;\&#1053;&#1086;&#1088;&#1084;&#1099;\&#1048;&#1085;&#1092;&#1086;&#1088;&#1084;&#1072;&#1094;&#1080;&#1103;%20&#1053;&#1048;&#1055;&#1058;&#1048;&#1057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\&#1088;&#1072;&#1073;&#1086;&#1090;&#1072;%20(d)\Documents%20and%20Settings\&#1056;&#1040;&#1041;&#1054;&#1058;&#1040;\Desktop\&#1086;&#1088;&#1096;&#1072;%20&#1089;&#1090;&#1072;&#1088;&#1099;&#1081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.abteco\&#1063;&#1055;%20&#1044;&#1072;&#1088;&#1080;&#1076;&#1072;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&#1052;&#1086;&#1080;%20&#1076;&#1086;&#1082;&#1091;&#1084;&#1077;&#1085;&#1090;&#1099;\&#1043;&#1091;&#1090;&#1072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&#1052;&#1086;&#1080;%20&#1076;&#1086;&#1082;&#1091;&#1084;&#1077;&#1085;&#1090;&#1099;\&#1088;&#1091;&#1073;&#1077;&#1088;&#1086;&#1080;&#1076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ЭО"/>
      <sheetName val="Тит"/>
      <sheetName val="Исп"/>
      <sheetName val="реф"/>
      <sheetName val="С"/>
      <sheetName val="вв"/>
      <sheetName val="Р1"/>
      <sheetName val="Р 2"/>
      <sheetName val="рис11"/>
      <sheetName val="табл.21"/>
      <sheetName val="табл.22-23"/>
      <sheetName val="Т2.5"/>
      <sheetName val="табл.2.6"/>
      <sheetName val="т2.3.1"/>
      <sheetName val="т.2.3.2"/>
      <sheetName val="рис.2.3.1"/>
      <sheetName val="оргтех р3.1."/>
      <sheetName val="р31"/>
      <sheetName val="р3.1-4"/>
      <sheetName val="Т 3.2.1"/>
      <sheetName val="Т3.2.2"/>
      <sheetName val="т3.3.1"/>
      <sheetName val="Т.3.32."/>
      <sheetName val="т3.3.3"/>
      <sheetName val="Т334"/>
      <sheetName val="Т335"/>
      <sheetName val="т3.4.1."/>
      <sheetName val="т.3.4.2"/>
      <sheetName val="Т3.43"/>
      <sheetName val="т.3.4.4"/>
      <sheetName val="рис.3.4.1"/>
      <sheetName val="прогр."/>
      <sheetName val="выводы"/>
      <sheetName val="пр"/>
      <sheetName val="Л"/>
      <sheetName val="Т 7"/>
      <sheetName val="Т 8"/>
      <sheetName val="Т 9"/>
      <sheetName val="Т 11"/>
      <sheetName val="Т 14"/>
      <sheetName val="Т 15"/>
      <sheetName val="Т 18"/>
      <sheetName val="Т 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>
        <row r="4">
          <cell r="R4">
            <v>1.1499999999999999</v>
          </cell>
        </row>
        <row r="5">
          <cell r="R5">
            <v>0.08</v>
          </cell>
        </row>
        <row r="6">
          <cell r="R6">
            <v>2.0449999999999999E-2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3:J396"/>
  <sheetViews>
    <sheetView topLeftCell="A22" zoomScaleNormal="100" workbookViewId="0">
      <selection activeCell="A48" sqref="A48"/>
    </sheetView>
  </sheetViews>
  <sheetFormatPr defaultColWidth="9.140625" defaultRowHeight="15.75" x14ac:dyDescent="0.25"/>
  <cols>
    <col min="1" max="1" width="43.5703125" style="1" customWidth="1"/>
    <col min="2" max="2" width="17.85546875" style="1" customWidth="1"/>
    <col min="3" max="4" width="18.7109375" style="1" customWidth="1"/>
    <col min="5" max="5" width="12" style="1" customWidth="1"/>
    <col min="6" max="8" width="9.5703125" style="1" customWidth="1"/>
    <col min="9" max="9" width="12" style="1" customWidth="1"/>
    <col min="10" max="10" width="15.140625" style="1" customWidth="1"/>
    <col min="11" max="12" width="9.140625" style="1"/>
    <col min="13" max="14" width="45.28515625" style="1" customWidth="1"/>
    <col min="15" max="16384" width="9.140625" style="1"/>
  </cols>
  <sheetData>
    <row r="3" spans="1:10" ht="48" customHeight="1" x14ac:dyDescent="0.25">
      <c r="A3" s="15" t="s">
        <v>15</v>
      </c>
      <c r="B3" s="15" t="s">
        <v>13</v>
      </c>
      <c r="C3" s="15" t="s">
        <v>14</v>
      </c>
      <c r="D3" s="15" t="s">
        <v>16</v>
      </c>
      <c r="E3" s="15" t="s">
        <v>4</v>
      </c>
      <c r="F3" s="15" t="s">
        <v>3</v>
      </c>
      <c r="G3" s="15"/>
      <c r="H3" s="15"/>
      <c r="I3" s="11" t="s">
        <v>5</v>
      </c>
      <c r="J3" s="11" t="s">
        <v>6</v>
      </c>
    </row>
    <row r="4" spans="1:10" ht="69.75" customHeight="1" x14ac:dyDescent="0.25">
      <c r="A4" s="15"/>
      <c r="B4" s="15"/>
      <c r="C4" s="15"/>
      <c r="D4" s="15"/>
      <c r="E4" s="15"/>
      <c r="F4" s="2" t="s">
        <v>0</v>
      </c>
      <c r="G4" s="2" t="s">
        <v>1</v>
      </c>
      <c r="H4" s="2" t="s">
        <v>2</v>
      </c>
      <c r="I4" s="11"/>
      <c r="J4" s="11"/>
    </row>
    <row r="5" spans="1:10" x14ac:dyDescent="0.25">
      <c r="A5" s="11" t="s">
        <v>37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5">
      <c r="A6" s="18" t="s">
        <v>38</v>
      </c>
      <c r="B6" s="10">
        <v>11.4</v>
      </c>
      <c r="C6" s="10">
        <f>1/0.27</f>
        <v>3.7037037037037033</v>
      </c>
      <c r="D6" s="10">
        <v>1</v>
      </c>
      <c r="E6" s="8">
        <v>8000</v>
      </c>
      <c r="F6" s="10">
        <f t="shared" ref="F6" si="0">(B6-C6)*D6*E6/1000</f>
        <v>61.570370370370377</v>
      </c>
      <c r="G6" s="10">
        <f t="shared" ref="G6" si="1">F6*0.2986*1.079</f>
        <v>19.837320687407406</v>
      </c>
      <c r="H6" s="10">
        <f t="shared" ref="H6" si="2">G6*200*2.59/1000</f>
        <v>10.275732116077036</v>
      </c>
      <c r="I6" s="10">
        <f>Затраты!B5</f>
        <v>71.3</v>
      </c>
      <c r="J6" s="10">
        <f t="shared" ref="J6" si="3">I6/H6</f>
        <v>6.9386783534816576</v>
      </c>
    </row>
    <row r="7" spans="1:10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8" t="s">
        <v>38</v>
      </c>
      <c r="B8" s="10">
        <v>11.4</v>
      </c>
      <c r="C8" s="10">
        <f>1/0.27</f>
        <v>3.7037037037037033</v>
      </c>
      <c r="D8" s="10">
        <v>1</v>
      </c>
      <c r="E8" s="8">
        <v>8000</v>
      </c>
      <c r="F8" s="10">
        <f t="shared" ref="F8" si="4">(B8-C8)*D8*E8/1000</f>
        <v>61.570370370370377</v>
      </c>
      <c r="G8" s="10">
        <f t="shared" ref="G8" si="5">F8*0.2986*1.079</f>
        <v>19.837320687407406</v>
      </c>
      <c r="H8" s="10">
        <f t="shared" ref="H8" si="6">G8*200*2.59/1000</f>
        <v>10.275732116077036</v>
      </c>
      <c r="I8" s="10">
        <f>Затраты!B9</f>
        <v>71.3</v>
      </c>
      <c r="J8" s="10">
        <f t="shared" ref="J8" si="7">I8/H8</f>
        <v>6.9386783534816576</v>
      </c>
    </row>
    <row r="9" spans="1:10" x14ac:dyDescent="0.25">
      <c r="A9" s="11" t="s">
        <v>35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 s="18" t="s">
        <v>38</v>
      </c>
      <c r="B10" s="10">
        <v>11.4</v>
      </c>
      <c r="C10" s="10">
        <f>1/0.27</f>
        <v>3.7037037037037033</v>
      </c>
      <c r="D10" s="10">
        <v>1</v>
      </c>
      <c r="E10" s="8">
        <v>8000</v>
      </c>
      <c r="F10" s="10">
        <f t="shared" ref="F10" si="8">(B10-C10)*D10*E10/1000</f>
        <v>61.570370370370377</v>
      </c>
      <c r="G10" s="10">
        <f t="shared" ref="G10" si="9">F10*0.2986*1.079</f>
        <v>19.837320687407406</v>
      </c>
      <c r="H10" s="10">
        <f t="shared" ref="H10" si="10">G10*200*2.59/1000</f>
        <v>10.275732116077036</v>
      </c>
      <c r="I10" s="10">
        <f>Затраты!B13</f>
        <v>71.3</v>
      </c>
      <c r="J10" s="10">
        <f t="shared" ref="J10" si="11">I10/H10</f>
        <v>6.9386783534816576</v>
      </c>
    </row>
    <row r="11" spans="1:10" x14ac:dyDescent="0.25">
      <c r="A11" s="11" t="s">
        <v>34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25">
      <c r="A12" s="18" t="s">
        <v>38</v>
      </c>
      <c r="B12" s="10">
        <v>11.4</v>
      </c>
      <c r="C12" s="10">
        <f t="shared" ref="C12:C13" si="12">1/0.27</f>
        <v>3.7037037037037033</v>
      </c>
      <c r="D12" s="10">
        <v>1</v>
      </c>
      <c r="E12" s="8">
        <v>8000</v>
      </c>
      <c r="F12" s="10">
        <f t="shared" ref="F12:F13" si="13">(B12-C12)*D12*E12/1000</f>
        <v>61.570370370370377</v>
      </c>
      <c r="G12" s="10">
        <f t="shared" ref="G12:G13" si="14">F12*0.2986*1.079</f>
        <v>19.837320687407406</v>
      </c>
      <c r="H12" s="10">
        <f t="shared" ref="H12:H13" si="15">G12*200*2.59/1000</f>
        <v>10.275732116077036</v>
      </c>
      <c r="I12" s="10">
        <f>Затраты!B17</f>
        <v>71.3</v>
      </c>
      <c r="J12" s="10">
        <f t="shared" ref="J12:J13" si="16">I12/H12</f>
        <v>6.9386783534816576</v>
      </c>
    </row>
    <row r="13" spans="1:10" x14ac:dyDescent="0.25">
      <c r="A13" s="18" t="s">
        <v>38</v>
      </c>
      <c r="B13" s="10">
        <v>11.4</v>
      </c>
      <c r="C13" s="10">
        <f t="shared" si="12"/>
        <v>3.7037037037037033</v>
      </c>
      <c r="D13" s="10">
        <v>1</v>
      </c>
      <c r="E13" s="8">
        <v>8000</v>
      </c>
      <c r="F13" s="10">
        <f t="shared" si="13"/>
        <v>61.570370370370377</v>
      </c>
      <c r="G13" s="10">
        <f t="shared" si="14"/>
        <v>19.837320687407406</v>
      </c>
      <c r="H13" s="10">
        <f t="shared" si="15"/>
        <v>10.275732116077036</v>
      </c>
      <c r="I13" s="10">
        <f>Затраты!B20</f>
        <v>71.3</v>
      </c>
      <c r="J13" s="10">
        <f t="shared" si="16"/>
        <v>6.9386783534816576</v>
      </c>
    </row>
    <row r="14" spans="1:10" x14ac:dyDescent="0.25">
      <c r="A14" s="11" t="s">
        <v>33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A15" s="18" t="s">
        <v>38</v>
      </c>
      <c r="B15" s="10">
        <v>11.4</v>
      </c>
      <c r="C15" s="10">
        <f t="shared" ref="C15" si="17">1/0.27</f>
        <v>3.7037037037037033</v>
      </c>
      <c r="D15" s="10">
        <v>1</v>
      </c>
      <c r="E15" s="8">
        <v>8000</v>
      </c>
      <c r="F15" s="10">
        <f t="shared" ref="F15" si="18">(B15-C15)*D15*E15/1000</f>
        <v>61.570370370370377</v>
      </c>
      <c r="G15" s="10">
        <f t="shared" ref="G15" si="19">F15*0.2986*1.079</f>
        <v>19.837320687407406</v>
      </c>
      <c r="H15" s="10">
        <f t="shared" ref="H15" si="20">G15*200*2.59/1000</f>
        <v>10.275732116077036</v>
      </c>
      <c r="I15" s="10">
        <f>Затраты!B24</f>
        <v>71.3</v>
      </c>
      <c r="J15" s="10">
        <f t="shared" ref="J15" si="21">I15/H15</f>
        <v>6.9386783534816576</v>
      </c>
    </row>
    <row r="16" spans="1:10" x14ac:dyDescent="0.25">
      <c r="A16" s="11" t="s">
        <v>32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x14ac:dyDescent="0.25">
      <c r="A17" s="18" t="s">
        <v>39</v>
      </c>
      <c r="B17" s="10">
        <v>9.3000000000000007</v>
      </c>
      <c r="C17" s="10">
        <f>1/0.27</f>
        <v>3.7037037037037033</v>
      </c>
      <c r="D17" s="10">
        <v>1</v>
      </c>
      <c r="E17" s="8">
        <v>8000</v>
      </c>
      <c r="F17" s="10">
        <f t="shared" ref="F17" si="22">(B17-C17)*D17*E17/1000</f>
        <v>44.770370370370379</v>
      </c>
      <c r="G17" s="10">
        <f t="shared" ref="G17" si="23">F17*0.2986*1.079</f>
        <v>14.424538767407409</v>
      </c>
      <c r="H17" s="10">
        <f t="shared" ref="H17" si="24">G17*200*2.59/1000</f>
        <v>7.471911081517038</v>
      </c>
      <c r="I17" s="10">
        <f>Затраты!B28</f>
        <v>71.3</v>
      </c>
      <c r="J17" s="10">
        <f t="shared" ref="J17" si="25">I17/H17</f>
        <v>9.5424047773228864</v>
      </c>
    </row>
    <row r="18" spans="1:10" x14ac:dyDescent="0.25">
      <c r="A18" s="11" t="s">
        <v>17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5">
      <c r="A19" s="18" t="s">
        <v>38</v>
      </c>
      <c r="B19" s="10">
        <v>11.4</v>
      </c>
      <c r="C19" s="10">
        <f t="shared" ref="C19" si="26">1/0.27</f>
        <v>3.7037037037037033</v>
      </c>
      <c r="D19" s="10">
        <v>1</v>
      </c>
      <c r="E19" s="8">
        <v>8000</v>
      </c>
      <c r="F19" s="10">
        <f t="shared" ref="F19" si="27">(B19-C19)*D19*E19/1000</f>
        <v>61.570370370370377</v>
      </c>
      <c r="G19" s="10">
        <f t="shared" ref="G19" si="28">F19*0.2986*1.079</f>
        <v>19.837320687407406</v>
      </c>
      <c r="H19" s="10">
        <f t="shared" ref="H19" si="29">G19*200*2.59/1000</f>
        <v>10.275732116077036</v>
      </c>
      <c r="I19" s="10">
        <f>Затраты!B32</f>
        <v>71.3</v>
      </c>
      <c r="J19" s="10">
        <f t="shared" ref="J19" si="30">I19/H19</f>
        <v>6.9386783534816576</v>
      </c>
    </row>
    <row r="20" spans="1:10" x14ac:dyDescent="0.25">
      <c r="A20" s="11" t="s">
        <v>31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x14ac:dyDescent="0.25">
      <c r="A21" s="18" t="s">
        <v>38</v>
      </c>
      <c r="B21" s="10">
        <v>11.4</v>
      </c>
      <c r="C21" s="10">
        <f t="shared" ref="C21" si="31">1/0.27</f>
        <v>3.7037037037037033</v>
      </c>
      <c r="D21" s="10">
        <v>1</v>
      </c>
      <c r="E21" s="8">
        <v>8000</v>
      </c>
      <c r="F21" s="10">
        <f t="shared" ref="F21:F22" si="32">(B21-C21)*D21*E21/1000</f>
        <v>61.570370370370377</v>
      </c>
      <c r="G21" s="10">
        <f t="shared" ref="G21:G22" si="33">F21*0.2986*1.079</f>
        <v>19.837320687407406</v>
      </c>
      <c r="H21" s="10">
        <f t="shared" ref="H21:H22" si="34">G21*200*2.59/1000</f>
        <v>10.275732116077036</v>
      </c>
      <c r="I21" s="10">
        <f>Затраты!B36</f>
        <v>71.3</v>
      </c>
      <c r="J21" s="10">
        <f t="shared" ref="J21:J22" si="35">I21/H21</f>
        <v>6.9386783534816576</v>
      </c>
    </row>
    <row r="22" spans="1:10" x14ac:dyDescent="0.25">
      <c r="A22" s="18" t="s">
        <v>38</v>
      </c>
      <c r="B22" s="10">
        <v>11.4</v>
      </c>
      <c r="C22" s="10">
        <f t="shared" ref="C22" si="36">1/0.27</f>
        <v>3.7037037037037033</v>
      </c>
      <c r="D22" s="10">
        <v>1</v>
      </c>
      <c r="E22" s="8">
        <v>8000</v>
      </c>
      <c r="F22" s="10">
        <f t="shared" si="32"/>
        <v>61.570370370370377</v>
      </c>
      <c r="G22" s="10">
        <f t="shared" si="33"/>
        <v>19.837320687407406</v>
      </c>
      <c r="H22" s="10">
        <f t="shared" si="34"/>
        <v>10.275732116077036</v>
      </c>
      <c r="I22" s="10">
        <f>Затраты!B39</f>
        <v>71.3</v>
      </c>
      <c r="J22" s="10">
        <f t="shared" si="35"/>
        <v>6.9386783534816576</v>
      </c>
    </row>
    <row r="23" spans="1:10" x14ac:dyDescent="0.25">
      <c r="A23" s="11" t="s">
        <v>30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5">
      <c r="A24" s="18" t="s">
        <v>38</v>
      </c>
      <c r="B24" s="10">
        <v>11.4</v>
      </c>
      <c r="C24" s="10">
        <f t="shared" ref="C24" si="37">1/0.27</f>
        <v>3.7037037037037033</v>
      </c>
      <c r="D24" s="10">
        <v>1</v>
      </c>
      <c r="E24" s="8">
        <v>8000</v>
      </c>
      <c r="F24" s="10">
        <f t="shared" ref="F24" si="38">(B24-C24)*D24*E24/1000</f>
        <v>61.570370370370377</v>
      </c>
      <c r="G24" s="10">
        <f t="shared" ref="G24" si="39">F24*0.2986*1.079</f>
        <v>19.837320687407406</v>
      </c>
      <c r="H24" s="10">
        <f t="shared" ref="H24" si="40">G24*200*2.59/1000</f>
        <v>10.275732116077036</v>
      </c>
      <c r="I24" s="10">
        <f>Затраты!B43</f>
        <v>71.3</v>
      </c>
      <c r="J24" s="10">
        <f t="shared" ref="J24" si="41">I24/H24</f>
        <v>6.9386783534816576</v>
      </c>
    </row>
    <row r="25" spans="1:10" x14ac:dyDescent="0.25">
      <c r="A25" s="11" t="s">
        <v>29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x14ac:dyDescent="0.25">
      <c r="A26" s="18" t="s">
        <v>38</v>
      </c>
      <c r="B26" s="10">
        <v>11.4</v>
      </c>
      <c r="C26" s="10">
        <f t="shared" ref="C26" si="42">1/0.27</f>
        <v>3.7037037037037033</v>
      </c>
      <c r="D26" s="10">
        <v>1</v>
      </c>
      <c r="E26" s="8">
        <v>8000</v>
      </c>
      <c r="F26" s="10">
        <f t="shared" ref="F26" si="43">(B26-C26)*D26*E26/1000</f>
        <v>61.570370370370377</v>
      </c>
      <c r="G26" s="10">
        <f t="shared" ref="G26" si="44">F26*0.2986*1.079</f>
        <v>19.837320687407406</v>
      </c>
      <c r="H26" s="10">
        <f t="shared" ref="H26" si="45">G26*200*2.59/1000</f>
        <v>10.275732116077036</v>
      </c>
      <c r="I26" s="10">
        <f>Затраты!B47</f>
        <v>71.3</v>
      </c>
      <c r="J26" s="10">
        <f t="shared" ref="J26" si="46">I26/H26</f>
        <v>6.9386783534816576</v>
      </c>
    </row>
    <row r="27" spans="1:10" x14ac:dyDescent="0.25">
      <c r="A27" s="11" t="s">
        <v>28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x14ac:dyDescent="0.25">
      <c r="A28" s="18" t="s">
        <v>39</v>
      </c>
      <c r="B28" s="10">
        <v>9.3000000000000007</v>
      </c>
      <c r="C28" s="10">
        <f>1/0.27</f>
        <v>3.7037037037037033</v>
      </c>
      <c r="D28" s="10">
        <v>1</v>
      </c>
      <c r="E28" s="8">
        <v>8000</v>
      </c>
      <c r="F28" s="10">
        <f t="shared" ref="F28:F29" si="47">(B28-C28)*D28*E28/1000</f>
        <v>44.770370370370379</v>
      </c>
      <c r="G28" s="10">
        <f t="shared" ref="G28:G29" si="48">F28*0.2986*1.079</f>
        <v>14.424538767407409</v>
      </c>
      <c r="H28" s="10">
        <f t="shared" ref="H28:H29" si="49">G28*200*2.59/1000</f>
        <v>7.471911081517038</v>
      </c>
      <c r="I28" s="10">
        <f>Затраты!B51</f>
        <v>71.3</v>
      </c>
      <c r="J28" s="10">
        <f t="shared" ref="J28:J29" si="50">I28/H28</f>
        <v>9.5424047773228864</v>
      </c>
    </row>
    <row r="29" spans="1:10" x14ac:dyDescent="0.25">
      <c r="A29" s="18" t="s">
        <v>38</v>
      </c>
      <c r="B29" s="10">
        <v>11.4</v>
      </c>
      <c r="C29" s="10">
        <f t="shared" ref="C29" si="51">1/0.27</f>
        <v>3.7037037037037033</v>
      </c>
      <c r="D29" s="10">
        <v>1</v>
      </c>
      <c r="E29" s="8">
        <v>8000</v>
      </c>
      <c r="F29" s="10">
        <f t="shared" si="47"/>
        <v>61.570370370370377</v>
      </c>
      <c r="G29" s="10">
        <f t="shared" si="48"/>
        <v>19.837320687407406</v>
      </c>
      <c r="H29" s="10">
        <f t="shared" si="49"/>
        <v>10.275732116077036</v>
      </c>
      <c r="I29" s="10">
        <f>Затраты!B54</f>
        <v>71.3</v>
      </c>
      <c r="J29" s="10">
        <f t="shared" si="50"/>
        <v>6.9386783534816576</v>
      </c>
    </row>
    <row r="30" spans="1:10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0" x14ac:dyDescent="0.25">
      <c r="A31" s="18" t="s">
        <v>38</v>
      </c>
      <c r="B31" s="10">
        <v>11.4</v>
      </c>
      <c r="C31" s="10">
        <f t="shared" ref="C31" si="52">1/0.27</f>
        <v>3.7037037037037033</v>
      </c>
      <c r="D31" s="10">
        <v>1</v>
      </c>
      <c r="E31" s="8">
        <v>8000</v>
      </c>
      <c r="F31" s="10">
        <f t="shared" ref="F31" si="53">(B31-C31)*D31*E31/1000</f>
        <v>61.570370370370377</v>
      </c>
      <c r="G31" s="10">
        <f t="shared" ref="G31" si="54">F31*0.2986*1.079</f>
        <v>19.837320687407406</v>
      </c>
      <c r="H31" s="10">
        <f t="shared" ref="H31" si="55">G31*200*2.59/1000</f>
        <v>10.275732116077036</v>
      </c>
      <c r="I31" s="10">
        <f>Затраты!B58</f>
        <v>71.3</v>
      </c>
      <c r="J31" s="10">
        <f t="shared" ref="J31" si="56">I31/H31</f>
        <v>6.9386783534816576</v>
      </c>
    </row>
    <row r="32" spans="1:10" x14ac:dyDescent="0.25">
      <c r="A32" s="11" t="s">
        <v>18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18" t="s">
        <v>38</v>
      </c>
      <c r="B33" s="10">
        <v>11.4</v>
      </c>
      <c r="C33" s="10">
        <f t="shared" ref="C33" si="57">1/0.27</f>
        <v>3.7037037037037033</v>
      </c>
      <c r="D33" s="10">
        <v>1</v>
      </c>
      <c r="E33" s="8">
        <v>8000</v>
      </c>
      <c r="F33" s="10">
        <f t="shared" ref="F33" si="58">(B33-C33)*D33*E33/1000</f>
        <v>61.570370370370377</v>
      </c>
      <c r="G33" s="10">
        <f t="shared" ref="G33" si="59">F33*0.2986*1.079</f>
        <v>19.837320687407406</v>
      </c>
      <c r="H33" s="10">
        <f t="shared" ref="H33" si="60">G33*200*2.59/1000</f>
        <v>10.275732116077036</v>
      </c>
      <c r="I33" s="10">
        <f>Затраты!B62</f>
        <v>71.3</v>
      </c>
      <c r="J33" s="10">
        <f t="shared" ref="J33" si="61">I33/H33</f>
        <v>6.9386783534816576</v>
      </c>
    </row>
    <row r="34" spans="1:10" x14ac:dyDescent="0.25">
      <c r="A34" s="11" t="s">
        <v>19</v>
      </c>
      <c r="B34" s="11"/>
      <c r="C34" s="11"/>
      <c r="D34" s="11"/>
      <c r="E34" s="11"/>
      <c r="F34" s="11"/>
      <c r="G34" s="11"/>
      <c r="H34" s="11"/>
      <c r="I34" s="11"/>
      <c r="J34" s="11"/>
    </row>
    <row r="35" spans="1:10" x14ac:dyDescent="0.25">
      <c r="A35" s="18" t="s">
        <v>38</v>
      </c>
      <c r="B35" s="10">
        <v>11.4</v>
      </c>
      <c r="C35" s="10">
        <f t="shared" ref="C35" si="62">1/0.27</f>
        <v>3.7037037037037033</v>
      </c>
      <c r="D35" s="10">
        <v>1</v>
      </c>
      <c r="E35" s="8">
        <v>8000</v>
      </c>
      <c r="F35" s="10">
        <f t="shared" ref="F35" si="63">(B35-C35)*D35*E35/1000</f>
        <v>61.570370370370377</v>
      </c>
      <c r="G35" s="10">
        <f t="shared" ref="G35" si="64">F35*0.2986*1.079</f>
        <v>19.837320687407406</v>
      </c>
      <c r="H35" s="10">
        <f t="shared" ref="H35" si="65">G35*200*2.59/1000</f>
        <v>10.275732116077036</v>
      </c>
      <c r="I35" s="10">
        <f>Затраты!B66</f>
        <v>71.3</v>
      </c>
      <c r="J35" s="10">
        <f t="shared" ref="J35" si="66">I35/H35</f>
        <v>6.9386783534816576</v>
      </c>
    </row>
    <row r="36" spans="1:10" x14ac:dyDescent="0.25">
      <c r="A36" s="11" t="s">
        <v>20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5">
      <c r="A37" s="18" t="s">
        <v>38</v>
      </c>
      <c r="B37" s="10">
        <v>11.4</v>
      </c>
      <c r="C37" s="10">
        <f t="shared" ref="C37" si="67">1/0.27</f>
        <v>3.7037037037037033</v>
      </c>
      <c r="D37" s="10">
        <v>1</v>
      </c>
      <c r="E37" s="8">
        <v>8000</v>
      </c>
      <c r="F37" s="10">
        <f t="shared" ref="F37" si="68">(B37-C37)*D37*E37/1000</f>
        <v>61.570370370370377</v>
      </c>
      <c r="G37" s="10">
        <f t="shared" ref="G37" si="69">F37*0.2986*1.079</f>
        <v>19.837320687407406</v>
      </c>
      <c r="H37" s="10">
        <f t="shared" ref="H37" si="70">G37*200*2.59/1000</f>
        <v>10.275732116077036</v>
      </c>
      <c r="I37" s="10">
        <f>Затраты!B70</f>
        <v>71.3</v>
      </c>
      <c r="J37" s="10">
        <f t="shared" ref="J37" si="71">I37/H37</f>
        <v>6.9386783534816576</v>
      </c>
    </row>
    <row r="38" spans="1:10" x14ac:dyDescent="0.25">
      <c r="A38" s="11" t="s">
        <v>21</v>
      </c>
      <c r="B38" s="11"/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8" t="s">
        <v>38</v>
      </c>
      <c r="B39" s="10">
        <v>11.4</v>
      </c>
      <c r="C39" s="10">
        <f t="shared" ref="C39" si="72">1/0.27</f>
        <v>3.7037037037037033</v>
      </c>
      <c r="D39" s="10">
        <v>1</v>
      </c>
      <c r="E39" s="8">
        <v>8000</v>
      </c>
      <c r="F39" s="10">
        <f t="shared" ref="F39" si="73">(B39-C39)*D39*E39/1000</f>
        <v>61.570370370370377</v>
      </c>
      <c r="G39" s="10">
        <f t="shared" ref="G39" si="74">F39*0.2986*1.079</f>
        <v>19.837320687407406</v>
      </c>
      <c r="H39" s="10">
        <f t="shared" ref="H39" si="75">G39*200*2.59/1000</f>
        <v>10.275732116077036</v>
      </c>
      <c r="I39" s="10">
        <f>Затраты!B74</f>
        <v>71.3</v>
      </c>
      <c r="J39" s="10">
        <f t="shared" ref="J39" si="76">I39/H39</f>
        <v>6.9386783534816576</v>
      </c>
    </row>
    <row r="40" spans="1:10" x14ac:dyDescent="0.25">
      <c r="A40" s="11" t="s">
        <v>22</v>
      </c>
      <c r="B40" s="11"/>
      <c r="C40" s="11"/>
      <c r="D40" s="11"/>
      <c r="E40" s="11"/>
      <c r="F40" s="11"/>
      <c r="G40" s="11"/>
      <c r="H40" s="11"/>
      <c r="I40" s="11"/>
      <c r="J40" s="11"/>
    </row>
    <row r="41" spans="1:10" x14ac:dyDescent="0.25">
      <c r="A41" s="18" t="s">
        <v>38</v>
      </c>
      <c r="B41" s="10">
        <v>11.4</v>
      </c>
      <c r="C41" s="10">
        <f t="shared" ref="C41:C43" si="77">1/0.27</f>
        <v>3.7037037037037033</v>
      </c>
      <c r="D41" s="10">
        <v>1</v>
      </c>
      <c r="E41" s="8">
        <v>8000</v>
      </c>
      <c r="F41" s="10">
        <f t="shared" ref="F41" si="78">(B41-C41)*D41*E41/1000</f>
        <v>61.570370370370377</v>
      </c>
      <c r="G41" s="10">
        <f t="shared" ref="G41" si="79">F41*0.2986*1.079</f>
        <v>19.837320687407406</v>
      </c>
      <c r="H41" s="10">
        <f t="shared" ref="H41" si="80">G41*200*2.59/1000</f>
        <v>10.275732116077036</v>
      </c>
      <c r="I41" s="10">
        <f>Затраты!B78</f>
        <v>71.3</v>
      </c>
      <c r="J41" s="10">
        <f t="shared" ref="J41" si="81">I41/H41</f>
        <v>6.9386783534816576</v>
      </c>
    </row>
    <row r="42" spans="1:10" x14ac:dyDescent="0.25">
      <c r="A42" s="11" t="s">
        <v>23</v>
      </c>
      <c r="B42" s="11"/>
      <c r="C42" s="11"/>
      <c r="D42" s="11"/>
      <c r="E42" s="11"/>
      <c r="F42" s="11"/>
      <c r="G42" s="11"/>
      <c r="H42" s="11"/>
      <c r="I42" s="11"/>
      <c r="J42" s="11"/>
    </row>
    <row r="43" spans="1:10" x14ac:dyDescent="0.25">
      <c r="A43" s="18" t="s">
        <v>38</v>
      </c>
      <c r="B43" s="10">
        <v>11.4</v>
      </c>
      <c r="C43" s="10">
        <f t="shared" si="77"/>
        <v>3.7037037037037033</v>
      </c>
      <c r="D43" s="10">
        <v>1</v>
      </c>
      <c r="E43" s="8">
        <v>8000</v>
      </c>
      <c r="F43" s="10">
        <f t="shared" ref="F43" si="82">(B43-C43)*D43*E43/1000</f>
        <v>61.570370370370377</v>
      </c>
      <c r="G43" s="10">
        <f t="shared" ref="G43" si="83">F43*0.2986*1.079</f>
        <v>19.837320687407406</v>
      </c>
      <c r="H43" s="10">
        <f t="shared" ref="H43" si="84">G43*200*2.59/1000</f>
        <v>10.275732116077036</v>
      </c>
      <c r="I43" s="10">
        <f>Затраты!B82</f>
        <v>71.3</v>
      </c>
      <c r="J43" s="10">
        <f t="shared" ref="J43" si="85">I43/H43</f>
        <v>6.9386783534816576</v>
      </c>
    </row>
    <row r="44" spans="1:10" x14ac:dyDescent="0.25">
      <c r="A44" s="11" t="s">
        <v>24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10" x14ac:dyDescent="0.25">
      <c r="A45" s="18" t="s">
        <v>38</v>
      </c>
      <c r="B45" s="10">
        <v>11.4</v>
      </c>
      <c r="C45" s="10">
        <f t="shared" ref="C45" si="86">1/0.27</f>
        <v>3.7037037037037033</v>
      </c>
      <c r="D45" s="10">
        <v>1</v>
      </c>
      <c r="E45" s="8">
        <v>8000</v>
      </c>
      <c r="F45" s="10">
        <f t="shared" ref="F45:F46" si="87">(B45-C45)*D45*E45/1000</f>
        <v>61.570370370370377</v>
      </c>
      <c r="G45" s="10">
        <f t="shared" ref="G45:G46" si="88">F45*0.2986*1.079</f>
        <v>19.837320687407406</v>
      </c>
      <c r="H45" s="10">
        <f t="shared" ref="H45:H46" si="89">G45*200*2.59/1000</f>
        <v>10.275732116077036</v>
      </c>
      <c r="I45" s="10">
        <f>Затраты!B86</f>
        <v>71.3</v>
      </c>
      <c r="J45" s="10">
        <f t="shared" ref="J45:J46" si="90">I45/H45</f>
        <v>6.9386783534816576</v>
      </c>
    </row>
    <row r="46" spans="1:10" x14ac:dyDescent="0.25">
      <c r="A46" s="18" t="s">
        <v>38</v>
      </c>
      <c r="B46" s="10">
        <v>11.4</v>
      </c>
      <c r="C46" s="10">
        <f t="shared" ref="C46" si="91">1/0.27</f>
        <v>3.7037037037037033</v>
      </c>
      <c r="D46" s="10">
        <v>1</v>
      </c>
      <c r="E46" s="8">
        <v>8000</v>
      </c>
      <c r="F46" s="10">
        <f t="shared" si="87"/>
        <v>61.570370370370377</v>
      </c>
      <c r="G46" s="10">
        <f t="shared" si="88"/>
        <v>19.837320687407406</v>
      </c>
      <c r="H46" s="10">
        <f t="shared" si="89"/>
        <v>10.275732116077036</v>
      </c>
      <c r="I46" s="10">
        <f>Затраты!B89</f>
        <v>71.3</v>
      </c>
      <c r="J46" s="10">
        <f t="shared" si="90"/>
        <v>6.9386783534816576</v>
      </c>
    </row>
    <row r="47" spans="1:10" x14ac:dyDescent="0.25">
      <c r="A47" s="11" t="s">
        <v>25</v>
      </c>
      <c r="B47" s="11"/>
      <c r="C47" s="11"/>
      <c r="D47" s="11"/>
      <c r="E47" s="11"/>
      <c r="F47" s="11"/>
      <c r="G47" s="11"/>
      <c r="H47" s="11"/>
      <c r="I47" s="11"/>
      <c r="J47" s="11"/>
    </row>
    <row r="48" spans="1:10" x14ac:dyDescent="0.25">
      <c r="A48" s="18" t="s">
        <v>38</v>
      </c>
      <c r="B48" s="10">
        <v>11.4</v>
      </c>
      <c r="C48" s="10">
        <f t="shared" ref="C48" si="92">1/0.27</f>
        <v>3.7037037037037033</v>
      </c>
      <c r="D48" s="10">
        <v>1</v>
      </c>
      <c r="E48" s="8">
        <v>8000</v>
      </c>
      <c r="F48" s="10">
        <f t="shared" ref="F48" si="93">(B48-C48)*D48*E48/1000</f>
        <v>61.570370370370377</v>
      </c>
      <c r="G48" s="10">
        <f t="shared" ref="G48" si="94">F48*0.2986*1.079</f>
        <v>19.837320687407406</v>
      </c>
      <c r="H48" s="10">
        <f t="shared" ref="H48" si="95">G48*200*2.59/1000</f>
        <v>10.275732116077036</v>
      </c>
      <c r="I48" s="10">
        <f>Затраты!B93</f>
        <v>71.3</v>
      </c>
      <c r="J48" s="10">
        <f t="shared" ref="J48" si="96">I48/H48</f>
        <v>6.9386783534816576</v>
      </c>
    </row>
    <row r="49" spans="1:10" x14ac:dyDescent="0.25">
      <c r="A49" s="11" t="s">
        <v>26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 x14ac:dyDescent="0.25">
      <c r="A50" s="18" t="s">
        <v>38</v>
      </c>
      <c r="B50" s="10">
        <v>11.4</v>
      </c>
      <c r="C50" s="10">
        <f t="shared" ref="C50" si="97">1/0.27</f>
        <v>3.7037037037037033</v>
      </c>
      <c r="D50" s="10">
        <v>1</v>
      </c>
      <c r="E50" s="8">
        <v>8000</v>
      </c>
      <c r="F50" s="10">
        <f t="shared" ref="F50" si="98">(B50-C50)*D50*E50/1000</f>
        <v>61.570370370370377</v>
      </c>
      <c r="G50" s="10">
        <f t="shared" ref="G50" si="99">F50*0.2986*1.079</f>
        <v>19.837320687407406</v>
      </c>
      <c r="H50" s="10">
        <f t="shared" ref="H50" si="100">G50*200*2.59/1000</f>
        <v>10.275732116077036</v>
      </c>
      <c r="I50" s="10">
        <f>Затраты!B97</f>
        <v>71.3</v>
      </c>
      <c r="J50" s="10">
        <f t="shared" ref="J50" si="101">I50/H50</f>
        <v>6.9386783534816576</v>
      </c>
    </row>
    <row r="51" spans="1:10" x14ac:dyDescent="0.25">
      <c r="A51" s="12" t="s">
        <v>11</v>
      </c>
      <c r="B51" s="13"/>
      <c r="C51" s="13"/>
      <c r="D51" s="13"/>
      <c r="E51" s="14"/>
      <c r="F51" s="9">
        <f>G51/(1.079*0.2986)</f>
        <v>1320.9481481481478</v>
      </c>
      <c r="G51" s="9" cm="1">
        <f t="array" ref="G51:G52">G6+G8+G10+G12+G13+G15+G17+G19+G21:G22+G24+G26+G28:G29+G31+G33+G35+G37+G39+G41+G43+G45:G46+G48+G50</f>
        <v>425.59549128296277</v>
      </c>
      <c r="H51" s="5">
        <f t="shared" ref="H51" si="102">G51*200*2.59/1000</f>
        <v>220.45846448457471</v>
      </c>
      <c r="I51" s="5" t="s">
        <v>12</v>
      </c>
      <c r="J51" s="5" t="s">
        <v>12</v>
      </c>
    </row>
    <row r="52" spans="1:10" x14ac:dyDescent="0.25">
      <c r="G52" s="1">
        <v>431.00827320296281</v>
      </c>
    </row>
    <row r="191" ht="15.75" customHeight="1" x14ac:dyDescent="0.25"/>
    <row r="246" ht="15.75" customHeight="1" x14ac:dyDescent="0.25"/>
    <row r="330" ht="31.15" customHeight="1" x14ac:dyDescent="0.25"/>
    <row r="331" ht="31.15" customHeight="1" x14ac:dyDescent="0.25"/>
    <row r="348" ht="31.15" customHeight="1" x14ac:dyDescent="0.25"/>
    <row r="396" ht="31.15" customHeight="1" x14ac:dyDescent="0.25"/>
  </sheetData>
  <mergeCells count="30">
    <mergeCell ref="I3:I4"/>
    <mergeCell ref="J3:J4"/>
    <mergeCell ref="F3:H3"/>
    <mergeCell ref="B3:B4"/>
    <mergeCell ref="A3:A4"/>
    <mergeCell ref="C3:C4"/>
    <mergeCell ref="E3:E4"/>
    <mergeCell ref="D3:D4"/>
    <mergeCell ref="A5:J5"/>
    <mergeCell ref="A7:J7"/>
    <mergeCell ref="A14:J14"/>
    <mergeCell ref="A9:J9"/>
    <mergeCell ref="A11:J11"/>
    <mergeCell ref="A18:J18"/>
    <mergeCell ref="A20:J20"/>
    <mergeCell ref="A16:J16"/>
    <mergeCell ref="A23:J23"/>
    <mergeCell ref="A25:J25"/>
    <mergeCell ref="A27:J27"/>
    <mergeCell ref="A30:J30"/>
    <mergeCell ref="A47:J47"/>
    <mergeCell ref="A32:J32"/>
    <mergeCell ref="A34:J34"/>
    <mergeCell ref="A36:J36"/>
    <mergeCell ref="A38:J38"/>
    <mergeCell ref="A40:J40"/>
    <mergeCell ref="A42:J42"/>
    <mergeCell ref="A44:J44"/>
    <mergeCell ref="A49:J49"/>
    <mergeCell ref="A51:E5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tabSelected="1" topLeftCell="A34" workbookViewId="0">
      <selection activeCell="A44" sqref="A44:B44"/>
    </sheetView>
  </sheetViews>
  <sheetFormatPr defaultRowHeight="15" x14ac:dyDescent="0.25"/>
  <cols>
    <col min="1" max="1" width="56.5703125" customWidth="1"/>
    <col min="2" max="2" width="45.28515625" customWidth="1"/>
  </cols>
  <sheetData>
    <row r="1" spans="1:2" ht="15.75" customHeight="1" x14ac:dyDescent="0.25">
      <c r="A1" s="3" t="s">
        <v>7</v>
      </c>
      <c r="B1" s="4" t="s">
        <v>10</v>
      </c>
    </row>
    <row r="2" spans="1:2" ht="15.75" x14ac:dyDescent="0.25">
      <c r="A2" s="16" t="str">
        <f>ТЭО!A5</f>
        <v xml:space="preserve">АРТПС Березовка                  </v>
      </c>
      <c r="B2" s="17"/>
    </row>
    <row r="3" spans="1:2" ht="31.5" x14ac:dyDescent="0.25">
      <c r="A3" s="6" t="s">
        <v>40</v>
      </c>
      <c r="B3" s="7">
        <f>2.59*25000/1000</f>
        <v>64.75</v>
      </c>
    </row>
    <row r="4" spans="1:2" ht="15.75" x14ac:dyDescent="0.25">
      <c r="A4" s="6" t="s">
        <v>8</v>
      </c>
      <c r="B4" s="7">
        <f>B3*0.1</f>
        <v>6.4750000000000005</v>
      </c>
    </row>
    <row r="5" spans="1:2" ht="15.75" x14ac:dyDescent="0.25">
      <c r="A5" s="3" t="s">
        <v>9</v>
      </c>
      <c r="B5" s="4">
        <v>71.3</v>
      </c>
    </row>
    <row r="6" spans="1:2" ht="15.75" x14ac:dyDescent="0.25">
      <c r="A6" s="16" t="str">
        <f>ТЭО!A7</f>
        <v xml:space="preserve">АРТПС Брагин                     </v>
      </c>
      <c r="B6" s="17"/>
    </row>
    <row r="7" spans="1:2" ht="31.5" x14ac:dyDescent="0.25">
      <c r="A7" s="6" t="s">
        <v>40</v>
      </c>
      <c r="B7" s="7">
        <f>2.59*25000/1000</f>
        <v>64.75</v>
      </c>
    </row>
    <row r="8" spans="1:2" ht="15.75" x14ac:dyDescent="0.25">
      <c r="A8" s="6" t="s">
        <v>8</v>
      </c>
      <c r="B8" s="7">
        <f>B7*0.1</f>
        <v>6.4750000000000005</v>
      </c>
    </row>
    <row r="9" spans="1:2" ht="15.75" x14ac:dyDescent="0.25">
      <c r="A9" s="3" t="s">
        <v>9</v>
      </c>
      <c r="B9" s="4">
        <v>71.3</v>
      </c>
    </row>
    <row r="10" spans="1:2" ht="15.75" x14ac:dyDescent="0.25">
      <c r="A10" s="16" t="str">
        <f>ТЭО!A9</f>
        <v xml:space="preserve">АРТПС Жлобин                      </v>
      </c>
      <c r="B10" s="17"/>
    </row>
    <row r="11" spans="1:2" ht="31.5" x14ac:dyDescent="0.25">
      <c r="A11" s="6" t="s">
        <v>40</v>
      </c>
      <c r="B11" s="7">
        <f>2.59*25000/1000</f>
        <v>64.75</v>
      </c>
    </row>
    <row r="12" spans="1:2" ht="15.75" x14ac:dyDescent="0.25">
      <c r="A12" s="6" t="s">
        <v>8</v>
      </c>
      <c r="B12" s="7">
        <f>B11*0.1</f>
        <v>6.4750000000000005</v>
      </c>
    </row>
    <row r="13" spans="1:2" ht="15.75" x14ac:dyDescent="0.25">
      <c r="A13" s="3" t="s">
        <v>9</v>
      </c>
      <c r="B13" s="4">
        <v>71.3</v>
      </c>
    </row>
    <row r="14" spans="1:2" ht="15.75" x14ac:dyDescent="0.25">
      <c r="A14" s="16" t="str">
        <f>ТЭО!A11</f>
        <v xml:space="preserve">АРТПС Защебье                    </v>
      </c>
      <c r="B14" s="17"/>
    </row>
    <row r="15" spans="1:2" ht="31.5" x14ac:dyDescent="0.25">
      <c r="A15" s="6" t="s">
        <v>40</v>
      </c>
      <c r="B15" s="7">
        <f>2.59*25000/1000</f>
        <v>64.75</v>
      </c>
    </row>
    <row r="16" spans="1:2" ht="15.75" x14ac:dyDescent="0.25">
      <c r="A16" s="6" t="s">
        <v>8</v>
      </c>
      <c r="B16" s="7">
        <f>B15*0.1</f>
        <v>6.4750000000000005</v>
      </c>
    </row>
    <row r="17" spans="1:2" ht="15.75" x14ac:dyDescent="0.25">
      <c r="A17" s="3" t="s">
        <v>9</v>
      </c>
      <c r="B17" s="4">
        <v>71.3</v>
      </c>
    </row>
    <row r="18" spans="1:2" ht="31.5" x14ac:dyDescent="0.25">
      <c r="A18" s="6" t="s">
        <v>40</v>
      </c>
      <c r="B18" s="7">
        <f>2.59*25000/1000</f>
        <v>64.75</v>
      </c>
    </row>
    <row r="19" spans="1:2" ht="15.75" x14ac:dyDescent="0.25">
      <c r="A19" s="6" t="s">
        <v>8</v>
      </c>
      <c r="B19" s="7">
        <f>B18*0.1</f>
        <v>6.4750000000000005</v>
      </c>
    </row>
    <row r="20" spans="1:2" ht="15.75" x14ac:dyDescent="0.25">
      <c r="A20" s="3" t="s">
        <v>9</v>
      </c>
      <c r="B20" s="4">
        <v>71.3</v>
      </c>
    </row>
    <row r="21" spans="1:2" ht="15.75" x14ac:dyDescent="0.25">
      <c r="A21" s="16" t="str">
        <f>ТЭО!A14</f>
        <v xml:space="preserve">АРТПС Кричев                      </v>
      </c>
      <c r="B21" s="17"/>
    </row>
    <row r="22" spans="1:2" ht="31.5" x14ac:dyDescent="0.25">
      <c r="A22" s="6" t="s">
        <v>40</v>
      </c>
      <c r="B22" s="7">
        <f>2.59*25000/1000</f>
        <v>64.75</v>
      </c>
    </row>
    <row r="23" spans="1:2" ht="15.75" x14ac:dyDescent="0.25">
      <c r="A23" s="6" t="s">
        <v>8</v>
      </c>
      <c r="B23" s="7">
        <f>B22*0.1</f>
        <v>6.4750000000000005</v>
      </c>
    </row>
    <row r="24" spans="1:2" ht="15.75" x14ac:dyDescent="0.25">
      <c r="A24" s="3" t="s">
        <v>9</v>
      </c>
      <c r="B24" s="4">
        <v>71.3</v>
      </c>
    </row>
    <row r="25" spans="1:2" ht="15.75" x14ac:dyDescent="0.25">
      <c r="A25" s="16" t="str">
        <f>ТЭО!A16</f>
        <v xml:space="preserve"> АРТПС Лиозно                     </v>
      </c>
      <c r="B25" s="17"/>
    </row>
    <row r="26" spans="1:2" ht="31.5" x14ac:dyDescent="0.25">
      <c r="A26" s="6" t="s">
        <v>41</v>
      </c>
      <c r="B26" s="7">
        <f>2.59*25000/1000</f>
        <v>64.75</v>
      </c>
    </row>
    <row r="27" spans="1:2" ht="15.75" x14ac:dyDescent="0.25">
      <c r="A27" s="6" t="s">
        <v>8</v>
      </c>
      <c r="B27" s="7">
        <f>B26*0.1</f>
        <v>6.4750000000000005</v>
      </c>
    </row>
    <row r="28" spans="1:2" ht="15.75" x14ac:dyDescent="0.25">
      <c r="A28" s="3" t="s">
        <v>9</v>
      </c>
      <c r="B28" s="4">
        <v>71.3</v>
      </c>
    </row>
    <row r="29" spans="1:2" ht="15.75" x14ac:dyDescent="0.25">
      <c r="A29" s="16" t="str">
        <f>ТЭО!A18</f>
        <v xml:space="preserve">АРТПС Минск (Коммунистическая)         </v>
      </c>
      <c r="B29" s="17"/>
    </row>
    <row r="30" spans="1:2" ht="31.5" x14ac:dyDescent="0.25">
      <c r="A30" s="6" t="s">
        <v>42</v>
      </c>
      <c r="B30" s="7">
        <f>2.59*25000/1000</f>
        <v>64.75</v>
      </c>
    </row>
    <row r="31" spans="1:2" ht="15.75" x14ac:dyDescent="0.25">
      <c r="A31" s="6" t="s">
        <v>8</v>
      </c>
      <c r="B31" s="7">
        <f>B30*0.1</f>
        <v>6.4750000000000005</v>
      </c>
    </row>
    <row r="32" spans="1:2" ht="15.75" x14ac:dyDescent="0.25">
      <c r="A32" s="3" t="s">
        <v>9</v>
      </c>
      <c r="B32" s="4">
        <v>71.3</v>
      </c>
    </row>
    <row r="33" spans="1:2" ht="15.75" x14ac:dyDescent="0.25">
      <c r="A33" s="16" t="str">
        <f>ТЭО!A20</f>
        <v xml:space="preserve">АРТПС Мишневичи                 </v>
      </c>
      <c r="B33" s="17"/>
    </row>
    <row r="34" spans="1:2" ht="31.5" x14ac:dyDescent="0.25">
      <c r="A34" s="6" t="s">
        <v>42</v>
      </c>
      <c r="B34" s="7">
        <f>2.59*25000/1000</f>
        <v>64.75</v>
      </c>
    </row>
    <row r="35" spans="1:2" ht="15.75" x14ac:dyDescent="0.25">
      <c r="A35" s="6" t="s">
        <v>8</v>
      </c>
      <c r="B35" s="7">
        <f>B34*0.1</f>
        <v>6.4750000000000005</v>
      </c>
    </row>
    <row r="36" spans="1:2" ht="15.75" x14ac:dyDescent="0.25">
      <c r="A36" s="3" t="s">
        <v>9</v>
      </c>
      <c r="B36" s="4">
        <v>71.3</v>
      </c>
    </row>
    <row r="37" spans="1:2" ht="31.5" x14ac:dyDescent="0.25">
      <c r="A37" s="6" t="s">
        <v>42</v>
      </c>
      <c r="B37" s="7">
        <f>2.59*25000/1000</f>
        <v>64.75</v>
      </c>
    </row>
    <row r="38" spans="1:2" ht="15.75" x14ac:dyDescent="0.25">
      <c r="A38" s="6" t="s">
        <v>8</v>
      </c>
      <c r="B38" s="7">
        <f>B37*0.1</f>
        <v>6.4750000000000005</v>
      </c>
    </row>
    <row r="39" spans="1:2" ht="15.75" x14ac:dyDescent="0.25">
      <c r="A39" s="3" t="s">
        <v>9</v>
      </c>
      <c r="B39" s="4">
        <v>71.3</v>
      </c>
    </row>
    <row r="40" spans="1:2" ht="15.75" x14ac:dyDescent="0.25">
      <c r="A40" s="16" t="str">
        <f>ТЭО!A23</f>
        <v xml:space="preserve">АРТПС Обухово                  </v>
      </c>
      <c r="B40" s="17"/>
    </row>
    <row r="41" spans="1:2" ht="31.5" x14ac:dyDescent="0.25">
      <c r="A41" s="6" t="s">
        <v>42</v>
      </c>
      <c r="B41" s="7">
        <f>2.59*25000/1000</f>
        <v>64.75</v>
      </c>
    </row>
    <row r="42" spans="1:2" ht="15.75" x14ac:dyDescent="0.25">
      <c r="A42" s="6" t="s">
        <v>8</v>
      </c>
      <c r="B42" s="7">
        <f>B41*0.1</f>
        <v>6.4750000000000005</v>
      </c>
    </row>
    <row r="43" spans="1:2" ht="15.75" x14ac:dyDescent="0.25">
      <c r="A43" s="3" t="s">
        <v>9</v>
      </c>
      <c r="B43" s="4">
        <v>71.3</v>
      </c>
    </row>
    <row r="44" spans="1:2" ht="15.75" x14ac:dyDescent="0.25">
      <c r="A44" s="16" t="str">
        <f>ТЭО!A25</f>
        <v xml:space="preserve">АРТПС Озерцы                    </v>
      </c>
      <c r="B44" s="17"/>
    </row>
    <row r="45" spans="1:2" ht="31.5" x14ac:dyDescent="0.25">
      <c r="A45" s="6" t="s">
        <v>42</v>
      </c>
      <c r="B45" s="7">
        <f>2.59*25000/1000</f>
        <v>64.75</v>
      </c>
    </row>
    <row r="46" spans="1:2" ht="15.75" x14ac:dyDescent="0.25">
      <c r="A46" s="6" t="s">
        <v>8</v>
      </c>
      <c r="B46" s="7">
        <f>B45*0.1</f>
        <v>6.4750000000000005</v>
      </c>
    </row>
    <row r="47" spans="1:2" ht="15.75" x14ac:dyDescent="0.25">
      <c r="A47" s="3" t="s">
        <v>9</v>
      </c>
      <c r="B47" s="4">
        <v>71.3</v>
      </c>
    </row>
    <row r="48" spans="1:2" ht="15.75" x14ac:dyDescent="0.25">
      <c r="A48" s="16" t="str">
        <f>ТЭО!A27</f>
        <v xml:space="preserve">АРТПС Освея                      </v>
      </c>
      <c r="B48" s="17"/>
    </row>
    <row r="49" spans="1:2" ht="31.5" x14ac:dyDescent="0.25">
      <c r="A49" s="6" t="s">
        <v>42</v>
      </c>
      <c r="B49" s="7">
        <f>2.59*25000/1000</f>
        <v>64.75</v>
      </c>
    </row>
    <row r="50" spans="1:2" ht="15.75" x14ac:dyDescent="0.25">
      <c r="A50" s="6" t="s">
        <v>8</v>
      </c>
      <c r="B50" s="7">
        <f>B49*0.1</f>
        <v>6.4750000000000005</v>
      </c>
    </row>
    <row r="51" spans="1:2" ht="15.75" x14ac:dyDescent="0.25">
      <c r="A51" s="3" t="s">
        <v>9</v>
      </c>
      <c r="B51" s="4">
        <v>71.3</v>
      </c>
    </row>
    <row r="52" spans="1:2" ht="31.5" x14ac:dyDescent="0.25">
      <c r="A52" s="6" t="s">
        <v>43</v>
      </c>
      <c r="B52" s="7">
        <f>2.59*25000/1000</f>
        <v>64.75</v>
      </c>
    </row>
    <row r="53" spans="1:2" ht="15.75" x14ac:dyDescent="0.25">
      <c r="A53" s="6" t="s">
        <v>8</v>
      </c>
      <c r="B53" s="7">
        <f>B52*0.1</f>
        <v>6.4750000000000005</v>
      </c>
    </row>
    <row r="54" spans="1:2" ht="15.75" x14ac:dyDescent="0.25">
      <c r="A54" s="3" t="s">
        <v>9</v>
      </c>
      <c r="B54" s="4">
        <v>71.3</v>
      </c>
    </row>
    <row r="55" spans="1:2" ht="15.75" x14ac:dyDescent="0.25">
      <c r="A55" s="16" t="str">
        <f>ТЭО!A30</f>
        <v xml:space="preserve">АРТПС Осиповичи                 </v>
      </c>
      <c r="B55" s="17"/>
    </row>
    <row r="56" spans="1:2" ht="31.5" x14ac:dyDescent="0.25">
      <c r="A56" s="6" t="s">
        <v>42</v>
      </c>
      <c r="B56" s="7">
        <f>2.59*25000/1000</f>
        <v>64.75</v>
      </c>
    </row>
    <row r="57" spans="1:2" ht="15.75" x14ac:dyDescent="0.25">
      <c r="A57" s="6" t="s">
        <v>8</v>
      </c>
      <c r="B57" s="7">
        <f>B56*0.1</f>
        <v>6.4750000000000005</v>
      </c>
    </row>
    <row r="58" spans="1:2" ht="15.75" x14ac:dyDescent="0.25">
      <c r="A58" s="3" t="s">
        <v>9</v>
      </c>
      <c r="B58" s="4">
        <v>71.3</v>
      </c>
    </row>
    <row r="59" spans="1:2" ht="15.75" x14ac:dyDescent="0.25">
      <c r="A59" s="16" t="str">
        <f>ТЭО!A32</f>
        <v xml:space="preserve">АРТПС Славгород                  </v>
      </c>
      <c r="B59" s="17"/>
    </row>
    <row r="60" spans="1:2" ht="31.5" x14ac:dyDescent="0.25">
      <c r="A60" s="6" t="s">
        <v>42</v>
      </c>
      <c r="B60" s="7">
        <f>2.59*25000/1000</f>
        <v>64.75</v>
      </c>
    </row>
    <row r="61" spans="1:2" ht="15.75" x14ac:dyDescent="0.25">
      <c r="A61" s="6" t="s">
        <v>8</v>
      </c>
      <c r="B61" s="7">
        <f>B60*0.1</f>
        <v>6.4750000000000005</v>
      </c>
    </row>
    <row r="62" spans="1:2" ht="15.75" x14ac:dyDescent="0.25">
      <c r="A62" s="3" t="s">
        <v>9</v>
      </c>
      <c r="B62" s="4">
        <v>71.3</v>
      </c>
    </row>
    <row r="63" spans="1:2" ht="15.75" x14ac:dyDescent="0.25">
      <c r="A63" s="16" t="str">
        <f>ТЭО!A34</f>
        <v xml:space="preserve">АРТПС Слобода                    </v>
      </c>
      <c r="B63" s="17"/>
    </row>
    <row r="64" spans="1:2" ht="31.5" x14ac:dyDescent="0.25">
      <c r="A64" s="6" t="s">
        <v>42</v>
      </c>
      <c r="B64" s="7">
        <f>2.59*25000/1000</f>
        <v>64.75</v>
      </c>
    </row>
    <row r="65" spans="1:2" ht="15.75" x14ac:dyDescent="0.25">
      <c r="A65" s="6" t="s">
        <v>8</v>
      </c>
      <c r="B65" s="7">
        <f>B64*0.1</f>
        <v>6.4750000000000005</v>
      </c>
    </row>
    <row r="66" spans="1:2" ht="15.75" x14ac:dyDescent="0.25">
      <c r="A66" s="3" t="s">
        <v>9</v>
      </c>
      <c r="B66" s="4">
        <v>71.3</v>
      </c>
    </row>
    <row r="67" spans="1:2" ht="15.75" x14ac:dyDescent="0.25">
      <c r="A67" s="16" t="str">
        <f>ТЭО!A36</f>
        <v xml:space="preserve">АРТПС Сморгонь                  </v>
      </c>
      <c r="B67" s="17"/>
    </row>
    <row r="68" spans="1:2" x14ac:dyDescent="0.25">
      <c r="A68" s="6" t="s">
        <v>42</v>
      </c>
      <c r="B68" s="7">
        <f>2.59*25000/1000</f>
        <v>64.75</v>
      </c>
    </row>
    <row r="69" spans="1:2" ht="15.75" x14ac:dyDescent="0.25">
      <c r="A69" s="6" t="s">
        <v>8</v>
      </c>
      <c r="B69" s="7">
        <f>B68*0.1</f>
        <v>6.4750000000000005</v>
      </c>
    </row>
    <row r="70" spans="1:2" ht="15.75" x14ac:dyDescent="0.25">
      <c r="A70" s="3" t="s">
        <v>9</v>
      </c>
      <c r="B70" s="4">
        <v>71.3</v>
      </c>
    </row>
    <row r="71" spans="1:2" ht="15.75" x14ac:dyDescent="0.25">
      <c r="A71" s="16" t="str">
        <f>ТЭО!A38</f>
        <v xml:space="preserve">АРТПС Солигорск               </v>
      </c>
      <c r="B71" s="17"/>
    </row>
    <row r="72" spans="1:2" ht="31.5" x14ac:dyDescent="0.25">
      <c r="A72" s="6" t="s">
        <v>42</v>
      </c>
      <c r="B72" s="7">
        <f>2.59*25000/1000</f>
        <v>64.75</v>
      </c>
    </row>
    <row r="73" spans="1:2" ht="15.75" x14ac:dyDescent="0.25">
      <c r="A73" s="6" t="s">
        <v>8</v>
      </c>
      <c r="B73" s="7">
        <f>B72*0.1</f>
        <v>6.4750000000000005</v>
      </c>
    </row>
    <row r="74" spans="1:2" ht="15.75" x14ac:dyDescent="0.25">
      <c r="A74" s="3" t="s">
        <v>9</v>
      </c>
      <c r="B74" s="4">
        <v>71.3</v>
      </c>
    </row>
    <row r="75" spans="1:2" ht="15.75" x14ac:dyDescent="0.25">
      <c r="A75" s="16" t="str">
        <f>ТЭО!A40</f>
        <v xml:space="preserve">АРТПС Солтаново               </v>
      </c>
      <c r="B75" s="17"/>
    </row>
    <row r="76" spans="1:2" ht="31.5" x14ac:dyDescent="0.25">
      <c r="A76" s="6" t="s">
        <v>42</v>
      </c>
      <c r="B76" s="7">
        <f>2.59*25000/1000</f>
        <v>64.75</v>
      </c>
    </row>
    <row r="77" spans="1:2" ht="15.75" x14ac:dyDescent="0.25">
      <c r="A77" s="6" t="s">
        <v>8</v>
      </c>
      <c r="B77" s="7">
        <f>B76*0.1</f>
        <v>6.4750000000000005</v>
      </c>
    </row>
    <row r="78" spans="1:2" ht="15.75" x14ac:dyDescent="0.25">
      <c r="A78" s="3" t="s">
        <v>9</v>
      </c>
      <c r="B78" s="4">
        <v>71.3</v>
      </c>
    </row>
    <row r="79" spans="1:2" ht="15.75" x14ac:dyDescent="0.25">
      <c r="A79" s="16" t="str">
        <f>ТЭО!A42</f>
        <v xml:space="preserve">АРТПС Сосны                 </v>
      </c>
      <c r="B79" s="17"/>
    </row>
    <row r="80" spans="1:2" ht="31.5" x14ac:dyDescent="0.25">
      <c r="A80" s="6" t="s">
        <v>42</v>
      </c>
      <c r="B80" s="7">
        <f>2.59*25000/1000</f>
        <v>64.75</v>
      </c>
    </row>
    <row r="81" spans="1:2" ht="15.75" x14ac:dyDescent="0.25">
      <c r="A81" s="6" t="s">
        <v>8</v>
      </c>
      <c r="B81" s="7">
        <f>B80*0.1</f>
        <v>6.4750000000000005</v>
      </c>
    </row>
    <row r="82" spans="1:2" ht="15.75" x14ac:dyDescent="0.25">
      <c r="A82" s="3" t="s">
        <v>9</v>
      </c>
      <c r="B82" s="4">
        <v>71.3</v>
      </c>
    </row>
    <row r="83" spans="1:2" ht="15.75" x14ac:dyDescent="0.25">
      <c r="A83" s="16" t="str">
        <f>ТЭО!A44</f>
        <v xml:space="preserve">АРТПС Стодоличи                   </v>
      </c>
      <c r="B83" s="17"/>
    </row>
    <row r="84" spans="1:2" ht="31.5" x14ac:dyDescent="0.25">
      <c r="A84" s="6" t="s">
        <v>42</v>
      </c>
      <c r="B84" s="7">
        <f>2.59*25000/1000</f>
        <v>64.75</v>
      </c>
    </row>
    <row r="85" spans="1:2" ht="15.75" x14ac:dyDescent="0.25">
      <c r="A85" s="6" t="s">
        <v>8</v>
      </c>
      <c r="B85" s="7">
        <f>B84*0.1</f>
        <v>6.4750000000000005</v>
      </c>
    </row>
    <row r="86" spans="1:2" ht="15.75" x14ac:dyDescent="0.25">
      <c r="A86" s="3" t="s">
        <v>9</v>
      </c>
      <c r="B86" s="4">
        <v>71.3</v>
      </c>
    </row>
    <row r="87" spans="1:2" ht="31.5" x14ac:dyDescent="0.25">
      <c r="A87" s="6" t="s">
        <v>42</v>
      </c>
      <c r="B87" s="7">
        <f>2.59*25000/1000</f>
        <v>64.75</v>
      </c>
    </row>
    <row r="88" spans="1:2" ht="15.75" x14ac:dyDescent="0.25">
      <c r="A88" s="6" t="s">
        <v>8</v>
      </c>
      <c r="B88" s="7">
        <f>B87*0.1</f>
        <v>6.4750000000000005</v>
      </c>
    </row>
    <row r="89" spans="1:2" ht="15.75" x14ac:dyDescent="0.25">
      <c r="A89" s="3" t="s">
        <v>9</v>
      </c>
      <c r="B89" s="4">
        <v>71.3</v>
      </c>
    </row>
    <row r="90" spans="1:2" ht="15.75" x14ac:dyDescent="0.25">
      <c r="A90" s="16" t="str">
        <f>ТЭО!A47</f>
        <v xml:space="preserve">ОРТПС Витебск                    </v>
      </c>
      <c r="B90" s="17"/>
    </row>
    <row r="91" spans="1:2" ht="31.5" x14ac:dyDescent="0.25">
      <c r="A91" s="6" t="s">
        <v>42</v>
      </c>
      <c r="B91" s="7">
        <f>2.59*25000/1000</f>
        <v>64.75</v>
      </c>
    </row>
    <row r="92" spans="1:2" ht="15.75" x14ac:dyDescent="0.25">
      <c r="A92" s="6" t="s">
        <v>8</v>
      </c>
      <c r="B92" s="7">
        <f>B91*0.1</f>
        <v>6.4750000000000005</v>
      </c>
    </row>
    <row r="93" spans="1:2" ht="15.75" x14ac:dyDescent="0.25">
      <c r="A93" s="3" t="s">
        <v>9</v>
      </c>
      <c r="B93" s="4">
        <v>71.3</v>
      </c>
    </row>
    <row r="94" spans="1:2" ht="15.75" x14ac:dyDescent="0.25">
      <c r="A94" s="16" t="str">
        <f>ТЭО!A49</f>
        <v xml:space="preserve">ОРТПС Могилев                    </v>
      </c>
      <c r="B94" s="17"/>
    </row>
    <row r="95" spans="1:2" ht="31.5" x14ac:dyDescent="0.25">
      <c r="A95" s="6" t="s">
        <v>42</v>
      </c>
      <c r="B95" s="7">
        <f>2.59*25000/1000</f>
        <v>64.75</v>
      </c>
    </row>
    <row r="96" spans="1:2" ht="15.75" x14ac:dyDescent="0.25">
      <c r="A96" s="6" t="s">
        <v>8</v>
      </c>
      <c r="B96" s="7">
        <f>B95*0.1</f>
        <v>6.4750000000000005</v>
      </c>
    </row>
    <row r="97" spans="1:2" ht="15.75" x14ac:dyDescent="0.25">
      <c r="A97" s="3" t="s">
        <v>9</v>
      </c>
      <c r="B97" s="4">
        <v>71.3</v>
      </c>
    </row>
  </sheetData>
  <mergeCells count="21">
    <mergeCell ref="A75:B75"/>
    <mergeCell ref="A79:B79"/>
    <mergeCell ref="A63:B63"/>
    <mergeCell ref="A67:B67"/>
    <mergeCell ref="A71:B71"/>
    <mergeCell ref="A59:B59"/>
    <mergeCell ref="A40:B40"/>
    <mergeCell ref="A44:B44"/>
    <mergeCell ref="A48:B48"/>
    <mergeCell ref="A55:B55"/>
    <mergeCell ref="A29:B29"/>
    <mergeCell ref="A33:B33"/>
    <mergeCell ref="A25:B25"/>
    <mergeCell ref="A21:B21"/>
    <mergeCell ref="A14:B14"/>
    <mergeCell ref="A2:B2"/>
    <mergeCell ref="A6:B6"/>
    <mergeCell ref="A10:B10"/>
    <mergeCell ref="A83:B83"/>
    <mergeCell ref="A94:B94"/>
    <mergeCell ref="A90:B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ТЭО</vt:lpstr>
      <vt:lpstr>Затраты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user</cp:lastModifiedBy>
  <dcterms:created xsi:type="dcterms:W3CDTF">2015-12-24T11:14:31Z</dcterms:created>
  <dcterms:modified xsi:type="dcterms:W3CDTF">2022-10-26T06:46:07Z</dcterms:modified>
</cp:coreProperties>
</file>