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.akhmetchanov/Documents/FeatureBan/"/>
    </mc:Choice>
  </mc:AlternateContent>
  <xr:revisionPtr revIDLastSave="0" documentId="13_ncr:1_{C6C445A4-778A-9342-B4DC-10FBEA6EA1E9}" xr6:coauthVersionLast="36" xr6:coauthVersionMax="36" xr10:uidLastSave="{00000000-0000-0000-0000-000000000000}"/>
  <bookViews>
    <workbookView xWindow="0" yWindow="460" windowWidth="33220" windowHeight="20180" activeTab="5" xr2:uid="{9E30591A-C840-FE41-B991-026A3A1CE209}"/>
  </bookViews>
  <sheets>
    <sheet name="данные" sheetId="1" r:id="rId1"/>
    <sheet name="Распр" sheetId="2" r:id="rId2"/>
    <sheet name="Нак.Д.потока" sheetId="3" r:id="rId3"/>
    <sheet name="КонтКарта" sheetId="4" r:id="rId4"/>
    <sheet name="КонтКартаОбщ" sheetId="7" r:id="rId5"/>
    <sheet name="Шаблон" sheetId="6" r:id="rId6"/>
  </sheets>
  <externalReferences>
    <externalReference r:id="rId7"/>
  </externalReferences>
  <definedNames>
    <definedName name="_xlnm._FilterDatabase" localSheetId="0" hidden="1">данные!$I$1:$U$26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21" i="1"/>
  <c r="M22" i="1"/>
  <c r="M23" i="1"/>
  <c r="M24" i="1"/>
  <c r="M25" i="1"/>
  <c r="M26" i="1"/>
  <c r="M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H27" i="1"/>
  <c r="H4" i="1" l="1"/>
  <c r="H3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N9" i="1" l="1"/>
  <c r="N26" i="1"/>
  <c r="J30" i="1"/>
  <c r="N25" i="1"/>
  <c r="N23" i="1"/>
  <c r="N19" i="1"/>
  <c r="N15" i="1"/>
  <c r="N10" i="1"/>
  <c r="N7" i="1"/>
  <c r="N6" i="1"/>
  <c r="N22" i="1"/>
  <c r="N21" i="1"/>
  <c r="N5" i="1"/>
  <c r="N20" i="1"/>
  <c r="N12" i="1"/>
  <c r="N4" i="1"/>
  <c r="J38" i="1"/>
  <c r="J46" i="1"/>
  <c r="J54" i="1"/>
  <c r="J39" i="1"/>
  <c r="J47" i="1"/>
  <c r="J55" i="1"/>
  <c r="J48" i="1"/>
  <c r="J52" i="1"/>
  <c r="J31" i="1"/>
  <c r="J32" i="1"/>
  <c r="J40" i="1"/>
  <c r="J37" i="1"/>
  <c r="J33" i="1"/>
  <c r="J41" i="1"/>
  <c r="J49" i="1"/>
  <c r="J42" i="1"/>
  <c r="J50" i="1"/>
  <c r="J43" i="1"/>
  <c r="J51" i="1"/>
  <c r="J44" i="1"/>
  <c r="J45" i="1"/>
  <c r="J34" i="1"/>
  <c r="J35" i="1"/>
  <c r="J36" i="1"/>
  <c r="J53" i="1"/>
  <c r="N2" i="1"/>
  <c r="N11" i="1"/>
  <c r="N3" i="1"/>
  <c r="N18" i="1"/>
  <c r="N17" i="1"/>
  <c r="N24" i="1"/>
  <c r="N16" i="1"/>
  <c r="N8" i="1"/>
  <c r="N13" i="1"/>
  <c r="N14" i="1"/>
  <c r="W8" i="1"/>
  <c r="W16" i="1"/>
  <c r="W24" i="1"/>
  <c r="W2" i="1"/>
  <c r="W9" i="1"/>
  <c r="W17" i="1"/>
  <c r="W25" i="1"/>
  <c r="W14" i="1"/>
  <c r="W23" i="1"/>
  <c r="W10" i="1"/>
  <c r="W18" i="1"/>
  <c r="W26" i="1"/>
  <c r="W3" i="1"/>
  <c r="W11" i="1"/>
  <c r="W19" i="1"/>
  <c r="W4" i="1"/>
  <c r="W12" i="1"/>
  <c r="W20" i="1"/>
  <c r="W22" i="1"/>
  <c r="W7" i="1"/>
  <c r="W5" i="1"/>
  <c r="W13" i="1"/>
  <c r="W21" i="1"/>
  <c r="W6" i="1"/>
  <c r="W15" i="1"/>
  <c r="K55" i="1" l="1"/>
  <c r="O2" i="1"/>
  <c r="T2" i="1" s="1"/>
  <c r="K33" i="1"/>
  <c r="K41" i="1"/>
  <c r="K49" i="1"/>
  <c r="K50" i="1"/>
  <c r="K40" i="1"/>
  <c r="K34" i="1"/>
  <c r="K42" i="1"/>
  <c r="K35" i="1"/>
  <c r="K43" i="1"/>
  <c r="K51" i="1"/>
  <c r="K47" i="1"/>
  <c r="K36" i="1"/>
  <c r="K44" i="1"/>
  <c r="K52" i="1"/>
  <c r="K39" i="1"/>
  <c r="K30" i="1"/>
  <c r="K37" i="1"/>
  <c r="K45" i="1"/>
  <c r="K53" i="1"/>
  <c r="K54" i="1"/>
  <c r="K38" i="1"/>
  <c r="K46" i="1"/>
  <c r="K48" i="1"/>
  <c r="K31" i="1"/>
  <c r="K32" i="1"/>
  <c r="O3" i="1"/>
  <c r="O11" i="1"/>
  <c r="O19" i="1"/>
  <c r="O12" i="1"/>
  <c r="O20" i="1"/>
  <c r="O4" i="1"/>
  <c r="O5" i="1"/>
  <c r="O13" i="1"/>
  <c r="O21" i="1"/>
  <c r="O14" i="1"/>
  <c r="O22" i="1"/>
  <c r="O6" i="1"/>
  <c r="O7" i="1"/>
  <c r="O15" i="1"/>
  <c r="O23" i="1"/>
  <c r="O16" i="1"/>
  <c r="O24" i="1"/>
  <c r="O8" i="1"/>
  <c r="O9" i="1"/>
  <c r="O17" i="1"/>
  <c r="O25" i="1"/>
  <c r="O18" i="1"/>
  <c r="O26" i="1"/>
  <c r="O10" i="1"/>
  <c r="U2" i="1" l="1"/>
  <c r="Y20" i="1"/>
  <c r="AC20" i="1"/>
  <c r="AA20" i="1"/>
  <c r="Z20" i="1"/>
  <c r="AB20" i="1"/>
  <c r="X20" i="1"/>
  <c r="X5" i="1"/>
  <c r="AB5" i="1"/>
  <c r="Z5" i="1"/>
  <c r="Y5" i="1"/>
  <c r="AC5" i="1"/>
  <c r="AA5" i="1"/>
  <c r="Z15" i="1"/>
  <c r="AB15" i="1"/>
  <c r="Y15" i="1"/>
  <c r="AA15" i="1"/>
  <c r="X15" i="1"/>
  <c r="AC15" i="1"/>
  <c r="AB25" i="1"/>
  <c r="AA25" i="1"/>
  <c r="Y25" i="1"/>
  <c r="AC25" i="1"/>
  <c r="Z25" i="1"/>
  <c r="X25" i="1"/>
  <c r="AB17" i="1"/>
  <c r="AA17" i="1"/>
  <c r="Z17" i="1"/>
  <c r="Y17" i="1"/>
  <c r="X17" i="1"/>
  <c r="AC17" i="1"/>
  <c r="Y6" i="1"/>
  <c r="AA6" i="1"/>
  <c r="X6" i="1"/>
  <c r="AC6" i="1"/>
  <c r="AB6" i="1"/>
  <c r="Z6" i="1"/>
  <c r="Z12" i="1"/>
  <c r="X12" i="1"/>
  <c r="Y12" i="1"/>
  <c r="AC12" i="1"/>
  <c r="AB12" i="1"/>
  <c r="AA12" i="1"/>
  <c r="AC26" i="1"/>
  <c r="Z26" i="1"/>
  <c r="AB26" i="1"/>
  <c r="Y26" i="1"/>
  <c r="X26" i="1"/>
  <c r="AA26" i="1"/>
  <c r="X2" i="1"/>
  <c r="AC2" i="1"/>
  <c r="AB2" i="1"/>
  <c r="AA2" i="1"/>
  <c r="Z2" i="1"/>
  <c r="Y2" i="1"/>
  <c r="Y22" i="1"/>
  <c r="X22" i="1"/>
  <c r="Z22" i="1"/>
  <c r="AB22" i="1"/>
  <c r="AC22" i="1"/>
  <c r="AA22" i="1"/>
  <c r="AC19" i="1"/>
  <c r="AA19" i="1"/>
  <c r="X19" i="1"/>
  <c r="AB19" i="1"/>
  <c r="Z19" i="1"/>
  <c r="Y19" i="1"/>
  <c r="AA11" i="1"/>
  <c r="Z11" i="1"/>
  <c r="AC11" i="1"/>
  <c r="Y11" i="1"/>
  <c r="AB11" i="1"/>
  <c r="X11" i="1"/>
  <c r="Z23" i="1"/>
  <c r="Y23" i="1"/>
  <c r="AC23" i="1"/>
  <c r="AB23" i="1"/>
  <c r="X23" i="1"/>
  <c r="AA23" i="1"/>
  <c r="AC18" i="1"/>
  <c r="AB18" i="1"/>
  <c r="Z18" i="1"/>
  <c r="AA18" i="1"/>
  <c r="Y18" i="1"/>
  <c r="X18" i="1"/>
  <c r="AA4" i="1"/>
  <c r="AC4" i="1"/>
  <c r="X4" i="1"/>
  <c r="AB4" i="1"/>
  <c r="Z4" i="1"/>
  <c r="Y4" i="1"/>
  <c r="Z7" i="1"/>
  <c r="AC7" i="1"/>
  <c r="Y7" i="1"/>
  <c r="AB7" i="1"/>
  <c r="X7" i="1"/>
  <c r="AA7" i="1"/>
  <c r="AB9" i="1"/>
  <c r="X9" i="1"/>
  <c r="AA9" i="1"/>
  <c r="Z9" i="1"/>
  <c r="AC9" i="1"/>
  <c r="Y9" i="1"/>
  <c r="AA8" i="1"/>
  <c r="AB8" i="1"/>
  <c r="Z8" i="1"/>
  <c r="Y8" i="1"/>
  <c r="X8" i="1"/>
  <c r="AC8" i="1"/>
  <c r="Y14" i="1"/>
  <c r="X14" i="1"/>
  <c r="AC14" i="1"/>
  <c r="AA14" i="1"/>
  <c r="AB14" i="1"/>
  <c r="Z14" i="1"/>
  <c r="AA24" i="1"/>
  <c r="X24" i="1"/>
  <c r="Z24" i="1"/>
  <c r="Y24" i="1"/>
  <c r="AB24" i="1"/>
  <c r="AC24" i="1"/>
  <c r="X21" i="1"/>
  <c r="AA21" i="1"/>
  <c r="AB21" i="1"/>
  <c r="Z21" i="1"/>
  <c r="AC21" i="1"/>
  <c r="Y21" i="1"/>
  <c r="AC10" i="1"/>
  <c r="Y10" i="1"/>
  <c r="X10" i="1"/>
  <c r="AB10" i="1"/>
  <c r="AA10" i="1"/>
  <c r="Z10" i="1"/>
  <c r="AA16" i="1"/>
  <c r="Z16" i="1"/>
  <c r="Y16" i="1"/>
  <c r="X16" i="1"/>
  <c r="AC16" i="1"/>
  <c r="AB16" i="1"/>
  <c r="X13" i="1"/>
  <c r="Z13" i="1"/>
  <c r="Y13" i="1"/>
  <c r="AB13" i="1"/>
  <c r="AA13" i="1"/>
  <c r="AC13" i="1"/>
  <c r="AC3" i="1"/>
  <c r="Z3" i="1"/>
  <c r="AB3" i="1"/>
  <c r="X3" i="1"/>
  <c r="AA3" i="1"/>
  <c r="Y3" i="1"/>
  <c r="U9" i="1"/>
  <c r="S4" i="1"/>
  <c r="U6" i="1"/>
  <c r="S7" i="1"/>
  <c r="T8" i="1"/>
  <c r="R5" i="1"/>
  <c r="U10" i="1"/>
  <c r="T3" i="1"/>
  <c r="P9" i="1"/>
  <c r="P2" i="1"/>
  <c r="R2" i="1"/>
  <c r="P4" i="1"/>
  <c r="Q2" i="1"/>
  <c r="Q8" i="1"/>
  <c r="U4" i="1"/>
  <c r="S8" i="1"/>
  <c r="U8" i="1"/>
  <c r="P6" i="1"/>
  <c r="S6" i="1"/>
  <c r="S2" i="1"/>
  <c r="P8" i="1"/>
  <c r="P7" i="1"/>
  <c r="R7" i="1"/>
  <c r="U7" i="1"/>
  <c r="R8" i="1"/>
  <c r="T7" i="1"/>
  <c r="R6" i="1"/>
  <c r="T9" i="1"/>
  <c r="P5" i="1"/>
  <c r="T6" i="1"/>
  <c r="Q9" i="1"/>
  <c r="Q6" i="1"/>
  <c r="S9" i="1"/>
  <c r="Q4" i="1"/>
  <c r="T24" i="1"/>
  <c r="P24" i="1"/>
  <c r="R24" i="1"/>
  <c r="Q24" i="1"/>
  <c r="S24" i="1"/>
  <c r="U24" i="1"/>
  <c r="P3" i="1"/>
  <c r="Q21" i="1"/>
  <c r="T21" i="1"/>
  <c r="R21" i="1"/>
  <c r="U21" i="1"/>
  <c r="S21" i="1"/>
  <c r="P21" i="1"/>
  <c r="P16" i="1"/>
  <c r="Q16" i="1"/>
  <c r="U16" i="1"/>
  <c r="S16" i="1"/>
  <c r="R16" i="1"/>
  <c r="T16" i="1"/>
  <c r="U26" i="1"/>
  <c r="R26" i="1"/>
  <c r="P26" i="1"/>
  <c r="T26" i="1"/>
  <c r="Q26" i="1"/>
  <c r="S26" i="1"/>
  <c r="Q5" i="1"/>
  <c r="U18" i="1"/>
  <c r="T18" i="1"/>
  <c r="R18" i="1"/>
  <c r="P18" i="1"/>
  <c r="S18" i="1"/>
  <c r="Q18" i="1"/>
  <c r="P25" i="1"/>
  <c r="U25" i="1"/>
  <c r="S25" i="1"/>
  <c r="Q25" i="1"/>
  <c r="R25" i="1"/>
  <c r="T25" i="1"/>
  <c r="P20" i="1"/>
  <c r="Q20" i="1"/>
  <c r="T20" i="1"/>
  <c r="R20" i="1"/>
  <c r="U20" i="1"/>
  <c r="S20" i="1"/>
  <c r="R17" i="1"/>
  <c r="S17" i="1"/>
  <c r="Q17" i="1"/>
  <c r="U17" i="1"/>
  <c r="T17" i="1"/>
  <c r="P17" i="1"/>
  <c r="P12" i="1"/>
  <c r="R12" i="1"/>
  <c r="T12" i="1"/>
  <c r="S12" i="1"/>
  <c r="U12" i="1"/>
  <c r="Q12" i="1"/>
  <c r="R3" i="1"/>
  <c r="S5" i="1"/>
  <c r="Q7" i="1"/>
  <c r="R4" i="1"/>
  <c r="S10" i="1"/>
  <c r="U22" i="1"/>
  <c r="T22" i="1"/>
  <c r="R22" i="1"/>
  <c r="Q22" i="1"/>
  <c r="P22" i="1"/>
  <c r="S22" i="1"/>
  <c r="U3" i="1"/>
  <c r="R10" i="1"/>
  <c r="R11" i="1"/>
  <c r="Q11" i="1"/>
  <c r="T11" i="1"/>
  <c r="S11" i="1"/>
  <c r="U11" i="1"/>
  <c r="P11" i="1"/>
  <c r="R13" i="1"/>
  <c r="T13" i="1"/>
  <c r="S13" i="1"/>
  <c r="Q13" i="1"/>
  <c r="P13" i="1"/>
  <c r="U13" i="1"/>
  <c r="T23" i="1"/>
  <c r="R23" i="1"/>
  <c r="U23" i="1"/>
  <c r="S23" i="1"/>
  <c r="Q23" i="1"/>
  <c r="P23" i="1"/>
  <c r="R15" i="1"/>
  <c r="Q15" i="1"/>
  <c r="P15" i="1"/>
  <c r="T15" i="1"/>
  <c r="S15" i="1"/>
  <c r="U15" i="1"/>
  <c r="Q3" i="1"/>
  <c r="U5" i="1"/>
  <c r="T4" i="1"/>
  <c r="P10" i="1"/>
  <c r="S3" i="1"/>
  <c r="T5" i="1"/>
  <c r="Q10" i="1"/>
  <c r="R9" i="1"/>
  <c r="T10" i="1"/>
  <c r="U14" i="1"/>
  <c r="T14" i="1"/>
  <c r="R14" i="1"/>
  <c r="Q14" i="1"/>
  <c r="P14" i="1"/>
  <c r="S14" i="1"/>
  <c r="P19" i="1"/>
  <c r="Q19" i="1"/>
  <c r="T19" i="1"/>
  <c r="R19" i="1"/>
  <c r="U19" i="1"/>
  <c r="S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Pavel Akhmetchanov</author>
  </authors>
  <commentList>
    <comment ref="L29" authorId="0" shapeId="0" xr:uid="{42FCFC3D-E9E4-0D43-A1B8-4D04DBBE8454}">
      <text>
        <r>
          <rPr>
            <b/>
            <sz val="10"/>
            <color rgb="FF000000"/>
            <rFont val="Tahoma"/>
            <family val="2"/>
            <charset val="204"/>
          </rPr>
          <t>Pavel Akhmetchanov: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>ГОСТ Р 50779.42-99</t>
        </r>
      </text>
    </comment>
  </commentList>
</comments>
</file>

<file path=xl/sharedStrings.xml><?xml version="1.0" encoding="utf-8"?>
<sst xmlns="http://schemas.openxmlformats.org/spreadsheetml/2006/main" count="38" uniqueCount="24">
  <si>
    <t>#</t>
  </si>
  <si>
    <t>TODO</t>
  </si>
  <si>
    <t>DONE</t>
  </si>
  <si>
    <t>BLOCKED</t>
  </si>
  <si>
    <t>Аккумалируем LT</t>
  </si>
  <si>
    <t>begin</t>
  </si>
  <si>
    <t>end</t>
  </si>
  <si>
    <t>Lead Time</t>
  </si>
  <si>
    <t>AVR</t>
  </si>
  <si>
    <t>Константы</t>
  </si>
  <si>
    <t>срR</t>
  </si>
  <si>
    <t>скR</t>
  </si>
  <si>
    <t>d2</t>
  </si>
  <si>
    <t>UCL (3)</t>
  </si>
  <si>
    <t>LCL (3)</t>
  </si>
  <si>
    <t>UCL (2)</t>
  </si>
  <si>
    <t>LCL (2)</t>
  </si>
  <si>
    <t>UCL (1)</t>
  </si>
  <si>
    <t>LCL (1)</t>
  </si>
  <si>
    <t>DEVELOP</t>
  </si>
  <si>
    <t>Страта</t>
  </si>
  <si>
    <t>check</t>
  </si>
  <si>
    <t>TESTING</t>
  </si>
  <si>
    <t>wip на колонки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</si>
</sst>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b/>
      <sz val="14"/>
      <color theme="1"/>
      <name val="Calibri Light"/>
      <family val="2"/>
      <scheme val="major"/>
    </font>
    <font>
      <sz val="10"/>
      <color rgb="FF000000"/>
      <name val="Calibri"/>
      <family val="2"/>
    </font>
    <font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1" fillId="7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" fontId="1" fillId="0" borderId="0" xfId="0" applyNumberFormat="1" applyFont="1"/>
    <xf numFmtId="0" fontId="4" fillId="3" borderId="0" xfId="1"/>
    <xf numFmtId="0" fontId="5" fillId="0" borderId="0" xfId="2"/>
    <xf numFmtId="0" fontId="5" fillId="0" borderId="0" xfId="2" applyAlignment="1"/>
    <xf numFmtId="0" fontId="8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2" fontId="1" fillId="0" borderId="0" xfId="0" applyNumberFormat="1" applyFont="1"/>
    <xf numFmtId="0" fontId="10" fillId="6" borderId="0" xfId="1" applyFont="1" applyFill="1"/>
    <xf numFmtId="0" fontId="1" fillId="0" borderId="0" xfId="0" applyFont="1" applyAlignment="1">
      <alignment horizontal="center"/>
    </xf>
    <xf numFmtId="0" fontId="11" fillId="7" borderId="2" xfId="3" applyBorder="1"/>
    <xf numFmtId="0" fontId="1" fillId="8" borderId="0" xfId="0" applyFont="1" applyFill="1"/>
  </cellXfs>
  <cellStyles count="4">
    <cellStyle name="20% — акцент1" xfId="3" builtinId="30"/>
    <cellStyle name="Обычный" xfId="0" builtinId="0"/>
    <cellStyle name="Плохой" xfId="1" builtinId="27"/>
    <cellStyle name="Пояснение" xfId="2" builtinId="53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border outline="0">
        <left style="hair">
          <color auto="1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3" tint="0.79998168889431442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border outline="0">
        <right style="hair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charset val="204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таблицы 1" pivot="0" count="1" xr9:uid="{C2B36CA7-23DC-BA4A-9ABA-A3CE390EB8FB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Респределение вероятности завершения задач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Распредление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данные!$J$30:$J$56</c:f>
              <c:numCache>
                <c:formatCode>General</c:formatCode>
                <c:ptCount val="2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2-0243-9EC4-09FE9825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61447999"/>
        <c:axId val="654938111"/>
      </c:barChart>
      <c:lineChart>
        <c:grouping val="standard"/>
        <c:varyColors val="0"/>
        <c:ser>
          <c:idx val="1"/>
          <c:order val="1"/>
          <c:tx>
            <c:v>Вероятность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данные!$K$30:$K$55</c:f>
              <c:numCache>
                <c:formatCode>0.00</c:formatCode>
                <c:ptCount val="26"/>
                <c:pt idx="0">
                  <c:v>0.30434782608695654</c:v>
                </c:pt>
                <c:pt idx="1">
                  <c:v>0.43478260869565216</c:v>
                </c:pt>
                <c:pt idx="2">
                  <c:v>0.52173913043478259</c:v>
                </c:pt>
                <c:pt idx="3">
                  <c:v>0.60869565217391308</c:v>
                </c:pt>
                <c:pt idx="4">
                  <c:v>0.60869565217391308</c:v>
                </c:pt>
                <c:pt idx="5">
                  <c:v>0.60869565217391308</c:v>
                </c:pt>
                <c:pt idx="6">
                  <c:v>0.69565217391304346</c:v>
                </c:pt>
                <c:pt idx="7">
                  <c:v>0.78260869565217395</c:v>
                </c:pt>
                <c:pt idx="8">
                  <c:v>0.82608695652173914</c:v>
                </c:pt>
                <c:pt idx="9">
                  <c:v>0.82608695652173914</c:v>
                </c:pt>
                <c:pt idx="10">
                  <c:v>0.86956521739130432</c:v>
                </c:pt>
                <c:pt idx="11">
                  <c:v>0.91304347826086951</c:v>
                </c:pt>
                <c:pt idx="12">
                  <c:v>0.95652173913043481</c:v>
                </c:pt>
                <c:pt idx="13">
                  <c:v>0.95652173913043481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A6-FF48-AC9E-1CDE40268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784560"/>
        <c:axId val="1438625488"/>
      </c:lineChart>
      <c:catAx>
        <c:axId val="661447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938111"/>
        <c:crosses val="autoZero"/>
        <c:auto val="1"/>
        <c:lblAlgn val="ctr"/>
        <c:lblOffset val="100"/>
        <c:noMultiLvlLbl val="0"/>
      </c:catAx>
      <c:valAx>
        <c:axId val="65493811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447999"/>
        <c:crosses val="autoZero"/>
        <c:crossBetween val="between"/>
      </c:valAx>
      <c:valAx>
        <c:axId val="1438625488"/>
        <c:scaling>
          <c:orientation val="minMax"/>
        </c:scaling>
        <c:delete val="0"/>
        <c:axPos val="r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2784560"/>
        <c:crosses val="max"/>
        <c:crossBetween val="between"/>
        <c:majorUnit val="0.1"/>
      </c:valAx>
      <c:catAx>
        <c:axId val="1372784560"/>
        <c:scaling>
          <c:orientation val="minMax"/>
        </c:scaling>
        <c:delete val="1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majorTickMark val="none"/>
        <c:minorTickMark val="none"/>
        <c:tickLblPos val="nextTo"/>
        <c:crossAx val="143862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Накопительная диаграмма потока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v>Done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[1]Лист1!$A$2:$A$38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данные!$E$2:$E$26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6-5C4D-AD60-DF149C148A4F}"/>
            </c:ext>
          </c:extLst>
        </c:ser>
        <c:ser>
          <c:idx val="3"/>
          <c:order val="1"/>
          <c:tx>
            <c:v>Installing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[1]Лист1!$A$2:$A$38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данные!$D$2:$D$26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B6-5C4D-AD60-DF149C148A4F}"/>
            </c:ext>
          </c:extLst>
        </c:ser>
        <c:ser>
          <c:idx val="2"/>
          <c:order val="2"/>
          <c:tx>
            <c:v>Build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[1]Лист1!$A$2:$A$38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данные!$C$2:$C$26</c:f>
              <c:numCache>
                <c:formatCode>General</c:formatCode>
                <c:ptCount val="25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B6-5C4D-AD60-DF149C148A4F}"/>
            </c:ext>
          </c:extLst>
        </c:ser>
        <c:ser>
          <c:idx val="1"/>
          <c:order val="3"/>
          <c:tx>
            <c:v>ToDo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val>
            <c:numRef>
              <c:f>данные!$B$2:$B$26</c:f>
              <c:numCache>
                <c:formatCode>General</c:formatCode>
                <c:ptCount val="25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B6-5C4D-AD60-DF149C14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82623"/>
        <c:axId val="682884303"/>
      </c:areaChart>
      <c:barChart>
        <c:barDir val="col"/>
        <c:grouping val="clustered"/>
        <c:varyColors val="0"/>
        <c:ser>
          <c:idx val="0"/>
          <c:order val="4"/>
          <c:tx>
            <c:v>blocked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данные!$F$2:$F$26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B6-5C4D-AD60-DF149C14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21"/>
        <c:axId val="682882623"/>
        <c:axId val="682884303"/>
      </c:barChart>
      <c:catAx>
        <c:axId val="68288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Иттерации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4303"/>
        <c:crosses val="autoZero"/>
        <c:auto val="1"/>
        <c:lblAlgn val="ctr"/>
        <c:lblOffset val="100"/>
        <c:noMultiLvlLbl val="0"/>
      </c:catAx>
      <c:valAx>
        <c:axId val="68288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задач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28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Контрольная карта</a:t>
            </a:r>
            <a:r>
              <a:rPr lang="en-US"/>
              <a:t> (</a:t>
            </a:r>
            <a:r>
              <a:rPr lang="ru-RU" b="0" i="0" u="none" strike="noStrike">
                <a:effectLst/>
              </a:rPr>
              <a:t>ГОСТ Р 50779.42-99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данные!$L$2:$L$26</c:f>
              <c:numCache>
                <c:formatCode>General</c:formatCode>
                <c:ptCount val="25"/>
                <c:pt idx="0">
                  <c:v>15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7-3F40-B05D-2294B0D35C62}"/>
            </c:ext>
          </c:extLst>
        </c:ser>
        <c:ser>
          <c:idx val="1"/>
          <c:order val="1"/>
          <c:tx>
            <c:v>UCL (3)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данные!$P$2:$P$26</c:f>
              <c:numCache>
                <c:formatCode>General</c:formatCode>
                <c:ptCount val="25"/>
                <c:pt idx="0">
                  <c:v>11.274140752864158</c:v>
                </c:pt>
                <c:pt idx="1">
                  <c:v>11.274140752864158</c:v>
                </c:pt>
                <c:pt idx="2">
                  <c:v>11.274140752864158</c:v>
                </c:pt>
                <c:pt idx="3">
                  <c:v>11.274140752864158</c:v>
                </c:pt>
                <c:pt idx="4">
                  <c:v>11.274140752864158</c:v>
                </c:pt>
                <c:pt idx="5">
                  <c:v>11.274140752864158</c:v>
                </c:pt>
                <c:pt idx="6">
                  <c:v>11.274140752864158</c:v>
                </c:pt>
                <c:pt idx="7">
                  <c:v>11.274140752864158</c:v>
                </c:pt>
                <c:pt idx="8">
                  <c:v>11.274140752864158</c:v>
                </c:pt>
                <c:pt idx="9">
                  <c:v>11.274140752864158</c:v>
                </c:pt>
                <c:pt idx="10">
                  <c:v>11.274140752864158</c:v>
                </c:pt>
                <c:pt idx="11">
                  <c:v>11.274140752864158</c:v>
                </c:pt>
                <c:pt idx="12">
                  <c:v>11.274140752864158</c:v>
                </c:pt>
                <c:pt idx="13">
                  <c:v>4.5177304964539013</c:v>
                </c:pt>
                <c:pt idx="14">
                  <c:v>4.5177304964539013</c:v>
                </c:pt>
                <c:pt idx="15">
                  <c:v>4.5177304964539013</c:v>
                </c:pt>
                <c:pt idx="16">
                  <c:v>4.5177304964539013</c:v>
                </c:pt>
                <c:pt idx="17">
                  <c:v>4.5177304964539013</c:v>
                </c:pt>
                <c:pt idx="18">
                  <c:v>4.5177304964539013</c:v>
                </c:pt>
                <c:pt idx="19">
                  <c:v>4.5177304964539013</c:v>
                </c:pt>
                <c:pt idx="20">
                  <c:v>4.5177304964539013</c:v>
                </c:pt>
                <c:pt idx="21">
                  <c:v>4.5177304964539013</c:v>
                </c:pt>
                <c:pt idx="22">
                  <c:v>4.5177304964539013</c:v>
                </c:pt>
                <c:pt idx="23">
                  <c:v>4.5177304964539013</c:v>
                </c:pt>
                <c:pt idx="24">
                  <c:v>4.5177304964539013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7-3F40-B05D-2294B0D35C62}"/>
            </c:ext>
          </c:extLst>
        </c:ser>
        <c:ser>
          <c:idx val="2"/>
          <c:order val="2"/>
          <c:tx>
            <c:v>LCL (3)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данные!$Q$2:$Q$26</c:f>
              <c:numCache>
                <c:formatCode>General</c:formatCode>
                <c:ptCount val="25"/>
                <c:pt idx="0">
                  <c:v>4.572013093289689</c:v>
                </c:pt>
                <c:pt idx="1">
                  <c:v>4.572013093289689</c:v>
                </c:pt>
                <c:pt idx="2">
                  <c:v>4.572013093289689</c:v>
                </c:pt>
                <c:pt idx="3">
                  <c:v>4.572013093289689</c:v>
                </c:pt>
                <c:pt idx="4">
                  <c:v>4.572013093289689</c:v>
                </c:pt>
                <c:pt idx="5">
                  <c:v>4.572013093289689</c:v>
                </c:pt>
                <c:pt idx="6">
                  <c:v>4.572013093289689</c:v>
                </c:pt>
                <c:pt idx="7">
                  <c:v>4.572013093289689</c:v>
                </c:pt>
                <c:pt idx="8">
                  <c:v>4.572013093289689</c:v>
                </c:pt>
                <c:pt idx="9">
                  <c:v>4.572013093289689</c:v>
                </c:pt>
                <c:pt idx="10">
                  <c:v>4.572013093289689</c:v>
                </c:pt>
                <c:pt idx="11">
                  <c:v>4.572013093289689</c:v>
                </c:pt>
                <c:pt idx="12">
                  <c:v>4.572013093289689</c:v>
                </c:pt>
                <c:pt idx="13">
                  <c:v>-2.1843971631205674</c:v>
                </c:pt>
                <c:pt idx="14">
                  <c:v>-2.1843971631205674</c:v>
                </c:pt>
                <c:pt idx="15">
                  <c:v>-2.1843971631205674</c:v>
                </c:pt>
                <c:pt idx="16">
                  <c:v>-2.1843971631205674</c:v>
                </c:pt>
                <c:pt idx="17">
                  <c:v>-2.1843971631205674</c:v>
                </c:pt>
                <c:pt idx="18">
                  <c:v>-2.1843971631205674</c:v>
                </c:pt>
                <c:pt idx="19">
                  <c:v>-2.1843971631205674</c:v>
                </c:pt>
                <c:pt idx="20">
                  <c:v>-2.1843971631205674</c:v>
                </c:pt>
                <c:pt idx="21">
                  <c:v>-2.1843971631205674</c:v>
                </c:pt>
                <c:pt idx="22">
                  <c:v>-2.1843971631205674</c:v>
                </c:pt>
                <c:pt idx="23">
                  <c:v>-2.1843971631205674</c:v>
                </c:pt>
                <c:pt idx="24">
                  <c:v>-2.1843971631205674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7-3F40-B05D-2294B0D35C62}"/>
            </c:ext>
          </c:extLst>
        </c:ser>
        <c:ser>
          <c:idx val="3"/>
          <c:order val="3"/>
          <c:tx>
            <c:v>UCL (2)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данные!$R$2:$R$26</c:f>
              <c:numCache>
                <c:formatCode>General</c:formatCode>
                <c:ptCount val="25"/>
                <c:pt idx="0">
                  <c:v>10.157119476268413</c:v>
                </c:pt>
                <c:pt idx="1">
                  <c:v>10.157119476268413</c:v>
                </c:pt>
                <c:pt idx="2">
                  <c:v>10.157119476268413</c:v>
                </c:pt>
                <c:pt idx="3">
                  <c:v>10.157119476268413</c:v>
                </c:pt>
                <c:pt idx="4">
                  <c:v>10.157119476268413</c:v>
                </c:pt>
                <c:pt idx="5">
                  <c:v>10.157119476268413</c:v>
                </c:pt>
                <c:pt idx="6">
                  <c:v>10.157119476268413</c:v>
                </c:pt>
                <c:pt idx="7">
                  <c:v>10.157119476268413</c:v>
                </c:pt>
                <c:pt idx="8">
                  <c:v>10.157119476268413</c:v>
                </c:pt>
                <c:pt idx="9">
                  <c:v>10.157119476268413</c:v>
                </c:pt>
                <c:pt idx="10">
                  <c:v>10.157119476268413</c:v>
                </c:pt>
                <c:pt idx="11">
                  <c:v>10.157119476268413</c:v>
                </c:pt>
                <c:pt idx="12">
                  <c:v>10.157119476268413</c:v>
                </c:pt>
                <c:pt idx="13">
                  <c:v>3.4007092198581566</c:v>
                </c:pt>
                <c:pt idx="14">
                  <c:v>3.4007092198581566</c:v>
                </c:pt>
                <c:pt idx="15">
                  <c:v>3.4007092198581566</c:v>
                </c:pt>
                <c:pt idx="16">
                  <c:v>3.4007092198581566</c:v>
                </c:pt>
                <c:pt idx="17">
                  <c:v>3.4007092198581566</c:v>
                </c:pt>
                <c:pt idx="18">
                  <c:v>3.4007092198581566</c:v>
                </c:pt>
                <c:pt idx="19">
                  <c:v>3.4007092198581566</c:v>
                </c:pt>
                <c:pt idx="20">
                  <c:v>3.4007092198581566</c:v>
                </c:pt>
                <c:pt idx="21">
                  <c:v>3.4007092198581566</c:v>
                </c:pt>
                <c:pt idx="22">
                  <c:v>3.4007092198581566</c:v>
                </c:pt>
                <c:pt idx="23">
                  <c:v>3.4007092198581566</c:v>
                </c:pt>
                <c:pt idx="24">
                  <c:v>3.4007092198581566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7-3F40-B05D-2294B0D35C62}"/>
            </c:ext>
          </c:extLst>
        </c:ser>
        <c:ser>
          <c:idx val="4"/>
          <c:order val="4"/>
          <c:tx>
            <c:v>LCL (2)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данные!$S$2:$S$26</c:f>
              <c:numCache>
                <c:formatCode>General</c:formatCode>
                <c:ptCount val="25"/>
                <c:pt idx="0">
                  <c:v>5.6890343698854338</c:v>
                </c:pt>
                <c:pt idx="1">
                  <c:v>5.6890343698854338</c:v>
                </c:pt>
                <c:pt idx="2">
                  <c:v>5.6890343698854338</c:v>
                </c:pt>
                <c:pt idx="3">
                  <c:v>5.6890343698854338</c:v>
                </c:pt>
                <c:pt idx="4">
                  <c:v>5.6890343698854338</c:v>
                </c:pt>
                <c:pt idx="5">
                  <c:v>5.6890343698854338</c:v>
                </c:pt>
                <c:pt idx="6">
                  <c:v>5.6890343698854338</c:v>
                </c:pt>
                <c:pt idx="7">
                  <c:v>5.6890343698854338</c:v>
                </c:pt>
                <c:pt idx="8">
                  <c:v>5.6890343698854338</c:v>
                </c:pt>
                <c:pt idx="9">
                  <c:v>5.6890343698854338</c:v>
                </c:pt>
                <c:pt idx="10">
                  <c:v>5.6890343698854338</c:v>
                </c:pt>
                <c:pt idx="11">
                  <c:v>5.6890343698854338</c:v>
                </c:pt>
                <c:pt idx="12">
                  <c:v>5.6890343698854338</c:v>
                </c:pt>
                <c:pt idx="13">
                  <c:v>-1.0673758865248228</c:v>
                </c:pt>
                <c:pt idx="14">
                  <c:v>-1.0673758865248228</c:v>
                </c:pt>
                <c:pt idx="15">
                  <c:v>-1.0673758865248228</c:v>
                </c:pt>
                <c:pt idx="16">
                  <c:v>-1.0673758865248228</c:v>
                </c:pt>
                <c:pt idx="17">
                  <c:v>-1.0673758865248228</c:v>
                </c:pt>
                <c:pt idx="18">
                  <c:v>-1.0673758865248228</c:v>
                </c:pt>
                <c:pt idx="19">
                  <c:v>-1.0673758865248228</c:v>
                </c:pt>
                <c:pt idx="20">
                  <c:v>-1.0673758865248228</c:v>
                </c:pt>
                <c:pt idx="21">
                  <c:v>-1.0673758865248228</c:v>
                </c:pt>
                <c:pt idx="22">
                  <c:v>-1.0673758865248228</c:v>
                </c:pt>
                <c:pt idx="23">
                  <c:v>-1.0673758865248228</c:v>
                </c:pt>
                <c:pt idx="24">
                  <c:v>-1.0673758865248228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7-3F40-B05D-2294B0D35C62}"/>
            </c:ext>
          </c:extLst>
        </c:ser>
        <c:ser>
          <c:idx val="5"/>
          <c:order val="5"/>
          <c:tx>
            <c:v>UCL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данные!$T$2:$T$26</c:f>
              <c:numCache>
                <c:formatCode>General</c:formatCode>
                <c:ptCount val="25"/>
                <c:pt idx="0">
                  <c:v>9.0400981996726681</c:v>
                </c:pt>
                <c:pt idx="1">
                  <c:v>9.0400981996726681</c:v>
                </c:pt>
                <c:pt idx="2">
                  <c:v>9.0400981996726681</c:v>
                </c:pt>
                <c:pt idx="3">
                  <c:v>9.0400981996726681</c:v>
                </c:pt>
                <c:pt idx="4">
                  <c:v>9.0400981996726681</c:v>
                </c:pt>
                <c:pt idx="5">
                  <c:v>9.0400981996726681</c:v>
                </c:pt>
                <c:pt idx="6">
                  <c:v>9.0400981996726681</c:v>
                </c:pt>
                <c:pt idx="7">
                  <c:v>9.0400981996726681</c:v>
                </c:pt>
                <c:pt idx="8">
                  <c:v>9.0400981996726681</c:v>
                </c:pt>
                <c:pt idx="9">
                  <c:v>9.0400981996726681</c:v>
                </c:pt>
                <c:pt idx="10">
                  <c:v>9.0400981996726681</c:v>
                </c:pt>
                <c:pt idx="11">
                  <c:v>9.0400981996726681</c:v>
                </c:pt>
                <c:pt idx="12">
                  <c:v>9.0400981996726681</c:v>
                </c:pt>
                <c:pt idx="13">
                  <c:v>2.2836879432624118</c:v>
                </c:pt>
                <c:pt idx="14">
                  <c:v>2.2836879432624118</c:v>
                </c:pt>
                <c:pt idx="15">
                  <c:v>2.2836879432624118</c:v>
                </c:pt>
                <c:pt idx="16">
                  <c:v>2.2836879432624118</c:v>
                </c:pt>
                <c:pt idx="17">
                  <c:v>2.2836879432624118</c:v>
                </c:pt>
                <c:pt idx="18">
                  <c:v>2.2836879432624118</c:v>
                </c:pt>
                <c:pt idx="19">
                  <c:v>2.2836879432624118</c:v>
                </c:pt>
                <c:pt idx="20">
                  <c:v>2.2836879432624118</c:v>
                </c:pt>
                <c:pt idx="21">
                  <c:v>2.2836879432624118</c:v>
                </c:pt>
                <c:pt idx="22">
                  <c:v>2.2836879432624118</c:v>
                </c:pt>
                <c:pt idx="23">
                  <c:v>2.2836879432624118</c:v>
                </c:pt>
                <c:pt idx="24">
                  <c:v>2.2836879432624118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7-3F40-B05D-2294B0D35C62}"/>
            </c:ext>
          </c:extLst>
        </c:ser>
        <c:ser>
          <c:idx val="6"/>
          <c:order val="6"/>
          <c:tx>
            <c:v>LCL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данные!$U$2:$U$26</c:f>
              <c:numCache>
                <c:formatCode>General</c:formatCode>
                <c:ptCount val="25"/>
                <c:pt idx="0">
                  <c:v>6.8060556464811786</c:v>
                </c:pt>
                <c:pt idx="1">
                  <c:v>6.8060556464811786</c:v>
                </c:pt>
                <c:pt idx="2">
                  <c:v>6.8060556464811786</c:v>
                </c:pt>
                <c:pt idx="3">
                  <c:v>6.8060556464811786</c:v>
                </c:pt>
                <c:pt idx="4">
                  <c:v>6.8060556464811786</c:v>
                </c:pt>
                <c:pt idx="5">
                  <c:v>6.8060556464811786</c:v>
                </c:pt>
                <c:pt idx="6">
                  <c:v>6.8060556464811786</c:v>
                </c:pt>
                <c:pt idx="7">
                  <c:v>6.8060556464811786</c:v>
                </c:pt>
                <c:pt idx="8">
                  <c:v>6.8060556464811786</c:v>
                </c:pt>
                <c:pt idx="9">
                  <c:v>6.8060556464811786</c:v>
                </c:pt>
                <c:pt idx="10">
                  <c:v>6.8060556464811786</c:v>
                </c:pt>
                <c:pt idx="11">
                  <c:v>6.8060556464811786</c:v>
                </c:pt>
                <c:pt idx="12">
                  <c:v>6.8060556464811786</c:v>
                </c:pt>
                <c:pt idx="13">
                  <c:v>4.9645390070921946E-2</c:v>
                </c:pt>
                <c:pt idx="14">
                  <c:v>4.9645390070921946E-2</c:v>
                </c:pt>
                <c:pt idx="15">
                  <c:v>4.9645390070921946E-2</c:v>
                </c:pt>
                <c:pt idx="16">
                  <c:v>4.9645390070921946E-2</c:v>
                </c:pt>
                <c:pt idx="17">
                  <c:v>4.9645390070921946E-2</c:v>
                </c:pt>
                <c:pt idx="18">
                  <c:v>4.9645390070921946E-2</c:v>
                </c:pt>
                <c:pt idx="19">
                  <c:v>4.9645390070921946E-2</c:v>
                </c:pt>
                <c:pt idx="20">
                  <c:v>4.9645390070921946E-2</c:v>
                </c:pt>
                <c:pt idx="21">
                  <c:v>4.9645390070921946E-2</c:v>
                </c:pt>
                <c:pt idx="22">
                  <c:v>4.9645390070921946E-2</c:v>
                </c:pt>
                <c:pt idx="23">
                  <c:v>4.9645390070921946E-2</c:v>
                </c:pt>
                <c:pt idx="24">
                  <c:v>4.9645390070921946E-2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7-3F40-B05D-2294B0D35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30848"/>
        <c:axId val="1933032528"/>
      </c:lineChart>
      <c:catAx>
        <c:axId val="1933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032528"/>
        <c:crosses val="autoZero"/>
        <c:auto val="1"/>
        <c:lblAlgn val="ctr"/>
        <c:lblOffset val="100"/>
        <c:noMultiLvlLbl val="0"/>
      </c:catAx>
      <c:valAx>
        <c:axId val="19330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0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</a:t>
            </a:r>
            <a:r>
              <a:rPr lang="ru-RU"/>
              <a:t>Контрольная карта</a:t>
            </a:r>
            <a:r>
              <a:rPr lang="en-US"/>
              <a:t> (</a:t>
            </a:r>
            <a:r>
              <a:rPr lang="ru-RU" b="0" i="0" u="none" strike="noStrike">
                <a:effectLst/>
              </a:rPr>
              <a:t>ГОСТ Р 50779.42-99</a:t>
            </a:r>
            <a:r>
              <a:rPr lang="en-US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данные!$L$2:$L$26</c:f>
              <c:numCache>
                <c:formatCode>General</c:formatCode>
                <c:ptCount val="25"/>
                <c:pt idx="0">
                  <c:v>15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11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3</c:v>
                </c:pt>
                <c:pt idx="9">
                  <c:v>2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E-3B45-A44F-61769539C187}"/>
            </c:ext>
          </c:extLst>
        </c:ser>
        <c:ser>
          <c:idx val="1"/>
          <c:order val="1"/>
          <c:tx>
            <c:v>UCL (3)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данные!$X$2:$X$26</c:f>
              <c:numCache>
                <c:formatCode>General</c:formatCode>
                <c:ptCount val="25"/>
                <c:pt idx="0">
                  <c:v>8.0310638297872341</c:v>
                </c:pt>
                <c:pt idx="1">
                  <c:v>8.0310638297872341</c:v>
                </c:pt>
                <c:pt idx="2">
                  <c:v>8.0310638297872341</c:v>
                </c:pt>
                <c:pt idx="3">
                  <c:v>8.0310638297872341</c:v>
                </c:pt>
                <c:pt idx="4">
                  <c:v>8.0310638297872341</c:v>
                </c:pt>
                <c:pt idx="5">
                  <c:v>8.0310638297872341</c:v>
                </c:pt>
                <c:pt idx="6">
                  <c:v>8.0310638297872341</c:v>
                </c:pt>
                <c:pt idx="7">
                  <c:v>8.0310638297872341</c:v>
                </c:pt>
                <c:pt idx="8">
                  <c:v>8.0310638297872341</c:v>
                </c:pt>
                <c:pt idx="9">
                  <c:v>8.0310638297872341</c:v>
                </c:pt>
                <c:pt idx="10">
                  <c:v>8.0310638297872341</c:v>
                </c:pt>
                <c:pt idx="11">
                  <c:v>8.0310638297872341</c:v>
                </c:pt>
                <c:pt idx="12">
                  <c:v>8.0310638297872341</c:v>
                </c:pt>
                <c:pt idx="13">
                  <c:v>8.0310638297872341</c:v>
                </c:pt>
                <c:pt idx="14">
                  <c:v>8.0310638297872341</c:v>
                </c:pt>
                <c:pt idx="15">
                  <c:v>8.0310638297872341</c:v>
                </c:pt>
                <c:pt idx="16">
                  <c:v>8.0310638297872341</c:v>
                </c:pt>
                <c:pt idx="17">
                  <c:v>8.0310638297872341</c:v>
                </c:pt>
                <c:pt idx="18">
                  <c:v>8.0310638297872341</c:v>
                </c:pt>
                <c:pt idx="19">
                  <c:v>8.0310638297872341</c:v>
                </c:pt>
                <c:pt idx="20">
                  <c:v>8.0310638297872341</c:v>
                </c:pt>
                <c:pt idx="21">
                  <c:v>8.0310638297872341</c:v>
                </c:pt>
                <c:pt idx="22">
                  <c:v>8.0310638297872341</c:v>
                </c:pt>
                <c:pt idx="23">
                  <c:v>8.0310638297872341</c:v>
                </c:pt>
                <c:pt idx="24">
                  <c:v>8.0310638297872341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E-3B45-A44F-61769539C187}"/>
            </c:ext>
          </c:extLst>
        </c:ser>
        <c:ser>
          <c:idx val="2"/>
          <c:order val="2"/>
          <c:tx>
            <c:v>LCL (3)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данные!$Y$2:$Y$26</c:f>
              <c:numCache>
                <c:formatCode>General</c:formatCode>
                <c:ptCount val="25"/>
                <c:pt idx="0">
                  <c:v>1.3289361702127653</c:v>
                </c:pt>
                <c:pt idx="1">
                  <c:v>1.3289361702127653</c:v>
                </c:pt>
                <c:pt idx="2">
                  <c:v>1.3289361702127653</c:v>
                </c:pt>
                <c:pt idx="3">
                  <c:v>1.3289361702127653</c:v>
                </c:pt>
                <c:pt idx="4">
                  <c:v>1.3289361702127653</c:v>
                </c:pt>
                <c:pt idx="5">
                  <c:v>1.3289361702127653</c:v>
                </c:pt>
                <c:pt idx="6">
                  <c:v>1.3289361702127653</c:v>
                </c:pt>
                <c:pt idx="7">
                  <c:v>1.3289361702127653</c:v>
                </c:pt>
                <c:pt idx="8">
                  <c:v>1.3289361702127653</c:v>
                </c:pt>
                <c:pt idx="9">
                  <c:v>1.3289361702127653</c:v>
                </c:pt>
                <c:pt idx="10">
                  <c:v>1.3289361702127653</c:v>
                </c:pt>
                <c:pt idx="11">
                  <c:v>1.3289361702127653</c:v>
                </c:pt>
                <c:pt idx="12">
                  <c:v>1.3289361702127653</c:v>
                </c:pt>
                <c:pt idx="13">
                  <c:v>1.3289361702127653</c:v>
                </c:pt>
                <c:pt idx="14">
                  <c:v>1.3289361702127653</c:v>
                </c:pt>
                <c:pt idx="15">
                  <c:v>1.3289361702127653</c:v>
                </c:pt>
                <c:pt idx="16">
                  <c:v>1.3289361702127653</c:v>
                </c:pt>
                <c:pt idx="17">
                  <c:v>1.3289361702127653</c:v>
                </c:pt>
                <c:pt idx="18">
                  <c:v>1.3289361702127653</c:v>
                </c:pt>
                <c:pt idx="19">
                  <c:v>1.3289361702127653</c:v>
                </c:pt>
                <c:pt idx="20">
                  <c:v>1.3289361702127653</c:v>
                </c:pt>
                <c:pt idx="21">
                  <c:v>1.3289361702127653</c:v>
                </c:pt>
                <c:pt idx="22">
                  <c:v>1.3289361702127653</c:v>
                </c:pt>
                <c:pt idx="23">
                  <c:v>1.3289361702127653</c:v>
                </c:pt>
                <c:pt idx="24">
                  <c:v>1.3289361702127653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E-3B45-A44F-61769539C187}"/>
            </c:ext>
          </c:extLst>
        </c:ser>
        <c:ser>
          <c:idx val="3"/>
          <c:order val="3"/>
          <c:tx>
            <c:v>UCL (2)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данные!$Z$2:$Z$26</c:f>
              <c:numCache>
                <c:formatCode>General</c:formatCode>
                <c:ptCount val="25"/>
                <c:pt idx="0">
                  <c:v>6.9140425531914893</c:v>
                </c:pt>
                <c:pt idx="1">
                  <c:v>6.9140425531914893</c:v>
                </c:pt>
                <c:pt idx="2">
                  <c:v>6.9140425531914893</c:v>
                </c:pt>
                <c:pt idx="3">
                  <c:v>6.9140425531914893</c:v>
                </c:pt>
                <c:pt idx="4">
                  <c:v>6.9140425531914893</c:v>
                </c:pt>
                <c:pt idx="5">
                  <c:v>6.9140425531914893</c:v>
                </c:pt>
                <c:pt idx="6">
                  <c:v>6.9140425531914893</c:v>
                </c:pt>
                <c:pt idx="7">
                  <c:v>6.9140425531914893</c:v>
                </c:pt>
                <c:pt idx="8">
                  <c:v>6.9140425531914893</c:v>
                </c:pt>
                <c:pt idx="9">
                  <c:v>6.9140425531914893</c:v>
                </c:pt>
                <c:pt idx="10">
                  <c:v>6.9140425531914893</c:v>
                </c:pt>
                <c:pt idx="11">
                  <c:v>6.9140425531914893</c:v>
                </c:pt>
                <c:pt idx="12">
                  <c:v>6.9140425531914893</c:v>
                </c:pt>
                <c:pt idx="13">
                  <c:v>6.9140425531914893</c:v>
                </c:pt>
                <c:pt idx="14">
                  <c:v>6.9140425531914893</c:v>
                </c:pt>
                <c:pt idx="15">
                  <c:v>6.9140425531914893</c:v>
                </c:pt>
                <c:pt idx="16">
                  <c:v>6.9140425531914893</c:v>
                </c:pt>
                <c:pt idx="17">
                  <c:v>6.9140425531914893</c:v>
                </c:pt>
                <c:pt idx="18">
                  <c:v>6.9140425531914893</c:v>
                </c:pt>
                <c:pt idx="19">
                  <c:v>6.9140425531914893</c:v>
                </c:pt>
                <c:pt idx="20">
                  <c:v>6.9140425531914893</c:v>
                </c:pt>
                <c:pt idx="21">
                  <c:v>6.9140425531914893</c:v>
                </c:pt>
                <c:pt idx="22">
                  <c:v>6.9140425531914893</c:v>
                </c:pt>
                <c:pt idx="23">
                  <c:v>6.9140425531914893</c:v>
                </c:pt>
                <c:pt idx="24">
                  <c:v>6.9140425531914893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2E-3B45-A44F-61769539C187}"/>
            </c:ext>
          </c:extLst>
        </c:ser>
        <c:ser>
          <c:idx val="4"/>
          <c:order val="4"/>
          <c:tx>
            <c:v>LCL (2)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данные!$AA$2:$AA$26</c:f>
              <c:numCache>
                <c:formatCode>General</c:formatCode>
                <c:ptCount val="25"/>
                <c:pt idx="0">
                  <c:v>2.4459574468085101</c:v>
                </c:pt>
                <c:pt idx="1">
                  <c:v>2.4459574468085101</c:v>
                </c:pt>
                <c:pt idx="2">
                  <c:v>2.4459574468085101</c:v>
                </c:pt>
                <c:pt idx="3">
                  <c:v>2.4459574468085101</c:v>
                </c:pt>
                <c:pt idx="4">
                  <c:v>2.4459574468085101</c:v>
                </c:pt>
                <c:pt idx="5">
                  <c:v>2.4459574468085101</c:v>
                </c:pt>
                <c:pt idx="6">
                  <c:v>2.4459574468085101</c:v>
                </c:pt>
                <c:pt idx="7">
                  <c:v>2.4459574468085101</c:v>
                </c:pt>
                <c:pt idx="8">
                  <c:v>2.4459574468085101</c:v>
                </c:pt>
                <c:pt idx="9">
                  <c:v>2.4459574468085101</c:v>
                </c:pt>
                <c:pt idx="10">
                  <c:v>2.4459574468085101</c:v>
                </c:pt>
                <c:pt idx="11">
                  <c:v>2.4459574468085101</c:v>
                </c:pt>
                <c:pt idx="12">
                  <c:v>2.4459574468085101</c:v>
                </c:pt>
                <c:pt idx="13">
                  <c:v>2.4459574468085101</c:v>
                </c:pt>
                <c:pt idx="14">
                  <c:v>2.4459574468085101</c:v>
                </c:pt>
                <c:pt idx="15">
                  <c:v>2.4459574468085101</c:v>
                </c:pt>
                <c:pt idx="16">
                  <c:v>2.4459574468085101</c:v>
                </c:pt>
                <c:pt idx="17">
                  <c:v>2.4459574468085101</c:v>
                </c:pt>
                <c:pt idx="18">
                  <c:v>2.4459574468085101</c:v>
                </c:pt>
                <c:pt idx="19">
                  <c:v>2.4459574468085101</c:v>
                </c:pt>
                <c:pt idx="20">
                  <c:v>2.4459574468085101</c:v>
                </c:pt>
                <c:pt idx="21">
                  <c:v>2.4459574468085101</c:v>
                </c:pt>
                <c:pt idx="22">
                  <c:v>2.4459574468085101</c:v>
                </c:pt>
                <c:pt idx="23">
                  <c:v>2.4459574468085101</c:v>
                </c:pt>
                <c:pt idx="24">
                  <c:v>2.4459574468085101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E-3B45-A44F-61769539C187}"/>
            </c:ext>
          </c:extLst>
        </c:ser>
        <c:ser>
          <c:idx val="5"/>
          <c:order val="5"/>
          <c:tx>
            <c:v>UCL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данные!$AB$2:$AB$26</c:f>
              <c:numCache>
                <c:formatCode>General</c:formatCode>
                <c:ptCount val="25"/>
                <c:pt idx="0">
                  <c:v>5.7970212765957445</c:v>
                </c:pt>
                <c:pt idx="1">
                  <c:v>5.7970212765957445</c:v>
                </c:pt>
                <c:pt idx="2">
                  <c:v>5.7970212765957445</c:v>
                </c:pt>
                <c:pt idx="3">
                  <c:v>5.7970212765957445</c:v>
                </c:pt>
                <c:pt idx="4">
                  <c:v>5.7970212765957445</c:v>
                </c:pt>
                <c:pt idx="5">
                  <c:v>5.7970212765957445</c:v>
                </c:pt>
                <c:pt idx="6">
                  <c:v>5.7970212765957445</c:v>
                </c:pt>
                <c:pt idx="7">
                  <c:v>5.7970212765957445</c:v>
                </c:pt>
                <c:pt idx="8">
                  <c:v>5.7970212765957445</c:v>
                </c:pt>
                <c:pt idx="9">
                  <c:v>5.7970212765957445</c:v>
                </c:pt>
                <c:pt idx="10">
                  <c:v>5.7970212765957445</c:v>
                </c:pt>
                <c:pt idx="11">
                  <c:v>5.7970212765957445</c:v>
                </c:pt>
                <c:pt idx="12">
                  <c:v>5.7970212765957445</c:v>
                </c:pt>
                <c:pt idx="13">
                  <c:v>5.7970212765957445</c:v>
                </c:pt>
                <c:pt idx="14">
                  <c:v>5.7970212765957445</c:v>
                </c:pt>
                <c:pt idx="15">
                  <c:v>5.7970212765957445</c:v>
                </c:pt>
                <c:pt idx="16">
                  <c:v>5.7970212765957445</c:v>
                </c:pt>
                <c:pt idx="17">
                  <c:v>5.7970212765957445</c:v>
                </c:pt>
                <c:pt idx="18">
                  <c:v>5.7970212765957445</c:v>
                </c:pt>
                <c:pt idx="19">
                  <c:v>5.7970212765957445</c:v>
                </c:pt>
                <c:pt idx="20">
                  <c:v>5.7970212765957445</c:v>
                </c:pt>
                <c:pt idx="21">
                  <c:v>5.7970212765957445</c:v>
                </c:pt>
                <c:pt idx="22">
                  <c:v>5.7970212765957445</c:v>
                </c:pt>
                <c:pt idx="23">
                  <c:v>5.7970212765957445</c:v>
                </c:pt>
                <c:pt idx="24">
                  <c:v>5.7970212765957445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2E-3B45-A44F-61769539C187}"/>
            </c:ext>
          </c:extLst>
        </c:ser>
        <c:ser>
          <c:idx val="6"/>
          <c:order val="6"/>
          <c:tx>
            <c:v>LCL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данные!$AC$2:$AC$26</c:f>
              <c:numCache>
                <c:formatCode>General</c:formatCode>
                <c:ptCount val="25"/>
                <c:pt idx="0">
                  <c:v>3.5629787234042549</c:v>
                </c:pt>
                <c:pt idx="1">
                  <c:v>3.5629787234042549</c:v>
                </c:pt>
                <c:pt idx="2">
                  <c:v>3.5629787234042549</c:v>
                </c:pt>
                <c:pt idx="3">
                  <c:v>3.5629787234042549</c:v>
                </c:pt>
                <c:pt idx="4">
                  <c:v>3.5629787234042549</c:v>
                </c:pt>
                <c:pt idx="5">
                  <c:v>3.5629787234042549</c:v>
                </c:pt>
                <c:pt idx="6">
                  <c:v>3.5629787234042549</c:v>
                </c:pt>
                <c:pt idx="7">
                  <c:v>3.5629787234042549</c:v>
                </c:pt>
                <c:pt idx="8">
                  <c:v>3.5629787234042549</c:v>
                </c:pt>
                <c:pt idx="9">
                  <c:v>3.5629787234042549</c:v>
                </c:pt>
                <c:pt idx="10">
                  <c:v>3.5629787234042549</c:v>
                </c:pt>
                <c:pt idx="11">
                  <c:v>3.5629787234042549</c:v>
                </c:pt>
                <c:pt idx="12">
                  <c:v>3.5629787234042549</c:v>
                </c:pt>
                <c:pt idx="13">
                  <c:v>3.5629787234042549</c:v>
                </c:pt>
                <c:pt idx="14">
                  <c:v>3.5629787234042549</c:v>
                </c:pt>
                <c:pt idx="15">
                  <c:v>3.5629787234042549</c:v>
                </c:pt>
                <c:pt idx="16">
                  <c:v>3.5629787234042549</c:v>
                </c:pt>
                <c:pt idx="17">
                  <c:v>3.5629787234042549</c:v>
                </c:pt>
                <c:pt idx="18">
                  <c:v>3.5629787234042549</c:v>
                </c:pt>
                <c:pt idx="19">
                  <c:v>3.5629787234042549</c:v>
                </c:pt>
                <c:pt idx="20">
                  <c:v>3.5629787234042549</c:v>
                </c:pt>
                <c:pt idx="21">
                  <c:v>3.5629787234042549</c:v>
                </c:pt>
                <c:pt idx="22">
                  <c:v>3.5629787234042549</c:v>
                </c:pt>
                <c:pt idx="23">
                  <c:v>3.5629787234042549</c:v>
                </c:pt>
                <c:pt idx="24">
                  <c:v>3.5629787234042549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2E-3B45-A44F-61769539C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030848"/>
        <c:axId val="1933032528"/>
      </c:lineChart>
      <c:catAx>
        <c:axId val="1933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032528"/>
        <c:crosses val="autoZero"/>
        <c:auto val="1"/>
        <c:lblAlgn val="ctr"/>
        <c:lblOffset val="100"/>
        <c:noMultiLvlLbl val="0"/>
      </c:catAx>
      <c:valAx>
        <c:axId val="19330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30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7ED7BE-4077-894A-BB3F-92D9404DA71E}">
  <sheetPr/>
  <sheetViews>
    <sheetView zoomScale="12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630D7B-0938-1D4B-8D5A-96E9AA411CC3}">
  <sheetPr/>
  <sheetViews>
    <sheetView zoomScale="139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82217A-5A46-6C43-AEA9-0828C13567B0}">
  <sheetPr/>
  <sheetViews>
    <sheetView zoomScale="176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B761DC-4A09-354E-903B-EBBB0B60D9A9}">
  <sheetPr/>
  <sheetViews>
    <sheetView zoomScale="12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448D46-D925-8249-9680-91EECCE98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F49759-E4B8-5B4A-ACBF-17ED3AA286E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6858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9FF007-91BA-1746-AD17-6742BD8FD8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7346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430CA9-4C3A-E846-BA86-D40C9B74F7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0;&#1086;&#1087;&#1080;&#1103;%20&#1052;&#1086;&#1085;&#1077;&#1090;&#1082;&#1072;%2023.11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1E5C2-B6F5-594B-835E-E8E6CBBDF237}" name="Таблица1" displayName="Таблица1" ref="A1:H61" totalsRowShown="0" headerRowDxfId="9" dataDxfId="8">
  <tableColumns count="8">
    <tableColumn id="1" xr3:uid="{0616F2A1-2ADB-B344-BA24-F94A83DFE953}" name="#" dataDxfId="7"/>
    <tableColumn id="2" xr3:uid="{D3B92E05-12CF-0542-B881-6555E53E0B75}" name="TODO" dataDxfId="6" dataCellStyle="20% — акцент1"/>
    <tableColumn id="3" xr3:uid="{0E238865-4F46-5342-BAF0-F80F2B4934BC}" name="DEVELOP" dataDxfId="5" dataCellStyle="20% — акцент1"/>
    <tableColumn id="4" xr3:uid="{D1F9661E-6BD8-5042-A043-B4123135AF0B}" name="TESTING" dataDxfId="4" dataCellStyle="20% — акцент1"/>
    <tableColumn id="5" xr3:uid="{8781B601-96A6-4A48-A099-E7E45BF471D4}" name="DONE" dataDxfId="3" dataCellStyle="20% — акцент1"/>
    <tableColumn id="6" xr3:uid="{3673E726-CC70-BC4A-B9EF-508053798EA0}" name="BLOCKED" dataDxfId="2" dataCellStyle="20% — акцент1"/>
    <tableColumn id="7" xr3:uid="{663E279C-1500-9B4E-BA4D-5D4965B3E34C}" name="Страта" dataDxfId="1"/>
    <tableColumn id="8" xr3:uid="{665956FC-CE91-F243-8E93-602EFFB513C5}" name="check" dataDxfId="0">
      <calculatedColumnFormula>25-SUM(Таблица1[[#This Row],[TODO]:[DONE]])</calculatedColumnFormula>
    </tableColumn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B816-CE23-EA4F-8E21-6B90709C4DCB}">
  <dimension ref="A1:AC61"/>
  <sheetViews>
    <sheetView zoomScale="83" zoomScaleNormal="100" workbookViewId="0">
      <selection activeCell="G6" sqref="G6"/>
    </sheetView>
  </sheetViews>
  <sheetFormatPr baseColWidth="10" defaultRowHeight="19" x14ac:dyDescent="0.25"/>
  <cols>
    <col min="1" max="1" width="6.83203125" style="1" customWidth="1"/>
    <col min="2" max="2" width="14.6640625" style="1" customWidth="1"/>
    <col min="3" max="3" width="15.33203125" style="1" customWidth="1"/>
    <col min="4" max="4" width="15.83203125" style="1" customWidth="1"/>
    <col min="5" max="5" width="17" style="1" customWidth="1"/>
    <col min="6" max="6" width="16.5" style="1" customWidth="1"/>
    <col min="7" max="7" width="10.83203125" style="1" customWidth="1"/>
    <col min="8" max="13" width="10.83203125" style="1"/>
    <col min="14" max="14" width="7.1640625" style="1" customWidth="1"/>
    <col min="15" max="15" width="9.83203125" style="1" customWidth="1"/>
    <col min="16" max="17" width="10.83203125" style="1"/>
    <col min="18" max="18" width="9.6640625" style="1" customWidth="1"/>
    <col min="19" max="21" width="10.83203125" style="1"/>
    <col min="22" max="22" width="2.6640625" style="1" customWidth="1"/>
    <col min="23" max="16384" width="10.83203125" style="1"/>
  </cols>
  <sheetData>
    <row r="1" spans="1:29" x14ac:dyDescent="0.25">
      <c r="A1" s="2" t="s">
        <v>0</v>
      </c>
      <c r="B1" s="2" t="s">
        <v>1</v>
      </c>
      <c r="C1" s="2" t="s">
        <v>19</v>
      </c>
      <c r="D1" s="2" t="s">
        <v>22</v>
      </c>
      <c r="E1" s="2" t="s">
        <v>2</v>
      </c>
      <c r="F1" s="3" t="s">
        <v>3</v>
      </c>
      <c r="G1" s="3" t="s">
        <v>20</v>
      </c>
      <c r="H1" s="3" t="s">
        <v>21</v>
      </c>
      <c r="I1" s="8" t="s">
        <v>0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11</v>
      </c>
      <c r="O1" s="8" t="s">
        <v>10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W1" s="8" t="s">
        <v>8</v>
      </c>
      <c r="X1" s="8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</row>
    <row r="2" spans="1:29" x14ac:dyDescent="0.25">
      <c r="A2" s="12">
        <v>1</v>
      </c>
      <c r="B2" s="16">
        <v>19</v>
      </c>
      <c r="C2" s="16">
        <v>6</v>
      </c>
      <c r="D2" s="16">
        <v>0</v>
      </c>
      <c r="E2" s="16">
        <v>0</v>
      </c>
      <c r="F2" s="16">
        <v>0</v>
      </c>
      <c r="H2" s="17">
        <f>25-SUM(Таблица1[[#This Row],[TODO]:[DONE]])</f>
        <v>0</v>
      </c>
      <c r="I2" s="1">
        <v>1</v>
      </c>
      <c r="J2" s="16">
        <v>1</v>
      </c>
      <c r="K2" s="16">
        <v>16</v>
      </c>
      <c r="L2" s="1">
        <f>K2-J2</f>
        <v>15</v>
      </c>
      <c r="M2" s="5">
        <f t="shared" ref="M2:M13" si="0">AVERAGE($L$2:$L$14)</f>
        <v>7.9230769230769234</v>
      </c>
      <c r="N2" s="1">
        <f>ABS((L2-L3)/2)</f>
        <v>5.5</v>
      </c>
      <c r="O2" s="1">
        <f>AVERAGE($N$2:$N$26)</f>
        <v>1.26</v>
      </c>
      <c r="P2" s="1">
        <f t="shared" ref="P2:P26" si="1">$M2+(3*$O2)/$L$31</f>
        <v>11.274140752864158</v>
      </c>
      <c r="Q2" s="1">
        <f t="shared" ref="Q2:Q26" si="2">$M2-(3*$O2/$L$31)</f>
        <v>4.572013093289689</v>
      </c>
      <c r="R2" s="1">
        <f t="shared" ref="R2:R26" si="3">$M2+(2*$O2)/$L$31</f>
        <v>10.157119476268413</v>
      </c>
      <c r="S2" s="1">
        <f t="shared" ref="S2:S26" si="4">$M2-(2*$O2/$L$31)</f>
        <v>5.6890343698854338</v>
      </c>
      <c r="T2" s="1">
        <f>$M2+$O2/$L$31</f>
        <v>9.0400981996726681</v>
      </c>
      <c r="U2" s="1">
        <f>$M2-$O2/$L$31</f>
        <v>6.8060556464811786</v>
      </c>
      <c r="W2" s="5">
        <f>AVERAGE($L$2:$L$26)</f>
        <v>4.68</v>
      </c>
      <c r="X2" s="1">
        <f t="shared" ref="X2:X26" si="5">$W2+(3*$O2)/$L$31</f>
        <v>8.0310638297872341</v>
      </c>
      <c r="Y2" s="1">
        <f t="shared" ref="Y2:Y26" si="6">$W2-(3*$O2/$L$31)</f>
        <v>1.3289361702127653</v>
      </c>
      <c r="Z2" s="1">
        <f t="shared" ref="Z2:Z26" si="7">$W2+(2*$O2)/$L$31</f>
        <v>6.9140425531914893</v>
      </c>
      <c r="AA2" s="1">
        <f t="shared" ref="AA2:AA26" si="8">$W2-(2*$O2/$L$31)</f>
        <v>2.4459574468085101</v>
      </c>
      <c r="AB2" s="1">
        <f t="shared" ref="AB2:AB26" si="9">$W2+$O2/$L$31</f>
        <v>5.7970212765957445</v>
      </c>
      <c r="AC2" s="1">
        <f t="shared" ref="AC2:AC26" si="10">$W2-$O2/$L$31</f>
        <v>3.5629787234042549</v>
      </c>
    </row>
    <row r="3" spans="1:29" x14ac:dyDescent="0.25">
      <c r="A3" s="12">
        <v>2</v>
      </c>
      <c r="B3" s="16">
        <v>15</v>
      </c>
      <c r="C3" s="16">
        <v>8</v>
      </c>
      <c r="D3" s="16">
        <v>2</v>
      </c>
      <c r="E3" s="16">
        <v>0</v>
      </c>
      <c r="F3" s="16">
        <v>3</v>
      </c>
      <c r="H3" s="17">
        <f>25-SUM(Таблица1[[#This Row],[TODO]:[DONE]])</f>
        <v>0</v>
      </c>
      <c r="I3" s="1">
        <v>2</v>
      </c>
      <c r="J3" s="16">
        <v>1</v>
      </c>
      <c r="K3" s="16">
        <v>5</v>
      </c>
      <c r="L3" s="1">
        <f t="shared" ref="L3:L26" si="11">K3-J3</f>
        <v>4</v>
      </c>
      <c r="M3" s="5">
        <f t="shared" si="0"/>
        <v>7.9230769230769234</v>
      </c>
      <c r="N3" s="1">
        <f t="shared" ref="N3:N26" si="12">ABS((L3-L4)/2)</f>
        <v>2</v>
      </c>
      <c r="O3" s="1">
        <f t="shared" ref="O3:O26" si="13">AVERAGE($N$2:$N$26)</f>
        <v>1.26</v>
      </c>
      <c r="P3" s="1">
        <f t="shared" si="1"/>
        <v>11.274140752864158</v>
      </c>
      <c r="Q3" s="1">
        <f t="shared" si="2"/>
        <v>4.572013093289689</v>
      </c>
      <c r="R3" s="1">
        <f t="shared" si="3"/>
        <v>10.157119476268413</v>
      </c>
      <c r="S3" s="1">
        <f t="shared" si="4"/>
        <v>5.6890343698854338</v>
      </c>
      <c r="T3" s="1">
        <f t="shared" ref="T3:T26" si="14">$M3+$O3/$L$31</f>
        <v>9.0400981996726681</v>
      </c>
      <c r="U3" s="1">
        <f t="shared" ref="U3:U26" si="15">$M3-$O3/$L$31</f>
        <v>6.8060556464811786</v>
      </c>
      <c r="W3" s="5">
        <f t="shared" ref="W3:W26" si="16">AVERAGE($L$2:$L$26)</f>
        <v>4.68</v>
      </c>
      <c r="X3" s="1">
        <f t="shared" si="5"/>
        <v>8.0310638297872341</v>
      </c>
      <c r="Y3" s="1">
        <f t="shared" si="6"/>
        <v>1.3289361702127653</v>
      </c>
      <c r="Z3" s="1">
        <f t="shared" si="7"/>
        <v>6.9140425531914893</v>
      </c>
      <c r="AA3" s="1">
        <f t="shared" si="8"/>
        <v>2.4459574468085101</v>
      </c>
      <c r="AB3" s="1">
        <f t="shared" si="9"/>
        <v>5.7970212765957445</v>
      </c>
      <c r="AC3" s="1">
        <f t="shared" si="10"/>
        <v>3.5629787234042549</v>
      </c>
    </row>
    <row r="4" spans="1:29" x14ac:dyDescent="0.25">
      <c r="A4" s="12">
        <v>3</v>
      </c>
      <c r="B4" s="16">
        <v>12</v>
      </c>
      <c r="C4" s="16">
        <v>9</v>
      </c>
      <c r="D4" s="16">
        <v>4</v>
      </c>
      <c r="E4" s="16">
        <v>0</v>
      </c>
      <c r="F4" s="16">
        <v>5</v>
      </c>
      <c r="H4" s="17">
        <f>25-SUM(Таблица1[[#This Row],[TODO]:[DONE]])</f>
        <v>0</v>
      </c>
      <c r="I4" s="1">
        <v>3</v>
      </c>
      <c r="J4" s="16">
        <v>1</v>
      </c>
      <c r="K4" s="16">
        <v>9</v>
      </c>
      <c r="L4" s="1">
        <f t="shared" si="11"/>
        <v>8</v>
      </c>
      <c r="M4" s="5">
        <f t="shared" si="0"/>
        <v>7.9230769230769234</v>
      </c>
      <c r="N4" s="1">
        <f t="shared" si="12"/>
        <v>2</v>
      </c>
      <c r="O4" s="1">
        <f t="shared" si="13"/>
        <v>1.26</v>
      </c>
      <c r="P4" s="1">
        <f t="shared" si="1"/>
        <v>11.274140752864158</v>
      </c>
      <c r="Q4" s="1">
        <f t="shared" si="2"/>
        <v>4.572013093289689</v>
      </c>
      <c r="R4" s="1">
        <f t="shared" si="3"/>
        <v>10.157119476268413</v>
      </c>
      <c r="S4" s="1">
        <f t="shared" si="4"/>
        <v>5.6890343698854338</v>
      </c>
      <c r="T4" s="1">
        <f t="shared" si="14"/>
        <v>9.0400981996726681</v>
      </c>
      <c r="U4" s="1">
        <f t="shared" si="15"/>
        <v>6.8060556464811786</v>
      </c>
      <c r="W4" s="5">
        <f t="shared" si="16"/>
        <v>4.68</v>
      </c>
      <c r="X4" s="1">
        <f t="shared" si="5"/>
        <v>8.0310638297872341</v>
      </c>
      <c r="Y4" s="1">
        <f t="shared" si="6"/>
        <v>1.3289361702127653</v>
      </c>
      <c r="Z4" s="1">
        <f t="shared" si="7"/>
        <v>6.9140425531914893</v>
      </c>
      <c r="AA4" s="1">
        <f t="shared" si="8"/>
        <v>2.4459574468085101</v>
      </c>
      <c r="AB4" s="1">
        <f t="shared" si="9"/>
        <v>5.7970212765957445</v>
      </c>
      <c r="AC4" s="1">
        <f t="shared" si="10"/>
        <v>3.5629787234042549</v>
      </c>
    </row>
    <row r="5" spans="1:29" x14ac:dyDescent="0.25">
      <c r="A5" s="12">
        <v>4</v>
      </c>
      <c r="B5" s="16">
        <v>12</v>
      </c>
      <c r="C5" s="16">
        <v>5</v>
      </c>
      <c r="D5" s="16">
        <v>7</v>
      </c>
      <c r="E5" s="16">
        <v>1</v>
      </c>
      <c r="F5" s="16">
        <v>6</v>
      </c>
      <c r="G5" s="4" t="s">
        <v>23</v>
      </c>
      <c r="H5" s="17">
        <f>25-SUM(Таблица1[[#This Row],[TODO]:[DONE]])</f>
        <v>0</v>
      </c>
      <c r="I5" s="1">
        <v>4</v>
      </c>
      <c r="J5" s="16">
        <v>1</v>
      </c>
      <c r="K5" s="16">
        <v>5</v>
      </c>
      <c r="L5" s="1">
        <f t="shared" si="11"/>
        <v>4</v>
      </c>
      <c r="M5" s="5">
        <f t="shared" si="0"/>
        <v>7.9230769230769234</v>
      </c>
      <c r="N5" s="1">
        <f t="shared" si="12"/>
        <v>3.5</v>
      </c>
      <c r="O5" s="1">
        <f t="shared" si="13"/>
        <v>1.26</v>
      </c>
      <c r="P5" s="1">
        <f t="shared" si="1"/>
        <v>11.274140752864158</v>
      </c>
      <c r="Q5" s="1">
        <f t="shared" si="2"/>
        <v>4.572013093289689</v>
      </c>
      <c r="R5" s="1">
        <f t="shared" si="3"/>
        <v>10.157119476268413</v>
      </c>
      <c r="S5" s="1">
        <f t="shared" si="4"/>
        <v>5.6890343698854338</v>
      </c>
      <c r="T5" s="1">
        <f t="shared" si="14"/>
        <v>9.0400981996726681</v>
      </c>
      <c r="U5" s="1">
        <f t="shared" si="15"/>
        <v>6.8060556464811786</v>
      </c>
      <c r="W5" s="5">
        <f t="shared" si="16"/>
        <v>4.68</v>
      </c>
      <c r="X5" s="1">
        <f t="shared" si="5"/>
        <v>8.0310638297872341</v>
      </c>
      <c r="Y5" s="1">
        <f t="shared" si="6"/>
        <v>1.3289361702127653</v>
      </c>
      <c r="Z5" s="1">
        <f t="shared" si="7"/>
        <v>6.9140425531914893</v>
      </c>
      <c r="AA5" s="1">
        <f t="shared" si="8"/>
        <v>2.4459574468085101</v>
      </c>
      <c r="AB5" s="1">
        <f t="shared" si="9"/>
        <v>5.7970212765957445</v>
      </c>
      <c r="AC5" s="1">
        <f t="shared" si="10"/>
        <v>3.5629787234042549</v>
      </c>
    </row>
    <row r="6" spans="1:29" x14ac:dyDescent="0.25">
      <c r="A6" s="12">
        <v>5</v>
      </c>
      <c r="B6" s="16">
        <v>12</v>
      </c>
      <c r="C6" s="16">
        <v>5</v>
      </c>
      <c r="D6" s="16">
        <v>4</v>
      </c>
      <c r="E6" s="16">
        <v>4</v>
      </c>
      <c r="F6" s="16">
        <v>7</v>
      </c>
      <c r="H6" s="17">
        <f>25-SUM(Таблица1[[#This Row],[TODO]:[DONE]])</f>
        <v>0</v>
      </c>
      <c r="I6" s="1">
        <v>5</v>
      </c>
      <c r="J6" s="16">
        <v>1</v>
      </c>
      <c r="K6" s="16">
        <v>12</v>
      </c>
      <c r="L6" s="1">
        <f t="shared" si="11"/>
        <v>11</v>
      </c>
      <c r="M6" s="5">
        <f t="shared" si="0"/>
        <v>7.9230769230769234</v>
      </c>
      <c r="N6" s="1">
        <f t="shared" si="12"/>
        <v>1</v>
      </c>
      <c r="O6" s="1">
        <f t="shared" si="13"/>
        <v>1.26</v>
      </c>
      <c r="P6" s="1">
        <f t="shared" si="1"/>
        <v>11.274140752864158</v>
      </c>
      <c r="Q6" s="1">
        <f t="shared" si="2"/>
        <v>4.572013093289689</v>
      </c>
      <c r="R6" s="1">
        <f t="shared" si="3"/>
        <v>10.157119476268413</v>
      </c>
      <c r="S6" s="1">
        <f t="shared" si="4"/>
        <v>5.6890343698854338</v>
      </c>
      <c r="T6" s="1">
        <f t="shared" si="14"/>
        <v>9.0400981996726681</v>
      </c>
      <c r="U6" s="1">
        <f t="shared" si="15"/>
        <v>6.8060556464811786</v>
      </c>
      <c r="W6" s="5">
        <f t="shared" si="16"/>
        <v>4.68</v>
      </c>
      <c r="X6" s="1">
        <f t="shared" si="5"/>
        <v>8.0310638297872341</v>
      </c>
      <c r="Y6" s="1">
        <f t="shared" si="6"/>
        <v>1.3289361702127653</v>
      </c>
      <c r="Z6" s="1">
        <f t="shared" si="7"/>
        <v>6.9140425531914893</v>
      </c>
      <c r="AA6" s="1">
        <f t="shared" si="8"/>
        <v>2.4459574468085101</v>
      </c>
      <c r="AB6" s="1">
        <f t="shared" si="9"/>
        <v>5.7970212765957445</v>
      </c>
      <c r="AC6" s="1">
        <f t="shared" si="10"/>
        <v>3.5629787234042549</v>
      </c>
    </row>
    <row r="7" spans="1:29" x14ac:dyDescent="0.25">
      <c r="A7" s="12">
        <v>6</v>
      </c>
      <c r="B7" s="16">
        <v>12</v>
      </c>
      <c r="C7" s="16">
        <v>5</v>
      </c>
      <c r="D7" s="16">
        <v>4</v>
      </c>
      <c r="E7" s="16">
        <v>4</v>
      </c>
      <c r="F7" s="16">
        <v>8</v>
      </c>
      <c r="H7" s="17">
        <f>25-SUM(Таблица1[[#This Row],[TODO]:[DONE]])</f>
        <v>0</v>
      </c>
      <c r="I7" s="1">
        <v>6</v>
      </c>
      <c r="J7" s="16">
        <v>1</v>
      </c>
      <c r="K7" s="16">
        <v>10</v>
      </c>
      <c r="L7" s="1">
        <f t="shared" si="11"/>
        <v>9</v>
      </c>
      <c r="M7" s="5">
        <f t="shared" si="0"/>
        <v>7.9230769230769234</v>
      </c>
      <c r="N7" s="1">
        <f t="shared" si="12"/>
        <v>2</v>
      </c>
      <c r="O7" s="1">
        <f t="shared" si="13"/>
        <v>1.26</v>
      </c>
      <c r="P7" s="1">
        <f t="shared" si="1"/>
        <v>11.274140752864158</v>
      </c>
      <c r="Q7" s="1">
        <f t="shared" si="2"/>
        <v>4.572013093289689</v>
      </c>
      <c r="R7" s="1">
        <f t="shared" si="3"/>
        <v>10.157119476268413</v>
      </c>
      <c r="S7" s="1">
        <f t="shared" si="4"/>
        <v>5.6890343698854338</v>
      </c>
      <c r="T7" s="1">
        <f t="shared" si="14"/>
        <v>9.0400981996726681</v>
      </c>
      <c r="U7" s="1">
        <f t="shared" si="15"/>
        <v>6.8060556464811786</v>
      </c>
      <c r="W7" s="5">
        <f t="shared" si="16"/>
        <v>4.68</v>
      </c>
      <c r="X7" s="1">
        <f t="shared" si="5"/>
        <v>8.0310638297872341</v>
      </c>
      <c r="Y7" s="1">
        <f t="shared" si="6"/>
        <v>1.3289361702127653</v>
      </c>
      <c r="Z7" s="1">
        <f t="shared" si="7"/>
        <v>6.9140425531914893</v>
      </c>
      <c r="AA7" s="1">
        <f t="shared" si="8"/>
        <v>2.4459574468085101</v>
      </c>
      <c r="AB7" s="1">
        <f t="shared" si="9"/>
        <v>5.7970212765957445</v>
      </c>
      <c r="AC7" s="1">
        <f t="shared" si="10"/>
        <v>3.5629787234042549</v>
      </c>
    </row>
    <row r="8" spans="1:29" x14ac:dyDescent="0.25">
      <c r="A8" s="12">
        <v>7</v>
      </c>
      <c r="B8" s="16">
        <v>12</v>
      </c>
      <c r="C8" s="16">
        <v>5</v>
      </c>
      <c r="D8" s="16">
        <v>4</v>
      </c>
      <c r="E8" s="16">
        <v>4</v>
      </c>
      <c r="F8" s="16">
        <v>6</v>
      </c>
      <c r="H8" s="17">
        <f>25-SUM(Таблица1[[#This Row],[TODO]:[DONE]])</f>
        <v>0</v>
      </c>
      <c r="I8" s="1">
        <v>7</v>
      </c>
      <c r="J8" s="16">
        <v>2</v>
      </c>
      <c r="K8" s="16">
        <v>15</v>
      </c>
      <c r="L8" s="1">
        <f t="shared" si="11"/>
        <v>13</v>
      </c>
      <c r="M8" s="5">
        <f t="shared" si="0"/>
        <v>7.9230769230769234</v>
      </c>
      <c r="N8" s="1">
        <f t="shared" si="12"/>
        <v>0.5</v>
      </c>
      <c r="O8" s="1">
        <f t="shared" si="13"/>
        <v>1.26</v>
      </c>
      <c r="P8" s="1">
        <f t="shared" si="1"/>
        <v>11.274140752864158</v>
      </c>
      <c r="Q8" s="1">
        <f t="shared" si="2"/>
        <v>4.572013093289689</v>
      </c>
      <c r="R8" s="1">
        <f t="shared" si="3"/>
        <v>10.157119476268413</v>
      </c>
      <c r="S8" s="1">
        <f t="shared" si="4"/>
        <v>5.6890343698854338</v>
      </c>
      <c r="T8" s="1">
        <f t="shared" si="14"/>
        <v>9.0400981996726681</v>
      </c>
      <c r="U8" s="1">
        <f t="shared" si="15"/>
        <v>6.8060556464811786</v>
      </c>
      <c r="W8" s="5">
        <f t="shared" si="16"/>
        <v>4.68</v>
      </c>
      <c r="X8" s="1">
        <f t="shared" si="5"/>
        <v>8.0310638297872341</v>
      </c>
      <c r="Y8" s="1">
        <f t="shared" si="6"/>
        <v>1.3289361702127653</v>
      </c>
      <c r="Z8" s="1">
        <f t="shared" si="7"/>
        <v>6.9140425531914893</v>
      </c>
      <c r="AA8" s="1">
        <f t="shared" si="8"/>
        <v>2.4459574468085101</v>
      </c>
      <c r="AB8" s="1">
        <f t="shared" si="9"/>
        <v>5.7970212765957445</v>
      </c>
      <c r="AC8" s="1">
        <f t="shared" si="10"/>
        <v>3.5629787234042549</v>
      </c>
    </row>
    <row r="9" spans="1:29" x14ac:dyDescent="0.25">
      <c r="A9" s="12">
        <v>8</v>
      </c>
      <c r="B9" s="16">
        <v>12</v>
      </c>
      <c r="C9" s="16">
        <v>5</v>
      </c>
      <c r="D9" s="16">
        <v>4</v>
      </c>
      <c r="E9" s="16">
        <v>4</v>
      </c>
      <c r="F9" s="16">
        <v>6</v>
      </c>
      <c r="H9" s="17">
        <f>25-SUM(Таблица1[[#This Row],[TODO]:[DONE]])</f>
        <v>0</v>
      </c>
      <c r="I9" s="1">
        <v>8</v>
      </c>
      <c r="J9" s="16">
        <v>2</v>
      </c>
      <c r="K9" s="16">
        <v>14</v>
      </c>
      <c r="L9" s="1">
        <f t="shared" si="11"/>
        <v>12</v>
      </c>
      <c r="M9" s="5">
        <f t="shared" si="0"/>
        <v>7.9230769230769234</v>
      </c>
      <c r="N9" s="1">
        <f t="shared" si="12"/>
        <v>4.5</v>
      </c>
      <c r="O9" s="1">
        <f t="shared" si="13"/>
        <v>1.26</v>
      </c>
      <c r="P9" s="1">
        <f t="shared" si="1"/>
        <v>11.274140752864158</v>
      </c>
      <c r="Q9" s="1">
        <f t="shared" si="2"/>
        <v>4.572013093289689</v>
      </c>
      <c r="R9" s="1">
        <f t="shared" si="3"/>
        <v>10.157119476268413</v>
      </c>
      <c r="S9" s="1">
        <f t="shared" si="4"/>
        <v>5.6890343698854338</v>
      </c>
      <c r="T9" s="1">
        <f t="shared" si="14"/>
        <v>9.0400981996726681</v>
      </c>
      <c r="U9" s="1">
        <f t="shared" si="15"/>
        <v>6.8060556464811786</v>
      </c>
      <c r="W9" s="5">
        <f t="shared" si="16"/>
        <v>4.68</v>
      </c>
      <c r="X9" s="1">
        <f t="shared" si="5"/>
        <v>8.0310638297872341</v>
      </c>
      <c r="Y9" s="1">
        <f t="shared" si="6"/>
        <v>1.3289361702127653</v>
      </c>
      <c r="Z9" s="1">
        <f t="shared" si="7"/>
        <v>6.9140425531914893</v>
      </c>
      <c r="AA9" s="1">
        <f t="shared" si="8"/>
        <v>2.4459574468085101</v>
      </c>
      <c r="AB9" s="1">
        <f t="shared" si="9"/>
        <v>5.7970212765957445</v>
      </c>
      <c r="AC9" s="1">
        <f t="shared" si="10"/>
        <v>3.5629787234042549</v>
      </c>
    </row>
    <row r="10" spans="1:29" x14ac:dyDescent="0.25">
      <c r="A10" s="12">
        <v>9</v>
      </c>
      <c r="B10" s="16">
        <v>12</v>
      </c>
      <c r="C10" s="16">
        <v>4</v>
      </c>
      <c r="D10" s="16">
        <v>4</v>
      </c>
      <c r="E10" s="16">
        <v>5</v>
      </c>
      <c r="F10" s="16">
        <v>5</v>
      </c>
      <c r="H10" s="17">
        <f>25-SUM(Таблица1[[#This Row],[TODO]:[DONE]])</f>
        <v>0</v>
      </c>
      <c r="I10" s="1">
        <v>9</v>
      </c>
      <c r="J10" s="16">
        <v>2</v>
      </c>
      <c r="K10" s="16">
        <v>5</v>
      </c>
      <c r="L10" s="1">
        <f t="shared" si="11"/>
        <v>3</v>
      </c>
      <c r="M10" s="5">
        <f t="shared" si="0"/>
        <v>7.9230769230769234</v>
      </c>
      <c r="N10" s="1">
        <f t="shared" si="12"/>
        <v>0.5</v>
      </c>
      <c r="O10" s="1">
        <f t="shared" si="13"/>
        <v>1.26</v>
      </c>
      <c r="P10" s="1">
        <f t="shared" si="1"/>
        <v>11.274140752864158</v>
      </c>
      <c r="Q10" s="1">
        <f t="shared" si="2"/>
        <v>4.572013093289689</v>
      </c>
      <c r="R10" s="1">
        <f t="shared" si="3"/>
        <v>10.157119476268413</v>
      </c>
      <c r="S10" s="1">
        <f t="shared" si="4"/>
        <v>5.6890343698854338</v>
      </c>
      <c r="T10" s="1">
        <f t="shared" si="14"/>
        <v>9.0400981996726681</v>
      </c>
      <c r="U10" s="1">
        <f t="shared" si="15"/>
        <v>6.8060556464811786</v>
      </c>
      <c r="W10" s="5">
        <f t="shared" si="16"/>
        <v>4.68</v>
      </c>
      <c r="X10" s="1">
        <f t="shared" si="5"/>
        <v>8.0310638297872341</v>
      </c>
      <c r="Y10" s="1">
        <f t="shared" si="6"/>
        <v>1.3289361702127653</v>
      </c>
      <c r="Z10" s="1">
        <f t="shared" si="7"/>
        <v>6.9140425531914893</v>
      </c>
      <c r="AA10" s="1">
        <f t="shared" si="8"/>
        <v>2.4459574468085101</v>
      </c>
      <c r="AB10" s="1">
        <f t="shared" si="9"/>
        <v>5.7970212765957445</v>
      </c>
      <c r="AC10" s="1">
        <f t="shared" si="10"/>
        <v>3.5629787234042549</v>
      </c>
    </row>
    <row r="11" spans="1:29" x14ac:dyDescent="0.25">
      <c r="A11" s="12">
        <v>10</v>
      </c>
      <c r="B11" s="16">
        <v>12</v>
      </c>
      <c r="C11" s="16">
        <v>4</v>
      </c>
      <c r="D11" s="16">
        <v>1</v>
      </c>
      <c r="E11" s="16">
        <v>8</v>
      </c>
      <c r="F11" s="16">
        <v>5</v>
      </c>
      <c r="H11" s="17">
        <f>25-SUM(Таблица1[[#This Row],[TODO]:[DONE]])</f>
        <v>0</v>
      </c>
      <c r="I11" s="1">
        <v>10</v>
      </c>
      <c r="J11" s="16">
        <v>2</v>
      </c>
      <c r="K11" s="16">
        <v>4</v>
      </c>
      <c r="L11" s="1">
        <f t="shared" si="11"/>
        <v>2</v>
      </c>
      <c r="M11" s="5">
        <f t="shared" si="0"/>
        <v>7.9230769230769234</v>
      </c>
      <c r="N11" s="1">
        <f t="shared" si="12"/>
        <v>2.5</v>
      </c>
      <c r="O11" s="1">
        <f t="shared" si="13"/>
        <v>1.26</v>
      </c>
      <c r="P11" s="1">
        <f t="shared" si="1"/>
        <v>11.274140752864158</v>
      </c>
      <c r="Q11" s="1">
        <f t="shared" si="2"/>
        <v>4.572013093289689</v>
      </c>
      <c r="R11" s="1">
        <f t="shared" si="3"/>
        <v>10.157119476268413</v>
      </c>
      <c r="S11" s="1">
        <f t="shared" si="4"/>
        <v>5.6890343698854338</v>
      </c>
      <c r="T11" s="1">
        <f t="shared" si="14"/>
        <v>9.0400981996726681</v>
      </c>
      <c r="U11" s="1">
        <f t="shared" si="15"/>
        <v>6.8060556464811786</v>
      </c>
      <c r="W11" s="5">
        <f t="shared" si="16"/>
        <v>4.68</v>
      </c>
      <c r="X11" s="1">
        <f t="shared" si="5"/>
        <v>8.0310638297872341</v>
      </c>
      <c r="Y11" s="1">
        <f t="shared" si="6"/>
        <v>1.3289361702127653</v>
      </c>
      <c r="Z11" s="1">
        <f t="shared" si="7"/>
        <v>6.9140425531914893</v>
      </c>
      <c r="AA11" s="1">
        <f t="shared" si="8"/>
        <v>2.4459574468085101</v>
      </c>
      <c r="AB11" s="1">
        <f t="shared" si="9"/>
        <v>5.7970212765957445</v>
      </c>
      <c r="AC11" s="1">
        <f t="shared" si="10"/>
        <v>3.5629787234042549</v>
      </c>
    </row>
    <row r="12" spans="1:29" x14ac:dyDescent="0.25">
      <c r="A12" s="12">
        <v>11</v>
      </c>
      <c r="B12" s="16">
        <v>12</v>
      </c>
      <c r="C12" s="16">
        <v>4</v>
      </c>
      <c r="D12" s="16">
        <v>0</v>
      </c>
      <c r="E12" s="16">
        <v>9</v>
      </c>
      <c r="F12" s="16">
        <v>3</v>
      </c>
      <c r="H12" s="17">
        <f>25-SUM(Таблица1[[#This Row],[TODO]:[DONE]])</f>
        <v>0</v>
      </c>
      <c r="I12" s="1">
        <v>11</v>
      </c>
      <c r="J12" s="16">
        <v>3</v>
      </c>
      <c r="K12" s="16">
        <v>10</v>
      </c>
      <c r="L12" s="1">
        <f t="shared" si="11"/>
        <v>7</v>
      </c>
      <c r="M12" s="5">
        <f t="shared" si="0"/>
        <v>7.9230769230769234</v>
      </c>
      <c r="N12" s="1">
        <f t="shared" si="12"/>
        <v>0.5</v>
      </c>
      <c r="O12" s="1">
        <f t="shared" si="13"/>
        <v>1.26</v>
      </c>
      <c r="P12" s="1">
        <f t="shared" si="1"/>
        <v>11.274140752864158</v>
      </c>
      <c r="Q12" s="1">
        <f t="shared" si="2"/>
        <v>4.572013093289689</v>
      </c>
      <c r="R12" s="1">
        <f t="shared" si="3"/>
        <v>10.157119476268413</v>
      </c>
      <c r="S12" s="1">
        <f t="shared" si="4"/>
        <v>5.6890343698854338</v>
      </c>
      <c r="T12" s="1">
        <f t="shared" si="14"/>
        <v>9.0400981996726681</v>
      </c>
      <c r="U12" s="1">
        <f t="shared" si="15"/>
        <v>6.8060556464811786</v>
      </c>
      <c r="W12" s="5">
        <f t="shared" si="16"/>
        <v>4.68</v>
      </c>
      <c r="X12" s="1">
        <f t="shared" si="5"/>
        <v>8.0310638297872341</v>
      </c>
      <c r="Y12" s="1">
        <f t="shared" si="6"/>
        <v>1.3289361702127653</v>
      </c>
      <c r="Z12" s="1">
        <f t="shared" si="7"/>
        <v>6.9140425531914893</v>
      </c>
      <c r="AA12" s="1">
        <f t="shared" si="8"/>
        <v>2.4459574468085101</v>
      </c>
      <c r="AB12" s="1">
        <f t="shared" si="9"/>
        <v>5.7970212765957445</v>
      </c>
      <c r="AC12" s="1">
        <f t="shared" si="10"/>
        <v>3.5629787234042549</v>
      </c>
    </row>
    <row r="13" spans="1:29" x14ac:dyDescent="0.25">
      <c r="A13" s="12">
        <v>12</v>
      </c>
      <c r="B13" s="16">
        <v>12</v>
      </c>
      <c r="C13" s="16">
        <v>3</v>
      </c>
      <c r="D13" s="16">
        <v>0</v>
      </c>
      <c r="E13" s="16">
        <v>10</v>
      </c>
      <c r="F13" s="16">
        <v>3</v>
      </c>
      <c r="H13" s="17">
        <f>25-SUM(Таблица1[[#This Row],[TODO]:[DONE]])</f>
        <v>0</v>
      </c>
      <c r="I13" s="1">
        <v>12</v>
      </c>
      <c r="J13" s="16">
        <v>3</v>
      </c>
      <c r="K13" s="16">
        <v>11</v>
      </c>
      <c r="L13" s="1">
        <f t="shared" si="11"/>
        <v>8</v>
      </c>
      <c r="M13" s="5">
        <f t="shared" si="0"/>
        <v>7.9230769230769234</v>
      </c>
      <c r="N13" s="1">
        <f t="shared" si="12"/>
        <v>0.5</v>
      </c>
      <c r="O13" s="1">
        <f t="shared" si="13"/>
        <v>1.26</v>
      </c>
      <c r="P13" s="1">
        <f t="shared" si="1"/>
        <v>11.274140752864158</v>
      </c>
      <c r="Q13" s="1">
        <f t="shared" si="2"/>
        <v>4.572013093289689</v>
      </c>
      <c r="R13" s="1">
        <f t="shared" si="3"/>
        <v>10.157119476268413</v>
      </c>
      <c r="S13" s="1">
        <f t="shared" si="4"/>
        <v>5.6890343698854338</v>
      </c>
      <c r="T13" s="1">
        <f t="shared" si="14"/>
        <v>9.0400981996726681</v>
      </c>
      <c r="U13" s="1">
        <f t="shared" si="15"/>
        <v>6.8060556464811786</v>
      </c>
      <c r="W13" s="5">
        <f t="shared" si="16"/>
        <v>4.68</v>
      </c>
      <c r="X13" s="1">
        <f t="shared" si="5"/>
        <v>8.0310638297872341</v>
      </c>
      <c r="Y13" s="1">
        <f t="shared" si="6"/>
        <v>1.3289361702127653</v>
      </c>
      <c r="Z13" s="1">
        <f t="shared" si="7"/>
        <v>6.9140425531914893</v>
      </c>
      <c r="AA13" s="1">
        <f t="shared" si="8"/>
        <v>2.4459574468085101</v>
      </c>
      <c r="AB13" s="1">
        <f t="shared" si="9"/>
        <v>5.7970212765957445</v>
      </c>
      <c r="AC13" s="1">
        <f t="shared" si="10"/>
        <v>3.5629787234042549</v>
      </c>
    </row>
    <row r="14" spans="1:29" x14ac:dyDescent="0.25">
      <c r="A14" s="12">
        <v>13</v>
      </c>
      <c r="B14" s="16">
        <v>12</v>
      </c>
      <c r="C14" s="16">
        <v>2</v>
      </c>
      <c r="D14" s="16">
        <v>1</v>
      </c>
      <c r="E14" s="16">
        <v>10</v>
      </c>
      <c r="F14" s="16">
        <v>2</v>
      </c>
      <c r="H14" s="17">
        <f>25-SUM(Таблица1[[#This Row],[TODO]:[DONE]])</f>
        <v>0</v>
      </c>
      <c r="I14" s="1">
        <v>13</v>
      </c>
      <c r="J14" s="16">
        <v>3</v>
      </c>
      <c r="K14" s="16">
        <v>10</v>
      </c>
      <c r="L14" s="1">
        <f t="shared" si="11"/>
        <v>7</v>
      </c>
      <c r="M14" s="5">
        <f>AVERAGE($L$2:$L$14)</f>
        <v>7.9230769230769234</v>
      </c>
      <c r="N14" s="1">
        <f t="shared" si="12"/>
        <v>2</v>
      </c>
      <c r="O14" s="1">
        <f t="shared" si="13"/>
        <v>1.26</v>
      </c>
      <c r="P14" s="1">
        <f t="shared" si="1"/>
        <v>11.274140752864158</v>
      </c>
      <c r="Q14" s="1">
        <f t="shared" si="2"/>
        <v>4.572013093289689</v>
      </c>
      <c r="R14" s="1">
        <f t="shared" si="3"/>
        <v>10.157119476268413</v>
      </c>
      <c r="S14" s="1">
        <f t="shared" si="4"/>
        <v>5.6890343698854338</v>
      </c>
      <c r="T14" s="1">
        <f t="shared" si="14"/>
        <v>9.0400981996726681</v>
      </c>
      <c r="U14" s="1">
        <f t="shared" si="15"/>
        <v>6.8060556464811786</v>
      </c>
      <c r="W14" s="5">
        <f t="shared" si="16"/>
        <v>4.68</v>
      </c>
      <c r="X14" s="1">
        <f t="shared" si="5"/>
        <v>8.0310638297872341</v>
      </c>
      <c r="Y14" s="1">
        <f t="shared" si="6"/>
        <v>1.3289361702127653</v>
      </c>
      <c r="Z14" s="1">
        <f t="shared" si="7"/>
        <v>6.9140425531914893</v>
      </c>
      <c r="AA14" s="1">
        <f t="shared" si="8"/>
        <v>2.4459574468085101</v>
      </c>
      <c r="AB14" s="1">
        <f t="shared" si="9"/>
        <v>5.7970212765957445</v>
      </c>
      <c r="AC14" s="1">
        <f t="shared" si="10"/>
        <v>3.5629787234042549</v>
      </c>
    </row>
    <row r="15" spans="1:29" x14ac:dyDescent="0.25">
      <c r="A15" s="12">
        <v>14</v>
      </c>
      <c r="B15" s="16">
        <v>12</v>
      </c>
      <c r="C15" s="16">
        <v>1</v>
      </c>
      <c r="D15" s="16">
        <v>1</v>
      </c>
      <c r="E15" s="16">
        <v>11</v>
      </c>
      <c r="F15" s="16">
        <v>1</v>
      </c>
      <c r="H15" s="17">
        <f>25-SUM(Таблица1[[#This Row],[TODO]:[DONE]])</f>
        <v>0</v>
      </c>
      <c r="I15" s="1">
        <v>14</v>
      </c>
      <c r="J15" s="16">
        <v>15</v>
      </c>
      <c r="K15" s="16">
        <v>18</v>
      </c>
      <c r="L15" s="1">
        <f t="shared" si="11"/>
        <v>3</v>
      </c>
      <c r="M15" s="14">
        <f>AVERAGE($L$15:$L$26)</f>
        <v>1.1666666666666667</v>
      </c>
      <c r="N15" s="1">
        <f t="shared" si="12"/>
        <v>1</v>
      </c>
      <c r="O15" s="1">
        <f t="shared" si="13"/>
        <v>1.26</v>
      </c>
      <c r="P15" s="1">
        <f t="shared" si="1"/>
        <v>4.5177304964539013</v>
      </c>
      <c r="Q15" s="1">
        <f t="shared" si="2"/>
        <v>-2.1843971631205674</v>
      </c>
      <c r="R15" s="1">
        <f t="shared" si="3"/>
        <v>3.4007092198581566</v>
      </c>
      <c r="S15" s="1">
        <f t="shared" si="4"/>
        <v>-1.0673758865248228</v>
      </c>
      <c r="T15" s="1">
        <f t="shared" si="14"/>
        <v>2.2836879432624118</v>
      </c>
      <c r="U15" s="1">
        <f t="shared" si="15"/>
        <v>4.9645390070921946E-2</v>
      </c>
      <c r="W15" s="5">
        <f t="shared" si="16"/>
        <v>4.68</v>
      </c>
      <c r="X15" s="1">
        <f t="shared" si="5"/>
        <v>8.0310638297872341</v>
      </c>
      <c r="Y15" s="1">
        <f t="shared" si="6"/>
        <v>1.3289361702127653</v>
      </c>
      <c r="Z15" s="1">
        <f t="shared" si="7"/>
        <v>6.9140425531914893</v>
      </c>
      <c r="AA15" s="1">
        <f t="shared" si="8"/>
        <v>2.4459574468085101</v>
      </c>
      <c r="AB15" s="1">
        <f t="shared" si="9"/>
        <v>5.7970212765957445</v>
      </c>
      <c r="AC15" s="1">
        <f t="shared" si="10"/>
        <v>3.5629787234042549</v>
      </c>
    </row>
    <row r="16" spans="1:29" x14ac:dyDescent="0.25">
      <c r="A16" s="12">
        <v>15</v>
      </c>
      <c r="B16" s="16">
        <v>11</v>
      </c>
      <c r="C16" s="16">
        <v>2</v>
      </c>
      <c r="D16" s="16">
        <v>0</v>
      </c>
      <c r="E16" s="16">
        <v>12</v>
      </c>
      <c r="F16" s="16">
        <v>0</v>
      </c>
      <c r="H16" s="17">
        <f>25-SUM(Таблица1[[#This Row],[TODO]:[DONE]])</f>
        <v>0</v>
      </c>
      <c r="I16" s="1">
        <v>15</v>
      </c>
      <c r="J16" s="16">
        <v>16</v>
      </c>
      <c r="K16" s="16">
        <v>17</v>
      </c>
      <c r="L16" s="1">
        <f t="shared" si="11"/>
        <v>1</v>
      </c>
      <c r="M16" s="14">
        <f t="shared" ref="M16:M26" si="17">AVERAGE($L$15:$L$26)</f>
        <v>1.1666666666666667</v>
      </c>
      <c r="N16" s="1">
        <f t="shared" si="12"/>
        <v>0.5</v>
      </c>
      <c r="O16" s="1">
        <f t="shared" si="13"/>
        <v>1.26</v>
      </c>
      <c r="P16" s="1">
        <f t="shared" si="1"/>
        <v>4.5177304964539013</v>
      </c>
      <c r="Q16" s="1">
        <f t="shared" si="2"/>
        <v>-2.1843971631205674</v>
      </c>
      <c r="R16" s="1">
        <f t="shared" si="3"/>
        <v>3.4007092198581566</v>
      </c>
      <c r="S16" s="1">
        <f t="shared" si="4"/>
        <v>-1.0673758865248228</v>
      </c>
      <c r="T16" s="1">
        <f t="shared" si="14"/>
        <v>2.2836879432624118</v>
      </c>
      <c r="U16" s="1">
        <f t="shared" si="15"/>
        <v>4.9645390070921946E-2</v>
      </c>
      <c r="W16" s="5">
        <f t="shared" si="16"/>
        <v>4.68</v>
      </c>
      <c r="X16" s="1">
        <f t="shared" si="5"/>
        <v>8.0310638297872341</v>
      </c>
      <c r="Y16" s="1">
        <f t="shared" si="6"/>
        <v>1.3289361702127653</v>
      </c>
      <c r="Z16" s="1">
        <f t="shared" si="7"/>
        <v>6.9140425531914893</v>
      </c>
      <c r="AA16" s="1">
        <f t="shared" si="8"/>
        <v>2.4459574468085101</v>
      </c>
      <c r="AB16" s="1">
        <f t="shared" si="9"/>
        <v>5.7970212765957445</v>
      </c>
      <c r="AC16" s="1">
        <f t="shared" si="10"/>
        <v>3.5629787234042549</v>
      </c>
    </row>
    <row r="17" spans="1:29" x14ac:dyDescent="0.25">
      <c r="A17" s="12">
        <v>16</v>
      </c>
      <c r="B17" s="16">
        <v>10</v>
      </c>
      <c r="C17" s="16">
        <v>2</v>
      </c>
      <c r="D17" s="16">
        <v>0</v>
      </c>
      <c r="E17" s="16">
        <v>13</v>
      </c>
      <c r="F17" s="16">
        <v>1</v>
      </c>
      <c r="H17" s="17">
        <f>25-SUM(Таблица1[[#This Row],[TODO]:[DONE]])</f>
        <v>0</v>
      </c>
      <c r="I17" s="1">
        <v>16</v>
      </c>
      <c r="J17" s="16">
        <v>17</v>
      </c>
      <c r="K17" s="16">
        <v>19</v>
      </c>
      <c r="L17" s="1">
        <f t="shared" si="11"/>
        <v>2</v>
      </c>
      <c r="M17" s="14">
        <f t="shared" si="17"/>
        <v>1.1666666666666667</v>
      </c>
      <c r="N17" s="1">
        <f t="shared" si="12"/>
        <v>0</v>
      </c>
      <c r="O17" s="1">
        <f t="shared" si="13"/>
        <v>1.26</v>
      </c>
      <c r="P17" s="1">
        <f t="shared" si="1"/>
        <v>4.5177304964539013</v>
      </c>
      <c r="Q17" s="1">
        <f t="shared" si="2"/>
        <v>-2.1843971631205674</v>
      </c>
      <c r="R17" s="1">
        <f t="shared" si="3"/>
        <v>3.4007092198581566</v>
      </c>
      <c r="S17" s="1">
        <f t="shared" si="4"/>
        <v>-1.0673758865248228</v>
      </c>
      <c r="T17" s="1">
        <f t="shared" si="14"/>
        <v>2.2836879432624118</v>
      </c>
      <c r="U17" s="1">
        <f t="shared" si="15"/>
        <v>4.9645390070921946E-2</v>
      </c>
      <c r="W17" s="5">
        <f t="shared" si="16"/>
        <v>4.68</v>
      </c>
      <c r="X17" s="1">
        <f t="shared" si="5"/>
        <v>8.0310638297872341</v>
      </c>
      <c r="Y17" s="1">
        <f t="shared" si="6"/>
        <v>1.3289361702127653</v>
      </c>
      <c r="Z17" s="1">
        <f t="shared" si="7"/>
        <v>6.9140425531914893</v>
      </c>
      <c r="AA17" s="1">
        <f t="shared" si="8"/>
        <v>2.4459574468085101</v>
      </c>
      <c r="AB17" s="1">
        <f t="shared" si="9"/>
        <v>5.7970212765957445</v>
      </c>
      <c r="AC17" s="1">
        <f t="shared" si="10"/>
        <v>3.5629787234042549</v>
      </c>
    </row>
    <row r="18" spans="1:29" x14ac:dyDescent="0.25">
      <c r="A18" s="12">
        <v>17</v>
      </c>
      <c r="B18" s="16">
        <v>9</v>
      </c>
      <c r="C18" s="16">
        <v>2</v>
      </c>
      <c r="D18" s="16">
        <v>0</v>
      </c>
      <c r="E18" s="16">
        <v>14</v>
      </c>
      <c r="F18" s="16">
        <v>0</v>
      </c>
      <c r="H18" s="17">
        <f>25-SUM(Таблица1[[#This Row],[TODO]:[DONE]])</f>
        <v>0</v>
      </c>
      <c r="I18" s="1">
        <v>17</v>
      </c>
      <c r="J18" s="16">
        <v>18</v>
      </c>
      <c r="K18" s="16">
        <v>20</v>
      </c>
      <c r="L18" s="1">
        <f t="shared" si="11"/>
        <v>2</v>
      </c>
      <c r="M18" s="14">
        <f t="shared" si="17"/>
        <v>1.1666666666666667</v>
      </c>
      <c r="N18" s="1">
        <f t="shared" si="12"/>
        <v>1</v>
      </c>
      <c r="O18" s="1">
        <f t="shared" si="13"/>
        <v>1.26</v>
      </c>
      <c r="P18" s="1">
        <f t="shared" si="1"/>
        <v>4.5177304964539013</v>
      </c>
      <c r="Q18" s="1">
        <f t="shared" si="2"/>
        <v>-2.1843971631205674</v>
      </c>
      <c r="R18" s="1">
        <f t="shared" si="3"/>
        <v>3.4007092198581566</v>
      </c>
      <c r="S18" s="1">
        <f t="shared" si="4"/>
        <v>-1.0673758865248228</v>
      </c>
      <c r="T18" s="1">
        <f t="shared" si="14"/>
        <v>2.2836879432624118</v>
      </c>
      <c r="U18" s="1">
        <f t="shared" si="15"/>
        <v>4.9645390070921946E-2</v>
      </c>
      <c r="W18" s="5">
        <f t="shared" si="16"/>
        <v>4.68</v>
      </c>
      <c r="X18" s="1">
        <f t="shared" si="5"/>
        <v>8.0310638297872341</v>
      </c>
      <c r="Y18" s="1">
        <f t="shared" si="6"/>
        <v>1.3289361702127653</v>
      </c>
      <c r="Z18" s="1">
        <f t="shared" si="7"/>
        <v>6.9140425531914893</v>
      </c>
      <c r="AA18" s="1">
        <f t="shared" si="8"/>
        <v>2.4459574468085101</v>
      </c>
      <c r="AB18" s="1">
        <f t="shared" si="9"/>
        <v>5.7970212765957445</v>
      </c>
      <c r="AC18" s="1">
        <f t="shared" si="10"/>
        <v>3.5629787234042549</v>
      </c>
    </row>
    <row r="19" spans="1:29" x14ac:dyDescent="0.25">
      <c r="A19" s="12">
        <v>18</v>
      </c>
      <c r="B19" s="16">
        <v>8</v>
      </c>
      <c r="C19" s="16">
        <v>2</v>
      </c>
      <c r="D19" s="16">
        <v>0</v>
      </c>
      <c r="E19" s="16">
        <v>15</v>
      </c>
      <c r="F19" s="16">
        <v>1</v>
      </c>
      <c r="H19" s="17">
        <f>25-SUM(Таблица1[[#This Row],[TODO]:[DONE]])</f>
        <v>0</v>
      </c>
      <c r="I19" s="1">
        <v>18</v>
      </c>
      <c r="J19" s="16">
        <v>20</v>
      </c>
      <c r="K19" s="16">
        <v>20</v>
      </c>
      <c r="L19" s="1">
        <f t="shared" si="11"/>
        <v>0</v>
      </c>
      <c r="M19" s="14">
        <f t="shared" si="17"/>
        <v>1.1666666666666667</v>
      </c>
      <c r="N19" s="1">
        <f t="shared" si="12"/>
        <v>0.5</v>
      </c>
      <c r="O19" s="1">
        <f t="shared" si="13"/>
        <v>1.26</v>
      </c>
      <c r="P19" s="1">
        <f t="shared" si="1"/>
        <v>4.5177304964539013</v>
      </c>
      <c r="Q19" s="1">
        <f t="shared" si="2"/>
        <v>-2.1843971631205674</v>
      </c>
      <c r="R19" s="1">
        <f t="shared" si="3"/>
        <v>3.4007092198581566</v>
      </c>
      <c r="S19" s="1">
        <f t="shared" si="4"/>
        <v>-1.0673758865248228</v>
      </c>
      <c r="T19" s="1">
        <f t="shared" si="14"/>
        <v>2.2836879432624118</v>
      </c>
      <c r="U19" s="1">
        <f t="shared" si="15"/>
        <v>4.9645390070921946E-2</v>
      </c>
      <c r="W19" s="5">
        <f t="shared" si="16"/>
        <v>4.68</v>
      </c>
      <c r="X19" s="1">
        <f t="shared" si="5"/>
        <v>8.0310638297872341</v>
      </c>
      <c r="Y19" s="1">
        <f t="shared" si="6"/>
        <v>1.3289361702127653</v>
      </c>
      <c r="Z19" s="1">
        <f t="shared" si="7"/>
        <v>6.9140425531914893</v>
      </c>
      <c r="AA19" s="1">
        <f t="shared" si="8"/>
        <v>2.4459574468085101</v>
      </c>
      <c r="AB19" s="1">
        <f t="shared" si="9"/>
        <v>5.7970212765957445</v>
      </c>
      <c r="AC19" s="1">
        <f t="shared" si="10"/>
        <v>3.5629787234042549</v>
      </c>
    </row>
    <row r="20" spans="1:29" x14ac:dyDescent="0.25">
      <c r="A20" s="12">
        <v>19</v>
      </c>
      <c r="B20" s="16">
        <v>8</v>
      </c>
      <c r="C20" s="16">
        <v>0</v>
      </c>
      <c r="D20" s="16">
        <v>1</v>
      </c>
      <c r="E20" s="16">
        <v>16</v>
      </c>
      <c r="F20" s="16">
        <v>0</v>
      </c>
      <c r="H20" s="17">
        <f>25-SUM(Таблица1[[#This Row],[TODO]:[DONE]])</f>
        <v>0</v>
      </c>
      <c r="I20" s="1">
        <v>19</v>
      </c>
      <c r="J20" s="16">
        <v>20</v>
      </c>
      <c r="K20" s="16">
        <v>21</v>
      </c>
      <c r="L20" s="1">
        <f t="shared" si="11"/>
        <v>1</v>
      </c>
      <c r="M20" s="14">
        <f t="shared" si="17"/>
        <v>1.1666666666666667</v>
      </c>
      <c r="N20" s="1">
        <f t="shared" si="12"/>
        <v>0.5</v>
      </c>
      <c r="O20" s="1">
        <f t="shared" si="13"/>
        <v>1.26</v>
      </c>
      <c r="P20" s="1">
        <f t="shared" si="1"/>
        <v>4.5177304964539013</v>
      </c>
      <c r="Q20" s="1">
        <f t="shared" si="2"/>
        <v>-2.1843971631205674</v>
      </c>
      <c r="R20" s="1">
        <f t="shared" si="3"/>
        <v>3.4007092198581566</v>
      </c>
      <c r="S20" s="1">
        <f t="shared" si="4"/>
        <v>-1.0673758865248228</v>
      </c>
      <c r="T20" s="1">
        <f t="shared" si="14"/>
        <v>2.2836879432624118</v>
      </c>
      <c r="U20" s="1">
        <f t="shared" si="15"/>
        <v>4.9645390070921946E-2</v>
      </c>
      <c r="W20" s="5">
        <f t="shared" si="16"/>
        <v>4.68</v>
      </c>
      <c r="X20" s="1">
        <f t="shared" si="5"/>
        <v>8.0310638297872341</v>
      </c>
      <c r="Y20" s="1">
        <f t="shared" si="6"/>
        <v>1.3289361702127653</v>
      </c>
      <c r="Z20" s="1">
        <f t="shared" si="7"/>
        <v>6.9140425531914893</v>
      </c>
      <c r="AA20" s="1">
        <f t="shared" si="8"/>
        <v>2.4459574468085101</v>
      </c>
      <c r="AB20" s="1">
        <f t="shared" si="9"/>
        <v>5.7970212765957445</v>
      </c>
      <c r="AC20" s="1">
        <f t="shared" si="10"/>
        <v>3.5629787234042549</v>
      </c>
    </row>
    <row r="21" spans="1:29" x14ac:dyDescent="0.25">
      <c r="A21" s="12">
        <v>20</v>
      </c>
      <c r="B21" s="16">
        <v>6</v>
      </c>
      <c r="C21" s="16">
        <v>1</v>
      </c>
      <c r="D21" s="16">
        <v>0</v>
      </c>
      <c r="E21" s="16">
        <v>18</v>
      </c>
      <c r="F21" s="16">
        <v>0</v>
      </c>
      <c r="H21" s="17">
        <f>25-SUM(Таблица1[[#This Row],[TODO]:[DONE]])</f>
        <v>0</v>
      </c>
      <c r="I21" s="1">
        <v>20</v>
      </c>
      <c r="J21" s="16">
        <v>21</v>
      </c>
      <c r="K21" s="16">
        <v>21</v>
      </c>
      <c r="L21" s="1">
        <f t="shared" si="11"/>
        <v>0</v>
      </c>
      <c r="M21" s="14">
        <f t="shared" si="17"/>
        <v>1.1666666666666667</v>
      </c>
      <c r="N21" s="1">
        <f t="shared" si="12"/>
        <v>0.5</v>
      </c>
      <c r="O21" s="1">
        <f t="shared" si="13"/>
        <v>1.26</v>
      </c>
      <c r="P21" s="1">
        <f t="shared" si="1"/>
        <v>4.5177304964539013</v>
      </c>
      <c r="Q21" s="1">
        <f t="shared" si="2"/>
        <v>-2.1843971631205674</v>
      </c>
      <c r="R21" s="1">
        <f t="shared" si="3"/>
        <v>3.4007092198581566</v>
      </c>
      <c r="S21" s="1">
        <f t="shared" si="4"/>
        <v>-1.0673758865248228</v>
      </c>
      <c r="T21" s="1">
        <f t="shared" si="14"/>
        <v>2.2836879432624118</v>
      </c>
      <c r="U21" s="1">
        <f t="shared" si="15"/>
        <v>4.9645390070921946E-2</v>
      </c>
      <c r="W21" s="5">
        <f t="shared" si="16"/>
        <v>4.68</v>
      </c>
      <c r="X21" s="1">
        <f t="shared" si="5"/>
        <v>8.0310638297872341</v>
      </c>
      <c r="Y21" s="1">
        <f t="shared" si="6"/>
        <v>1.3289361702127653</v>
      </c>
      <c r="Z21" s="1">
        <f t="shared" si="7"/>
        <v>6.9140425531914893</v>
      </c>
      <c r="AA21" s="1">
        <f t="shared" si="8"/>
        <v>2.4459574468085101</v>
      </c>
      <c r="AB21" s="1">
        <f t="shared" si="9"/>
        <v>5.7970212765957445</v>
      </c>
      <c r="AC21" s="1">
        <f t="shared" si="10"/>
        <v>3.5629787234042549</v>
      </c>
    </row>
    <row r="22" spans="1:29" x14ac:dyDescent="0.25">
      <c r="A22" s="12">
        <v>21</v>
      </c>
      <c r="B22" s="16">
        <v>4</v>
      </c>
      <c r="C22" s="16">
        <v>1</v>
      </c>
      <c r="D22" s="16">
        <v>0</v>
      </c>
      <c r="E22" s="16">
        <v>20</v>
      </c>
      <c r="F22" s="16">
        <v>0</v>
      </c>
      <c r="H22" s="17">
        <f>25-SUM(Таблица1[[#This Row],[TODO]:[DONE]])</f>
        <v>0</v>
      </c>
      <c r="I22" s="1">
        <v>21</v>
      </c>
      <c r="J22" s="16">
        <v>21</v>
      </c>
      <c r="K22" s="16">
        <v>22</v>
      </c>
      <c r="L22" s="1">
        <f t="shared" si="11"/>
        <v>1</v>
      </c>
      <c r="M22" s="14">
        <f t="shared" si="17"/>
        <v>1.1666666666666667</v>
      </c>
      <c r="N22" s="1">
        <f t="shared" si="12"/>
        <v>0</v>
      </c>
      <c r="O22" s="1">
        <f t="shared" si="13"/>
        <v>1.26</v>
      </c>
      <c r="P22" s="1">
        <f t="shared" si="1"/>
        <v>4.5177304964539013</v>
      </c>
      <c r="Q22" s="1">
        <f t="shared" si="2"/>
        <v>-2.1843971631205674</v>
      </c>
      <c r="R22" s="1">
        <f t="shared" si="3"/>
        <v>3.4007092198581566</v>
      </c>
      <c r="S22" s="1">
        <f t="shared" si="4"/>
        <v>-1.0673758865248228</v>
      </c>
      <c r="T22" s="1">
        <f t="shared" si="14"/>
        <v>2.2836879432624118</v>
      </c>
      <c r="U22" s="1">
        <f t="shared" si="15"/>
        <v>4.9645390070921946E-2</v>
      </c>
      <c r="W22" s="5">
        <f t="shared" si="16"/>
        <v>4.68</v>
      </c>
      <c r="X22" s="1">
        <f t="shared" si="5"/>
        <v>8.0310638297872341</v>
      </c>
      <c r="Y22" s="1">
        <f t="shared" si="6"/>
        <v>1.3289361702127653</v>
      </c>
      <c r="Z22" s="1">
        <f t="shared" si="7"/>
        <v>6.9140425531914893</v>
      </c>
      <c r="AA22" s="1">
        <f t="shared" si="8"/>
        <v>2.4459574468085101</v>
      </c>
      <c r="AB22" s="1">
        <f t="shared" si="9"/>
        <v>5.7970212765957445</v>
      </c>
      <c r="AC22" s="1">
        <f t="shared" si="10"/>
        <v>3.5629787234042549</v>
      </c>
    </row>
    <row r="23" spans="1:29" x14ac:dyDescent="0.25">
      <c r="A23" s="12">
        <v>22</v>
      </c>
      <c r="B23" s="16">
        <v>3</v>
      </c>
      <c r="C23" s="16">
        <v>1</v>
      </c>
      <c r="D23" s="16">
        <v>0</v>
      </c>
      <c r="E23" s="16">
        <v>21</v>
      </c>
      <c r="F23" s="16">
        <v>0</v>
      </c>
      <c r="H23" s="17">
        <f>25-SUM(Таблица1[[#This Row],[TODO]:[DONE]])</f>
        <v>0</v>
      </c>
      <c r="I23" s="1">
        <v>22</v>
      </c>
      <c r="J23" s="16">
        <v>22</v>
      </c>
      <c r="K23" s="16">
        <v>23</v>
      </c>
      <c r="L23" s="1">
        <f t="shared" si="11"/>
        <v>1</v>
      </c>
      <c r="M23" s="14">
        <f t="shared" si="17"/>
        <v>1.1666666666666667</v>
      </c>
      <c r="N23" s="1">
        <f t="shared" si="12"/>
        <v>0</v>
      </c>
      <c r="O23" s="1">
        <f t="shared" si="13"/>
        <v>1.26</v>
      </c>
      <c r="P23" s="1">
        <f t="shared" si="1"/>
        <v>4.5177304964539013</v>
      </c>
      <c r="Q23" s="1">
        <f t="shared" si="2"/>
        <v>-2.1843971631205674</v>
      </c>
      <c r="R23" s="1">
        <f t="shared" si="3"/>
        <v>3.4007092198581566</v>
      </c>
      <c r="S23" s="1">
        <f t="shared" si="4"/>
        <v>-1.0673758865248228</v>
      </c>
      <c r="T23" s="1">
        <f t="shared" si="14"/>
        <v>2.2836879432624118</v>
      </c>
      <c r="U23" s="1">
        <f t="shared" si="15"/>
        <v>4.9645390070921946E-2</v>
      </c>
      <c r="W23" s="5">
        <f t="shared" si="16"/>
        <v>4.68</v>
      </c>
      <c r="X23" s="1">
        <f t="shared" si="5"/>
        <v>8.0310638297872341</v>
      </c>
      <c r="Y23" s="1">
        <f t="shared" si="6"/>
        <v>1.3289361702127653</v>
      </c>
      <c r="Z23" s="1">
        <f t="shared" si="7"/>
        <v>6.9140425531914893</v>
      </c>
      <c r="AA23" s="1">
        <f t="shared" si="8"/>
        <v>2.4459574468085101</v>
      </c>
      <c r="AB23" s="1">
        <f t="shared" si="9"/>
        <v>5.7970212765957445</v>
      </c>
      <c r="AC23" s="1">
        <f t="shared" si="10"/>
        <v>3.5629787234042549</v>
      </c>
    </row>
    <row r="24" spans="1:29" x14ac:dyDescent="0.25">
      <c r="A24" s="12">
        <v>23</v>
      </c>
      <c r="B24" s="16">
        <v>2</v>
      </c>
      <c r="C24" s="16">
        <v>0</v>
      </c>
      <c r="D24" s="16">
        <v>1</v>
      </c>
      <c r="E24" s="16">
        <v>22</v>
      </c>
      <c r="F24" s="16">
        <v>0</v>
      </c>
      <c r="H24" s="17">
        <f>25-SUM(Таблица1[[#This Row],[TODO]:[DONE]])</f>
        <v>0</v>
      </c>
      <c r="I24" s="1">
        <v>23</v>
      </c>
      <c r="J24" s="16">
        <v>23</v>
      </c>
      <c r="K24" s="16">
        <v>24</v>
      </c>
      <c r="L24" s="1">
        <f t="shared" si="11"/>
        <v>1</v>
      </c>
      <c r="M24" s="14">
        <f t="shared" si="17"/>
        <v>1.1666666666666667</v>
      </c>
      <c r="N24" s="1">
        <f t="shared" si="12"/>
        <v>0</v>
      </c>
      <c r="O24" s="1">
        <f t="shared" si="13"/>
        <v>1.26</v>
      </c>
      <c r="P24" s="1">
        <f t="shared" si="1"/>
        <v>4.5177304964539013</v>
      </c>
      <c r="Q24" s="1">
        <f t="shared" si="2"/>
        <v>-2.1843971631205674</v>
      </c>
      <c r="R24" s="1">
        <f t="shared" si="3"/>
        <v>3.4007092198581566</v>
      </c>
      <c r="S24" s="1">
        <f t="shared" si="4"/>
        <v>-1.0673758865248228</v>
      </c>
      <c r="T24" s="1">
        <f t="shared" si="14"/>
        <v>2.2836879432624118</v>
      </c>
      <c r="U24" s="1">
        <f t="shared" si="15"/>
        <v>4.9645390070921946E-2</v>
      </c>
      <c r="W24" s="5">
        <f t="shared" si="16"/>
        <v>4.68</v>
      </c>
      <c r="X24" s="1">
        <f t="shared" si="5"/>
        <v>8.0310638297872341</v>
      </c>
      <c r="Y24" s="1">
        <f t="shared" si="6"/>
        <v>1.3289361702127653</v>
      </c>
      <c r="Z24" s="1">
        <f t="shared" si="7"/>
        <v>6.9140425531914893</v>
      </c>
      <c r="AA24" s="1">
        <f t="shared" si="8"/>
        <v>2.4459574468085101</v>
      </c>
      <c r="AB24" s="1">
        <f t="shared" si="9"/>
        <v>5.7970212765957445</v>
      </c>
      <c r="AC24" s="1">
        <f t="shared" si="10"/>
        <v>3.5629787234042549</v>
      </c>
    </row>
    <row r="25" spans="1:29" x14ac:dyDescent="0.25">
      <c r="A25" s="12">
        <v>24</v>
      </c>
      <c r="B25" s="16">
        <v>1</v>
      </c>
      <c r="C25" s="16">
        <v>0</v>
      </c>
      <c r="D25" s="16">
        <v>1</v>
      </c>
      <c r="E25" s="16">
        <v>23</v>
      </c>
      <c r="F25" s="16">
        <v>0</v>
      </c>
      <c r="H25" s="17">
        <f>25-SUM(Таблица1[[#This Row],[TODO]:[DONE]])</f>
        <v>0</v>
      </c>
      <c r="I25" s="1">
        <v>24</v>
      </c>
      <c r="J25" s="16">
        <v>24</v>
      </c>
      <c r="K25" s="16">
        <v>25</v>
      </c>
      <c r="L25" s="1">
        <f t="shared" si="11"/>
        <v>1</v>
      </c>
      <c r="M25" s="14">
        <f t="shared" si="17"/>
        <v>1.1666666666666667</v>
      </c>
      <c r="N25" s="1">
        <f t="shared" si="12"/>
        <v>0</v>
      </c>
      <c r="O25" s="1">
        <f t="shared" si="13"/>
        <v>1.26</v>
      </c>
      <c r="P25" s="1">
        <f t="shared" si="1"/>
        <v>4.5177304964539013</v>
      </c>
      <c r="Q25" s="1">
        <f t="shared" si="2"/>
        <v>-2.1843971631205674</v>
      </c>
      <c r="R25" s="1">
        <f t="shared" si="3"/>
        <v>3.4007092198581566</v>
      </c>
      <c r="S25" s="1">
        <f t="shared" si="4"/>
        <v>-1.0673758865248228</v>
      </c>
      <c r="T25" s="1">
        <f t="shared" si="14"/>
        <v>2.2836879432624118</v>
      </c>
      <c r="U25" s="1">
        <f t="shared" si="15"/>
        <v>4.9645390070921946E-2</v>
      </c>
      <c r="W25" s="5">
        <f t="shared" si="16"/>
        <v>4.68</v>
      </c>
      <c r="X25" s="1">
        <f t="shared" si="5"/>
        <v>8.0310638297872341</v>
      </c>
      <c r="Y25" s="1">
        <f t="shared" si="6"/>
        <v>1.3289361702127653</v>
      </c>
      <c r="Z25" s="1">
        <f t="shared" si="7"/>
        <v>6.9140425531914893</v>
      </c>
      <c r="AA25" s="1">
        <f t="shared" si="8"/>
        <v>2.4459574468085101</v>
      </c>
      <c r="AB25" s="1">
        <f t="shared" si="9"/>
        <v>5.7970212765957445</v>
      </c>
      <c r="AC25" s="1">
        <f t="shared" si="10"/>
        <v>3.5629787234042549</v>
      </c>
    </row>
    <row r="26" spans="1:29" x14ac:dyDescent="0.25">
      <c r="A26" s="12">
        <v>25</v>
      </c>
      <c r="B26" s="16">
        <v>0</v>
      </c>
      <c r="C26" s="16">
        <v>1</v>
      </c>
      <c r="D26" s="16">
        <v>0</v>
      </c>
      <c r="E26" s="16">
        <v>24</v>
      </c>
      <c r="F26" s="16">
        <v>0</v>
      </c>
      <c r="H26" s="17">
        <f>25-SUM(Таблица1[[#This Row],[TODO]:[DONE]])</f>
        <v>0</v>
      </c>
      <c r="I26" s="1">
        <v>25</v>
      </c>
      <c r="J26" s="16">
        <v>25</v>
      </c>
      <c r="K26" s="16">
        <v>26</v>
      </c>
      <c r="L26" s="1">
        <f t="shared" si="11"/>
        <v>1</v>
      </c>
      <c r="M26" s="14">
        <f t="shared" si="17"/>
        <v>1.1666666666666667</v>
      </c>
      <c r="N26" s="1">
        <f t="shared" si="12"/>
        <v>0.5</v>
      </c>
      <c r="O26" s="1">
        <f t="shared" si="13"/>
        <v>1.26</v>
      </c>
      <c r="P26" s="1">
        <f t="shared" si="1"/>
        <v>4.5177304964539013</v>
      </c>
      <c r="Q26" s="1">
        <f t="shared" si="2"/>
        <v>-2.1843971631205674</v>
      </c>
      <c r="R26" s="1">
        <f t="shared" si="3"/>
        <v>3.4007092198581566</v>
      </c>
      <c r="S26" s="1">
        <f t="shared" si="4"/>
        <v>-1.0673758865248228</v>
      </c>
      <c r="T26" s="1">
        <f t="shared" si="14"/>
        <v>2.2836879432624118</v>
      </c>
      <c r="U26" s="1">
        <f t="shared" si="15"/>
        <v>4.9645390070921946E-2</v>
      </c>
      <c r="W26" s="5">
        <f t="shared" si="16"/>
        <v>4.68</v>
      </c>
      <c r="X26" s="1">
        <f t="shared" si="5"/>
        <v>8.0310638297872341</v>
      </c>
      <c r="Y26" s="1">
        <f t="shared" si="6"/>
        <v>1.3289361702127653</v>
      </c>
      <c r="Z26" s="1">
        <f t="shared" si="7"/>
        <v>6.9140425531914893</v>
      </c>
      <c r="AA26" s="1">
        <f t="shared" si="8"/>
        <v>2.4459574468085101</v>
      </c>
      <c r="AB26" s="1">
        <f t="shared" si="9"/>
        <v>5.7970212765957445</v>
      </c>
      <c r="AC26" s="1">
        <f t="shared" si="10"/>
        <v>3.5629787234042549</v>
      </c>
    </row>
    <row r="27" spans="1:29" x14ac:dyDescent="0.25">
      <c r="A27" s="12">
        <v>26</v>
      </c>
      <c r="B27" s="16">
        <v>0</v>
      </c>
      <c r="C27" s="16">
        <v>0</v>
      </c>
      <c r="D27" s="16">
        <v>0</v>
      </c>
      <c r="E27" s="16">
        <v>25</v>
      </c>
      <c r="F27" s="16">
        <v>0</v>
      </c>
      <c r="H27" s="17">
        <f>25-SUM(Таблица1[[#This Row],[TODO]:[DONE]])</f>
        <v>0</v>
      </c>
    </row>
    <row r="28" spans="1:29" x14ac:dyDescent="0.25">
      <c r="A28" s="12">
        <v>27</v>
      </c>
      <c r="B28" s="16"/>
      <c r="C28" s="16"/>
      <c r="D28" s="16"/>
      <c r="E28" s="16"/>
      <c r="F28" s="16"/>
      <c r="H28" s="17"/>
    </row>
    <row r="29" spans="1:29" x14ac:dyDescent="0.25">
      <c r="A29" s="12">
        <v>28</v>
      </c>
      <c r="B29" s="16"/>
      <c r="C29" s="16"/>
      <c r="D29" s="16"/>
      <c r="E29" s="16"/>
      <c r="F29" s="16"/>
      <c r="H29" s="17"/>
      <c r="I29" s="15" t="s">
        <v>4</v>
      </c>
      <c r="J29" s="15"/>
      <c r="K29" s="13"/>
      <c r="L29" s="7" t="s">
        <v>9</v>
      </c>
    </row>
    <row r="30" spans="1:29" x14ac:dyDescent="0.25">
      <c r="A30" s="12">
        <v>29</v>
      </c>
      <c r="B30" s="16"/>
      <c r="C30" s="16"/>
      <c r="D30" s="16"/>
      <c r="E30" s="16"/>
      <c r="F30" s="16"/>
      <c r="H30" s="17"/>
      <c r="I30" s="1">
        <v>1</v>
      </c>
      <c r="J30" s="1">
        <f>COUNTIF($L$2:$L$26, $I30)</f>
        <v>7</v>
      </c>
      <c r="K30" s="13">
        <f>SUM($J$30:$J30)/SUM($J$30:$J$55)</f>
        <v>0.30434782608695654</v>
      </c>
      <c r="L30" s="6" t="s">
        <v>12</v>
      </c>
    </row>
    <row r="31" spans="1:29" x14ac:dyDescent="0.25">
      <c r="A31" s="12">
        <v>30</v>
      </c>
      <c r="B31" s="16"/>
      <c r="C31" s="16"/>
      <c r="D31" s="16"/>
      <c r="E31" s="16"/>
      <c r="F31" s="16"/>
      <c r="H31" s="17"/>
      <c r="I31" s="1">
        <v>2</v>
      </c>
      <c r="J31" s="1">
        <f t="shared" ref="J31:J43" si="18">COUNTIF($L$2:$L$26, $I31)</f>
        <v>3</v>
      </c>
      <c r="K31" s="13">
        <f>SUM($J$30:$J31)/SUM($J$30:$J$55)</f>
        <v>0.43478260869565216</v>
      </c>
      <c r="L31" s="6">
        <v>1.1279999999999999</v>
      </c>
    </row>
    <row r="32" spans="1:29" x14ac:dyDescent="0.25">
      <c r="A32" s="12">
        <v>31</v>
      </c>
      <c r="B32" s="16"/>
      <c r="C32" s="16"/>
      <c r="D32" s="16"/>
      <c r="E32" s="16"/>
      <c r="F32" s="16"/>
      <c r="H32" s="17"/>
      <c r="I32" s="1">
        <v>3</v>
      </c>
      <c r="J32" s="1">
        <f t="shared" si="18"/>
        <v>2</v>
      </c>
      <c r="K32" s="13">
        <f>SUM($J$30:$J32)/SUM($J$30:$J$55)</f>
        <v>0.52173913043478259</v>
      </c>
    </row>
    <row r="33" spans="1:11" x14ac:dyDescent="0.25">
      <c r="A33" s="12">
        <v>32</v>
      </c>
      <c r="B33" s="16"/>
      <c r="C33" s="16"/>
      <c r="D33" s="16"/>
      <c r="E33" s="16"/>
      <c r="F33" s="16"/>
      <c r="H33" s="17"/>
      <c r="I33" s="1">
        <v>4</v>
      </c>
      <c r="J33" s="1">
        <f t="shared" si="18"/>
        <v>2</v>
      </c>
      <c r="K33" s="13">
        <f>SUM($J$30:$J33)/SUM($J$30:$J$55)</f>
        <v>0.60869565217391308</v>
      </c>
    </row>
    <row r="34" spans="1:11" x14ac:dyDescent="0.25">
      <c r="A34" s="12">
        <v>33</v>
      </c>
      <c r="B34" s="16"/>
      <c r="C34" s="16"/>
      <c r="D34" s="16"/>
      <c r="E34" s="16"/>
      <c r="F34" s="16"/>
      <c r="H34" s="17"/>
      <c r="I34" s="1">
        <v>5</v>
      </c>
      <c r="J34" s="1">
        <f>COUNTIF($L$2:$L$26, $I34)</f>
        <v>0</v>
      </c>
      <c r="K34" s="13">
        <f>SUM($J$30:$J34)/SUM($J$30:$J$55)</f>
        <v>0.60869565217391308</v>
      </c>
    </row>
    <row r="35" spans="1:11" x14ac:dyDescent="0.25">
      <c r="A35" s="12">
        <v>34</v>
      </c>
      <c r="B35" s="16"/>
      <c r="C35" s="16"/>
      <c r="D35" s="16"/>
      <c r="E35" s="16"/>
      <c r="F35" s="16"/>
      <c r="H35" s="17"/>
      <c r="I35" s="1">
        <v>6</v>
      </c>
      <c r="J35" s="1">
        <f t="shared" si="18"/>
        <v>0</v>
      </c>
      <c r="K35" s="13">
        <f>SUM($J$30:$J35)/SUM($J$30:$J$55)</f>
        <v>0.60869565217391308</v>
      </c>
    </row>
    <row r="36" spans="1:11" x14ac:dyDescent="0.25">
      <c r="A36" s="12">
        <v>35</v>
      </c>
      <c r="B36" s="16"/>
      <c r="C36" s="16"/>
      <c r="D36" s="16"/>
      <c r="E36" s="16"/>
      <c r="F36" s="16"/>
      <c r="H36" s="17"/>
      <c r="I36" s="1">
        <v>7</v>
      </c>
      <c r="J36" s="1">
        <f t="shared" si="18"/>
        <v>2</v>
      </c>
      <c r="K36" s="13">
        <f>SUM($J$30:$J36)/SUM($J$30:$J$55)</f>
        <v>0.69565217391304346</v>
      </c>
    </row>
    <row r="37" spans="1:11" x14ac:dyDescent="0.25">
      <c r="A37" s="12">
        <v>36</v>
      </c>
      <c r="B37" s="16"/>
      <c r="C37" s="16"/>
      <c r="D37" s="16"/>
      <c r="E37" s="16"/>
      <c r="F37" s="16"/>
      <c r="H37" s="17"/>
      <c r="I37" s="1">
        <v>8</v>
      </c>
      <c r="J37" s="1">
        <f t="shared" si="18"/>
        <v>2</v>
      </c>
      <c r="K37" s="13">
        <f>SUM($J$30:$J37)/SUM($J$30:$J$55)</f>
        <v>0.78260869565217395</v>
      </c>
    </row>
    <row r="38" spans="1:11" x14ac:dyDescent="0.25">
      <c r="A38" s="12">
        <v>37</v>
      </c>
      <c r="B38" s="16"/>
      <c r="C38" s="16"/>
      <c r="D38" s="16"/>
      <c r="E38" s="16"/>
      <c r="F38" s="16"/>
      <c r="H38" s="17"/>
      <c r="I38" s="1">
        <v>9</v>
      </c>
      <c r="J38" s="1">
        <f t="shared" si="18"/>
        <v>1</v>
      </c>
      <c r="K38" s="13">
        <f>SUM($J$30:$J38)/SUM($J$30:$J$55)</f>
        <v>0.82608695652173914</v>
      </c>
    </row>
    <row r="39" spans="1:11" x14ac:dyDescent="0.25">
      <c r="A39" s="12">
        <v>38</v>
      </c>
      <c r="B39" s="16"/>
      <c r="C39" s="16"/>
      <c r="D39" s="16"/>
      <c r="E39" s="16"/>
      <c r="F39" s="16"/>
      <c r="H39" s="17"/>
      <c r="I39" s="1">
        <v>10</v>
      </c>
      <c r="J39" s="1">
        <f t="shared" si="18"/>
        <v>0</v>
      </c>
      <c r="K39" s="13">
        <f>SUM($J$30:$J39)/SUM($J$30:$J$55)</f>
        <v>0.82608695652173914</v>
      </c>
    </row>
    <row r="40" spans="1:11" x14ac:dyDescent="0.25">
      <c r="A40" s="12">
        <v>39</v>
      </c>
      <c r="B40" s="16"/>
      <c r="C40" s="16"/>
      <c r="D40" s="16"/>
      <c r="E40" s="16"/>
      <c r="F40" s="16"/>
      <c r="H40" s="17"/>
      <c r="I40" s="1">
        <v>11</v>
      </c>
      <c r="J40" s="1">
        <f t="shared" si="18"/>
        <v>1</v>
      </c>
      <c r="K40" s="13">
        <f>SUM($J$30:$J40)/SUM($J$30:$J$55)</f>
        <v>0.86956521739130432</v>
      </c>
    </row>
    <row r="41" spans="1:11" x14ac:dyDescent="0.25">
      <c r="A41" s="12">
        <v>40</v>
      </c>
      <c r="B41" s="16"/>
      <c r="C41" s="16"/>
      <c r="D41" s="16"/>
      <c r="E41" s="16"/>
      <c r="F41" s="16"/>
      <c r="H41" s="17"/>
      <c r="I41" s="1">
        <v>12</v>
      </c>
      <c r="J41" s="1">
        <f t="shared" si="18"/>
        <v>1</v>
      </c>
      <c r="K41" s="13">
        <f>SUM($J$30:$J41)/SUM($J$30:$J$55)</f>
        <v>0.91304347826086951</v>
      </c>
    </row>
    <row r="42" spans="1:11" x14ac:dyDescent="0.25">
      <c r="A42" s="12">
        <v>41</v>
      </c>
      <c r="B42" s="16"/>
      <c r="C42" s="16"/>
      <c r="D42" s="16"/>
      <c r="E42" s="16"/>
      <c r="F42" s="16"/>
      <c r="H42" s="17"/>
      <c r="I42" s="1">
        <v>13</v>
      </c>
      <c r="J42" s="1">
        <f t="shared" si="18"/>
        <v>1</v>
      </c>
      <c r="K42" s="13">
        <f>SUM($J$30:$J42)/SUM($J$30:$J$55)</f>
        <v>0.95652173913043481</v>
      </c>
    </row>
    <row r="43" spans="1:11" x14ac:dyDescent="0.25">
      <c r="A43" s="12">
        <v>42</v>
      </c>
      <c r="B43" s="16"/>
      <c r="C43" s="16"/>
      <c r="D43" s="16"/>
      <c r="E43" s="16"/>
      <c r="F43" s="16"/>
      <c r="H43" s="17"/>
      <c r="I43" s="1">
        <v>14</v>
      </c>
      <c r="J43" s="1">
        <f t="shared" si="18"/>
        <v>0</v>
      </c>
      <c r="K43" s="13">
        <f>SUM($J$30:$J43)/SUM($J$30:$J$55)</f>
        <v>0.95652173913043481</v>
      </c>
    </row>
    <row r="44" spans="1:11" x14ac:dyDescent="0.25">
      <c r="A44" s="12">
        <v>43</v>
      </c>
      <c r="B44" s="16"/>
      <c r="C44" s="16"/>
      <c r="D44" s="16"/>
      <c r="E44" s="16"/>
      <c r="F44" s="16"/>
      <c r="H44" s="17"/>
      <c r="I44" s="1">
        <v>15</v>
      </c>
      <c r="J44" s="1">
        <f>COUNTIF($L$2:$L$26, $I44)</f>
        <v>1</v>
      </c>
      <c r="K44" s="13">
        <f>SUM($J$30:$J44)/SUM($J$30:$J$55)</f>
        <v>1</v>
      </c>
    </row>
    <row r="45" spans="1:11" x14ac:dyDescent="0.25">
      <c r="A45" s="12">
        <v>44</v>
      </c>
      <c r="B45" s="16"/>
      <c r="C45" s="16"/>
      <c r="D45" s="16"/>
      <c r="E45" s="16"/>
      <c r="F45" s="16"/>
      <c r="H45" s="17"/>
      <c r="I45" s="1">
        <v>16</v>
      </c>
      <c r="J45" s="1">
        <f t="shared" ref="J45:J47" si="19">COUNTIF($L$2:$L$26, $I45)</f>
        <v>0</v>
      </c>
      <c r="K45" s="13">
        <f>SUM($J$30:$J45)/SUM($J$30:$J$55)</f>
        <v>1</v>
      </c>
    </row>
    <row r="46" spans="1:11" x14ac:dyDescent="0.25">
      <c r="A46" s="12">
        <v>45</v>
      </c>
      <c r="B46" s="16"/>
      <c r="C46" s="16"/>
      <c r="D46" s="16"/>
      <c r="E46" s="16"/>
      <c r="F46" s="16"/>
      <c r="H46" s="17"/>
      <c r="I46" s="1">
        <v>17</v>
      </c>
      <c r="J46" s="1">
        <f t="shared" si="19"/>
        <v>0</v>
      </c>
      <c r="K46" s="13">
        <f>SUM($J$30:$J46)/SUM($J$30:$J$55)</f>
        <v>1</v>
      </c>
    </row>
    <row r="47" spans="1:11" x14ac:dyDescent="0.25">
      <c r="A47" s="12">
        <v>46</v>
      </c>
      <c r="B47" s="16"/>
      <c r="C47" s="16"/>
      <c r="D47" s="16"/>
      <c r="E47" s="16"/>
      <c r="F47" s="16"/>
      <c r="H47" s="17"/>
      <c r="I47" s="1">
        <v>18</v>
      </c>
      <c r="J47" s="1">
        <f t="shared" si="19"/>
        <v>0</v>
      </c>
      <c r="K47" s="13">
        <f>SUM($J$30:$J47)/SUM($J$30:$J$55)</f>
        <v>1</v>
      </c>
    </row>
    <row r="48" spans="1:11" x14ac:dyDescent="0.25">
      <c r="A48" s="12">
        <v>47</v>
      </c>
      <c r="B48" s="16"/>
      <c r="C48" s="16"/>
      <c r="D48" s="16"/>
      <c r="E48" s="16"/>
      <c r="F48" s="16"/>
      <c r="H48" s="17"/>
      <c r="I48" s="1">
        <v>19</v>
      </c>
      <c r="J48" s="1">
        <f>COUNTIF($L$2:$L$26, $I48)</f>
        <v>0</v>
      </c>
      <c r="K48" s="13">
        <f>SUM($J$30:$J48)/SUM($J$30:$J$55)</f>
        <v>1</v>
      </c>
    </row>
    <row r="49" spans="1:11" x14ac:dyDescent="0.25">
      <c r="A49" s="12">
        <v>48</v>
      </c>
      <c r="B49" s="16"/>
      <c r="C49" s="16"/>
      <c r="D49" s="16"/>
      <c r="E49" s="16"/>
      <c r="F49" s="16"/>
      <c r="H49" s="17"/>
      <c r="I49" s="1">
        <v>20</v>
      </c>
      <c r="J49" s="1">
        <f>COUNTIF($L$2:$L$26, $I49)</f>
        <v>0</v>
      </c>
      <c r="K49" s="13">
        <f>SUM($J$30:$J49)/SUM($J$30:$J$55)</f>
        <v>1</v>
      </c>
    </row>
    <row r="50" spans="1:11" x14ac:dyDescent="0.25">
      <c r="A50" s="12">
        <v>49</v>
      </c>
      <c r="B50" s="16"/>
      <c r="C50" s="16"/>
      <c r="D50" s="16"/>
      <c r="E50" s="16"/>
      <c r="F50" s="16"/>
      <c r="H50" s="17"/>
      <c r="I50" s="1">
        <v>21</v>
      </c>
      <c r="J50" s="1">
        <f t="shared" ref="J50:J55" si="20">COUNTIF($L$2:$L$26, $I50)</f>
        <v>0</v>
      </c>
      <c r="K50" s="13">
        <f>SUM($J$30:$J50)/SUM($J$30:$J$55)</f>
        <v>1</v>
      </c>
    </row>
    <row r="51" spans="1:11" x14ac:dyDescent="0.25">
      <c r="A51" s="12">
        <v>50</v>
      </c>
      <c r="B51" s="16"/>
      <c r="C51" s="16"/>
      <c r="D51" s="16"/>
      <c r="E51" s="16"/>
      <c r="F51" s="16"/>
      <c r="H51" s="17"/>
      <c r="I51" s="1">
        <v>22</v>
      </c>
      <c r="J51" s="1">
        <f t="shared" si="20"/>
        <v>0</v>
      </c>
      <c r="K51" s="13">
        <f>SUM($J$30:$J51)/SUM($J$30:$J$55)</f>
        <v>1</v>
      </c>
    </row>
    <row r="52" spans="1:11" x14ac:dyDescent="0.25">
      <c r="A52" s="12">
        <v>51</v>
      </c>
      <c r="B52" s="16"/>
      <c r="C52" s="16"/>
      <c r="D52" s="16"/>
      <c r="E52" s="16"/>
      <c r="F52" s="16"/>
      <c r="H52" s="17"/>
      <c r="I52" s="1">
        <v>23</v>
      </c>
      <c r="J52" s="1">
        <f t="shared" si="20"/>
        <v>0</v>
      </c>
      <c r="K52" s="13">
        <f>SUM($J$30:$J52)/SUM($J$30:$J$55)</f>
        <v>1</v>
      </c>
    </row>
    <row r="53" spans="1:11" x14ac:dyDescent="0.25">
      <c r="A53" s="12">
        <v>52</v>
      </c>
      <c r="B53" s="16"/>
      <c r="C53" s="16"/>
      <c r="D53" s="16"/>
      <c r="E53" s="16"/>
      <c r="F53" s="16"/>
      <c r="H53" s="17"/>
      <c r="I53" s="1">
        <v>24</v>
      </c>
      <c r="J53" s="1">
        <f t="shared" si="20"/>
        <v>0</v>
      </c>
      <c r="K53" s="13">
        <f>SUM($J$30:$J53)/SUM($J$30:$J$55)</f>
        <v>1</v>
      </c>
    </row>
    <row r="54" spans="1:11" x14ac:dyDescent="0.25">
      <c r="A54" s="12">
        <v>53</v>
      </c>
      <c r="B54" s="16"/>
      <c r="C54" s="16"/>
      <c r="D54" s="16"/>
      <c r="E54" s="16"/>
      <c r="F54" s="16"/>
      <c r="H54" s="17"/>
      <c r="I54" s="1">
        <v>25</v>
      </c>
      <c r="J54" s="1">
        <f t="shared" si="20"/>
        <v>0</v>
      </c>
      <c r="K54" s="13">
        <f>SUM($J$30:$J54)/SUM($J$30:$J$55)</f>
        <v>1</v>
      </c>
    </row>
    <row r="55" spans="1:11" x14ac:dyDescent="0.25">
      <c r="A55" s="12">
        <v>54</v>
      </c>
      <c r="B55" s="16"/>
      <c r="C55" s="16"/>
      <c r="D55" s="16"/>
      <c r="E55" s="16"/>
      <c r="F55" s="16"/>
      <c r="H55" s="17"/>
      <c r="I55" s="1">
        <v>26</v>
      </c>
      <c r="J55" s="1">
        <f t="shared" si="20"/>
        <v>0</v>
      </c>
      <c r="K55" s="13">
        <f>SUM($J$30:$J55)/SUM($J$30:$J$55)</f>
        <v>1</v>
      </c>
    </row>
    <row r="56" spans="1:11" x14ac:dyDescent="0.25">
      <c r="A56" s="12">
        <v>55</v>
      </c>
      <c r="B56" s="16"/>
      <c r="C56" s="16"/>
      <c r="D56" s="16"/>
      <c r="E56" s="16"/>
      <c r="F56" s="16"/>
      <c r="H56" s="17"/>
    </row>
    <row r="57" spans="1:11" x14ac:dyDescent="0.25">
      <c r="A57" s="12">
        <v>56</v>
      </c>
      <c r="B57" s="16"/>
      <c r="C57" s="16"/>
      <c r="D57" s="16"/>
      <c r="E57" s="16"/>
      <c r="F57" s="16"/>
      <c r="H57" s="17"/>
    </row>
    <row r="58" spans="1:11" x14ac:dyDescent="0.25">
      <c r="A58" s="12">
        <v>57</v>
      </c>
      <c r="B58" s="16"/>
      <c r="C58" s="16"/>
      <c r="D58" s="16"/>
      <c r="E58" s="16"/>
      <c r="F58" s="16"/>
      <c r="H58" s="17"/>
    </row>
    <row r="59" spans="1:11" x14ac:dyDescent="0.25">
      <c r="A59" s="12">
        <v>58</v>
      </c>
      <c r="B59" s="16"/>
      <c r="C59" s="16"/>
      <c r="D59" s="16"/>
      <c r="E59" s="16"/>
      <c r="F59" s="16"/>
      <c r="H59" s="17"/>
    </row>
    <row r="60" spans="1:11" x14ac:dyDescent="0.25">
      <c r="A60" s="12">
        <v>59</v>
      </c>
      <c r="B60" s="16"/>
      <c r="C60" s="16"/>
      <c r="D60" s="16"/>
      <c r="E60" s="16"/>
      <c r="F60" s="16"/>
      <c r="H60" s="17"/>
    </row>
    <row r="61" spans="1:11" x14ac:dyDescent="0.25">
      <c r="A61" s="12">
        <v>60</v>
      </c>
      <c r="B61" s="16"/>
      <c r="C61" s="16"/>
      <c r="D61" s="16"/>
      <c r="E61" s="16"/>
      <c r="F61" s="16"/>
      <c r="H61" s="17"/>
    </row>
  </sheetData>
  <mergeCells count="1">
    <mergeCell ref="I29:J29"/>
  </mergeCells>
  <pageMargins left="0.7" right="0.7" top="0.75" bottom="0.75" header="0.3" footer="0.3"/>
  <pageSetup paperSize="9" orientation="portrait" horizontalDpi="0" verticalDpi="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DAB9-9654-484F-A2F3-4C966B337F61}">
  <dimension ref="A1:F48"/>
  <sheetViews>
    <sheetView tabSelected="1" showWhiteSpace="0" view="pageLayout" zoomScale="99" zoomScaleNormal="100" zoomScalePageLayoutView="99" workbookViewId="0">
      <selection activeCell="B3" sqref="B3"/>
    </sheetView>
  </sheetViews>
  <sheetFormatPr baseColWidth="10" defaultRowHeight="16" x14ac:dyDescent="0.2"/>
  <cols>
    <col min="1" max="1" width="5.33203125" customWidth="1"/>
    <col min="2" max="2" width="13.6640625" customWidth="1"/>
    <col min="3" max="3" width="15.1640625" customWidth="1"/>
    <col min="4" max="4" width="21.83203125" customWidth="1"/>
    <col min="5" max="5" width="15.5" customWidth="1"/>
  </cols>
  <sheetData>
    <row r="1" spans="1:6" ht="19" x14ac:dyDescent="0.25">
      <c r="A1" s="9" t="s">
        <v>0</v>
      </c>
      <c r="B1" s="9" t="s">
        <v>1</v>
      </c>
      <c r="C1" s="9" t="s">
        <v>19</v>
      </c>
      <c r="D1" s="9" t="s">
        <v>22</v>
      </c>
      <c r="E1" s="9" t="s">
        <v>2</v>
      </c>
      <c r="F1" s="10" t="s">
        <v>3</v>
      </c>
    </row>
    <row r="2" spans="1:6" x14ac:dyDescent="0.2">
      <c r="A2" s="11">
        <v>1</v>
      </c>
      <c r="B2" s="11"/>
      <c r="C2" s="11"/>
      <c r="D2" s="11"/>
      <c r="E2" s="11"/>
      <c r="F2" s="11"/>
    </row>
    <row r="3" spans="1:6" x14ac:dyDescent="0.2">
      <c r="A3" s="11">
        <v>2</v>
      </c>
      <c r="B3" s="11"/>
      <c r="C3" s="11"/>
      <c r="D3" s="11"/>
      <c r="E3" s="11"/>
      <c r="F3" s="11"/>
    </row>
    <row r="4" spans="1:6" x14ac:dyDescent="0.2">
      <c r="A4" s="11">
        <v>3</v>
      </c>
      <c r="B4" s="11"/>
      <c r="C4" s="11"/>
      <c r="D4" s="11"/>
      <c r="E4" s="11"/>
      <c r="F4" s="11"/>
    </row>
    <row r="5" spans="1:6" x14ac:dyDescent="0.2">
      <c r="A5" s="11">
        <v>4</v>
      </c>
      <c r="B5" s="11"/>
      <c r="C5" s="11"/>
      <c r="D5" s="11"/>
      <c r="E5" s="11"/>
      <c r="F5" s="11"/>
    </row>
    <row r="6" spans="1:6" x14ac:dyDescent="0.2">
      <c r="A6" s="11">
        <v>5</v>
      </c>
      <c r="B6" s="11"/>
      <c r="C6" s="11"/>
      <c r="D6" s="11"/>
      <c r="E6" s="11"/>
      <c r="F6" s="11"/>
    </row>
    <row r="7" spans="1:6" x14ac:dyDescent="0.2">
      <c r="A7" s="11">
        <v>6</v>
      </c>
      <c r="B7" s="11"/>
      <c r="C7" s="11"/>
      <c r="D7" s="11"/>
      <c r="E7" s="11"/>
      <c r="F7" s="11"/>
    </row>
    <row r="8" spans="1:6" x14ac:dyDescent="0.2">
      <c r="A8" s="11">
        <v>7</v>
      </c>
      <c r="B8" s="11"/>
      <c r="C8" s="11"/>
      <c r="D8" s="11"/>
      <c r="E8" s="11"/>
      <c r="F8" s="11"/>
    </row>
    <row r="9" spans="1:6" x14ac:dyDescent="0.2">
      <c r="A9" s="11">
        <v>8</v>
      </c>
      <c r="B9" s="11"/>
      <c r="C9" s="11"/>
      <c r="D9" s="11"/>
      <c r="E9" s="11"/>
      <c r="F9" s="11"/>
    </row>
    <row r="10" spans="1:6" x14ac:dyDescent="0.2">
      <c r="A10" s="11">
        <v>9</v>
      </c>
      <c r="B10" s="11"/>
      <c r="C10" s="11"/>
      <c r="D10" s="11"/>
      <c r="E10" s="11"/>
      <c r="F10" s="11"/>
    </row>
    <row r="11" spans="1:6" x14ac:dyDescent="0.2">
      <c r="A11" s="11">
        <v>10</v>
      </c>
      <c r="B11" s="11"/>
      <c r="C11" s="11"/>
      <c r="D11" s="11"/>
      <c r="E11" s="11"/>
      <c r="F11" s="11"/>
    </row>
    <row r="12" spans="1:6" x14ac:dyDescent="0.2">
      <c r="A12" s="11">
        <v>11</v>
      </c>
      <c r="B12" s="11"/>
      <c r="C12" s="11"/>
      <c r="D12" s="11"/>
      <c r="E12" s="11"/>
      <c r="F12" s="11"/>
    </row>
    <row r="13" spans="1:6" x14ac:dyDescent="0.2">
      <c r="A13" s="11">
        <v>12</v>
      </c>
      <c r="B13" s="11"/>
      <c r="C13" s="11"/>
      <c r="D13" s="11"/>
      <c r="E13" s="11"/>
      <c r="F13" s="11"/>
    </row>
    <row r="14" spans="1:6" x14ac:dyDescent="0.2">
      <c r="A14" s="11">
        <v>13</v>
      </c>
      <c r="B14" s="11"/>
      <c r="C14" s="11"/>
      <c r="D14" s="11"/>
      <c r="E14" s="11"/>
      <c r="F14" s="11"/>
    </row>
    <row r="15" spans="1:6" x14ac:dyDescent="0.2">
      <c r="A15" s="11">
        <v>14</v>
      </c>
      <c r="B15" s="11"/>
      <c r="C15" s="11"/>
      <c r="D15" s="11"/>
      <c r="E15" s="11"/>
      <c r="F15" s="11"/>
    </row>
    <row r="16" spans="1:6" x14ac:dyDescent="0.2">
      <c r="A16" s="11">
        <v>15</v>
      </c>
      <c r="B16" s="11"/>
      <c r="C16" s="11"/>
      <c r="D16" s="11"/>
      <c r="E16" s="11"/>
      <c r="F16" s="11"/>
    </row>
    <row r="17" spans="1:6" x14ac:dyDescent="0.2">
      <c r="A17" s="11">
        <v>16</v>
      </c>
      <c r="B17" s="11"/>
      <c r="C17" s="11"/>
      <c r="D17" s="11"/>
      <c r="E17" s="11"/>
      <c r="F17" s="11"/>
    </row>
    <row r="18" spans="1:6" x14ac:dyDescent="0.2">
      <c r="A18" s="11">
        <v>17</v>
      </c>
      <c r="B18" s="11"/>
      <c r="C18" s="11"/>
      <c r="D18" s="11"/>
      <c r="E18" s="11"/>
      <c r="F18" s="11"/>
    </row>
    <row r="19" spans="1:6" x14ac:dyDescent="0.2">
      <c r="A19" s="11">
        <v>18</v>
      </c>
      <c r="B19" s="11"/>
      <c r="C19" s="11"/>
      <c r="D19" s="11"/>
      <c r="E19" s="11"/>
      <c r="F19" s="11"/>
    </row>
    <row r="20" spans="1:6" x14ac:dyDescent="0.2">
      <c r="A20" s="11">
        <v>19</v>
      </c>
      <c r="B20" s="11"/>
      <c r="C20" s="11"/>
      <c r="D20" s="11"/>
      <c r="E20" s="11"/>
      <c r="F20" s="11"/>
    </row>
    <row r="21" spans="1:6" x14ac:dyDescent="0.2">
      <c r="A21" s="11">
        <v>20</v>
      </c>
      <c r="B21" s="11"/>
      <c r="C21" s="11"/>
      <c r="D21" s="11"/>
      <c r="E21" s="11"/>
      <c r="F21" s="11"/>
    </row>
    <row r="22" spans="1:6" x14ac:dyDescent="0.2">
      <c r="A22" s="11">
        <v>21</v>
      </c>
      <c r="B22" s="11"/>
      <c r="C22" s="11"/>
      <c r="D22" s="11"/>
      <c r="E22" s="11"/>
      <c r="F22" s="11"/>
    </row>
    <row r="23" spans="1:6" x14ac:dyDescent="0.2">
      <c r="A23" s="11">
        <v>22</v>
      </c>
      <c r="B23" s="11"/>
      <c r="C23" s="11"/>
      <c r="D23" s="11"/>
      <c r="E23" s="11"/>
      <c r="F23" s="11"/>
    </row>
    <row r="24" spans="1:6" x14ac:dyDescent="0.2">
      <c r="A24" s="11">
        <v>23</v>
      </c>
      <c r="B24" s="11"/>
      <c r="C24" s="11"/>
      <c r="D24" s="11"/>
      <c r="E24" s="11"/>
      <c r="F24" s="11"/>
    </row>
    <row r="25" spans="1:6" x14ac:dyDescent="0.2">
      <c r="A25" s="11">
        <v>24</v>
      </c>
      <c r="B25" s="11"/>
      <c r="C25" s="11"/>
      <c r="D25" s="11"/>
      <c r="E25" s="11"/>
      <c r="F25" s="11"/>
    </row>
    <row r="26" spans="1:6" x14ac:dyDescent="0.2">
      <c r="A26" s="11">
        <v>25</v>
      </c>
      <c r="B26" s="11"/>
      <c r="C26" s="11"/>
      <c r="D26" s="11"/>
      <c r="E26" s="11"/>
      <c r="F26" s="11"/>
    </row>
    <row r="27" spans="1:6" x14ac:dyDescent="0.2">
      <c r="A27" s="11">
        <v>26</v>
      </c>
      <c r="B27" s="11"/>
      <c r="C27" s="11"/>
      <c r="D27" s="11"/>
      <c r="E27" s="11"/>
      <c r="F27" s="11"/>
    </row>
    <row r="28" spans="1:6" x14ac:dyDescent="0.2">
      <c r="A28" s="11">
        <v>27</v>
      </c>
      <c r="B28" s="11"/>
      <c r="C28" s="11"/>
      <c r="D28" s="11"/>
      <c r="E28" s="11"/>
      <c r="F28" s="11"/>
    </row>
    <row r="29" spans="1:6" x14ac:dyDescent="0.2">
      <c r="A29" s="11">
        <v>28</v>
      </c>
      <c r="B29" s="11"/>
      <c r="C29" s="11"/>
      <c r="D29" s="11"/>
      <c r="E29" s="11"/>
      <c r="F29" s="11"/>
    </row>
    <row r="30" spans="1:6" x14ac:dyDescent="0.2">
      <c r="A30" s="11">
        <v>29</v>
      </c>
      <c r="B30" s="11"/>
      <c r="C30" s="11"/>
      <c r="D30" s="11"/>
      <c r="E30" s="11"/>
      <c r="F30" s="11"/>
    </row>
    <row r="31" spans="1:6" x14ac:dyDescent="0.2">
      <c r="A31" s="11">
        <v>30</v>
      </c>
      <c r="B31" s="11"/>
      <c r="C31" s="11"/>
      <c r="D31" s="11"/>
      <c r="E31" s="11"/>
      <c r="F31" s="11"/>
    </row>
    <row r="32" spans="1:6" x14ac:dyDescent="0.2">
      <c r="A32" s="11">
        <v>31</v>
      </c>
      <c r="B32" s="11"/>
      <c r="C32" s="11"/>
      <c r="D32" s="11"/>
      <c r="E32" s="11"/>
      <c r="F32" s="11"/>
    </row>
    <row r="33" spans="1:6" x14ac:dyDescent="0.2">
      <c r="A33" s="11">
        <v>32</v>
      </c>
      <c r="B33" s="11"/>
      <c r="C33" s="11"/>
      <c r="D33" s="11"/>
      <c r="E33" s="11"/>
      <c r="F33" s="11"/>
    </row>
    <row r="34" spans="1:6" x14ac:dyDescent="0.2">
      <c r="A34" s="11">
        <v>33</v>
      </c>
      <c r="B34" s="11"/>
      <c r="C34" s="11"/>
      <c r="D34" s="11"/>
      <c r="E34" s="11"/>
      <c r="F34" s="11"/>
    </row>
    <row r="35" spans="1:6" x14ac:dyDescent="0.2">
      <c r="A35" s="11">
        <v>34</v>
      </c>
      <c r="B35" s="11"/>
      <c r="C35" s="11"/>
      <c r="D35" s="11"/>
      <c r="E35" s="11"/>
      <c r="F35" s="11"/>
    </row>
    <row r="36" spans="1:6" x14ac:dyDescent="0.2">
      <c r="A36" s="11">
        <v>35</v>
      </c>
      <c r="B36" s="11"/>
      <c r="C36" s="11"/>
      <c r="D36" s="11"/>
      <c r="E36" s="11"/>
      <c r="F36" s="11"/>
    </row>
    <row r="37" spans="1:6" x14ac:dyDescent="0.2">
      <c r="A37" s="11">
        <v>36</v>
      </c>
      <c r="B37" s="11"/>
      <c r="C37" s="11"/>
      <c r="D37" s="11"/>
      <c r="E37" s="11"/>
      <c r="F37" s="11"/>
    </row>
    <row r="38" spans="1:6" x14ac:dyDescent="0.2">
      <c r="A38" s="11">
        <v>37</v>
      </c>
      <c r="B38" s="11"/>
      <c r="C38" s="11"/>
      <c r="D38" s="11"/>
      <c r="E38" s="11"/>
      <c r="F38" s="11"/>
    </row>
    <row r="39" spans="1:6" x14ac:dyDescent="0.2">
      <c r="A39" s="11">
        <v>38</v>
      </c>
      <c r="B39" s="11"/>
      <c r="C39" s="11"/>
      <c r="D39" s="11"/>
      <c r="E39" s="11"/>
      <c r="F39" s="11"/>
    </row>
    <row r="40" spans="1:6" x14ac:dyDescent="0.2">
      <c r="A40" s="11">
        <v>39</v>
      </c>
      <c r="B40" s="11"/>
      <c r="C40" s="11"/>
      <c r="D40" s="11"/>
      <c r="E40" s="11"/>
      <c r="F40" s="11"/>
    </row>
    <row r="41" spans="1:6" x14ac:dyDescent="0.2">
      <c r="A41" s="11">
        <v>40</v>
      </c>
      <c r="B41" s="11"/>
      <c r="C41" s="11"/>
      <c r="D41" s="11"/>
      <c r="E41" s="11"/>
      <c r="F41" s="11"/>
    </row>
    <row r="42" spans="1:6" x14ac:dyDescent="0.2">
      <c r="A42" s="11">
        <v>41</v>
      </c>
      <c r="B42" s="11"/>
      <c r="C42" s="11"/>
      <c r="D42" s="11"/>
      <c r="E42" s="11"/>
      <c r="F42" s="11"/>
    </row>
    <row r="43" spans="1:6" x14ac:dyDescent="0.2">
      <c r="A43" s="11">
        <v>42</v>
      </c>
      <c r="B43" s="11"/>
      <c r="C43" s="11"/>
      <c r="D43" s="11"/>
      <c r="E43" s="11"/>
      <c r="F43" s="11"/>
    </row>
    <row r="44" spans="1:6" x14ac:dyDescent="0.2">
      <c r="A44" s="11">
        <v>43</v>
      </c>
      <c r="B44" s="11"/>
      <c r="C44" s="11"/>
      <c r="D44" s="11"/>
      <c r="E44" s="11"/>
      <c r="F44" s="11"/>
    </row>
    <row r="45" spans="1:6" x14ac:dyDescent="0.2">
      <c r="A45" s="11">
        <v>44</v>
      </c>
      <c r="B45" s="11"/>
      <c r="C45" s="11"/>
      <c r="D45" s="11"/>
      <c r="E45" s="11"/>
      <c r="F45" s="11"/>
    </row>
    <row r="46" spans="1:6" x14ac:dyDescent="0.2">
      <c r="A46" s="11">
        <v>45</v>
      </c>
      <c r="B46" s="11"/>
      <c r="C46" s="11"/>
      <c r="D46" s="11"/>
      <c r="E46" s="11"/>
      <c r="F46" s="11"/>
    </row>
    <row r="47" spans="1:6" x14ac:dyDescent="0.2">
      <c r="A47" s="11">
        <v>46</v>
      </c>
      <c r="B47" s="11"/>
      <c r="C47" s="11"/>
      <c r="D47" s="11"/>
      <c r="E47" s="11"/>
      <c r="F47" s="11"/>
    </row>
    <row r="48" spans="1:6" x14ac:dyDescent="0.2">
      <c r="A48" s="11">
        <v>47</v>
      </c>
      <c r="B48" s="11"/>
      <c r="C48" s="11"/>
      <c r="D48" s="11"/>
      <c r="E48" s="11"/>
      <c r="F48" s="1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4</vt:i4>
      </vt:variant>
    </vt:vector>
  </HeadingPairs>
  <TitlesOfParts>
    <vt:vector size="6" baseType="lpstr">
      <vt:lpstr>данные</vt:lpstr>
      <vt:lpstr>Шаблон</vt:lpstr>
      <vt:lpstr>Распр</vt:lpstr>
      <vt:lpstr>Нак.Д.потока</vt:lpstr>
      <vt:lpstr>КонтКарта</vt:lpstr>
      <vt:lpstr>КонтКартаОбщ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Pavel Akhmetchanov</cp:lastModifiedBy>
  <cp:lastPrinted>2019-03-07T10:53:08Z</cp:lastPrinted>
  <dcterms:created xsi:type="dcterms:W3CDTF">2018-12-04T14:17:43Z</dcterms:created>
  <dcterms:modified xsi:type="dcterms:W3CDTF">2019-05-22T05:11:24Z</dcterms:modified>
</cp:coreProperties>
</file>