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9BB0894-A246-43CA-91F1-680AFAB25E53}" xr6:coauthVersionLast="47" xr6:coauthVersionMax="47" xr10:uidLastSave="{00000000-0000-0000-0000-000000000000}"/>
  <bookViews>
    <workbookView xWindow="-103" yWindow="-103" windowWidth="33120" windowHeight="18120" xr2:uid="{E1BAF59D-31E7-4534-927C-6BD77C5CB702}"/>
  </bookViews>
  <sheets>
    <sheet name="HoD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J85" i="1"/>
  <c r="J84" i="1"/>
  <c r="J79" i="1"/>
  <c r="J77" i="1"/>
  <c r="J69" i="1"/>
  <c r="J67" i="1"/>
  <c r="J64" i="1"/>
  <c r="J65" i="1"/>
  <c r="J63" i="1"/>
  <c r="J49" i="1"/>
  <c r="J47" i="1"/>
  <c r="J44" i="1"/>
  <c r="J42" i="1"/>
  <c r="J39" i="1"/>
  <c r="J30" i="1"/>
  <c r="J31" i="1"/>
  <c r="J32" i="1"/>
  <c r="J33" i="1"/>
  <c r="J34" i="1"/>
  <c r="J35" i="1"/>
  <c r="J29" i="1"/>
  <c r="J19" i="1"/>
  <c r="J20" i="1"/>
  <c r="J21" i="1"/>
  <c r="J22" i="1"/>
  <c r="J23" i="1"/>
  <c r="J24" i="1"/>
  <c r="J25" i="1"/>
  <c r="J26" i="1"/>
  <c r="J27" i="1"/>
  <c r="J18" i="1"/>
  <c r="J9" i="1"/>
  <c r="J10" i="1"/>
  <c r="J11" i="1"/>
  <c r="J12" i="1"/>
  <c r="J13" i="1"/>
  <c r="J14" i="1"/>
  <c r="J15" i="1"/>
  <c r="J16" i="1"/>
  <c r="J8" i="1"/>
  <c r="J5" i="1"/>
  <c r="J4" i="1"/>
  <c r="H85" i="1"/>
  <c r="I85" i="1" s="1"/>
  <c r="H77" i="1"/>
  <c r="I77" i="1" s="1"/>
  <c r="H67" i="1"/>
  <c r="I67" i="1" s="1"/>
  <c r="H65" i="1"/>
  <c r="I65" i="1" s="1"/>
  <c r="H84" i="1"/>
  <c r="I84" i="1" s="1"/>
  <c r="H79" i="1"/>
  <c r="I79" i="1" s="1"/>
  <c r="H69" i="1"/>
  <c r="I69" i="1" s="1"/>
  <c r="H63" i="1"/>
  <c r="I63" i="1" s="1"/>
  <c r="H64" i="1"/>
  <c r="H44" i="1"/>
  <c r="I44" i="1" s="1"/>
  <c r="H49" i="1"/>
  <c r="I49" i="1" s="1"/>
  <c r="H47" i="1"/>
  <c r="I47" i="1" s="1"/>
  <c r="H39" i="1"/>
  <c r="I39" i="1" s="1"/>
  <c r="H33" i="1"/>
  <c r="I33" i="1" s="1"/>
  <c r="H34" i="1"/>
  <c r="I34" i="1" s="1"/>
  <c r="H31" i="1"/>
  <c r="I31" i="1" s="1"/>
  <c r="H29" i="1"/>
  <c r="I29" i="1" s="1"/>
  <c r="H30" i="1"/>
  <c r="I30" i="1" s="1"/>
  <c r="H26" i="1"/>
  <c r="I26" i="1" s="1"/>
  <c r="H24" i="1"/>
  <c r="I24" i="1" s="1"/>
  <c r="H25" i="1"/>
  <c r="I25" i="1" s="1"/>
  <c r="H19" i="1"/>
  <c r="I19" i="1" s="1"/>
  <c r="H16" i="1"/>
  <c r="I16" i="1" s="1"/>
  <c r="H21" i="1"/>
  <c r="I21" i="1" s="1"/>
  <c r="H20" i="1"/>
  <c r="I20" i="1" s="1"/>
  <c r="H22" i="1"/>
  <c r="I22" i="1" s="1"/>
  <c r="H18" i="1"/>
  <c r="I1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8" i="1"/>
  <c r="I8" i="1" s="1"/>
  <c r="H5" i="1"/>
  <c r="I5" i="1" s="1"/>
  <c r="H6" i="1"/>
  <c r="I6" i="1" s="1"/>
  <c r="H4" i="1"/>
  <c r="I4" i="1" s="1"/>
  <c r="CE78" i="1"/>
  <c r="CE80" i="1"/>
  <c r="CE81" i="1"/>
  <c r="CE82" i="1"/>
  <c r="CE83" i="1"/>
  <c r="CE76" i="1"/>
  <c r="CE75" i="1"/>
  <c r="CE74" i="1"/>
  <c r="CE72" i="1"/>
  <c r="CE71" i="1"/>
  <c r="CE68" i="1"/>
  <c r="CE66" i="1"/>
  <c r="CE57" i="1"/>
  <c r="CE58" i="1"/>
  <c r="CE59" i="1"/>
  <c r="CE60" i="1"/>
  <c r="CE61" i="1"/>
  <c r="CE62" i="1"/>
  <c r="CE56" i="1"/>
  <c r="CE55" i="1"/>
  <c r="CE51" i="1"/>
  <c r="CE52" i="1"/>
  <c r="CE53" i="1"/>
  <c r="CE50" i="1"/>
  <c r="CE45" i="1"/>
  <c r="CE46" i="1"/>
  <c r="CE48" i="1"/>
  <c r="CE43" i="1"/>
  <c r="CE41" i="1"/>
  <c r="CE40" i="1"/>
  <c r="CE38" i="1"/>
  <c r="CE37" i="1"/>
  <c r="CE36" i="1"/>
  <c r="CE17" i="1"/>
  <c r="H87" i="1"/>
  <c r="I87" i="1" s="1"/>
  <c r="H86" i="1"/>
  <c r="I86" i="1" s="1"/>
  <c r="H78" i="1"/>
  <c r="I78" i="1" s="1"/>
  <c r="H80" i="1"/>
  <c r="I80" i="1" s="1"/>
  <c r="H81" i="1"/>
  <c r="I81" i="1" s="1"/>
  <c r="H82" i="1"/>
  <c r="I82" i="1" s="1"/>
  <c r="H83" i="1"/>
  <c r="I83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8" i="1"/>
  <c r="I68" i="1" s="1"/>
  <c r="H66" i="1"/>
  <c r="I66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8" i="1"/>
  <c r="I48" i="1" s="1"/>
  <c r="H46" i="1"/>
  <c r="I46" i="1" s="1"/>
  <c r="H45" i="1"/>
  <c r="I45" i="1" s="1"/>
  <c r="H43" i="1"/>
  <c r="I43" i="1" s="1"/>
  <c r="H41" i="1"/>
  <c r="I41" i="1" s="1"/>
  <c r="H40" i="1"/>
  <c r="I40" i="1" s="1"/>
  <c r="H38" i="1"/>
  <c r="I38" i="1" s="1"/>
  <c r="H37" i="1"/>
  <c r="I37" i="1" s="1"/>
  <c r="H32" i="1"/>
  <c r="I32" i="1" s="1"/>
  <c r="H36" i="1"/>
  <c r="I36" i="1" s="1"/>
  <c r="H35" i="1"/>
  <c r="I35" i="1" s="1"/>
  <c r="H28" i="1"/>
  <c r="I28" i="1" s="1"/>
  <c r="H27" i="1"/>
  <c r="I27" i="1" s="1"/>
  <c r="H17" i="1"/>
  <c r="I17" i="1" s="1"/>
  <c r="H7" i="1"/>
  <c r="I7" i="1" s="1"/>
  <c r="H15" i="1"/>
  <c r="I15" i="1" s="1"/>
  <c r="H23" i="1"/>
  <c r="I23" i="1" s="1"/>
  <c r="H42" i="1"/>
  <c r="I42" i="1" s="1"/>
  <c r="H88" i="1"/>
  <c r="I88" i="1" s="1"/>
  <c r="J36" i="1"/>
  <c r="J37" i="1"/>
  <c r="J38" i="1"/>
  <c r="J40" i="1"/>
  <c r="J41" i="1"/>
  <c r="J43" i="1"/>
  <c r="J45" i="1"/>
  <c r="J46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6" i="1"/>
  <c r="J68" i="1"/>
  <c r="J70" i="1"/>
  <c r="J71" i="1"/>
  <c r="J72" i="1"/>
  <c r="J73" i="1"/>
  <c r="J74" i="1"/>
  <c r="J75" i="1"/>
  <c r="J76" i="1"/>
  <c r="J78" i="1"/>
  <c r="J80" i="1"/>
  <c r="J81" i="1"/>
  <c r="J82" i="1"/>
  <c r="J83" i="1"/>
  <c r="J86" i="1"/>
  <c r="J87" i="1"/>
  <c r="J88" i="1"/>
  <c r="CG4" i="1"/>
  <c r="CG5" i="1"/>
  <c r="CG6" i="1"/>
  <c r="CG7" i="1"/>
  <c r="CG9" i="1"/>
  <c r="CG8" i="1"/>
  <c r="CG10" i="1"/>
  <c r="CG11" i="1"/>
  <c r="CG14" i="1"/>
  <c r="CG12" i="1"/>
  <c r="CG17" i="1"/>
  <c r="CG15" i="1"/>
  <c r="CG13" i="1"/>
  <c r="CG18" i="1"/>
  <c r="CG19" i="1"/>
  <c r="CG16" i="1"/>
  <c r="CG21" i="1"/>
  <c r="CG23" i="1"/>
  <c r="CG20" i="1"/>
  <c r="CG25" i="1"/>
  <c r="CG22" i="1"/>
  <c r="CG24" i="1"/>
  <c r="CG27" i="1"/>
  <c r="CG26" i="1"/>
  <c r="CG28" i="1"/>
  <c r="CG31" i="1"/>
  <c r="CG35" i="1"/>
  <c r="CG30" i="1"/>
  <c r="CG29" i="1"/>
  <c r="CG36" i="1"/>
  <c r="CG34" i="1"/>
  <c r="CG33" i="1"/>
  <c r="CG32" i="1"/>
  <c r="CG37" i="1"/>
  <c r="CG38" i="1"/>
  <c r="CG40" i="1"/>
  <c r="CG41" i="1"/>
  <c r="CG43" i="1"/>
  <c r="CG45" i="1"/>
  <c r="CG42" i="1"/>
  <c r="CG46" i="1"/>
  <c r="CG39" i="1"/>
  <c r="CG48" i="1"/>
  <c r="CG50" i="1"/>
  <c r="CG51" i="1"/>
  <c r="CG52" i="1"/>
  <c r="CG53" i="1"/>
  <c r="CG54" i="1"/>
  <c r="CG55" i="1"/>
  <c r="CG56" i="1"/>
  <c r="CG47" i="1"/>
  <c r="CG57" i="1"/>
  <c r="CG58" i="1"/>
  <c r="CG59" i="1"/>
  <c r="CG60" i="1"/>
  <c r="CG61" i="1"/>
  <c r="CG62" i="1"/>
  <c r="CG66" i="1"/>
  <c r="CG68" i="1"/>
  <c r="CG49" i="1"/>
  <c r="CG70" i="1"/>
  <c r="CG71" i="1"/>
  <c r="CG72" i="1"/>
  <c r="CG73" i="1"/>
  <c r="CG74" i="1"/>
  <c r="CG75" i="1"/>
  <c r="CG76" i="1"/>
  <c r="CG78" i="1"/>
  <c r="CG80" i="1"/>
  <c r="CG81" i="1"/>
  <c r="CG82" i="1"/>
  <c r="CG83" i="1"/>
  <c r="CG86" i="1"/>
  <c r="CG87" i="1"/>
  <c r="CE49" i="1"/>
  <c r="CE47" i="1"/>
  <c r="CE39" i="1"/>
  <c r="CE42" i="1"/>
  <c r="CE32" i="1"/>
  <c r="CE33" i="1"/>
  <c r="CE34" i="1"/>
  <c r="CE29" i="1"/>
  <c r="CE30" i="1"/>
  <c r="CE31" i="1"/>
  <c r="CE26" i="1"/>
  <c r="CE13" i="1"/>
  <c r="CE18" i="1"/>
  <c r="CE19" i="1"/>
  <c r="CE16" i="1"/>
  <c r="CE21" i="1"/>
  <c r="CE23" i="1"/>
  <c r="CE20" i="1"/>
  <c r="CE25" i="1"/>
  <c r="CE22" i="1"/>
  <c r="CE24" i="1"/>
  <c r="CE15" i="1"/>
  <c r="CE11" i="1"/>
  <c r="CE14" i="1"/>
  <c r="CE12" i="1"/>
  <c r="CE10" i="1"/>
  <c r="CE7" i="1"/>
  <c r="CE5" i="1"/>
  <c r="CE4" i="1"/>
  <c r="CE70" i="1"/>
  <c r="CE6" i="1"/>
  <c r="CE73" i="1"/>
  <c r="CE9" i="1"/>
  <c r="CE8" i="1"/>
  <c r="CE54" i="1"/>
  <c r="CE28" i="1"/>
  <c r="CE35" i="1"/>
  <c r="CE27" i="1"/>
  <c r="CE86" i="1"/>
  <c r="CE87" i="1"/>
  <c r="CI5" i="1"/>
  <c r="CI4" i="1"/>
  <c r="CI7" i="1"/>
  <c r="CI9" i="1"/>
  <c r="CI8" i="1"/>
  <c r="CI17" i="1"/>
  <c r="CI10" i="1"/>
  <c r="CI12" i="1"/>
  <c r="CI14" i="1"/>
  <c r="CI13" i="1"/>
  <c r="CI15" i="1"/>
  <c r="CI11" i="1"/>
  <c r="CI18" i="1"/>
  <c r="CI20" i="1"/>
  <c r="CI23" i="1"/>
  <c r="CI16" i="1"/>
  <c r="CI19" i="1"/>
  <c r="CI25" i="1"/>
  <c r="CI27" i="1"/>
  <c r="CI22" i="1"/>
  <c r="CI26" i="1"/>
  <c r="CI36" i="1"/>
  <c r="CI21" i="1"/>
  <c r="CI35" i="1"/>
  <c r="CI28" i="1"/>
  <c r="CI31" i="1"/>
  <c r="CI32" i="1"/>
  <c r="CI37" i="1"/>
  <c r="CI38" i="1"/>
  <c r="CI30" i="1"/>
  <c r="CI24" i="1"/>
  <c r="CI29" i="1"/>
  <c r="CI34" i="1"/>
  <c r="CI33" i="1"/>
  <c r="CI40" i="1"/>
  <c r="CI41" i="1"/>
  <c r="CI43" i="1"/>
  <c r="CI45" i="1"/>
  <c r="CI46" i="1"/>
  <c r="CI48" i="1"/>
  <c r="CI50" i="1"/>
  <c r="CI51" i="1"/>
  <c r="CI52" i="1"/>
  <c r="CI53" i="1"/>
  <c r="CI54" i="1"/>
  <c r="CI55" i="1"/>
  <c r="CI39" i="1"/>
  <c r="CI56" i="1"/>
  <c r="CI57" i="1"/>
  <c r="CI42" i="1"/>
  <c r="CI58" i="1"/>
  <c r="CI59" i="1"/>
  <c r="CI60" i="1"/>
  <c r="CI61" i="1"/>
  <c r="CI62" i="1"/>
  <c r="CI68" i="1"/>
  <c r="CI71" i="1"/>
  <c r="CI47" i="1"/>
  <c r="CI72" i="1"/>
  <c r="CI74" i="1"/>
  <c r="CI75" i="1"/>
  <c r="CI76" i="1"/>
  <c r="CI78" i="1"/>
  <c r="CI80" i="1"/>
  <c r="CI81" i="1"/>
  <c r="CI82" i="1"/>
  <c r="CI49" i="1"/>
  <c r="CI83" i="1"/>
  <c r="CI66" i="1"/>
  <c r="CI86" i="1"/>
  <c r="CI87" i="1"/>
  <c r="C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Lutz Bleckmann</author>
    <author>sarria31 roig</author>
  </authors>
  <commentList>
    <comment ref="AR4" authorId="0" shapeId="0" xr:uid="{C0CD1B69-BCBB-4461-B268-0DE8C5DE6294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45 / 2</t>
        </r>
      </text>
    </comment>
    <comment ref="Z5" authorId="1" shapeId="0" xr:uid="{19159CA8-39A3-4FEF-9684-EFFB4C165EF9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41 / 2</t>
        </r>
      </text>
    </comment>
    <comment ref="AO5" authorId="1" shapeId="0" xr:uid="{B52EA6B7-9A9D-44EA-81F3-25B247299295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37 / 2</t>
        </r>
      </text>
    </comment>
    <comment ref="AU7" authorId="0" shapeId="0" xr:uid="{27CCBDAA-CB3E-4BF6-89E3-D5FEA3EE7CED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37 / 2
</t>
        </r>
      </text>
    </comment>
    <comment ref="BG7" authorId="1" shapeId="0" xr:uid="{9CB37E62-7A29-4B1C-AAA7-8968E83A2AF1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45 / 2</t>
        </r>
      </text>
    </comment>
    <comment ref="AU8" authorId="0" shapeId="0" xr:uid="{8001F034-9267-4F74-A429-0DF9CA70B0BA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8 / 2</t>
        </r>
      </text>
    </comment>
    <comment ref="BG8" authorId="1" shapeId="0" xr:uid="{3289981A-0924-4B4E-A480-55530BBFC44A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44 / 2</t>
        </r>
      </text>
    </comment>
    <comment ref="T9" authorId="1" shapeId="0" xr:uid="{D95D2D14-2C15-413F-8F32-3478A2D9BB81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36 / 2</t>
        </r>
      </text>
    </comment>
    <comment ref="Z9" authorId="1" shapeId="0" xr:uid="{3BD422EA-546B-4805-98B0-9F9044552FF2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39 / 2</t>
        </r>
      </text>
    </comment>
    <comment ref="AI9" authorId="1" shapeId="0" xr:uid="{3378BEC7-6762-46E4-9EE7-E9AACBAA8EA9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34 / 2</t>
        </r>
      </text>
    </comment>
    <comment ref="BD9" authorId="1" shapeId="0" xr:uid="{FB541F86-83D4-437C-81CD-2764235C2E63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43 / 2</t>
        </r>
      </text>
    </comment>
    <comment ref="W10" authorId="0" shapeId="0" xr:uid="{FAE92521-2688-47B6-948B-6900F4BBA57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40 / 2</t>
        </r>
      </text>
    </comment>
    <comment ref="AF10" authorId="0" shapeId="0" xr:uid="{4A7FF56D-614B-4DD4-8025-6FC2D1C28D84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36 / 2</t>
        </r>
      </text>
    </comment>
    <comment ref="AX10" authorId="1" shapeId="0" xr:uid="{E88BF670-07F0-43AB-97D5-56CC71861221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32 / 2</t>
        </r>
      </text>
    </comment>
    <comment ref="BA10" authorId="0" shapeId="0" xr:uid="{3A819184-0256-4F63-AB59-89A715595213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31 / 2</t>
        </r>
      </text>
    </comment>
    <comment ref="BM10" authorId="0" shapeId="0" xr:uid="{D3917557-FDA2-42C9-835F-2B099AB4601C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29 / 2</t>
        </r>
      </text>
    </comment>
    <comment ref="AF11" authorId="0" shapeId="0" xr:uid="{AC09B297-1772-4767-9798-2B638607306E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35 / 2</t>
        </r>
      </text>
    </comment>
    <comment ref="BA11" authorId="0" shapeId="0" xr:uid="{B7266C4C-E679-4383-BB99-8357C6874FAF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30 / 2</t>
        </r>
      </text>
    </comment>
    <comment ref="BG11" authorId="0" shapeId="0" xr:uid="{FD95EAA4-A271-4462-9E63-DD91E85A31CC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47 / 2</t>
        </r>
      </text>
    </comment>
    <comment ref="BP11" authorId="0" shapeId="0" xr:uid="{584DA16E-36AC-4B6D-96F4-F602777493F9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42 / 2</t>
        </r>
      </text>
    </comment>
    <comment ref="BY11" authorId="0" shapeId="0" xr:uid="{0EE097B3-C28E-490D-9967-6ED34CFCD3F9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30 / 2</t>
        </r>
      </text>
    </comment>
    <comment ref="AC12" authorId="0" shapeId="0" xr:uid="{1150A47D-417A-44A4-B00F-F906794DB95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38 / 2</t>
        </r>
      </text>
    </comment>
    <comment ref="AL12" authorId="0" shapeId="0" xr:uid="{23D67812-1D19-49FC-B6A3-1C0AA3D7108C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40 / 2</t>
        </r>
      </text>
    </comment>
    <comment ref="BD12" authorId="1" shapeId="0" xr:uid="{B0F2624C-17DD-43AA-B0D2-3A6EB9882611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33 / 2</t>
        </r>
      </text>
    </comment>
    <comment ref="BG12" authorId="0" shapeId="0" xr:uid="{8BEB4EED-07C8-44C4-8BB7-F1D21122A528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40 / 2</t>
        </r>
      </text>
    </comment>
    <comment ref="BM12" authorId="0" shapeId="0" xr:uid="{3754F31F-9F18-45A2-B06F-65EA2B1DE2D5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46 / 2</t>
        </r>
      </text>
    </comment>
    <comment ref="BY12" authorId="0" shapeId="0" xr:uid="{847157FB-9574-4796-8B53-85FC5CFE2B3B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40 / 2</t>
        </r>
      </text>
    </comment>
    <comment ref="AI13" authorId="1" shapeId="0" xr:uid="{972DB167-1811-45F7-8F24-45B68CABCF5A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27 / 2</t>
        </r>
      </text>
    </comment>
    <comment ref="AF14" authorId="0" shapeId="0" xr:uid="{DF5CEEF7-BCBD-4F79-A643-2FAE34B72C59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29 / 2</t>
        </r>
      </text>
    </comment>
    <comment ref="BJ14" authorId="1" shapeId="0" xr:uid="{E7D3957B-7744-4CC3-AAD5-D7B41398AB00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36 / 2
</t>
        </r>
      </text>
    </comment>
    <comment ref="T15" authorId="1" shapeId="0" xr:uid="{6AD0E09C-750F-42D8-BBF1-2FD33C95F4A4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44 / 2
</t>
        </r>
      </text>
    </comment>
    <comment ref="AC15" authorId="0" shapeId="0" xr:uid="{DBB4BF0F-9170-407A-B18C-A5188827BD2A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37 / 2</t>
        </r>
      </text>
    </comment>
    <comment ref="AF15" authorId="0" shapeId="0" xr:uid="{05083FBD-0795-416A-858D-0F4DE80E3BF9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27 / 2</t>
        </r>
      </text>
    </comment>
    <comment ref="AR15" authorId="0" shapeId="0" xr:uid="{A10FDF08-2BDD-4533-8E17-EFC21F2A07BE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46 / 2</t>
        </r>
      </text>
    </comment>
    <comment ref="BD15" authorId="1" shapeId="0" xr:uid="{1D920B0A-87D2-4412-A683-E6729D0E155D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40 / 2</t>
        </r>
      </text>
    </comment>
    <comment ref="BG15" authorId="1" shapeId="0" xr:uid="{00FB27E4-26C5-4FDA-96AD-D2C85A968207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32 / 2</t>
        </r>
      </text>
    </comment>
    <comment ref="BM15" authorId="0" shapeId="0" xr:uid="{0E695A0A-F23D-4489-80BD-E1340A5A0F82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39 / 2</t>
        </r>
      </text>
    </comment>
    <comment ref="BP15" authorId="0" shapeId="0" xr:uid="{D1E1057A-29B2-4FD8-950E-FC08F3E782C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21 / 2
</t>
        </r>
      </text>
    </comment>
    <comment ref="CB15" authorId="1" shapeId="0" xr:uid="{DEC9E31A-1AD4-4ABB-B642-95E11D5967A1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42 / 2
</t>
        </r>
      </text>
    </comment>
    <comment ref="W16" authorId="0" shapeId="0" xr:uid="{ADC2FE22-869F-4319-A969-F39C403B453B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44 / 2</t>
        </r>
      </text>
    </comment>
    <comment ref="AC16" authorId="0" shapeId="0" xr:uid="{E4F63DA7-75DF-4B2A-B22F-4E12218596A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20 / 2</t>
        </r>
      </text>
    </comment>
    <comment ref="AI16" authorId="1" shapeId="0" xr:uid="{E72466A5-2FE4-4F1C-A303-13A90EF0EE37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40 / 2
</t>
        </r>
      </text>
    </comment>
    <comment ref="AR16" authorId="0" shapeId="0" xr:uid="{B727A174-0F91-49ED-B3F8-B9C4CAEAEEDC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29 / 2</t>
        </r>
      </text>
    </comment>
    <comment ref="BV17" authorId="1" shapeId="0" xr:uid="{6F6CCECF-E65C-4605-A7B3-572A2D3FE4BB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32 / 2</t>
        </r>
      </text>
    </comment>
    <comment ref="AL18" authorId="0" shapeId="0" xr:uid="{7EC83FDE-2E2D-477E-BA9E-D46EFD011859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24 / 2</t>
        </r>
      </text>
    </comment>
    <comment ref="AO18" authorId="1" shapeId="0" xr:uid="{73B7BF9C-92C4-409F-8304-CE9DBF094E74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31 / 2</t>
        </r>
      </text>
    </comment>
    <comment ref="BM18" authorId="0" shapeId="0" xr:uid="{D07E87F1-03E3-4930-991F-5E88F3CD0B9B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39 / 2</t>
        </r>
      </text>
    </comment>
    <comment ref="AC19" authorId="0" shapeId="0" xr:uid="{B7CC05FC-69BC-46C1-93B6-11BA41B81B21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27 / 2</t>
        </r>
      </text>
    </comment>
    <comment ref="AU19" authorId="1" shapeId="0" xr:uid="{56932BD2-C79D-4216-A76F-27A71DCA4E4A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48 / 2</t>
        </r>
      </text>
    </comment>
    <comment ref="BM19" authorId="0" shapeId="0" xr:uid="{D485233E-687C-49EE-A1C3-B051DF282CA7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39 / 2</t>
        </r>
      </text>
    </comment>
    <comment ref="R20" authorId="1" shapeId="0" xr:uid="{1B3BC736-E124-4792-B11D-5AD40C465059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26 / 2</t>
        </r>
      </text>
    </comment>
    <comment ref="Z20" authorId="1" shapeId="0" xr:uid="{EE268FA3-F0FF-42ED-AF9B-DDC445801CA6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32 / 2</t>
        </r>
      </text>
    </comment>
    <comment ref="AF20" authorId="0" shapeId="0" xr:uid="{A2FB7AE8-7CB1-4E75-A484-0C336EF71B9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40 / 2</t>
        </r>
      </text>
    </comment>
    <comment ref="AI20" authorId="1" shapeId="0" xr:uid="{BB6AC7DF-824B-4E95-AEF9-AEFD9494B4B1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26 / 2</t>
        </r>
      </text>
    </comment>
    <comment ref="BJ20" authorId="1" shapeId="0" xr:uid="{52C6728D-33B8-424C-A0BF-97BA0A299C07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36 / 2</t>
        </r>
      </text>
    </comment>
    <comment ref="BP20" authorId="0" shapeId="0" xr:uid="{5B7F22D7-E77E-4FE5-865F-3D1FDF5C44B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26 / 2</t>
        </r>
      </text>
    </comment>
    <comment ref="BS20" authorId="0" shapeId="0" xr:uid="{92122B0D-77C7-4B4F-BC9E-B4682E8C327A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14 / 2</t>
        </r>
      </text>
    </comment>
    <comment ref="BY20" authorId="0" shapeId="0" xr:uid="{AC76ED92-58C3-4FBD-A043-9F20F12C9FC8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25 / 2</t>
        </r>
      </text>
    </comment>
    <comment ref="CB20" authorId="1" shapeId="0" xr:uid="{DEBCDBFF-2A56-4364-8907-518E951BCA97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27 / 2</t>
        </r>
      </text>
    </comment>
    <comment ref="W21" authorId="0" shapeId="0" xr:uid="{63BE7C75-1FDA-42AB-84C8-A05F0697CFF2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49 / 2</t>
        </r>
      </text>
    </comment>
    <comment ref="AI21" authorId="1" shapeId="0" xr:uid="{6F0F9372-5745-4EC2-8711-854D1C20AACC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38 / 2</t>
        </r>
      </text>
    </comment>
    <comment ref="AL21" authorId="0" shapeId="0" xr:uid="{CA958406-D5D6-46D7-AA88-21F93700A9E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24 / 2</t>
        </r>
      </text>
    </comment>
    <comment ref="AX21" authorId="1" shapeId="0" xr:uid="{2F0D4F32-9C96-499A-A1E3-DFF1173C4836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38 / 2</t>
        </r>
      </text>
    </comment>
    <comment ref="BD21" authorId="1" shapeId="0" xr:uid="{9B2605A6-E3A0-4BCE-8992-BB751C002001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50 / 2</t>
        </r>
      </text>
    </comment>
    <comment ref="BG21" authorId="0" shapeId="0" xr:uid="{65AFC737-BCEE-4152-9856-B3BF726F0373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25 / 2</t>
        </r>
      </text>
    </comment>
    <comment ref="BM21" authorId="0" shapeId="0" xr:uid="{738B9AF7-3368-425F-8E59-461323393E54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49 / 2</t>
        </r>
      </text>
    </comment>
    <comment ref="BP21" authorId="0" shapeId="0" xr:uid="{42CACD0E-7F4B-46FC-8E71-8C8EC749AF02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38 / 2</t>
        </r>
      </text>
    </comment>
    <comment ref="BS21" authorId="0" shapeId="0" xr:uid="{F4B66301-C2CD-4BB1-A467-D0FFB8C4AE3E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16 / 2</t>
        </r>
      </text>
    </comment>
    <comment ref="Z22" authorId="1" shapeId="0" xr:uid="{AAE988F1-164F-4647-A610-433E09AD8E9C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37 / 2</t>
        </r>
      </text>
    </comment>
    <comment ref="AI22" authorId="1" shapeId="0" xr:uid="{5AFEEB29-5D11-4F03-B4E5-D5F12848EB17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51 / 2</t>
        </r>
      </text>
    </comment>
    <comment ref="AU22" authorId="0" shapeId="0" xr:uid="{0E4CDAD0-24BB-449E-AA34-D0157CFBA589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16 / 2</t>
        </r>
      </text>
    </comment>
    <comment ref="AX22" authorId="1" shapeId="0" xr:uid="{59C17BFC-8104-4170-A138-3D7ECA986FAF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49 / 2</t>
        </r>
      </text>
    </comment>
    <comment ref="BA22" authorId="0" shapeId="0" xr:uid="{C8D62027-B485-4E9E-84E1-C648894079E7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32 / 2</t>
        </r>
      </text>
    </comment>
    <comment ref="BG22" authorId="0" shapeId="0" xr:uid="{F3BC1ED9-94F0-4430-B932-BA48E3A60705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47 / 2</t>
        </r>
      </text>
    </comment>
    <comment ref="BM22" authorId="0" shapeId="0" xr:uid="{02BC1473-7AAE-46A0-B9A0-39C64E1BA22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38 / 2</t>
        </r>
      </text>
    </comment>
    <comment ref="BP22" authorId="0" shapeId="0" xr:uid="{FC6C00FE-BC7A-48B8-B2F2-0D83E6F50B4A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30 / 2</t>
        </r>
      </text>
    </comment>
    <comment ref="BS22" authorId="0" shapeId="0" xr:uid="{5F73DC19-6844-406C-A08C-0AD1C25971F7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46 / 2</t>
        </r>
      </text>
    </comment>
    <comment ref="R23" authorId="1" shapeId="0" xr:uid="{DB8FEA72-074F-4F85-9A19-37389A6FBDD8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21 / 2
</t>
        </r>
      </text>
    </comment>
    <comment ref="T23" authorId="1" shapeId="0" xr:uid="{794922C5-3E25-4B17-A9DC-07E53671DFA6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39 / 2</t>
        </r>
      </text>
    </comment>
    <comment ref="Z23" authorId="1" shapeId="0" xr:uid="{2FBE8CAA-147F-4BB2-B6E5-1F2AFB3E09DE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22 / 2</t>
        </r>
      </text>
    </comment>
    <comment ref="AC23" authorId="0" shapeId="0" xr:uid="{2DBF73BB-A591-42F6-A191-4F8A3948AEDB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36 / 2</t>
        </r>
      </text>
    </comment>
    <comment ref="AL23" authorId="0" shapeId="0" xr:uid="{575B6EC9-B749-4CC5-A5EA-E37C12F806D6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27 / 2</t>
        </r>
      </text>
    </comment>
    <comment ref="BA23" authorId="0" shapeId="0" xr:uid="{FD527112-BC87-4D91-B47E-8F73FD2911D5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33 / 2</t>
        </r>
      </text>
    </comment>
    <comment ref="BD23" authorId="1" shapeId="0" xr:uid="{4B44BBB7-730F-48BA-8647-AEC8F022D829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35 / 2</t>
        </r>
      </text>
    </comment>
    <comment ref="BG23" authorId="0" shapeId="0" xr:uid="{09ECB635-0B3E-4FDF-A786-9C65333F8608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48 /2</t>
        </r>
      </text>
    </comment>
    <comment ref="BJ23" authorId="1" shapeId="0" xr:uid="{8D13AE0C-EFEE-45B9-AF05-5279E7379313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26 / 2</t>
        </r>
      </text>
    </comment>
    <comment ref="BP23" authorId="0" shapeId="0" xr:uid="{9B7E3D12-ECF5-43F3-A6FF-1AC83EDF9A6C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51 / 2</t>
        </r>
      </text>
    </comment>
    <comment ref="BS23" authorId="0" shapeId="0" xr:uid="{3A2A9C20-0BF4-42FB-BFE3-762F9CAD5EE1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40 / 2
</t>
        </r>
      </text>
    </comment>
    <comment ref="AC24" authorId="0" shapeId="0" xr:uid="{488C84D6-5B23-48DA-B74A-51BFD37108D7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44 / 2</t>
        </r>
      </text>
    </comment>
    <comment ref="AF24" authorId="0" shapeId="0" xr:uid="{4B86960D-1BF1-4DC8-B33B-BE237D5AB17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43 / 2</t>
        </r>
      </text>
    </comment>
    <comment ref="AR24" authorId="0" shapeId="0" xr:uid="{9EFEFC9C-C203-46B0-8D3E-B8E5E2F938E5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23 / 2</t>
        </r>
      </text>
    </comment>
    <comment ref="AU24" authorId="1" shapeId="0" xr:uid="{EC2DD54C-77FD-424F-9C52-8FE967D0A889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21 / 2</t>
        </r>
      </text>
    </comment>
    <comment ref="AX24" authorId="1" shapeId="0" xr:uid="{40E06435-3B3B-477B-8709-0B707DD6B4A3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7 / 2</t>
        </r>
      </text>
    </comment>
    <comment ref="BD24" authorId="1" shapeId="0" xr:uid="{69E99D9C-8531-4587-AEF7-C9A075D11DB5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7 / 2</t>
        </r>
      </text>
    </comment>
    <comment ref="BJ24" authorId="1" shapeId="0" xr:uid="{DF249020-A470-41A5-B719-1C73298736B3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36 / 2</t>
        </r>
      </text>
    </comment>
    <comment ref="BM24" authorId="0" shapeId="0" xr:uid="{73E76462-D2B2-47FE-B389-F3097F56FE11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42 / 2</t>
        </r>
      </text>
    </comment>
    <comment ref="BP24" authorId="0" shapeId="0" xr:uid="{F1940ED0-1B05-4B92-8093-B7F59BBDCBFB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29 / 2</t>
        </r>
      </text>
    </comment>
    <comment ref="R25" authorId="1" shapeId="0" xr:uid="{46391923-A798-4372-95CD-C48A783938A5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24 / 2</t>
        </r>
      </text>
    </comment>
    <comment ref="T25" authorId="1" shapeId="0" xr:uid="{E7738199-AC83-442B-9D5E-75172C86E3DF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19 / 2</t>
        </r>
      </text>
    </comment>
    <comment ref="Z25" authorId="1" shapeId="0" xr:uid="{77306780-D978-4FEA-9888-E4881B9A7923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23 / 2</t>
        </r>
      </text>
    </comment>
    <comment ref="AC25" authorId="0" shapeId="0" xr:uid="{055E255C-7A21-4D3D-A0DA-D531AACF2772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33 / 2</t>
        </r>
      </text>
    </comment>
    <comment ref="AI25" authorId="1" shapeId="0" xr:uid="{B3844841-1445-4A7D-AD51-0045334D4A75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33 / 2</t>
        </r>
      </text>
    </comment>
    <comment ref="AL25" authorId="0" shapeId="0" xr:uid="{07A6393E-B918-4154-BBED-7F6FA22860C2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39 / 2</t>
        </r>
      </text>
    </comment>
    <comment ref="AO25" authorId="1" shapeId="0" xr:uid="{0ECF39FA-E8C1-4892-BE37-400D659E4898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37 / 2</t>
        </r>
      </text>
    </comment>
    <comment ref="AR25" authorId="0" shapeId="0" xr:uid="{05D88636-B305-45FA-8DD2-A5C1ABF953E6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46 / 2</t>
        </r>
      </text>
    </comment>
    <comment ref="AU25" authorId="0" shapeId="0" xr:uid="{A360717F-E839-47A9-B06A-084F255DFF9B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52 / 2</t>
        </r>
      </text>
    </comment>
    <comment ref="AX25" authorId="1" shapeId="0" xr:uid="{00EB07C2-6B91-429D-B4DA-D73D9CEFF226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36 / 2</t>
        </r>
      </text>
    </comment>
    <comment ref="BP25" authorId="0" shapeId="0" xr:uid="{5890BA63-738F-4A77-8E85-E85D193D3030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14 / 2</t>
        </r>
      </text>
    </comment>
    <comment ref="CB25" authorId="1" shapeId="0" xr:uid="{61AACFD8-48B1-4045-A9D2-079761015EFE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39 / 2</t>
        </r>
      </text>
    </comment>
    <comment ref="AC26" authorId="0" shapeId="0" xr:uid="{1564467D-617E-4D85-AAC7-0C46ACDDDC3F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33 / 2</t>
        </r>
      </text>
    </comment>
    <comment ref="AL26" authorId="0" shapeId="0" xr:uid="{2B7FDB96-5572-4615-9044-226A8BA70294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42 / 2</t>
        </r>
      </text>
    </comment>
    <comment ref="AO26" authorId="1" shapeId="0" xr:uid="{34BF1096-B8C6-4DD6-AAEE-26B28AD61E97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40 / 2</t>
        </r>
      </text>
    </comment>
    <comment ref="AU26" authorId="1" shapeId="0" xr:uid="{0969E59E-5629-48C6-8295-CF2C9A1A2108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39 / 2</t>
        </r>
      </text>
    </comment>
    <comment ref="BG26" authorId="0" shapeId="0" xr:uid="{F222822B-690A-473B-AA9F-3EE802BAA1FA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12 / 2</t>
        </r>
      </text>
    </comment>
    <comment ref="BM26" authorId="0" shapeId="0" xr:uid="{7767EAA4-50EA-4581-AAE9-5945627F3735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16 / 2</t>
        </r>
      </text>
    </comment>
    <comment ref="BP26" authorId="0" shapeId="0" xr:uid="{F4009AB2-7521-4F1F-801C-9E19369A43A7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16 / 2</t>
        </r>
      </text>
    </comment>
    <comment ref="BY26" authorId="0" shapeId="0" xr:uid="{4D012111-72A2-4BDD-8B40-778AF1EC1FBB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42 / 2</t>
        </r>
      </text>
    </comment>
    <comment ref="Z27" authorId="1" shapeId="0" xr:uid="{6BCF6F89-EC10-4403-AE90-4C8D29A98287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35 / 2</t>
        </r>
      </text>
    </comment>
    <comment ref="AC27" authorId="0" shapeId="0" xr:uid="{6C71040E-E458-4EE3-B846-0F7AAF7AABC4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48 / 2</t>
        </r>
      </text>
    </comment>
    <comment ref="AF27" authorId="0" shapeId="0" xr:uid="{5479A323-3F3C-452F-9CBA-D61AE1284BE4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38 / 2</t>
        </r>
      </text>
    </comment>
    <comment ref="BD27" authorId="1" shapeId="0" xr:uid="{5B214D2F-0A7D-4D0B-B704-D34F5E3BFBB6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43 / 2</t>
        </r>
      </text>
    </comment>
    <comment ref="BG27" authorId="0" shapeId="0" xr:uid="{07FF675F-7EFE-480E-AC2E-4E18C7D37754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28 / 2</t>
        </r>
      </text>
    </comment>
    <comment ref="BJ27" authorId="1" shapeId="0" xr:uid="{370997A1-FE51-4C39-9421-EE52C2C52D54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46 / 2</t>
        </r>
      </text>
    </comment>
    <comment ref="BM27" authorId="0" shapeId="0" xr:uid="{AEE37483-3734-48DE-A13B-368463D881D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54 / 2</t>
        </r>
      </text>
    </comment>
    <comment ref="BP27" authorId="0" shapeId="0" xr:uid="{C41487FB-4B48-4643-B185-4013A89418B3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26 / 2</t>
        </r>
      </text>
    </comment>
    <comment ref="BY27" authorId="0" shapeId="0" xr:uid="{686AA6BA-B4B9-4191-ABB5-6129EB515F75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14 / 2</t>
        </r>
      </text>
    </comment>
    <comment ref="BG28" authorId="0" shapeId="0" xr:uid="{EE1B394A-36AE-4E26-82D0-85F165525636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39 / 2</t>
        </r>
      </text>
    </comment>
    <comment ref="BJ28" authorId="1" shapeId="0" xr:uid="{535309CE-F141-46FC-8E72-C2838EE3CF67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13 / 2</t>
        </r>
      </text>
    </comment>
    <comment ref="BM28" authorId="0" shapeId="0" xr:uid="{A46D60A9-D7D8-4C64-9FAC-0CA5D7807E4E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24 / 2</t>
        </r>
      </text>
    </comment>
    <comment ref="AC30" authorId="0" shapeId="0" xr:uid="{C011A6AA-5FFE-4FA5-AE7D-0ACB0B9718C3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6 / 2</t>
        </r>
      </text>
    </comment>
    <comment ref="AI30" authorId="1" shapeId="0" xr:uid="{80574BB6-4AF3-4A67-82EA-3B962510E54D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33 / 2</t>
        </r>
      </text>
    </comment>
    <comment ref="AX30" authorId="1" shapeId="0" xr:uid="{F2B6C941-6D78-489A-97D5-265D9706AA14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19 / 2</t>
        </r>
      </text>
    </comment>
    <comment ref="BG30" authorId="0" shapeId="0" xr:uid="{D6EC6872-4548-4FA5-AC9D-4C6B0BBC396F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7 / 2</t>
        </r>
      </text>
    </comment>
    <comment ref="BJ30" authorId="1" shapeId="0" xr:uid="{092886AE-A75F-44F6-9587-38D06ACBA141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19 / 2</t>
        </r>
      </text>
    </comment>
    <comment ref="BV30" authorId="1" shapeId="0" xr:uid="{191C84A4-D608-45BE-8E7C-3B3A65C9A85D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26 / 2</t>
        </r>
      </text>
    </comment>
    <comment ref="T31" authorId="1" shapeId="0" xr:uid="{DD967DED-9A04-46A3-94AC-C03BDBBEA839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34 / 2</t>
        </r>
      </text>
    </comment>
    <comment ref="Z31" authorId="1" shapeId="0" xr:uid="{F6D817DF-C46D-445B-B39E-9D92974115E7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14 / 2</t>
        </r>
      </text>
    </comment>
    <comment ref="AU31" authorId="1" shapeId="0" xr:uid="{6E775349-A67A-41F4-8AB2-0E4B4C38902D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51 / 2</t>
        </r>
      </text>
    </comment>
    <comment ref="AX31" authorId="1" shapeId="0" xr:uid="{D7AF4AD2-494F-417F-AD23-F0FC735504FB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16 / 2</t>
        </r>
      </text>
    </comment>
    <comment ref="BA31" authorId="0" shapeId="0" xr:uid="{631B9DDB-26EB-44A1-BE3D-521BCD9176FA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29 / 2</t>
        </r>
      </text>
    </comment>
    <comment ref="BG31" authorId="0" shapeId="0" xr:uid="{92B24E5F-F322-41B1-8386-6718D299D481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23 / 2</t>
        </r>
      </text>
    </comment>
    <comment ref="BJ31" authorId="1" shapeId="0" xr:uid="{C5E8FBA9-F706-460E-BE16-753445B515C4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46 / 2</t>
        </r>
      </text>
    </comment>
    <comment ref="AF33" authorId="0" shapeId="0" xr:uid="{5E763C9A-3460-432D-9B0A-D08FFABFF423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19 / 2</t>
        </r>
      </text>
    </comment>
    <comment ref="AL33" authorId="0" shapeId="0" xr:uid="{391A331E-C8E1-45D0-A63B-F0674F38DF79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34 / 2</t>
        </r>
      </text>
    </comment>
    <comment ref="R34" authorId="1" shapeId="0" xr:uid="{B9F32595-F7DA-4A34-9D3D-B783E0C9D32A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6 / 2</t>
        </r>
      </text>
    </comment>
    <comment ref="AO34" authorId="1" shapeId="0" xr:uid="{39560EC8-BF66-4B49-BF90-A6B5FE7C4F46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36 / 2</t>
        </r>
      </text>
    </comment>
    <comment ref="AR34" authorId="0" shapeId="0" xr:uid="{94BD8B62-B21A-4098-953E-8721A3CDA883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21 / 2</t>
        </r>
      </text>
    </comment>
    <comment ref="AU34" authorId="0" shapeId="0" xr:uid="{1D716A26-6BAC-4071-9313-520E72540557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31 / 2</t>
        </r>
      </text>
    </comment>
    <comment ref="AX34" authorId="1" shapeId="0" xr:uid="{374F4572-4D98-4378-982E-6D4C0F1FD0ED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27 / 2</t>
        </r>
      </text>
    </comment>
    <comment ref="BD34" authorId="1" shapeId="0" xr:uid="{BFCE534E-A44E-41EF-802B-F66ADD78A6A4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17 / 2</t>
        </r>
      </text>
    </comment>
    <comment ref="BJ34" authorId="1" shapeId="0" xr:uid="{9F5D9B13-DA94-40B8-A9A7-AB8D63AA7610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15 / 2</t>
        </r>
      </text>
    </comment>
    <comment ref="BM34" authorId="0" shapeId="0" xr:uid="{240613D1-8AE0-48A1-B9BE-144629B72EF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21 / 2</t>
        </r>
      </text>
    </comment>
    <comment ref="BP34" authorId="0" shapeId="0" xr:uid="{90985336-6482-47AD-BA0A-58F0B01F083A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43 / 2</t>
        </r>
      </text>
    </comment>
    <comment ref="BS34" authorId="0" shapeId="0" xr:uid="{569D4D21-B740-4B4E-9AC6-73C6FDC8B2D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39 / 2</t>
        </r>
      </text>
    </comment>
    <comment ref="BV34" authorId="1" shapeId="0" xr:uid="{C13438B2-0FFB-4632-B3F5-E905402A1607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36 / 2</t>
        </r>
      </text>
    </comment>
    <comment ref="BY34" authorId="0" shapeId="0" xr:uid="{EEEB741A-B370-4FC0-B884-1359AF9C0A6E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20 / 2 - </t>
        </r>
      </text>
    </comment>
    <comment ref="AO35" authorId="1" shapeId="0" xr:uid="{2DCB0C46-7227-4BF1-9025-21CAD4036B5A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39 / 2</t>
        </r>
      </text>
    </comment>
    <comment ref="AR35" authorId="0" shapeId="0" xr:uid="{04919671-0B21-4CC5-A10A-813800BA5B9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27 / 2</t>
        </r>
      </text>
    </comment>
    <comment ref="BM35" authorId="0" shapeId="0" xr:uid="{2B28A904-84A9-4853-94EB-91F427E8211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51 / 2</t>
        </r>
      </text>
    </comment>
    <comment ref="AX36" authorId="1" shapeId="0" xr:uid="{BFE95B7F-8355-4D51-B560-ACDFE6CE7D56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46 / 2</t>
        </r>
      </text>
    </comment>
    <comment ref="BA36" authorId="0" shapeId="0" xr:uid="{240994AC-6520-41AD-B9FD-CA357216FB8C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36 / 2</t>
        </r>
      </text>
    </comment>
    <comment ref="BJ36" authorId="1" shapeId="0" xr:uid="{85CD1EAB-7ACF-4246-87EE-EC16A4091A1B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45 /2</t>
        </r>
      </text>
    </comment>
    <comment ref="BA37" authorId="0" shapeId="0" xr:uid="{9173ABA7-7AA7-4E56-8DBD-ABAE94BB95EA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18 / 2</t>
        </r>
      </text>
    </comment>
    <comment ref="BM37" authorId="0" shapeId="0" xr:uid="{8C0EED1A-BD63-45B2-B88C-048C24858476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53 / 2</t>
        </r>
      </text>
    </comment>
    <comment ref="AO38" authorId="1" shapeId="0" xr:uid="{60E26B33-3414-416C-A302-05F5E1ED2DBA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23 / 2</t>
        </r>
      </text>
    </comment>
    <comment ref="BA38" authorId="0" shapeId="0" xr:uid="{475DF0BF-9AD9-41C8-B956-144B1E890477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21 / 2</t>
        </r>
      </text>
    </comment>
    <comment ref="BS38" authorId="0" shapeId="0" xr:uid="{00DAA9BE-C225-4052-9BB6-B810B5E2A58C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51 / 2</t>
        </r>
      </text>
    </comment>
    <comment ref="R39" authorId="1" shapeId="0" xr:uid="{E35C3834-F679-46DB-B459-56C31E254CA8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41 / 2</t>
        </r>
      </text>
    </comment>
    <comment ref="W39" authorId="0" shapeId="0" xr:uid="{083EE3D8-0909-4457-BCFA-C2BB83250EF7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43 / 2</t>
        </r>
      </text>
    </comment>
    <comment ref="AI39" authorId="1" shapeId="0" xr:uid="{76F1FBC0-B629-4C17-BAD1-DF834F1BDEB1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23 / 2</t>
        </r>
      </text>
    </comment>
    <comment ref="AO39" authorId="1" shapeId="0" xr:uid="{681C0871-204A-4217-A932-C04A73C78575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45 / 2</t>
        </r>
      </text>
    </comment>
    <comment ref="AR39" authorId="0" shapeId="0" xr:uid="{E43054A6-5B61-4C22-94A8-E5F7D44F2314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23 / 2</t>
        </r>
      </text>
    </comment>
    <comment ref="AU39" authorId="1" shapeId="0" xr:uid="{11887019-9D4C-42A0-A712-E5F486E756FE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42 / 2</t>
        </r>
      </text>
    </comment>
    <comment ref="BD39" authorId="1" shapeId="0" xr:uid="{E37E5D75-FAFF-4CEC-9FAF-F12CE89E4329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17 / 2</t>
        </r>
      </text>
    </comment>
    <comment ref="BG39" authorId="0" shapeId="0" xr:uid="{CC949C9F-E48C-4EC9-ADFE-10D299005256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46 / 2</t>
        </r>
      </text>
    </comment>
    <comment ref="BY40" authorId="0" shapeId="0" xr:uid="{CC3F4446-3D3C-4115-B271-DED8B623CA2C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40 / 2
</t>
        </r>
      </text>
    </comment>
    <comment ref="CB40" authorId="1" shapeId="0" xr:uid="{AE7C0DEE-6FC0-4152-AFA6-D4A09545B799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40 / 2
</t>
        </r>
      </text>
    </comment>
    <comment ref="T42" authorId="0" shapeId="0" xr:uid="{725F9F33-BF46-4E82-BB8F-FE3C28FD2216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47 / 2</t>
        </r>
      </text>
    </comment>
    <comment ref="W42" authorId="0" shapeId="0" xr:uid="{086808E3-7BE7-4DC9-AC52-2FD3ACF7E0B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47 / 2</t>
        </r>
      </text>
    </comment>
    <comment ref="AI42" authorId="1" shapeId="0" xr:uid="{97E140B6-F658-4841-BC5A-4D9EC3A26624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14 / 2</t>
        </r>
      </text>
    </comment>
    <comment ref="BG43" authorId="0" shapeId="0" xr:uid="{061669AF-2E06-473D-940B-777E336FD832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54 / 2</t>
        </r>
      </text>
    </comment>
    <comment ref="BP43" authorId="0" shapeId="0" xr:uid="{194C3C88-3DB1-4A41-AB68-E2B092427B80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25 / 2</t>
        </r>
      </text>
    </comment>
    <comment ref="AO45" authorId="1" shapeId="0" xr:uid="{F3F1E00C-3FD6-4EF0-BB18-27040546F6A5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46 / 2</t>
        </r>
      </text>
    </comment>
    <comment ref="AU45" authorId="0" shapeId="0" xr:uid="{2E23AD9A-36A3-467A-BF61-EF84F42E8AE9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46 / 2</t>
        </r>
      </text>
    </comment>
    <comment ref="BJ46" authorId="1" shapeId="0" xr:uid="{D7D39E65-0286-4892-8BA8-6059D88A0861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33 / 2</t>
        </r>
      </text>
    </comment>
    <comment ref="BM46" authorId="0" shapeId="0" xr:uid="{93310660-EDFB-4F68-9EFC-26BFB4B6C92C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47 / 2</t>
        </r>
      </text>
    </comment>
    <comment ref="CB46" authorId="1" shapeId="0" xr:uid="{B46E8383-DB63-4E53-8115-1673011B96DE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39 / 2</t>
        </r>
      </text>
    </comment>
    <comment ref="W47" authorId="0" shapeId="0" xr:uid="{0B40E762-CDAE-4C03-8C37-F47A9A56527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15 / 2</t>
        </r>
      </text>
    </comment>
    <comment ref="BP48" authorId="0" shapeId="0" xr:uid="{95EC4FA2-C2B8-43C5-AD35-A297613BEA7B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30 / 2
</t>
        </r>
      </text>
    </comment>
    <comment ref="BY48" authorId="0" shapeId="0" xr:uid="{534146E8-6A2F-4C8A-8955-0379703E3F07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42 / 2</t>
        </r>
      </text>
    </comment>
    <comment ref="Z49" authorId="1" shapeId="0" xr:uid="{66D15980-2FBA-44DA-8473-F2FEBAA48BE7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23 / 2</t>
        </r>
      </text>
    </comment>
    <comment ref="AF49" authorId="0" shapeId="0" xr:uid="{42026617-598E-4F3F-A41E-74609889B150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27 / 2</t>
        </r>
      </text>
    </comment>
    <comment ref="AI49" authorId="1" shapeId="0" xr:uid="{E4A34703-01B0-4A10-9C56-3683B0AE4564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28 / 2
</t>
        </r>
      </text>
    </comment>
    <comment ref="AL49" authorId="0" shapeId="0" xr:uid="{5181B82F-512E-4EB7-9786-617C72C37166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36 / 2</t>
        </r>
      </text>
    </comment>
    <comment ref="BS52" authorId="0" shapeId="0" xr:uid="{43DD5869-74F2-4260-AD02-1C95914EE91E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43 / 2</t>
        </r>
      </text>
    </comment>
    <comment ref="BY52" authorId="0" shapeId="0" xr:uid="{BBAA53BA-3F98-4B10-BB8A-3E2DCB587BFD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24 / 2</t>
        </r>
      </text>
    </comment>
    <comment ref="CB52" authorId="1" shapeId="0" xr:uid="{94EC3C4F-6E7F-4C39-9F80-1484E90F95A0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42 / 2</t>
        </r>
      </text>
    </comment>
    <comment ref="BS53" authorId="0" shapeId="0" xr:uid="{7DFA9DF3-F957-43AF-AD17-9D12AEEC4742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33 / 2</t>
        </r>
      </text>
    </comment>
    <comment ref="CB53" authorId="1" shapeId="0" xr:uid="{4190E8F3-70E9-40C6-995F-C2E84F871676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44 / 2</t>
        </r>
      </text>
    </comment>
    <comment ref="BM55" authorId="0" shapeId="0" xr:uid="{383B314B-BB86-473D-B678-FEE016EC94CC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22 / 2</t>
        </r>
      </text>
    </comment>
    <comment ref="BJ56" authorId="1" shapeId="0" xr:uid="{FA14301D-F260-4527-B1E7-4683DDBAFEF8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43 / 2</t>
        </r>
      </text>
    </comment>
    <comment ref="BS56" authorId="0" shapeId="0" xr:uid="{433C1D12-5754-4130-9651-DBD9D6C53DF5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50 / 2</t>
        </r>
      </text>
    </comment>
    <comment ref="BS58" authorId="0" shapeId="0" xr:uid="{F4C1B4F3-7A98-4717-8A9C-28764BC02F15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26 / 2</t>
        </r>
      </text>
    </comment>
    <comment ref="BY59" authorId="0" shapeId="0" xr:uid="{C809B907-3DD6-4BC8-A729-80F407A6CFDF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36 / 2</t>
        </r>
      </text>
    </comment>
    <comment ref="BD60" authorId="1" shapeId="0" xr:uid="{C2B20837-AA09-4638-8651-9D387F4D7524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29 / 2
</t>
        </r>
      </text>
    </comment>
    <comment ref="BM60" authorId="0" shapeId="0" xr:uid="{7E056924-5E7B-4F1F-AD07-AD9EF17AF7F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31 / 2</t>
        </r>
      </text>
    </comment>
    <comment ref="BS60" authorId="0" shapeId="0" xr:uid="{91DD624C-81E3-46CA-B0DF-F99CD783544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31 / 2</t>
        </r>
      </text>
    </comment>
    <comment ref="BV60" authorId="1" shapeId="0" xr:uid="{4F532DEF-690A-496D-92FE-7CDE30694BE9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32 / 2</t>
        </r>
      </text>
    </comment>
    <comment ref="BY60" authorId="0" shapeId="0" xr:uid="{FD982ED5-97DB-4B34-A516-368FE729D2E6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41 / 2</t>
        </r>
      </text>
    </comment>
    <comment ref="AU61" authorId="1" shapeId="0" xr:uid="{F6277B25-9890-4098-9798-B97FE5687D0B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43 / 2</t>
        </r>
      </text>
    </comment>
    <comment ref="BG62" authorId="0" shapeId="0" xr:uid="{4AC8009E-F090-4CC0-9B94-A095E3F46B96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23 / 2</t>
        </r>
      </text>
    </comment>
    <comment ref="BS62" authorId="0" shapeId="0" xr:uid="{DA94D0D8-8769-4DFE-BD20-3E9215004BB0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28 / 2</t>
        </r>
      </text>
    </comment>
    <comment ref="CB62" authorId="1" shapeId="0" xr:uid="{2E190548-8A26-45C6-9C2C-8D57899D5BF8}">
      <text>
        <r>
          <rPr>
            <b/>
            <sz val="9"/>
            <color indexed="81"/>
            <rFont val="Tahoma"/>
            <charset val="1"/>
          </rPr>
          <t>sarria31 roig:</t>
        </r>
        <r>
          <rPr>
            <sz val="9"/>
            <color indexed="81"/>
            <rFont val="Tahoma"/>
            <charset val="1"/>
          </rPr>
          <t xml:space="preserve">
36 / 2</t>
        </r>
      </text>
    </comment>
    <comment ref="W66" authorId="0" shapeId="0" xr:uid="{8DFA4609-4C66-4C7C-999B-B2C1E2B290B4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28 / 2</t>
        </r>
      </text>
    </comment>
    <comment ref="AX66" authorId="1" shapeId="0" xr:uid="{682917B6-1159-4614-BB72-6305A845C945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31 / 2</t>
        </r>
      </text>
    </comment>
    <comment ref="BD66" authorId="1" shapeId="0" xr:uid="{6F4452A5-57F6-443C-A9BF-29C6E6A50C8E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46 / 2</t>
        </r>
      </text>
    </comment>
    <comment ref="BS68" authorId="0" shapeId="0" xr:uid="{6E93786C-2392-4E34-A833-1DB0B650D43D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23 / 2</t>
        </r>
      </text>
    </comment>
    <comment ref="BY68" authorId="0" shapeId="0" xr:uid="{971A8469-BBCD-40AF-974E-FFC6EF49E36B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20 / 2</t>
        </r>
      </text>
    </comment>
    <comment ref="T69" authorId="1" shapeId="0" xr:uid="{FE0C11CB-737F-48A3-B705-6AA263DE2483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37 / 2
</t>
        </r>
      </text>
    </comment>
    <comment ref="BS76" authorId="0" shapeId="0" xr:uid="{434DB559-A8CE-45FD-AEAF-F5D98445D77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45 / 2</t>
        </r>
      </text>
    </comment>
    <comment ref="R79" authorId="1" shapeId="0" xr:uid="{3DB85EBD-DE79-4C38-81E5-F879E9BE90FA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27 / 2</t>
        </r>
      </text>
    </comment>
    <comment ref="BY82" authorId="0" shapeId="0" xr:uid="{14438087-17D3-4272-9C83-D4FEC36D933B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96 / 2 - DQ im Finale</t>
        </r>
      </text>
    </comment>
    <comment ref="R84" authorId="1" shapeId="0" xr:uid="{08615716-AF9E-4279-A3A4-29AA7BCF98C2}">
      <text>
        <r>
          <rPr>
            <b/>
            <sz val="9"/>
            <color indexed="81"/>
            <rFont val="Tahoma"/>
            <family val="2"/>
          </rPr>
          <t>sarria31 roig:</t>
        </r>
        <r>
          <rPr>
            <sz val="9"/>
            <color indexed="81"/>
            <rFont val="Tahoma"/>
            <family val="2"/>
          </rPr>
          <t xml:space="preserve">
13 / 2</t>
        </r>
      </text>
    </comment>
    <comment ref="BP86" authorId="0" shapeId="0" xr:uid="{8108C896-4D3F-4D88-8AB2-733978673B98}">
      <text>
        <r>
          <rPr>
            <b/>
            <sz val="9"/>
            <color indexed="81"/>
            <rFont val="Segoe UI"/>
            <family val="2"/>
          </rPr>
          <t>Lutz Bleckmann:</t>
        </r>
        <r>
          <rPr>
            <sz val="9"/>
            <color indexed="81"/>
            <rFont val="Segoe UI"/>
            <family val="2"/>
          </rPr>
          <t xml:space="preserve">
4 / 2</t>
        </r>
      </text>
    </comment>
    <comment ref="BY87" authorId="0" shapeId="0" xr:uid="{4A043EC0-B2CB-4E4D-BD4E-DF8BB667284F}">
      <text>
        <r>
          <rPr>
            <b/>
            <sz val="9"/>
            <color indexed="81"/>
            <rFont val="Segoe UI"/>
            <charset val="1"/>
          </rPr>
          <t>Lutz Bleckmann:</t>
        </r>
        <r>
          <rPr>
            <sz val="9"/>
            <color indexed="81"/>
            <rFont val="Segoe UI"/>
            <charset val="1"/>
          </rPr>
          <t xml:space="preserve">
DQ, no voting</t>
        </r>
      </text>
    </comment>
  </commentList>
</comments>
</file>

<file path=xl/sharedStrings.xml><?xml version="1.0" encoding="utf-8"?>
<sst xmlns="http://schemas.openxmlformats.org/spreadsheetml/2006/main" count="2215" uniqueCount="221">
  <si>
    <t>Average</t>
  </si>
  <si>
    <t>Ranking</t>
  </si>
  <si>
    <t>↑</t>
  </si>
  <si>
    <t>↓</t>
  </si>
  <si>
    <t>Owen Jack Dearnaley</t>
  </si>
  <si>
    <t>Lutz Bleckmann</t>
  </si>
  <si>
    <t>France</t>
  </si>
  <si>
    <t>Andorra</t>
  </si>
  <si>
    <t>Germany</t>
  </si>
  <si>
    <t>Ireland</t>
  </si>
  <si>
    <t>Netherlands</t>
  </si>
  <si>
    <t>Australia</t>
  </si>
  <si>
    <t>Phil Bailey</t>
  </si>
  <si>
    <t>Sweden</t>
  </si>
  <si>
    <t>Patrycja Ava Kasperkiewicz</t>
  </si>
  <si>
    <t>Gerrit Boogaard</t>
  </si>
  <si>
    <t>Israel</t>
  </si>
  <si>
    <t>Serbia</t>
  </si>
  <si>
    <t>Slovakia</t>
  </si>
  <si>
    <t>Giovanni Affronte</t>
  </si>
  <si>
    <t>Greece</t>
  </si>
  <si>
    <t>Italy</t>
  </si>
  <si>
    <t xml:space="preserve"> </t>
  </si>
  <si>
    <t>Mathias Christiansson</t>
  </si>
  <si>
    <t>Bulgaria</t>
  </si>
  <si>
    <t>Sven Gessinger</t>
  </si>
  <si>
    <t>Azerbaijan</t>
  </si>
  <si>
    <t>Spain</t>
  </si>
  <si>
    <t>Ukraine</t>
  </si>
  <si>
    <t>Richard Cox</t>
  </si>
  <si>
    <t>Poland</t>
  </si>
  <si>
    <t>EuroMusic Song Contest- Statistics</t>
  </si>
  <si>
    <t>Hendrik Wolff</t>
  </si>
  <si>
    <t>Stefano Di Betta</t>
  </si>
  <si>
    <t>Sven Biwald</t>
  </si>
  <si>
    <t xml:space="preserve">Adnan Laoudy </t>
  </si>
  <si>
    <t>Martin Carlsholt Unger</t>
  </si>
  <si>
    <t>FabioMassimo Falchi</t>
  </si>
  <si>
    <t>Paul Didden</t>
  </si>
  <si>
    <t>Santi Balderas Blanco</t>
  </si>
  <si>
    <t>Raúl Mañas</t>
  </si>
  <si>
    <t>Points</t>
  </si>
  <si>
    <t>Alan Bond</t>
  </si>
  <si>
    <t>Belarus</t>
  </si>
  <si>
    <t>SF-13</t>
  </si>
  <si>
    <t>Kazakhstan</t>
  </si>
  <si>
    <t>Ivats Veselinov</t>
  </si>
  <si>
    <t>Adrian Refalo</t>
  </si>
  <si>
    <t>Malta</t>
  </si>
  <si>
    <t>Emanuel Filipe</t>
  </si>
  <si>
    <t>Armenia</t>
  </si>
  <si>
    <t>SF-15</t>
  </si>
  <si>
    <t>Katrin Born</t>
  </si>
  <si>
    <t>Switzerland</t>
  </si>
  <si>
    <t>Jarohn Efha</t>
  </si>
  <si>
    <t>Luxembourg</t>
  </si>
  <si>
    <t>Denmark</t>
  </si>
  <si>
    <t>Imke Mohrmann</t>
  </si>
  <si>
    <t>United Kingdom</t>
  </si>
  <si>
    <t>José Mora</t>
  </si>
  <si>
    <t>Norway</t>
  </si>
  <si>
    <t>Iceland</t>
  </si>
  <si>
    <t>SF-17</t>
  </si>
  <si>
    <t>Despina Kantziki</t>
  </si>
  <si>
    <t>SF-16</t>
  </si>
  <si>
    <t>SF-14</t>
  </si>
  <si>
    <t>Croatia</t>
  </si>
  <si>
    <t>Mile Gojcevic</t>
  </si>
  <si>
    <t>Russia</t>
  </si>
  <si>
    <t>Portugal</t>
  </si>
  <si>
    <t>Keiron Lynch</t>
  </si>
  <si>
    <t>Richard Triendl</t>
  </si>
  <si>
    <t>Austria</t>
  </si>
  <si>
    <t>Berkay Cetin</t>
  </si>
  <si>
    <t>Turkey</t>
  </si>
  <si>
    <t>Michalis Terzis</t>
  </si>
  <si>
    <t>Lithuania</t>
  </si>
  <si>
    <t>Sven van der Lelie</t>
  </si>
  <si>
    <t>Latvia</t>
  </si>
  <si>
    <t>Christian Sandmann</t>
  </si>
  <si>
    <t>Düsseldorf</t>
  </si>
  <si>
    <t>Copenhagen</t>
  </si>
  <si>
    <t>Monaco</t>
  </si>
  <si>
    <t>Lebanon</t>
  </si>
  <si>
    <t>Moldova</t>
  </si>
  <si>
    <t>Belgium</t>
  </si>
  <si>
    <t>North Macedonia</t>
  </si>
  <si>
    <t>San Marino</t>
  </si>
  <si>
    <t>Cyprus</t>
  </si>
  <si>
    <t>Alex Rivers</t>
  </si>
  <si>
    <t>André Henriques</t>
  </si>
  <si>
    <t>Morocco</t>
  </si>
  <si>
    <t>Christos Triantafillou</t>
  </si>
  <si>
    <t>Albania</t>
  </si>
  <si>
    <t>Nijat Badalov</t>
  </si>
  <si>
    <t>Quim Amorós Le-Roux</t>
  </si>
  <si>
    <t>Nargiz Alizada</t>
  </si>
  <si>
    <t>Finland</t>
  </si>
  <si>
    <t>Ricardo Gomes</t>
  </si>
  <si>
    <t>SF-18</t>
  </si>
  <si>
    <t>DQ</t>
  </si>
  <si>
    <t xml:space="preserve"> ↓</t>
  </si>
  <si>
    <t xml:space="preserve"> ↔</t>
  </si>
  <si>
    <t>Romania</t>
  </si>
  <si>
    <t>Czechia</t>
  </si>
  <si>
    <t>Mauro Correia</t>
  </si>
  <si>
    <t>Joseph Cruz</t>
  </si>
  <si>
    <t>Montenegro</t>
  </si>
  <si>
    <t>Hungary</t>
  </si>
  <si>
    <t>Estonia</t>
  </si>
  <si>
    <t>Egypt</t>
  </si>
  <si>
    <t>Pablo Jaime</t>
  </si>
  <si>
    <t>Rui Reis</t>
  </si>
  <si>
    <t>Senne Mommens</t>
  </si>
  <si>
    <t>Christoph Andrianos</t>
  </si>
  <si>
    <t>Paolo Bortoli</t>
  </si>
  <si>
    <t>SF-19</t>
  </si>
  <si>
    <t>SF-20</t>
  </si>
  <si>
    <t>Frankfurt</t>
  </si>
  <si>
    <t>Prague</t>
  </si>
  <si>
    <t>Bosnia-Herz.</t>
  </si>
  <si>
    <t>John Blue</t>
  </si>
  <si>
    <t>Luis Coelho</t>
  </si>
  <si>
    <t>Argiris Maniotas</t>
  </si>
  <si>
    <t>Andrianna Gkinosati</t>
  </si>
  <si>
    <t>Limassol</t>
  </si>
  <si>
    <t>Milano</t>
  </si>
  <si>
    <t>Slovenia</t>
  </si>
  <si>
    <t>Francesco Perrone</t>
  </si>
  <si>
    <t>Jesus Santamaria Rodriguez</t>
  </si>
  <si>
    <t>Andrew Korypas</t>
  </si>
  <si>
    <t>Edu Padrós Creus</t>
  </si>
  <si>
    <t>Gentrit Kastrati</t>
  </si>
  <si>
    <t>Joaquin Montesinos</t>
  </si>
  <si>
    <t>Luke Woods</t>
  </si>
  <si>
    <t>Tomislav Roso</t>
  </si>
  <si>
    <t>Bosnia &amp; Herzeg.</t>
  </si>
  <si>
    <t>Points in</t>
  </si>
  <si>
    <t>SF-21</t>
  </si>
  <si>
    <t>Jordan</t>
  </si>
  <si>
    <t>Georgia</t>
  </si>
  <si>
    <t>Tunesia</t>
  </si>
  <si>
    <t>Chisinau</t>
  </si>
  <si>
    <t>Gabriel Yau</t>
  </si>
  <si>
    <t xml:space="preserve">Germany </t>
  </si>
  <si>
    <t>Tom Jan</t>
  </si>
  <si>
    <t>Bosnia &amp; Herzegovina</t>
  </si>
  <si>
    <t>Fábio Cuau-Boukentar</t>
  </si>
  <si>
    <t>Rodrigo Erazo</t>
  </si>
  <si>
    <t>RET</t>
  </si>
  <si>
    <t>Dublin</t>
  </si>
  <si>
    <t>Luxemburg</t>
  </si>
  <si>
    <t>Maurice Dupont</t>
  </si>
  <si>
    <t>Total</t>
  </si>
  <si>
    <t>Points EMSC</t>
  </si>
  <si>
    <t>Stefan Schneider</t>
  </si>
  <si>
    <t>Pavel Todorov</t>
  </si>
  <si>
    <t>Florenz</t>
  </si>
  <si>
    <t>Utd. Kingdom</t>
  </si>
  <si>
    <t>Zé Lança</t>
  </si>
  <si>
    <t>Limerick</t>
  </si>
  <si>
    <t>Herning</t>
  </si>
  <si>
    <t>EMSC1-Host City</t>
  </si>
  <si>
    <t>EMSC2-Host City</t>
  </si>
  <si>
    <t>EMSC3-Host City</t>
  </si>
  <si>
    <t>EMSC4-Host City</t>
  </si>
  <si>
    <t>EMSC5-Host City</t>
  </si>
  <si>
    <t>EMSC6-Host City</t>
  </si>
  <si>
    <t>EMSC7-Host City</t>
  </si>
  <si>
    <t>EMSC8-Host City</t>
  </si>
  <si>
    <t>EMSC9-Host City</t>
  </si>
  <si>
    <t>EMSC10-Host City</t>
  </si>
  <si>
    <t>Bratislava</t>
  </si>
  <si>
    <t>EMSC-11 Host City</t>
  </si>
  <si>
    <t>EMSC-12 Host City</t>
  </si>
  <si>
    <t>EMSC-13 Host City</t>
  </si>
  <si>
    <t xml:space="preserve">SF-15 </t>
  </si>
  <si>
    <t>Nicosia</t>
  </si>
  <si>
    <t>Jonathan Zuñiga</t>
  </si>
  <si>
    <t>EMSC-15 Host City</t>
  </si>
  <si>
    <t>EMSC-14 Host City</t>
  </si>
  <si>
    <t>Sedat Can</t>
  </si>
  <si>
    <t xml:space="preserve">Sweden </t>
  </si>
  <si>
    <t xml:space="preserve">Azerbaijan </t>
  </si>
  <si>
    <t>EMSC-16 Host City</t>
  </si>
  <si>
    <t xml:space="preserve">Denmark </t>
  </si>
  <si>
    <t>Alexandru Buraga</t>
  </si>
  <si>
    <t>EMSC-17 Host City</t>
  </si>
  <si>
    <t>Tunisia</t>
  </si>
  <si>
    <t>Valentin Durchev</t>
  </si>
  <si>
    <t>Oslo</t>
  </si>
  <si>
    <t>Joeri Groen</t>
  </si>
  <si>
    <t>Toni Nikolov</t>
  </si>
  <si>
    <t>EMSC-18 Host City</t>
  </si>
  <si>
    <t>EMSC-19 Host City</t>
  </si>
  <si>
    <t>Manchester</t>
  </si>
  <si>
    <t>Bergen</t>
  </si>
  <si>
    <t>EMSC-20 Host City</t>
  </si>
  <si>
    <t>Utd.Kingdom</t>
  </si>
  <si>
    <t>SF-11</t>
  </si>
  <si>
    <t>SF-12</t>
  </si>
  <si>
    <t>Martti Immonen</t>
  </si>
  <si>
    <t>Sebastian Biernat</t>
  </si>
  <si>
    <t>Benedek Major</t>
  </si>
  <si>
    <t>Edgar Alacran Colotl</t>
  </si>
  <si>
    <t>Pesaro</t>
  </si>
  <si>
    <t>EMSC-21 Host City</t>
  </si>
  <si>
    <t>SF- 15</t>
  </si>
  <si>
    <t>Kyiv</t>
  </si>
  <si>
    <t>Piotr Niedźwiedź</t>
  </si>
  <si>
    <t>Sebastián Contarino</t>
  </si>
  <si>
    <t>Hayden Cotton</t>
  </si>
  <si>
    <t>EMSC-22 Host City</t>
  </si>
  <si>
    <t>Dimitris Vedouras</t>
  </si>
  <si>
    <t>Matthew Chricop</t>
  </si>
  <si>
    <t>Mike Smith</t>
  </si>
  <si>
    <t>Steven Procter</t>
  </si>
  <si>
    <t xml:space="preserve">Lisbon </t>
  </si>
  <si>
    <t>EMSC-23 Host City</t>
  </si>
  <si>
    <t>Algeria</t>
  </si>
  <si>
    <t>Standings : After EMSC2503 (23rd contest)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</si>
</sst>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Bahnschrift"/>
      <family val="2"/>
    </font>
    <font>
      <b/>
      <sz val="11"/>
      <color theme="1"/>
      <name val="Calibri"/>
      <family val="2"/>
    </font>
    <font>
      <sz val="11"/>
      <color theme="1"/>
      <name val="Berlin Sans FB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Bahnschrift SemiBold"/>
      <family val="2"/>
    </font>
    <font>
      <sz val="11"/>
      <color theme="1"/>
      <name val="Bahnschrift SemiCondensed"/>
      <family val="2"/>
    </font>
    <font>
      <sz val="11"/>
      <name val="Bahnschrift SemiCondensed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Bahnschrift SemiBold SemiConde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Bahnschrift SemiBold Condensed"/>
      <family val="2"/>
    </font>
    <font>
      <sz val="11"/>
      <color theme="1"/>
      <name val="Bahnschrift Condensed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Bahnschrift Condensed"/>
      <family val="2"/>
    </font>
    <font>
      <sz val="11"/>
      <name val="Calibri"/>
      <family val="2"/>
      <scheme val="minor"/>
    </font>
    <font>
      <sz val="11"/>
      <name val="Bahnschrift"/>
      <family val="2"/>
    </font>
    <font>
      <b/>
      <sz val="11"/>
      <color theme="1"/>
      <name val="Bahnschrift SemiBold Condensed"/>
      <family val="2"/>
    </font>
    <font>
      <b/>
      <sz val="11"/>
      <name val="Bahnschrift SemiBold Condensed"/>
      <family val="2"/>
    </font>
    <font>
      <sz val="11"/>
      <color theme="1"/>
      <name val="Bahnschrift"/>
      <family val="2"/>
    </font>
    <font>
      <i/>
      <sz val="10"/>
      <color theme="1"/>
      <name val="Bahnschrift"/>
      <family val="2"/>
    </font>
    <font>
      <i/>
      <sz val="10"/>
      <color theme="1"/>
      <name val="Calibri"/>
      <family val="2"/>
      <scheme val="minor"/>
    </font>
    <font>
      <b/>
      <sz val="11"/>
      <color rgb="FFFF0000"/>
      <name val="Bahnschrift SemiBold Condensed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8" fillId="5" borderId="5" xfId="0" applyNumberFormat="1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0" fillId="4" borderId="4" xfId="0" applyFill="1" applyBorder="1"/>
    <xf numFmtId="164" fontId="4" fillId="5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" fontId="4" fillId="5" borderId="5" xfId="0" applyNumberFormat="1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64" fontId="8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14" fillId="6" borderId="3" xfId="0" applyNumberFormat="1" applyFont="1" applyFill="1" applyBorder="1" applyAlignment="1">
      <alignment horizontal="center"/>
    </xf>
    <xf numFmtId="164" fontId="14" fillId="6" borderId="5" xfId="0" applyNumberFormat="1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164" fontId="14" fillId="6" borderId="7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1" fontId="4" fillId="6" borderId="3" xfId="0" applyNumberFormat="1" applyFont="1" applyFill="1" applyBorder="1" applyAlignment="1">
      <alignment horizontal="center"/>
    </xf>
    <xf numFmtId="1" fontId="4" fillId="6" borderId="5" xfId="0" applyNumberFormat="1" applyFon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0" fontId="0" fillId="0" borderId="4" xfId="0" applyBorder="1"/>
    <xf numFmtId="164" fontId="0" fillId="7" borderId="5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4" fontId="14" fillId="7" borderId="3" xfId="0" applyNumberFormat="1" applyFon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14" fillId="7" borderId="3" xfId="0" applyNumberFormat="1" applyFon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0" fontId="0" fillId="0" borderId="5" xfId="0" applyBorder="1"/>
    <xf numFmtId="0" fontId="0" fillId="6" borderId="4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14" fillId="7" borderId="15" xfId="0" applyNumberFormat="1" applyFon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64" fontId="14" fillId="8" borderId="3" xfId="0" applyNumberFormat="1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164" fontId="14" fillId="8" borderId="4" xfId="0" applyNumberFormat="1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1" fontId="14" fillId="8" borderId="3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15" xfId="0" applyBorder="1"/>
    <xf numFmtId="0" fontId="0" fillId="0" borderId="3" xfId="0" applyBorder="1"/>
    <xf numFmtId="164" fontId="0" fillId="9" borderId="3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4" xfId="0" applyNumberForma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64" fontId="17" fillId="10" borderId="3" xfId="0" applyNumberFormat="1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7" fillId="10" borderId="7" xfId="0" applyFont="1" applyFill="1" applyBorder="1" applyAlignment="1">
      <alignment horizontal="center"/>
    </xf>
    <xf numFmtId="164" fontId="17" fillId="10" borderId="7" xfId="0" applyNumberFormat="1" applyFont="1" applyFill="1" applyBorder="1" applyAlignment="1">
      <alignment horizontal="center"/>
    </xf>
    <xf numFmtId="164" fontId="17" fillId="10" borderId="4" xfId="0" applyNumberFormat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1" fontId="17" fillId="10" borderId="3" xfId="0" applyNumberFormat="1" applyFon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17" fillId="10" borderId="6" xfId="0" applyNumberFormat="1" applyFon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17" fillId="11" borderId="3" xfId="0" applyNumberFormat="1" applyFont="1" applyFill="1" applyBorder="1" applyAlignment="1">
      <alignment horizontal="center"/>
    </xf>
    <xf numFmtId="164" fontId="17" fillId="11" borderId="4" xfId="0" applyNumberFormat="1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164" fontId="17" fillId="11" borderId="16" xfId="0" applyNumberFormat="1" applyFont="1" applyFill="1" applyBorder="1" applyAlignment="1">
      <alignment horizontal="center"/>
    </xf>
    <xf numFmtId="164" fontId="0" fillId="11" borderId="3" xfId="0" applyNumberForma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64" fontId="0" fillId="11" borderId="16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center"/>
    </xf>
    <xf numFmtId="1" fontId="17" fillId="11" borderId="3" xfId="0" applyNumberFormat="1" applyFont="1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1" fontId="17" fillId="11" borderId="4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" fontId="2" fillId="9" borderId="4" xfId="0" applyNumberFormat="1" applyFont="1" applyFill="1" applyBorder="1" applyAlignment="1">
      <alignment horizontal="center"/>
    </xf>
    <xf numFmtId="164" fontId="17" fillId="12" borderId="3" xfId="0" applyNumberFormat="1" applyFont="1" applyFill="1" applyBorder="1" applyAlignment="1">
      <alignment horizontal="center"/>
    </xf>
    <xf numFmtId="164" fontId="0" fillId="12" borderId="3" xfId="0" applyNumberFormat="1" applyFill="1" applyBorder="1" applyAlignment="1">
      <alignment horizontal="center"/>
    </xf>
    <xf numFmtId="164" fontId="18" fillId="12" borderId="3" xfId="0" applyNumberFormat="1" applyFont="1" applyFill="1" applyBorder="1" applyAlignment="1">
      <alignment horizontal="center"/>
    </xf>
    <xf numFmtId="164" fontId="17" fillId="12" borderId="4" xfId="0" applyNumberFormat="1" applyFont="1" applyFill="1" applyBorder="1" applyAlignment="1">
      <alignment horizontal="center"/>
    </xf>
    <xf numFmtId="164" fontId="0" fillId="12" borderId="4" xfId="0" applyNumberFormat="1" applyFill="1" applyBorder="1" applyAlignment="1">
      <alignment horizontal="center"/>
    </xf>
    <xf numFmtId="164" fontId="18" fillId="12" borderId="4" xfId="0" applyNumberFormat="1" applyFont="1" applyFill="1" applyBorder="1" applyAlignment="1">
      <alignment horizontal="center"/>
    </xf>
    <xf numFmtId="0" fontId="17" fillId="12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164" fontId="17" fillId="12" borderId="16" xfId="0" applyNumberFormat="1" applyFont="1" applyFill="1" applyBorder="1" applyAlignment="1">
      <alignment horizontal="center"/>
    </xf>
    <xf numFmtId="164" fontId="0" fillId="12" borderId="16" xfId="0" applyNumberFormat="1" applyFill="1" applyBorder="1" applyAlignment="1">
      <alignment horizontal="center"/>
    </xf>
    <xf numFmtId="164" fontId="18" fillId="12" borderId="16" xfId="0" applyNumberFormat="1" applyFont="1" applyFill="1" applyBorder="1" applyAlignment="1">
      <alignment horizontal="center"/>
    </xf>
    <xf numFmtId="1" fontId="18" fillId="12" borderId="3" xfId="0" applyNumberFormat="1" applyFont="1" applyFill="1" applyBorder="1" applyAlignment="1">
      <alignment horizontal="center"/>
    </xf>
    <xf numFmtId="1" fontId="0" fillId="12" borderId="3" xfId="0" applyNumberFormat="1" applyFill="1" applyBorder="1" applyAlignment="1">
      <alignment horizontal="center"/>
    </xf>
    <xf numFmtId="1" fontId="0" fillId="12" borderId="4" xfId="0" applyNumberFormat="1" applyFill="1" applyBorder="1" applyAlignment="1">
      <alignment horizontal="center"/>
    </xf>
    <xf numFmtId="1" fontId="18" fillId="12" borderId="4" xfId="0" applyNumberFormat="1" applyFont="1" applyFill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0" fontId="0" fillId="8" borderId="3" xfId="0" applyFill="1" applyBorder="1"/>
    <xf numFmtId="1" fontId="14" fillId="8" borderId="4" xfId="0" applyNumberFormat="1" applyFont="1" applyFill="1" applyBorder="1" applyAlignment="1">
      <alignment horizontal="center"/>
    </xf>
    <xf numFmtId="0" fontId="14" fillId="8" borderId="3" xfId="0" applyFont="1" applyFill="1" applyBorder="1"/>
    <xf numFmtId="164" fontId="14" fillId="6" borderId="4" xfId="0" applyNumberFormat="1" applyFon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17" fillId="13" borderId="3" xfId="0" applyNumberFormat="1" applyFont="1" applyFill="1" applyBorder="1" applyAlignment="1">
      <alignment horizontal="center"/>
    </xf>
    <xf numFmtId="164" fontId="17" fillId="13" borderId="4" xfId="0" applyNumberFormat="1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/>
    </xf>
    <xf numFmtId="164" fontId="17" fillId="13" borderId="16" xfId="0" applyNumberFormat="1" applyFont="1" applyFill="1" applyBorder="1" applyAlignment="1">
      <alignment horizontal="center"/>
    </xf>
    <xf numFmtId="1" fontId="0" fillId="13" borderId="3" xfId="0" applyNumberFormat="1" applyFill="1" applyBorder="1" applyAlignment="1">
      <alignment horizontal="center"/>
    </xf>
    <xf numFmtId="1" fontId="19" fillId="13" borderId="3" xfId="0" applyNumberFormat="1" applyFont="1" applyFill="1" applyBorder="1" applyAlignment="1">
      <alignment horizontal="center"/>
    </xf>
    <xf numFmtId="164" fontId="19" fillId="13" borderId="3" xfId="0" applyNumberFormat="1" applyFont="1" applyFill="1" applyBorder="1" applyAlignment="1">
      <alignment horizontal="center"/>
    </xf>
    <xf numFmtId="1" fontId="19" fillId="13" borderId="3" xfId="0" applyNumberFormat="1" applyFont="1" applyFill="1" applyBorder="1" applyAlignment="1">
      <alignment horizontal="left" indent="2"/>
    </xf>
    <xf numFmtId="1" fontId="17" fillId="13" borderId="3" xfId="0" applyNumberFormat="1" applyFont="1" applyFill="1" applyBorder="1" applyAlignment="1">
      <alignment horizontal="center"/>
    </xf>
    <xf numFmtId="164" fontId="19" fillId="13" borderId="4" xfId="0" applyNumberFormat="1" applyFont="1" applyFill="1" applyBorder="1" applyAlignment="1">
      <alignment horizontal="center"/>
    </xf>
    <xf numFmtId="1" fontId="17" fillId="13" borderId="4" xfId="0" applyNumberFormat="1" applyFont="1" applyFill="1" applyBorder="1" applyAlignment="1">
      <alignment horizontal="center"/>
    </xf>
    <xf numFmtId="0" fontId="0" fillId="3" borderId="19" xfId="0" applyFill="1" applyBorder="1"/>
    <xf numFmtId="164" fontId="0" fillId="6" borderId="16" xfId="0" applyNumberForma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164" fontId="17" fillId="6" borderId="2" xfId="0" applyNumberFormat="1" applyFont="1" applyFill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0" fontId="17" fillId="12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1" fontId="0" fillId="6" borderId="4" xfId="0" applyNumberFormat="1" applyFill="1" applyBorder="1" applyAlignment="1">
      <alignment horizontal="center"/>
    </xf>
    <xf numFmtId="1" fontId="4" fillId="6" borderId="4" xfId="0" applyNumberFormat="1" applyFont="1" applyFill="1" applyBorder="1" applyAlignment="1">
      <alignment horizontal="center"/>
    </xf>
    <xf numFmtId="164" fontId="0" fillId="15" borderId="3" xfId="0" applyNumberFormat="1" applyFill="1" applyBorder="1" applyAlignment="1">
      <alignment horizontal="center"/>
    </xf>
    <xf numFmtId="164" fontId="0" fillId="15" borderId="4" xfId="0" applyNumberForma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164" fontId="17" fillId="15" borderId="3" xfId="0" applyNumberFormat="1" applyFont="1" applyFill="1" applyBorder="1" applyAlignment="1">
      <alignment horizontal="center"/>
    </xf>
    <xf numFmtId="164" fontId="17" fillId="15" borderId="4" xfId="0" applyNumberFormat="1" applyFont="1" applyFill="1" applyBorder="1" applyAlignment="1">
      <alignment horizontal="center"/>
    </xf>
    <xf numFmtId="164" fontId="21" fillId="15" borderId="3" xfId="0" applyNumberFormat="1" applyFont="1" applyFill="1" applyBorder="1" applyAlignment="1">
      <alignment horizontal="center"/>
    </xf>
    <xf numFmtId="164" fontId="21" fillId="15" borderId="4" xfId="0" applyNumberFormat="1" applyFont="1" applyFill="1" applyBorder="1" applyAlignment="1">
      <alignment horizontal="center"/>
    </xf>
    <xf numFmtId="164" fontId="21" fillId="15" borderId="23" xfId="0" applyNumberFormat="1" applyFont="1" applyFill="1" applyBorder="1" applyAlignment="1">
      <alignment horizontal="center"/>
    </xf>
    <xf numFmtId="0" fontId="21" fillId="15" borderId="3" xfId="0" applyFont="1" applyFill="1" applyBorder="1" applyAlignment="1">
      <alignment horizontal="center"/>
    </xf>
    <xf numFmtId="164" fontId="22" fillId="14" borderId="3" xfId="0" applyNumberFormat="1" applyFont="1" applyFill="1" applyBorder="1" applyAlignment="1">
      <alignment horizontal="center"/>
    </xf>
    <xf numFmtId="1" fontId="0" fillId="15" borderId="3" xfId="0" applyNumberFormat="1" applyFill="1" applyBorder="1" applyAlignment="1">
      <alignment horizontal="center"/>
    </xf>
    <xf numFmtId="1" fontId="21" fillId="15" borderId="3" xfId="0" applyNumberFormat="1" applyFont="1" applyFill="1" applyBorder="1" applyAlignment="1">
      <alignment horizontal="center"/>
    </xf>
    <xf numFmtId="0" fontId="0" fillId="15" borderId="3" xfId="0" applyFill="1" applyBorder="1" applyAlignment="1">
      <alignment horizontal="center" vertical="center"/>
    </xf>
    <xf numFmtId="1" fontId="23" fillId="14" borderId="3" xfId="0" applyNumberFormat="1" applyFont="1" applyFill="1" applyBorder="1" applyAlignment="1">
      <alignment horizontal="center"/>
    </xf>
    <xf numFmtId="164" fontId="17" fillId="16" borderId="3" xfId="0" applyNumberFormat="1" applyFont="1" applyFill="1" applyBorder="1" applyAlignment="1">
      <alignment horizontal="center"/>
    </xf>
    <xf numFmtId="1" fontId="21" fillId="16" borderId="3" xfId="0" applyNumberFormat="1" applyFont="1" applyFill="1" applyBorder="1" applyAlignment="1">
      <alignment horizontal="center"/>
    </xf>
    <xf numFmtId="1" fontId="0" fillId="16" borderId="3" xfId="0" applyNumberFormat="1" applyFill="1" applyBorder="1" applyAlignment="1">
      <alignment horizontal="center"/>
    </xf>
    <xf numFmtId="1" fontId="0" fillId="16" borderId="4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5" borderId="5" xfId="0" applyFill="1" applyBorder="1"/>
    <xf numFmtId="1" fontId="24" fillId="10" borderId="3" xfId="0" applyNumberFormat="1" applyFont="1" applyFill="1" applyBorder="1" applyAlignment="1">
      <alignment horizontal="center"/>
    </xf>
    <xf numFmtId="1" fontId="1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 applyAlignment="1">
      <alignment horizontal="center"/>
    </xf>
    <xf numFmtId="0" fontId="19" fillId="10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left"/>
    </xf>
    <xf numFmtId="0" fontId="0" fillId="2" borderId="8" xfId="0" applyFill="1" applyBorder="1" applyAlignment="1">
      <alignment horizontal="center"/>
    </xf>
    <xf numFmtId="0" fontId="0" fillId="3" borderId="19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20" xfId="0" applyFill="1" applyBorder="1"/>
    <xf numFmtId="0" fontId="0" fillId="2" borderId="17" xfId="0" applyFill="1" applyBorder="1"/>
    <xf numFmtId="0" fontId="1" fillId="3" borderId="18" xfId="0" applyFont="1" applyFill="1" applyBorder="1"/>
    <xf numFmtId="0" fontId="0" fillId="3" borderId="0" xfId="0" applyFill="1" applyAlignment="1">
      <alignment horizontal="center"/>
    </xf>
    <xf numFmtId="0" fontId="0" fillId="3" borderId="9" xfId="0" applyFill="1" applyBorder="1"/>
    <xf numFmtId="0" fontId="1" fillId="3" borderId="19" xfId="0" applyFont="1" applyFill="1" applyBorder="1"/>
    <xf numFmtId="0" fontId="1" fillId="3" borderId="22" xfId="0" applyFont="1" applyFill="1" applyBorder="1"/>
    <xf numFmtId="0" fontId="0" fillId="9" borderId="9" xfId="0" applyFill="1" applyBorder="1" applyAlignment="1">
      <alignment horizontal="center"/>
    </xf>
    <xf numFmtId="0" fontId="1" fillId="3" borderId="21" xfId="0" applyFont="1" applyFill="1" applyBorder="1"/>
    <xf numFmtId="0" fontId="0" fillId="2" borderId="0" xfId="0" applyFill="1" applyAlignment="1">
      <alignment horizontal="left"/>
    </xf>
    <xf numFmtId="0" fontId="0" fillId="2" borderId="13" xfId="0" applyFill="1" applyBorder="1"/>
    <xf numFmtId="1" fontId="2" fillId="9" borderId="2" xfId="0" applyNumberFormat="1" applyFont="1" applyFill="1" applyBorder="1" applyAlignment="1">
      <alignment horizontal="center"/>
    </xf>
    <xf numFmtId="0" fontId="0" fillId="9" borderId="2" xfId="0" applyFill="1" applyBorder="1"/>
    <xf numFmtId="0" fontId="0" fillId="2" borderId="13" xfId="0" applyFill="1" applyBorder="1" applyAlignment="1">
      <alignment horizontal="center"/>
    </xf>
    <xf numFmtId="1" fontId="24" fillId="17" borderId="15" xfId="0" applyNumberFormat="1" applyFont="1" applyFill="1" applyBorder="1" applyAlignment="1">
      <alignment horizontal="center"/>
    </xf>
    <xf numFmtId="1" fontId="24" fillId="17" borderId="3" xfId="0" applyNumberFormat="1" applyFont="1" applyFill="1" applyBorder="1" applyAlignment="1">
      <alignment horizontal="center"/>
    </xf>
    <xf numFmtId="1" fontId="24" fillId="17" borderId="16" xfId="0" applyNumberFormat="1" applyFont="1" applyFill="1" applyBorder="1" applyAlignment="1">
      <alignment horizontal="center"/>
    </xf>
    <xf numFmtId="1" fontId="24" fillId="17" borderId="4" xfId="0" applyNumberFormat="1" applyFont="1" applyFill="1" applyBorder="1" applyAlignment="1">
      <alignment horizontal="center"/>
    </xf>
    <xf numFmtId="0" fontId="17" fillId="17" borderId="15" xfId="0" applyFont="1" applyFill="1" applyBorder="1" applyAlignment="1">
      <alignment horizontal="center"/>
    </xf>
    <xf numFmtId="1" fontId="0" fillId="17" borderId="3" xfId="0" applyNumberFormat="1" applyFill="1" applyBorder="1" applyAlignment="1">
      <alignment horizontal="center"/>
    </xf>
    <xf numFmtId="1" fontId="0" fillId="17" borderId="4" xfId="0" applyNumberFormat="1" applyFill="1" applyBorder="1" applyAlignment="1">
      <alignment horizontal="center"/>
    </xf>
    <xf numFmtId="164" fontId="0" fillId="17" borderId="3" xfId="0" applyNumberForma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17" fillId="17" borderId="3" xfId="0" applyFont="1" applyFill="1" applyBorder="1" applyAlignment="1">
      <alignment horizontal="center"/>
    </xf>
    <xf numFmtId="0" fontId="0" fillId="0" borderId="2" xfId="0" applyBorder="1"/>
    <xf numFmtId="164" fontId="17" fillId="6" borderId="4" xfId="0" applyNumberFormat="1" applyFont="1" applyFill="1" applyBorder="1" applyAlignment="1">
      <alignment horizontal="center"/>
    </xf>
    <xf numFmtId="1" fontId="19" fillId="13" borderId="4" xfId="0" applyNumberFormat="1" applyFon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1" fontId="22" fillId="14" borderId="3" xfId="0" applyNumberFormat="1" applyFont="1" applyFill="1" applyBorder="1" applyAlignment="1">
      <alignment horizontal="center"/>
    </xf>
    <xf numFmtId="164" fontId="4" fillId="5" borderId="4" xfId="0" applyNumberFormat="1" applyFont="1" applyFill="1" applyBorder="1" applyAlignment="1">
      <alignment horizontal="center"/>
    </xf>
    <xf numFmtId="0" fontId="1" fillId="3" borderId="24" xfId="0" applyFont="1" applyFill="1" applyBorder="1"/>
    <xf numFmtId="1" fontId="24" fillId="18" borderId="4" xfId="0" applyNumberFormat="1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/>
    </xf>
    <xf numFmtId="1" fontId="24" fillId="18" borderId="4" xfId="0" applyNumberFormat="1" applyFont="1" applyFill="1" applyBorder="1"/>
    <xf numFmtId="1" fontId="19" fillId="18" borderId="4" xfId="0" applyNumberFormat="1" applyFont="1" applyFill="1" applyBorder="1" applyAlignment="1">
      <alignment horizontal="center"/>
    </xf>
    <xf numFmtId="0" fontId="19" fillId="18" borderId="4" xfId="0" applyFont="1" applyFill="1" applyBorder="1" applyAlignment="1">
      <alignment horizontal="center"/>
    </xf>
    <xf numFmtId="164" fontId="19" fillId="18" borderId="4" xfId="0" applyNumberFormat="1" applyFont="1" applyFill="1" applyBorder="1" applyAlignment="1">
      <alignment horizontal="center"/>
    </xf>
    <xf numFmtId="1" fontId="0" fillId="10" borderId="7" xfId="0" applyNumberFormat="1" applyFill="1" applyBorder="1" applyAlignment="1">
      <alignment horizontal="center"/>
    </xf>
    <xf numFmtId="1" fontId="17" fillId="10" borderId="7" xfId="0" applyNumberFormat="1" applyFont="1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" fontId="4" fillId="6" borderId="7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" fontId="24" fillId="19" borderId="4" xfId="0" applyNumberFormat="1" applyFont="1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1" fontId="24" fillId="19" borderId="4" xfId="0" applyNumberFormat="1" applyFont="1" applyFill="1" applyBorder="1"/>
    <xf numFmtId="0" fontId="0" fillId="2" borderId="6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1" fontId="2" fillId="9" borderId="25" xfId="0" applyNumberFormat="1" applyFont="1" applyFill="1" applyBorder="1" applyAlignment="1">
      <alignment horizontal="center"/>
    </xf>
    <xf numFmtId="0" fontId="0" fillId="14" borderId="3" xfId="0" applyFill="1" applyBorder="1"/>
    <xf numFmtId="1" fontId="22" fillId="14" borderId="4" xfId="0" applyNumberFormat="1" applyFont="1" applyFill="1" applyBorder="1" applyAlignment="1">
      <alignment horizontal="center"/>
    </xf>
    <xf numFmtId="0" fontId="19" fillId="19" borderId="4" xfId="0" applyFont="1" applyFill="1" applyBorder="1" applyAlignment="1">
      <alignment horizontal="center"/>
    </xf>
    <xf numFmtId="1" fontId="19" fillId="19" borderId="4" xfId="0" applyNumberFormat="1" applyFont="1" applyFill="1" applyBorder="1" applyAlignment="1">
      <alignment horizontal="center"/>
    </xf>
    <xf numFmtId="1" fontId="19" fillId="19" borderId="4" xfId="0" applyNumberFormat="1" applyFont="1" applyFill="1" applyBorder="1"/>
    <xf numFmtId="164" fontId="19" fillId="19" borderId="4" xfId="0" applyNumberFormat="1" applyFont="1" applyFill="1" applyBorder="1" applyAlignment="1">
      <alignment horizontal="center"/>
    </xf>
    <xf numFmtId="1" fontId="25" fillId="19" borderId="4" xfId="0" applyNumberFormat="1" applyFont="1" applyFill="1" applyBorder="1" applyAlignment="1">
      <alignment horizontal="center"/>
    </xf>
    <xf numFmtId="1" fontId="24" fillId="5" borderId="2" xfId="0" applyNumberFormat="1" applyFont="1" applyFill="1" applyBorder="1" applyAlignment="1">
      <alignment horizontal="center"/>
    </xf>
    <xf numFmtId="1" fontId="19" fillId="5" borderId="2" xfId="0" applyNumberFormat="1" applyFont="1" applyFill="1" applyBorder="1" applyAlignment="1">
      <alignment horizontal="center"/>
    </xf>
    <xf numFmtId="164" fontId="19" fillId="5" borderId="2" xfId="0" applyNumberFormat="1" applyFont="1" applyFill="1" applyBorder="1" applyAlignment="1">
      <alignment horizontal="center"/>
    </xf>
    <xf numFmtId="0" fontId="0" fillId="0" borderId="6" xfId="0" applyBorder="1"/>
    <xf numFmtId="1" fontId="26" fillId="9" borderId="3" xfId="0" applyNumberFormat="1" applyFont="1" applyFill="1" applyBorder="1" applyAlignment="1">
      <alignment horizontal="center"/>
    </xf>
    <xf numFmtId="1" fontId="24" fillId="10" borderId="2" xfId="0" applyNumberFormat="1" applyFont="1" applyFill="1" applyBorder="1" applyAlignment="1">
      <alignment horizontal="center"/>
    </xf>
    <xf numFmtId="1" fontId="19" fillId="10" borderId="2" xfId="0" applyNumberFormat="1" applyFont="1" applyFill="1" applyBorder="1" applyAlignment="1">
      <alignment horizontal="center"/>
    </xf>
    <xf numFmtId="164" fontId="19" fillId="10" borderId="2" xfId="0" applyNumberFormat="1" applyFont="1" applyFill="1" applyBorder="1" applyAlignment="1">
      <alignment horizontal="center"/>
    </xf>
    <xf numFmtId="0" fontId="19" fillId="10" borderId="2" xfId="0" applyFont="1" applyFill="1" applyBorder="1" applyAlignment="1">
      <alignment horizontal="center"/>
    </xf>
    <xf numFmtId="1" fontId="19" fillId="10" borderId="4" xfId="0" applyNumberFormat="1" applyFont="1" applyFill="1" applyBorder="1" applyAlignment="1">
      <alignment horizontal="center"/>
    </xf>
    <xf numFmtId="1" fontId="19" fillId="5" borderId="4" xfId="0" applyNumberFormat="1" applyFont="1" applyFill="1" applyBorder="1" applyAlignment="1">
      <alignment horizontal="center"/>
    </xf>
    <xf numFmtId="1" fontId="24" fillId="5" borderId="4" xfId="0" applyNumberFormat="1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" fontId="24" fillId="20" borderId="2" xfId="0" applyNumberFormat="1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21" borderId="9" xfId="0" applyFill="1" applyBorder="1"/>
    <xf numFmtId="0" fontId="1" fillId="21" borderId="24" xfId="0" applyFont="1" applyFill="1" applyBorder="1"/>
    <xf numFmtId="0" fontId="17" fillId="12" borderId="16" xfId="0" applyFont="1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18" fillId="12" borderId="16" xfId="0" applyFont="1" applyFill="1" applyBorder="1" applyAlignment="1">
      <alignment horizontal="center"/>
    </xf>
    <xf numFmtId="0" fontId="0" fillId="0" borderId="16" xfId="0" applyBorder="1"/>
    <xf numFmtId="164" fontId="4" fillId="6" borderId="3" xfId="0" applyNumberFormat="1" applyFont="1" applyFill="1" applyBorder="1" applyAlignment="1">
      <alignment horizontal="center"/>
    </xf>
    <xf numFmtId="0" fontId="0" fillId="9" borderId="4" xfId="0" applyFill="1" applyBorder="1"/>
    <xf numFmtId="164" fontId="19" fillId="20" borderId="2" xfId="0" applyNumberFormat="1" applyFont="1" applyFill="1" applyBorder="1" applyAlignment="1">
      <alignment horizontal="center"/>
    </xf>
    <xf numFmtId="1" fontId="19" fillId="20" borderId="2" xfId="0" applyNumberFormat="1" applyFont="1" applyFill="1" applyBorder="1" applyAlignment="1">
      <alignment horizontal="center"/>
    </xf>
    <xf numFmtId="0" fontId="0" fillId="12" borderId="4" xfId="0" applyFill="1" applyBorder="1"/>
    <xf numFmtId="1" fontId="0" fillId="11" borderId="16" xfId="0" applyNumberFormat="1" applyFill="1" applyBorder="1" applyAlignment="1">
      <alignment horizontal="center"/>
    </xf>
    <xf numFmtId="1" fontId="17" fillId="11" borderId="16" xfId="0" applyNumberFormat="1" applyFont="1" applyFill="1" applyBorder="1" applyAlignment="1">
      <alignment horizontal="center"/>
    </xf>
    <xf numFmtId="1" fontId="0" fillId="10" borderId="4" xfId="0" applyNumberFormat="1" applyFill="1" applyBorder="1" applyAlignment="1">
      <alignment horizontal="center"/>
    </xf>
    <xf numFmtId="1" fontId="17" fillId="10" borderId="4" xfId="0" applyNumberFormat="1" applyFont="1" applyFill="1" applyBorder="1" applyAlignment="1">
      <alignment horizontal="center"/>
    </xf>
    <xf numFmtId="1" fontId="24" fillId="6" borderId="2" xfId="0" applyNumberFormat="1" applyFont="1" applyFill="1" applyBorder="1" applyAlignment="1">
      <alignment horizontal="center"/>
    </xf>
    <xf numFmtId="1" fontId="29" fillId="6" borderId="2" xfId="0" applyNumberFormat="1" applyFont="1" applyFill="1" applyBorder="1" applyAlignment="1">
      <alignment horizontal="center"/>
    </xf>
    <xf numFmtId="1" fontId="25" fillId="6" borderId="2" xfId="0" applyNumberFormat="1" applyFont="1" applyFill="1" applyBorder="1" applyAlignment="1">
      <alignment horizontal="center"/>
    </xf>
    <xf numFmtId="1" fontId="19" fillId="6" borderId="2" xfId="0" applyNumberFormat="1" applyFont="1" applyFill="1" applyBorder="1" applyAlignment="1">
      <alignment horizontal="center"/>
    </xf>
    <xf numFmtId="164" fontId="19" fillId="6" borderId="2" xfId="0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1" fillId="3" borderId="20" xfId="0" applyFont="1" applyFill="1" applyBorder="1"/>
    <xf numFmtId="164" fontId="0" fillId="3" borderId="26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27" fillId="21" borderId="15" xfId="0" applyNumberFormat="1" applyFont="1" applyFill="1" applyBorder="1" applyAlignment="1">
      <alignment horizontal="center"/>
    </xf>
    <xf numFmtId="164" fontId="26" fillId="21" borderId="15" xfId="0" applyNumberFormat="1" applyFont="1" applyFill="1" applyBorder="1" applyAlignment="1">
      <alignment horizontal="center"/>
    </xf>
    <xf numFmtId="164" fontId="27" fillId="21" borderId="15" xfId="0" applyNumberFormat="1" applyFont="1" applyFill="1" applyBorder="1" applyAlignment="1">
      <alignment horizontal="center"/>
    </xf>
    <xf numFmtId="0" fontId="28" fillId="21" borderId="15" xfId="0" applyFont="1" applyFill="1" applyBorder="1"/>
    <xf numFmtId="164" fontId="26" fillId="21" borderId="23" xfId="0" applyNumberFormat="1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1" fontId="25" fillId="7" borderId="2" xfId="0" applyNumberFormat="1" applyFont="1" applyFill="1" applyBorder="1" applyAlignment="1">
      <alignment horizontal="center"/>
    </xf>
    <xf numFmtId="1" fontId="19" fillId="7" borderId="2" xfId="0" applyNumberFormat="1" applyFont="1" applyFill="1" applyBorder="1" applyAlignment="1">
      <alignment horizontal="center"/>
    </xf>
    <xf numFmtId="1" fontId="24" fillId="7" borderId="2" xfId="0" applyNumberFormat="1" applyFont="1" applyFill="1" applyBorder="1" applyAlignment="1">
      <alignment horizontal="center"/>
    </xf>
    <xf numFmtId="1" fontId="29" fillId="7" borderId="2" xfId="0" applyNumberFormat="1" applyFont="1" applyFill="1" applyBorder="1" applyAlignment="1">
      <alignment horizontal="center"/>
    </xf>
    <xf numFmtId="164" fontId="19" fillId="7" borderId="2" xfId="0" applyNumberFormat="1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3" fillId="7" borderId="4" xfId="0" applyNumberFormat="1" applyFon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17" fillId="13" borderId="6" xfId="0" applyNumberFormat="1" applyFont="1" applyFill="1" applyBorder="1" applyAlignment="1">
      <alignment horizontal="center"/>
    </xf>
    <xf numFmtId="1" fontId="17" fillId="13" borderId="6" xfId="0" applyNumberFormat="1" applyFont="1" applyFill="1" applyBorder="1" applyAlignment="1">
      <alignment horizontal="center"/>
    </xf>
    <xf numFmtId="164" fontId="17" fillId="12" borderId="6" xfId="0" applyNumberFormat="1" applyFont="1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164" fontId="18" fillId="12" borderId="6" xfId="0" applyNumberFormat="1" applyFont="1" applyFill="1" applyBorder="1" applyAlignment="1">
      <alignment horizontal="center"/>
    </xf>
    <xf numFmtId="164" fontId="17" fillId="11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14" borderId="4" xfId="0" applyNumberForma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" fontId="25" fillId="12" borderId="2" xfId="0" applyNumberFormat="1" applyFont="1" applyFill="1" applyBorder="1" applyAlignment="1">
      <alignment horizontal="center"/>
    </xf>
    <xf numFmtId="1" fontId="29" fillId="12" borderId="2" xfId="0" applyNumberFormat="1" applyFont="1" applyFill="1" applyBorder="1" applyAlignment="1">
      <alignment horizontal="center"/>
    </xf>
    <xf numFmtId="1" fontId="24" fillId="12" borderId="2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top"/>
    </xf>
    <xf numFmtId="1" fontId="22" fillId="12" borderId="2" xfId="0" applyNumberFormat="1" applyFont="1" applyFill="1" applyBorder="1" applyAlignment="1">
      <alignment horizontal="center"/>
    </xf>
    <xf numFmtId="164" fontId="22" fillId="12" borderId="2" xfId="0" applyNumberFormat="1" applyFont="1" applyFill="1" applyBorder="1" applyAlignment="1">
      <alignment horizontal="center"/>
    </xf>
    <xf numFmtId="1" fontId="24" fillId="10" borderId="4" xfId="0" applyNumberFormat="1" applyFont="1" applyFill="1" applyBorder="1" applyAlignment="1">
      <alignment horizontal="center"/>
    </xf>
    <xf numFmtId="164" fontId="17" fillId="16" borderId="4" xfId="0" applyNumberFormat="1" applyFon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24" fillId="7" borderId="4" xfId="0" applyNumberFormat="1" applyFont="1" applyFill="1" applyBorder="1" applyAlignment="1">
      <alignment horizontal="center"/>
    </xf>
    <xf numFmtId="1" fontId="25" fillId="22" borderId="2" xfId="0" applyNumberFormat="1" applyFont="1" applyFill="1" applyBorder="1" applyAlignment="1">
      <alignment horizontal="center"/>
    </xf>
    <xf numFmtId="1" fontId="29" fillId="22" borderId="2" xfId="0" applyNumberFormat="1" applyFont="1" applyFill="1" applyBorder="1" applyAlignment="1">
      <alignment horizontal="center"/>
    </xf>
    <xf numFmtId="1" fontId="24" fillId="22" borderId="2" xfId="0" applyNumberFormat="1" applyFont="1" applyFill="1" applyBorder="1" applyAlignment="1">
      <alignment horizontal="center"/>
    </xf>
    <xf numFmtId="1" fontId="31" fillId="22" borderId="2" xfId="0" applyNumberFormat="1" applyFont="1" applyFill="1" applyBorder="1" applyAlignment="1">
      <alignment horizontal="center"/>
    </xf>
    <xf numFmtId="1" fontId="32" fillId="22" borderId="2" xfId="0" applyNumberFormat="1" applyFont="1" applyFill="1" applyBorder="1" applyAlignment="1">
      <alignment horizontal="center"/>
    </xf>
    <xf numFmtId="1" fontId="19" fillId="22" borderId="2" xfId="0" applyNumberFormat="1" applyFont="1" applyFill="1" applyBorder="1" applyAlignment="1">
      <alignment horizontal="center"/>
    </xf>
    <xf numFmtId="164" fontId="31" fillId="22" borderId="2" xfId="0" applyNumberFormat="1" applyFont="1" applyFill="1" applyBorder="1" applyAlignment="1">
      <alignment horizontal="center"/>
    </xf>
    <xf numFmtId="164" fontId="19" fillId="22" borderId="2" xfId="0" applyNumberFormat="1" applyFont="1" applyFill="1" applyBorder="1" applyAlignment="1">
      <alignment horizontal="center"/>
    </xf>
    <xf numFmtId="0" fontId="19" fillId="22" borderId="4" xfId="0" applyFont="1" applyFill="1" applyBorder="1" applyAlignment="1">
      <alignment horizontal="center"/>
    </xf>
    <xf numFmtId="0" fontId="17" fillId="22" borderId="4" xfId="0" applyFont="1" applyFill="1" applyBorder="1" applyAlignment="1">
      <alignment horizontal="center"/>
    </xf>
    <xf numFmtId="0" fontId="19" fillId="22" borderId="2" xfId="0" applyFont="1" applyFill="1" applyBorder="1" applyAlignment="1">
      <alignment horizontal="center"/>
    </xf>
    <xf numFmtId="1" fontId="19" fillId="22" borderId="4" xfId="0" applyNumberFormat="1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/>
    </xf>
    <xf numFmtId="1" fontId="24" fillId="22" borderId="4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" fontId="24" fillId="6" borderId="0" xfId="0" applyNumberFormat="1" applyFont="1" applyFill="1" applyBorder="1" applyAlignment="1">
      <alignment horizontal="center"/>
    </xf>
    <xf numFmtId="1" fontId="19" fillId="6" borderId="0" xfId="0" applyNumberFormat="1" applyFont="1" applyFill="1" applyBorder="1" applyAlignment="1">
      <alignment horizontal="center"/>
    </xf>
    <xf numFmtId="1" fontId="24" fillId="20" borderId="0" xfId="0" applyNumberFormat="1" applyFont="1" applyFill="1" applyBorder="1" applyAlignment="1">
      <alignment horizontal="center"/>
    </xf>
    <xf numFmtId="164" fontId="19" fillId="20" borderId="0" xfId="0" applyNumberFormat="1" applyFont="1" applyFill="1" applyBorder="1" applyAlignment="1">
      <alignment horizontal="center"/>
    </xf>
    <xf numFmtId="1" fontId="24" fillId="10" borderId="0" xfId="0" applyNumberFormat="1" applyFont="1" applyFill="1" applyBorder="1" applyAlignment="1">
      <alignment horizontal="center"/>
    </xf>
    <xf numFmtId="1" fontId="19" fillId="10" borderId="0" xfId="0" applyNumberFormat="1" applyFont="1" applyFill="1" applyBorder="1" applyAlignment="1">
      <alignment horizontal="center"/>
    </xf>
    <xf numFmtId="1" fontId="24" fillId="5" borderId="0" xfId="0" applyNumberFormat="1" applyFont="1" applyFill="1" applyBorder="1" applyAlignment="1">
      <alignment horizontal="center"/>
    </xf>
    <xf numFmtId="1" fontId="19" fillId="5" borderId="0" xfId="0" applyNumberFormat="1" applyFont="1" applyFill="1" applyBorder="1" applyAlignment="1">
      <alignment horizontal="center"/>
    </xf>
    <xf numFmtId="1" fontId="24" fillId="19" borderId="0" xfId="0" applyNumberFormat="1" applyFont="1" applyFill="1" applyBorder="1"/>
    <xf numFmtId="1" fontId="19" fillId="19" borderId="0" xfId="0" applyNumberFormat="1" applyFont="1" applyFill="1" applyBorder="1"/>
    <xf numFmtId="1" fontId="24" fillId="19" borderId="0" xfId="0" applyNumberFormat="1" applyFont="1" applyFill="1" applyBorder="1" applyAlignment="1">
      <alignment horizontal="center"/>
    </xf>
    <xf numFmtId="1" fontId="24" fillId="18" borderId="0" xfId="0" applyNumberFormat="1" applyFont="1" applyFill="1" applyBorder="1"/>
    <xf numFmtId="1" fontId="19" fillId="18" borderId="0" xfId="0" applyNumberFormat="1" applyFont="1" applyFill="1" applyBorder="1" applyAlignment="1">
      <alignment horizontal="center"/>
    </xf>
    <xf numFmtId="1" fontId="24" fillId="18" borderId="0" xfId="0" applyNumberFormat="1" applyFont="1" applyFill="1" applyBorder="1" applyAlignment="1">
      <alignment horizontal="center"/>
    </xf>
    <xf numFmtId="1" fontId="24" fillId="17" borderId="0" xfId="0" applyNumberFormat="1" applyFont="1" applyFill="1" applyBorder="1" applyAlignment="1">
      <alignment horizontal="center"/>
    </xf>
    <xf numFmtId="0" fontId="0" fillId="0" borderId="0" xfId="0" applyBorder="1"/>
    <xf numFmtId="1" fontId="0" fillId="17" borderId="0" xfId="0" applyNumberFormat="1" applyFill="1" applyBorder="1" applyAlignment="1">
      <alignment horizontal="center"/>
    </xf>
    <xf numFmtId="164" fontId="17" fillId="16" borderId="0" xfId="0" applyNumberFormat="1" applyFont="1" applyFill="1" applyBorder="1" applyAlignment="1">
      <alignment horizontal="center"/>
    </xf>
    <xf numFmtId="1" fontId="0" fillId="16" borderId="0" xfId="0" applyNumberFormat="1" applyFill="1" applyBorder="1" applyAlignment="1">
      <alignment horizontal="center"/>
    </xf>
    <xf numFmtId="1" fontId="21" fillId="16" borderId="0" xfId="0" applyNumberFormat="1" applyFont="1" applyFill="1" applyBorder="1" applyAlignment="1">
      <alignment horizontal="center"/>
    </xf>
    <xf numFmtId="164" fontId="17" fillId="15" borderId="0" xfId="0" applyNumberFormat="1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164" fontId="0" fillId="15" borderId="0" xfId="0" applyNumberFormat="1" applyFill="1" applyBorder="1" applyAlignment="1">
      <alignment horizontal="center"/>
    </xf>
    <xf numFmtId="0" fontId="21" fillId="15" borderId="0" xfId="0" applyFont="1" applyFill="1" applyBorder="1" applyAlignment="1">
      <alignment horizontal="center"/>
    </xf>
    <xf numFmtId="164" fontId="21" fillId="15" borderId="0" xfId="0" applyNumberFormat="1" applyFont="1" applyFill="1" applyBorder="1" applyAlignment="1">
      <alignment horizontal="center"/>
    </xf>
    <xf numFmtId="164" fontId="17" fillId="6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" fontId="17" fillId="6" borderId="0" xfId="0" applyNumberFormat="1" applyFont="1" applyFill="1" applyBorder="1" applyAlignment="1">
      <alignment horizontal="center"/>
    </xf>
    <xf numFmtId="0" fontId="17" fillId="13" borderId="0" xfId="0" applyFont="1" applyFill="1" applyBorder="1" applyAlignment="1">
      <alignment horizontal="center"/>
    </xf>
    <xf numFmtId="164" fontId="17" fillId="13" borderId="0" xfId="0" applyNumberFormat="1" applyFont="1" applyFill="1" applyBorder="1" applyAlignment="1">
      <alignment horizontal="center"/>
    </xf>
    <xf numFmtId="1" fontId="19" fillId="13" borderId="0" xfId="0" applyNumberFormat="1" applyFont="1" applyFill="1" applyBorder="1" applyAlignment="1">
      <alignment horizontal="center"/>
    </xf>
    <xf numFmtId="1" fontId="17" fillId="13" borderId="0" xfId="0" applyNumberFormat="1" applyFont="1" applyFill="1" applyBorder="1" applyAlignment="1">
      <alignment horizontal="center"/>
    </xf>
    <xf numFmtId="0" fontId="17" fillId="12" borderId="0" xfId="0" applyFont="1" applyFill="1" applyBorder="1" applyAlignment="1">
      <alignment horizontal="center"/>
    </xf>
    <xf numFmtId="164" fontId="17" fillId="12" borderId="0" xfId="0" applyNumberFormat="1" applyFont="1" applyFill="1" applyBorder="1" applyAlignment="1">
      <alignment horizontal="center"/>
    </xf>
    <xf numFmtId="1" fontId="0" fillId="12" borderId="16" xfId="0" applyNumberForma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164" fontId="0" fillId="12" borderId="0" xfId="0" applyNumberFormat="1" applyFill="1" applyBorder="1" applyAlignment="1">
      <alignment horizontal="center"/>
    </xf>
    <xf numFmtId="1" fontId="18" fillId="12" borderId="16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164" fontId="18" fillId="12" borderId="0" xfId="0" applyNumberFormat="1" applyFont="1" applyFill="1" applyBorder="1" applyAlignment="1">
      <alignment horizontal="center"/>
    </xf>
    <xf numFmtId="164" fontId="14" fillId="7" borderId="0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14" fillId="6" borderId="0" xfId="0" applyNumberFormat="1" applyFon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" fontId="4" fillId="6" borderId="0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8" fillId="5" borderId="0" xfId="0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64" fontId="8" fillId="4" borderId="0" xfId="0" applyNumberFormat="1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164" fontId="22" fillId="14" borderId="0" xfId="0" applyNumberFormat="1" applyFont="1" applyFill="1" applyBorder="1" applyAlignment="1">
      <alignment horizontal="center"/>
    </xf>
    <xf numFmtId="1" fontId="22" fillId="14" borderId="0" xfId="0" applyNumberFormat="1" applyFont="1" applyFill="1" applyBorder="1" applyAlignment="1">
      <alignment horizontal="center"/>
    </xf>
    <xf numFmtId="0" fontId="0" fillId="14" borderId="4" xfId="0" applyFill="1" applyBorder="1"/>
    <xf numFmtId="1" fontId="2" fillId="9" borderId="0" xfId="0" applyNumberFormat="1" applyFont="1" applyFill="1" applyBorder="1" applyAlignment="1">
      <alignment horizontal="center"/>
    </xf>
    <xf numFmtId="0" fontId="0" fillId="9" borderId="25" xfId="0" applyFill="1" applyBorder="1"/>
    <xf numFmtId="0" fontId="0" fillId="2" borderId="1" xfId="0" applyFill="1" applyBorder="1"/>
    <xf numFmtId="0" fontId="0" fillId="2" borderId="4" xfId="0" applyFill="1" applyBorder="1"/>
    <xf numFmtId="0" fontId="17" fillId="19" borderId="0" xfId="0" applyFont="1" applyFill="1" applyBorder="1" applyAlignment="1">
      <alignment horizontal="center"/>
    </xf>
    <xf numFmtId="164" fontId="19" fillId="13" borderId="0" xfId="0" applyNumberFormat="1" applyFont="1" applyFill="1" applyBorder="1" applyAlignment="1">
      <alignment horizontal="center"/>
    </xf>
    <xf numFmtId="164" fontId="17" fillId="11" borderId="0" xfId="0" applyNumberFormat="1" applyFont="1" applyFill="1" applyBorder="1" applyAlignment="1">
      <alignment horizontal="center"/>
    </xf>
    <xf numFmtId="164" fontId="0" fillId="11" borderId="0" xfId="0" applyNumberFormat="1" applyFill="1" applyBorder="1" applyAlignment="1">
      <alignment horizontal="center"/>
    </xf>
    <xf numFmtId="164" fontId="17" fillId="10" borderId="0" xfId="0" applyNumberFormat="1" applyFont="1" applyFill="1" applyBorder="1" applyAlignment="1">
      <alignment horizontal="center"/>
    </xf>
    <xf numFmtId="0" fontId="17" fillId="10" borderId="0" xfId="0" applyFon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64" fontId="14" fillId="8" borderId="0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14" fillId="7" borderId="0" xfId="0" applyNumberFormat="1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164" fontId="4" fillId="6" borderId="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1" fontId="23" fillId="14" borderId="0" xfId="0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4" fontId="0" fillId="15" borderId="0" xfId="0" applyNumberForma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1" fontId="24" fillId="12" borderId="4" xfId="0" applyNumberFormat="1" applyFont="1" applyFill="1" applyBorder="1" applyAlignment="1">
      <alignment horizontal="center"/>
    </xf>
    <xf numFmtId="1" fontId="22" fillId="1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D379-1FB3-4DBE-B8C2-E75D934B3361}">
  <dimension ref="A1:CJ88"/>
  <sheetViews>
    <sheetView tabSelected="1" workbookViewId="0">
      <selection activeCell="I61" sqref="I61"/>
    </sheetView>
  </sheetViews>
  <sheetFormatPr defaultColWidth="9.15234375" defaultRowHeight="14.6" x14ac:dyDescent="0.4"/>
  <cols>
    <col min="1" max="2" width="3.84375" customWidth="1"/>
    <col min="3" max="5" width="4" customWidth="1"/>
    <col min="6" max="6" width="3.84375" customWidth="1"/>
    <col min="7" max="7" width="29.3828125" customWidth="1"/>
    <col min="8" max="8" width="11.3828125" customWidth="1"/>
    <col min="9" max="9" width="10.53515625" customWidth="1"/>
    <col min="10" max="10" width="9.69140625" customWidth="1"/>
    <col min="11" max="11" width="4.15234375" customWidth="1"/>
    <col min="12" max="12" width="3.3046875" customWidth="1"/>
    <col min="13" max="13" width="14.3046875" customWidth="1"/>
    <col min="14" max="14" width="9.3046875" customWidth="1"/>
    <col min="15" max="15" width="9.15234375" customWidth="1"/>
    <col min="16" max="16" width="14.3046875" customWidth="1"/>
    <col min="17" max="17" width="9.3046875" customWidth="1"/>
    <col min="18" max="18" width="9.15234375" customWidth="1"/>
    <col min="19" max="19" width="14.3046875" customWidth="1"/>
    <col min="20" max="20" width="9.3046875" customWidth="1"/>
    <col min="21" max="21" width="9.15234375" customWidth="1"/>
    <col min="22" max="22" width="14.3046875" customWidth="1"/>
    <col min="23" max="24" width="9.15234375" customWidth="1"/>
    <col min="25" max="25" width="14.3046875" customWidth="1"/>
    <col min="26" max="27" width="9.15234375" customWidth="1"/>
    <col min="28" max="28" width="14.3046875" customWidth="1"/>
    <col min="29" max="30" width="9.15234375" customWidth="1"/>
    <col min="31" max="31" width="14.3046875" customWidth="1"/>
    <col min="32" max="33" width="9.15234375" customWidth="1"/>
    <col min="34" max="34" width="14.3046875" customWidth="1"/>
    <col min="35" max="36" width="9.15234375" customWidth="1"/>
    <col min="37" max="37" width="14.3046875" customWidth="1"/>
    <col min="38" max="39" width="9.15234375" customWidth="1"/>
    <col min="40" max="40" width="14.3046875" customWidth="1"/>
    <col min="41" max="42" width="9.15234375" customWidth="1"/>
    <col min="43" max="43" width="14.3046875" customWidth="1"/>
    <col min="44" max="45" width="9.15234375" customWidth="1"/>
    <col min="46" max="46" width="14.3046875" customWidth="1"/>
    <col min="47" max="48" width="9.15234375" customWidth="1"/>
    <col min="49" max="49" width="14.3046875" customWidth="1"/>
    <col min="50" max="50" width="9.15234375" customWidth="1"/>
    <col min="51" max="51" width="9.3046875" customWidth="1"/>
    <col min="52" max="52" width="14.3046875" customWidth="1"/>
    <col min="53" max="53" width="9.15234375" customWidth="1"/>
    <col min="54" max="54" width="9.3046875" customWidth="1"/>
    <col min="55" max="55" width="14.3046875" customWidth="1"/>
    <col min="56" max="56" width="9.15234375" customWidth="1"/>
    <col min="57" max="57" width="8.53515625" customWidth="1"/>
    <col min="58" max="58" width="14.3046875" customWidth="1"/>
    <col min="59" max="60" width="9.15234375" customWidth="1"/>
    <col min="61" max="61" width="14.3046875" customWidth="1"/>
    <col min="62" max="63" width="9.15234375" customWidth="1"/>
    <col min="64" max="64" width="14.3046875" customWidth="1"/>
    <col min="65" max="66" width="9.15234375" customWidth="1"/>
    <col min="67" max="67" width="14.53515625" customWidth="1"/>
    <col min="68" max="69" width="9.15234375" customWidth="1"/>
    <col min="70" max="70" width="14.53515625" customWidth="1"/>
    <col min="71" max="72" width="9.15234375" customWidth="1"/>
    <col min="73" max="73" width="14.53515625" customWidth="1"/>
    <col min="76" max="76" width="14.53515625" customWidth="1"/>
    <col min="79" max="79" width="14.69140625" customWidth="1"/>
    <col min="82" max="82" width="29.15234375" customWidth="1"/>
    <col min="83" max="83" width="9.15234375" customWidth="1"/>
    <col min="84" max="84" width="10.3828125" customWidth="1"/>
    <col min="85" max="85" width="9.15234375" customWidth="1"/>
    <col min="86" max="86" width="10.3828125" customWidth="1"/>
    <col min="88" max="88" width="10.3828125" bestFit="1" customWidth="1"/>
  </cols>
  <sheetData>
    <row r="1" spans="1:88" ht="19.5" customHeight="1" thickBot="1" x14ac:dyDescent="0.45">
      <c r="A1" s="175" t="s">
        <v>220</v>
      </c>
      <c r="B1" s="175"/>
      <c r="C1" s="178"/>
      <c r="D1" s="178"/>
      <c r="E1" s="178"/>
      <c r="F1" s="178"/>
      <c r="G1" s="179"/>
      <c r="H1" s="178" t="s">
        <v>153</v>
      </c>
      <c r="I1" s="183" t="s">
        <v>0</v>
      </c>
      <c r="J1" s="178"/>
      <c r="K1" s="178"/>
      <c r="L1" s="253"/>
      <c r="M1" s="179" t="s">
        <v>218</v>
      </c>
      <c r="N1" s="183" t="s">
        <v>41</v>
      </c>
      <c r="O1" s="179"/>
      <c r="P1" s="179" t="s">
        <v>212</v>
      </c>
      <c r="Q1" s="183" t="s">
        <v>41</v>
      </c>
      <c r="R1" s="179"/>
      <c r="S1" s="179" t="s">
        <v>206</v>
      </c>
      <c r="T1" s="183" t="s">
        <v>41</v>
      </c>
      <c r="U1" s="289"/>
      <c r="V1" s="178" t="s">
        <v>197</v>
      </c>
      <c r="W1" s="183" t="s">
        <v>41</v>
      </c>
      <c r="X1" s="178" t="s">
        <v>22</v>
      </c>
      <c r="Y1" s="178" t="s">
        <v>194</v>
      </c>
      <c r="Z1" s="183" t="s">
        <v>41</v>
      </c>
      <c r="AA1" s="178" t="s">
        <v>1</v>
      </c>
      <c r="AB1" s="178" t="s">
        <v>193</v>
      </c>
      <c r="AC1" s="183" t="s">
        <v>41</v>
      </c>
      <c r="AD1" s="178" t="s">
        <v>1</v>
      </c>
      <c r="AE1" s="178" t="s">
        <v>187</v>
      </c>
      <c r="AF1" s="183" t="s">
        <v>41</v>
      </c>
      <c r="AG1" s="178" t="s">
        <v>1</v>
      </c>
      <c r="AH1" s="178" t="s">
        <v>184</v>
      </c>
      <c r="AI1" s="183" t="s">
        <v>41</v>
      </c>
      <c r="AJ1" s="178" t="s">
        <v>1</v>
      </c>
      <c r="AK1" s="178" t="s">
        <v>179</v>
      </c>
      <c r="AL1" s="183" t="s">
        <v>41</v>
      </c>
      <c r="AM1" s="178" t="s">
        <v>1</v>
      </c>
      <c r="AN1" s="189" t="s">
        <v>180</v>
      </c>
      <c r="AO1" s="183" t="s">
        <v>41</v>
      </c>
      <c r="AP1" s="178" t="s">
        <v>1</v>
      </c>
      <c r="AQ1" s="189" t="s">
        <v>175</v>
      </c>
      <c r="AR1" s="183" t="s">
        <v>41</v>
      </c>
      <c r="AS1" s="178" t="s">
        <v>1</v>
      </c>
      <c r="AT1" s="189" t="s">
        <v>174</v>
      </c>
      <c r="AU1" s="183" t="s">
        <v>41</v>
      </c>
      <c r="AV1" s="178" t="s">
        <v>1</v>
      </c>
      <c r="AW1" s="189" t="s">
        <v>173</v>
      </c>
      <c r="AX1" s="183" t="s">
        <v>41</v>
      </c>
      <c r="AY1" s="178" t="s">
        <v>1</v>
      </c>
      <c r="AZ1" s="189" t="s">
        <v>171</v>
      </c>
      <c r="BA1" s="183" t="s">
        <v>41</v>
      </c>
      <c r="BB1" s="178" t="s">
        <v>1</v>
      </c>
      <c r="BC1" s="189" t="s">
        <v>170</v>
      </c>
      <c r="BD1" s="183" t="s">
        <v>41</v>
      </c>
      <c r="BE1" s="178" t="s">
        <v>1</v>
      </c>
      <c r="BF1" s="179" t="s">
        <v>169</v>
      </c>
      <c r="BG1" s="183" t="s">
        <v>41</v>
      </c>
      <c r="BH1" s="178" t="s">
        <v>1</v>
      </c>
      <c r="BI1" s="178" t="s">
        <v>168</v>
      </c>
      <c r="BJ1" s="183" t="s">
        <v>41</v>
      </c>
      <c r="BK1" s="178" t="s">
        <v>1</v>
      </c>
      <c r="BL1" s="178" t="s">
        <v>167</v>
      </c>
      <c r="BM1" s="183" t="s">
        <v>41</v>
      </c>
      <c r="BN1" s="178" t="s">
        <v>1</v>
      </c>
      <c r="BO1" s="178" t="s">
        <v>166</v>
      </c>
      <c r="BP1" s="183" t="s">
        <v>41</v>
      </c>
      <c r="BQ1" s="178" t="s">
        <v>1</v>
      </c>
      <c r="BR1" s="178" t="s">
        <v>165</v>
      </c>
      <c r="BS1" s="183" t="s">
        <v>41</v>
      </c>
      <c r="BT1" s="178" t="s">
        <v>1</v>
      </c>
      <c r="BU1" s="178" t="s">
        <v>164</v>
      </c>
      <c r="BV1" s="183" t="s">
        <v>41</v>
      </c>
      <c r="BW1" s="178" t="s">
        <v>1</v>
      </c>
      <c r="BX1" s="178" t="s">
        <v>163</v>
      </c>
      <c r="BY1" s="183" t="s">
        <v>41</v>
      </c>
      <c r="BZ1" s="178" t="s">
        <v>1</v>
      </c>
      <c r="CA1" s="178" t="s">
        <v>162</v>
      </c>
      <c r="CB1" s="183" t="s">
        <v>41</v>
      </c>
      <c r="CC1" s="178" t="s">
        <v>1</v>
      </c>
      <c r="CD1" s="179"/>
      <c r="CE1" s="179"/>
      <c r="CF1" s="179"/>
      <c r="CG1" s="178" t="s">
        <v>137</v>
      </c>
      <c r="CH1" s="178"/>
      <c r="CI1" s="178" t="s">
        <v>137</v>
      </c>
      <c r="CJ1" s="228"/>
    </row>
    <row r="2" spans="1:88" x14ac:dyDescent="0.4">
      <c r="A2" s="176"/>
      <c r="B2" s="7"/>
      <c r="C2" s="7"/>
      <c r="D2" s="7"/>
      <c r="E2" s="7"/>
      <c r="F2" s="7"/>
      <c r="G2" s="8"/>
      <c r="H2" s="181" t="s">
        <v>154</v>
      </c>
      <c r="I2" s="184"/>
      <c r="J2" s="283">
        <v>2025</v>
      </c>
      <c r="K2" s="283"/>
      <c r="L2" s="254"/>
      <c r="M2" s="7" t="s">
        <v>217</v>
      </c>
      <c r="N2" s="7"/>
      <c r="O2" s="7"/>
      <c r="P2" s="7" t="s">
        <v>208</v>
      </c>
      <c r="Q2" s="7"/>
      <c r="R2" s="7"/>
      <c r="S2" s="7" t="s">
        <v>205</v>
      </c>
      <c r="T2" s="7"/>
      <c r="U2" s="193"/>
      <c r="V2" s="7" t="s">
        <v>196</v>
      </c>
      <c r="W2" s="7"/>
      <c r="X2" s="7"/>
      <c r="Y2" s="7" t="s">
        <v>195</v>
      </c>
      <c r="Z2" s="7"/>
      <c r="AA2" s="7"/>
      <c r="AB2" s="7" t="s">
        <v>190</v>
      </c>
      <c r="AC2" s="7"/>
      <c r="AD2" s="7"/>
      <c r="AE2" s="7" t="s">
        <v>87</v>
      </c>
      <c r="AF2" s="7"/>
      <c r="AG2" s="7"/>
      <c r="AH2" s="7" t="s">
        <v>150</v>
      </c>
      <c r="AI2" s="7"/>
      <c r="AJ2" s="7"/>
      <c r="AK2" s="7" t="s">
        <v>87</v>
      </c>
      <c r="AL2" s="7"/>
      <c r="AM2" s="7"/>
      <c r="AN2" s="7" t="s">
        <v>177</v>
      </c>
      <c r="AO2" s="7"/>
      <c r="AP2" s="193"/>
      <c r="AQ2" s="7" t="s">
        <v>161</v>
      </c>
      <c r="AR2" s="7" t="s">
        <v>22</v>
      </c>
      <c r="AS2" s="193"/>
      <c r="AT2" s="7" t="s">
        <v>160</v>
      </c>
      <c r="AU2" s="7" t="s">
        <v>22</v>
      </c>
      <c r="AV2" s="193"/>
      <c r="AW2" s="8" t="s">
        <v>157</v>
      </c>
      <c r="AX2" s="7"/>
      <c r="AY2" s="190"/>
      <c r="AZ2" s="7" t="s">
        <v>172</v>
      </c>
      <c r="BA2" s="8"/>
      <c r="BB2" s="190"/>
      <c r="BC2" s="7" t="s">
        <v>150</v>
      </c>
      <c r="BD2" s="8"/>
      <c r="BE2" s="8"/>
      <c r="BF2" s="7" t="s">
        <v>142</v>
      </c>
      <c r="BG2" s="8"/>
      <c r="BH2" s="8"/>
      <c r="BI2" s="7" t="s">
        <v>7</v>
      </c>
      <c r="BJ2" s="7"/>
      <c r="BK2" s="12"/>
      <c r="BL2" s="7" t="s">
        <v>126</v>
      </c>
      <c r="BM2" s="8"/>
      <c r="BN2" s="8"/>
      <c r="BO2" s="7" t="s">
        <v>125</v>
      </c>
      <c r="BP2" s="8"/>
      <c r="BQ2" s="8"/>
      <c r="BR2" s="7" t="s">
        <v>119</v>
      </c>
      <c r="BS2" s="8"/>
      <c r="BT2" s="8"/>
      <c r="BU2" s="40" t="s">
        <v>118</v>
      </c>
      <c r="BV2" s="8"/>
      <c r="BW2" s="190"/>
      <c r="BX2" s="7" t="s">
        <v>81</v>
      </c>
      <c r="BY2" s="8"/>
      <c r="BZ2" s="8"/>
      <c r="CA2" s="9" t="s">
        <v>80</v>
      </c>
      <c r="CB2" s="10"/>
      <c r="CC2" s="11"/>
      <c r="CD2" s="179"/>
      <c r="CE2" s="187">
        <v>2024</v>
      </c>
      <c r="CF2" s="187"/>
      <c r="CG2" s="7">
        <v>2023</v>
      </c>
      <c r="CH2" s="7"/>
      <c r="CI2" s="187">
        <v>2022</v>
      </c>
      <c r="CJ2" s="229"/>
    </row>
    <row r="3" spans="1:88" ht="15.75" customHeight="1" thickBot="1" x14ac:dyDescent="0.55000000000000004">
      <c r="A3" s="177"/>
      <c r="B3" s="177"/>
      <c r="C3" s="177"/>
      <c r="D3" s="177"/>
      <c r="E3" s="177"/>
      <c r="F3" s="177"/>
      <c r="G3" s="180"/>
      <c r="H3" s="182" t="s">
        <v>31</v>
      </c>
      <c r="I3" s="275"/>
      <c r="J3" s="283"/>
      <c r="K3" s="283"/>
      <c r="L3" s="255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188"/>
      <c r="AO3" s="185"/>
      <c r="AP3" s="185"/>
      <c r="AQ3" s="185"/>
      <c r="AR3" s="185"/>
      <c r="AS3" s="185"/>
      <c r="AT3" s="185"/>
      <c r="AU3" s="185"/>
      <c r="AV3" s="185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85"/>
      <c r="CF3" s="185"/>
      <c r="CG3" s="185"/>
      <c r="CH3" s="186"/>
      <c r="CI3" s="186"/>
      <c r="CJ3" s="185"/>
    </row>
    <row r="4" spans="1:88" x14ac:dyDescent="0.4">
      <c r="A4" s="1">
        <v>1</v>
      </c>
      <c r="B4" s="1">
        <v>1</v>
      </c>
      <c r="C4" s="2" t="s">
        <v>102</v>
      </c>
      <c r="D4" s="4">
        <v>4</v>
      </c>
      <c r="E4" s="4">
        <v>2</v>
      </c>
      <c r="F4" s="4" t="s">
        <v>101</v>
      </c>
      <c r="G4" s="13" t="s">
        <v>115</v>
      </c>
      <c r="H4" s="3">
        <f>N4+Q4+T4+W4+Z4+AC4+AF4+AI4+AL4+AO4+AR4+AU4+AX4+BA4+BD4+BG4+BJ4+BM4+BP4+BS4+BV4+BY4+CB4</f>
        <v>2237.5</v>
      </c>
      <c r="I4" s="5">
        <f>(H4/20)</f>
        <v>111.875</v>
      </c>
      <c r="J4" s="301">
        <f>N4+Q4+T4</f>
        <v>266</v>
      </c>
      <c r="K4" s="283">
        <v>6</v>
      </c>
      <c r="L4" s="278"/>
      <c r="M4" s="316" t="s">
        <v>27</v>
      </c>
      <c r="N4" s="319">
        <v>109</v>
      </c>
      <c r="O4" s="316">
        <v>7</v>
      </c>
      <c r="P4" s="303" t="s">
        <v>11</v>
      </c>
      <c r="Q4" s="307">
        <v>91</v>
      </c>
      <c r="R4" s="303">
        <v>9</v>
      </c>
      <c r="S4" s="284" t="s">
        <v>13</v>
      </c>
      <c r="T4" s="285">
        <v>66</v>
      </c>
      <c r="U4" s="286">
        <v>14</v>
      </c>
      <c r="V4" s="271" t="s">
        <v>84</v>
      </c>
      <c r="W4" s="272">
        <v>92</v>
      </c>
      <c r="X4" s="269">
        <v>8</v>
      </c>
      <c r="Y4" s="252" t="s">
        <v>69</v>
      </c>
      <c r="Z4" s="263">
        <v>118</v>
      </c>
      <c r="AA4" s="252">
        <v>3</v>
      </c>
      <c r="AB4" s="243" t="s">
        <v>13</v>
      </c>
      <c r="AC4" s="244">
        <v>160</v>
      </c>
      <c r="AD4" s="243">
        <v>3</v>
      </c>
      <c r="AE4" s="238" t="s">
        <v>6</v>
      </c>
      <c r="AF4" s="239">
        <v>134</v>
      </c>
      <c r="AG4" s="238">
        <v>3</v>
      </c>
      <c r="AH4" s="225" t="s">
        <v>21</v>
      </c>
      <c r="AI4" s="234">
        <v>134</v>
      </c>
      <c r="AJ4" s="225">
        <v>3</v>
      </c>
      <c r="AK4" s="211" t="s">
        <v>55</v>
      </c>
      <c r="AL4" s="214">
        <v>78</v>
      </c>
      <c r="AM4" s="211">
        <v>13</v>
      </c>
      <c r="AN4" s="194" t="s">
        <v>60</v>
      </c>
      <c r="AO4" s="199">
        <v>99</v>
      </c>
      <c r="AP4" s="195">
        <v>7</v>
      </c>
      <c r="AQ4" s="171" t="s">
        <v>91</v>
      </c>
      <c r="AR4" s="173">
        <v>22.5</v>
      </c>
      <c r="AS4" s="171" t="s">
        <v>51</v>
      </c>
      <c r="AT4" s="164" t="s">
        <v>21</v>
      </c>
      <c r="AU4" s="166">
        <v>89</v>
      </c>
      <c r="AV4" s="165">
        <v>12</v>
      </c>
      <c r="AW4" s="153" t="s">
        <v>87</v>
      </c>
      <c r="AX4" s="160">
        <v>121</v>
      </c>
      <c r="AY4" s="161">
        <v>3</v>
      </c>
      <c r="AZ4" s="142" t="s">
        <v>18</v>
      </c>
      <c r="BA4" s="50">
        <v>113</v>
      </c>
      <c r="BB4" s="144">
        <v>5</v>
      </c>
      <c r="BC4" s="129" t="s">
        <v>18</v>
      </c>
      <c r="BD4" s="134">
        <v>130</v>
      </c>
      <c r="BE4" s="137">
        <v>1</v>
      </c>
      <c r="BF4" s="107" t="s">
        <v>21</v>
      </c>
      <c r="BG4" s="120">
        <v>95</v>
      </c>
      <c r="BH4" s="119">
        <v>10</v>
      </c>
      <c r="BI4" s="93" t="s">
        <v>97</v>
      </c>
      <c r="BJ4" s="101">
        <v>143</v>
      </c>
      <c r="BK4" s="102">
        <v>2</v>
      </c>
      <c r="BL4" s="83" t="s">
        <v>21</v>
      </c>
      <c r="BM4" s="77">
        <v>104</v>
      </c>
      <c r="BN4" s="83">
        <v>9</v>
      </c>
      <c r="BO4" s="67" t="s">
        <v>21</v>
      </c>
      <c r="BP4" s="62">
        <v>189</v>
      </c>
      <c r="BQ4" s="67">
        <v>1</v>
      </c>
      <c r="BR4" s="55" t="s">
        <v>82</v>
      </c>
      <c r="BS4" s="92">
        <v>150</v>
      </c>
      <c r="BT4" s="57">
        <v>2</v>
      </c>
      <c r="BU4" s="74"/>
      <c r="BV4" s="74"/>
      <c r="BW4" s="74"/>
      <c r="BX4" s="74"/>
      <c r="BY4" s="74"/>
      <c r="BZ4" s="74"/>
      <c r="CA4" s="204"/>
      <c r="CB4" s="204"/>
      <c r="CC4" s="204"/>
      <c r="CD4" s="13" t="s">
        <v>115</v>
      </c>
      <c r="CE4" s="75">
        <f>W4+Z4+AC4+AI4+AF4</f>
        <v>638</v>
      </c>
      <c r="CF4" s="242">
        <v>1</v>
      </c>
      <c r="CG4" s="159">
        <f>AL4+AO4+AR4+AU4+AX4</f>
        <v>409.5</v>
      </c>
      <c r="CH4" s="163">
        <v>6</v>
      </c>
      <c r="CI4" s="75">
        <f>BA4+BD4+BG4+BJ4+BM4</f>
        <v>585</v>
      </c>
      <c r="CJ4" s="191">
        <v>1</v>
      </c>
    </row>
    <row r="5" spans="1:88" x14ac:dyDescent="0.4">
      <c r="A5" s="1">
        <v>2</v>
      </c>
      <c r="B5" s="1">
        <v>2</v>
      </c>
      <c r="C5" s="2" t="s">
        <v>102</v>
      </c>
      <c r="D5" s="4">
        <v>8</v>
      </c>
      <c r="E5" s="4">
        <v>6</v>
      </c>
      <c r="F5" s="4" t="s">
        <v>101</v>
      </c>
      <c r="G5" s="13" t="s">
        <v>37</v>
      </c>
      <c r="H5" s="3">
        <f>N5+Q5+T5+W5+Z5+AC5+AF5+AI5+AL5+AO5+AR5+AU5+AX5+BA5+BD5+BG5+BJ5+BM5+BP5+BS5+BV5+BY5+CB5</f>
        <v>2196</v>
      </c>
      <c r="I5" s="5">
        <f>(H5/23)</f>
        <v>95.478260869565219</v>
      </c>
      <c r="J5" s="301">
        <f>N5+Q5+T5</f>
        <v>382</v>
      </c>
      <c r="K5" s="283">
        <v>1</v>
      </c>
      <c r="L5" s="278"/>
      <c r="M5" s="316" t="s">
        <v>21</v>
      </c>
      <c r="N5" s="319">
        <v>133</v>
      </c>
      <c r="O5" s="316">
        <v>5</v>
      </c>
      <c r="P5" s="303" t="s">
        <v>21</v>
      </c>
      <c r="Q5" s="307">
        <v>132</v>
      </c>
      <c r="R5" s="303">
        <v>2</v>
      </c>
      <c r="S5" s="284" t="s">
        <v>11</v>
      </c>
      <c r="T5" s="285">
        <v>117</v>
      </c>
      <c r="U5" s="286">
        <v>4</v>
      </c>
      <c r="V5" s="271" t="s">
        <v>61</v>
      </c>
      <c r="W5" s="272">
        <v>103</v>
      </c>
      <c r="X5" s="269">
        <v>5</v>
      </c>
      <c r="Y5" s="252" t="s">
        <v>20</v>
      </c>
      <c r="Z5" s="262">
        <v>20.5</v>
      </c>
      <c r="AA5" s="252" t="s">
        <v>44</v>
      </c>
      <c r="AB5" s="243" t="s">
        <v>21</v>
      </c>
      <c r="AC5" s="244">
        <v>85</v>
      </c>
      <c r="AD5" s="243">
        <v>11</v>
      </c>
      <c r="AE5" s="238" t="s">
        <v>55</v>
      </c>
      <c r="AF5" s="239">
        <v>140</v>
      </c>
      <c r="AG5" s="238">
        <v>2</v>
      </c>
      <c r="AH5" s="225" t="s">
        <v>85</v>
      </c>
      <c r="AI5" s="234">
        <v>92</v>
      </c>
      <c r="AJ5" s="225">
        <v>7</v>
      </c>
      <c r="AK5" s="211" t="s">
        <v>61</v>
      </c>
      <c r="AL5" s="214">
        <v>69</v>
      </c>
      <c r="AM5" s="211">
        <v>19</v>
      </c>
      <c r="AN5" s="194" t="s">
        <v>84</v>
      </c>
      <c r="AO5" s="201">
        <v>18.5</v>
      </c>
      <c r="AP5" s="195" t="s">
        <v>51</v>
      </c>
      <c r="AQ5" s="171" t="s">
        <v>16</v>
      </c>
      <c r="AR5" s="172">
        <v>102</v>
      </c>
      <c r="AS5" s="171">
        <v>7</v>
      </c>
      <c r="AT5" s="164" t="s">
        <v>158</v>
      </c>
      <c r="AU5" s="166">
        <v>119</v>
      </c>
      <c r="AV5" s="165">
        <v>3</v>
      </c>
      <c r="AW5" s="153" t="s">
        <v>55</v>
      </c>
      <c r="AX5" s="160">
        <v>108</v>
      </c>
      <c r="AY5" s="161">
        <v>4</v>
      </c>
      <c r="AZ5" s="142" t="s">
        <v>17</v>
      </c>
      <c r="BA5" s="50">
        <v>32</v>
      </c>
      <c r="BB5" s="144">
        <v>24</v>
      </c>
      <c r="BC5" s="129" t="s">
        <v>20</v>
      </c>
      <c r="BD5" s="136">
        <v>109</v>
      </c>
      <c r="BE5" s="137">
        <v>6</v>
      </c>
      <c r="BF5" s="107" t="s">
        <v>6</v>
      </c>
      <c r="BG5" s="120">
        <v>115</v>
      </c>
      <c r="BH5" s="119">
        <v>3</v>
      </c>
      <c r="BI5" s="93" t="s">
        <v>87</v>
      </c>
      <c r="BJ5" s="101">
        <v>135</v>
      </c>
      <c r="BK5" s="102">
        <v>5</v>
      </c>
      <c r="BL5" s="82" t="s">
        <v>87</v>
      </c>
      <c r="BM5" s="88">
        <v>132</v>
      </c>
      <c r="BN5" s="89">
        <v>3</v>
      </c>
      <c r="BO5" s="66" t="s">
        <v>26</v>
      </c>
      <c r="BP5" s="70">
        <v>101</v>
      </c>
      <c r="BQ5" s="71">
        <v>9</v>
      </c>
      <c r="BR5" s="55" t="s">
        <v>91</v>
      </c>
      <c r="BS5" s="56">
        <v>68</v>
      </c>
      <c r="BT5" s="57">
        <v>18</v>
      </c>
      <c r="BU5" s="41" t="s">
        <v>103</v>
      </c>
      <c r="BV5" s="50">
        <v>61</v>
      </c>
      <c r="BW5" s="47">
        <v>16</v>
      </c>
      <c r="BX5" s="24" t="s">
        <v>28</v>
      </c>
      <c r="BY5" s="22">
        <v>69</v>
      </c>
      <c r="BZ5" s="33">
        <v>13</v>
      </c>
      <c r="CA5" s="15" t="s">
        <v>28</v>
      </c>
      <c r="CB5" s="16">
        <v>135</v>
      </c>
      <c r="CC5" s="17">
        <v>2</v>
      </c>
      <c r="CD5" s="13" t="s">
        <v>37</v>
      </c>
      <c r="CE5" s="75">
        <f>W5+Z5+AC5+AI5+AF5</f>
        <v>440.5</v>
      </c>
      <c r="CF5" s="242">
        <v>2</v>
      </c>
      <c r="CG5" s="159">
        <f>AL5+AO5+AR5+AU5+AX5</f>
        <v>416.5</v>
      </c>
      <c r="CH5" s="163">
        <v>5</v>
      </c>
      <c r="CI5" s="75">
        <f>BA5+BD5+BG5+BJ5+BM5</f>
        <v>523</v>
      </c>
      <c r="CJ5" s="191">
        <v>3</v>
      </c>
    </row>
    <row r="6" spans="1:88" x14ac:dyDescent="0.4">
      <c r="A6" s="1">
        <v>3</v>
      </c>
      <c r="B6" s="1">
        <v>3</v>
      </c>
      <c r="C6" s="2" t="s">
        <v>102</v>
      </c>
      <c r="D6" s="4">
        <v>10</v>
      </c>
      <c r="E6" s="4">
        <v>9</v>
      </c>
      <c r="F6" s="4" t="s">
        <v>101</v>
      </c>
      <c r="G6" s="14" t="s">
        <v>36</v>
      </c>
      <c r="H6" s="3">
        <f>T6+Z6+AC6+AF6+AI6+AL6+AO6+AR6+AU6+AX6+BA6+BD6+BG6+BJ6+BM6+BP6+BS6+BV6+BY6+CB6</f>
        <v>1797</v>
      </c>
      <c r="I6" s="5">
        <f>(H6/20)</f>
        <v>89.85</v>
      </c>
      <c r="J6" s="301"/>
      <c r="K6" s="283"/>
      <c r="L6" s="278"/>
      <c r="M6" s="316" t="s">
        <v>22</v>
      </c>
      <c r="N6" s="319"/>
      <c r="O6" s="316"/>
      <c r="P6" s="303" t="s">
        <v>22</v>
      </c>
      <c r="Q6" s="307"/>
      <c r="R6" s="303"/>
      <c r="S6" s="284" t="s">
        <v>185</v>
      </c>
      <c r="T6" s="285">
        <v>0</v>
      </c>
      <c r="U6" s="286" t="s">
        <v>100</v>
      </c>
      <c r="V6" s="270" t="s">
        <v>22</v>
      </c>
      <c r="W6" s="272" t="s">
        <v>22</v>
      </c>
      <c r="X6" s="269"/>
      <c r="Y6" s="252" t="s">
        <v>93</v>
      </c>
      <c r="Z6" s="263">
        <v>64</v>
      </c>
      <c r="AA6" s="252">
        <v>19</v>
      </c>
      <c r="AB6" s="243" t="s">
        <v>11</v>
      </c>
      <c r="AC6" s="244">
        <v>106</v>
      </c>
      <c r="AD6" s="243">
        <v>6</v>
      </c>
      <c r="AE6" s="238" t="s">
        <v>82</v>
      </c>
      <c r="AF6" s="239">
        <v>94</v>
      </c>
      <c r="AG6" s="238">
        <v>10</v>
      </c>
      <c r="AH6" s="225" t="s">
        <v>97</v>
      </c>
      <c r="AI6" s="234">
        <v>85</v>
      </c>
      <c r="AJ6" s="225">
        <v>10</v>
      </c>
      <c r="AK6" s="211" t="s">
        <v>56</v>
      </c>
      <c r="AL6" s="214">
        <v>53</v>
      </c>
      <c r="AM6" s="211">
        <v>23</v>
      </c>
      <c r="AN6" s="194" t="s">
        <v>56</v>
      </c>
      <c r="AO6" s="199">
        <v>84</v>
      </c>
      <c r="AP6" s="195">
        <v>10</v>
      </c>
      <c r="AQ6" s="171" t="s">
        <v>13</v>
      </c>
      <c r="AR6" s="172">
        <v>97</v>
      </c>
      <c r="AS6" s="171">
        <v>9</v>
      </c>
      <c r="AT6" s="164" t="s">
        <v>108</v>
      </c>
      <c r="AU6" s="166">
        <v>100</v>
      </c>
      <c r="AV6" s="165">
        <v>7</v>
      </c>
      <c r="AW6" s="153" t="s">
        <v>56</v>
      </c>
      <c r="AX6" s="160">
        <v>86</v>
      </c>
      <c r="AY6" s="161">
        <v>12</v>
      </c>
      <c r="AZ6" s="142" t="s">
        <v>127</v>
      </c>
      <c r="BA6" s="50">
        <v>90</v>
      </c>
      <c r="BB6" s="144">
        <v>7</v>
      </c>
      <c r="BC6" s="129" t="s">
        <v>56</v>
      </c>
      <c r="BD6" s="133">
        <v>98</v>
      </c>
      <c r="BE6" s="137">
        <v>10</v>
      </c>
      <c r="BF6" s="107" t="s">
        <v>56</v>
      </c>
      <c r="BG6" s="120">
        <v>96</v>
      </c>
      <c r="BH6" s="119">
        <v>9</v>
      </c>
      <c r="BI6" s="93" t="s">
        <v>127</v>
      </c>
      <c r="BJ6" s="101">
        <v>78</v>
      </c>
      <c r="BK6" s="102">
        <v>15</v>
      </c>
      <c r="BL6" s="82" t="s">
        <v>11</v>
      </c>
      <c r="BM6" s="88">
        <v>110</v>
      </c>
      <c r="BN6" s="89">
        <v>6</v>
      </c>
      <c r="BO6" s="66" t="s">
        <v>56</v>
      </c>
      <c r="BP6" s="70">
        <v>135</v>
      </c>
      <c r="BQ6" s="71">
        <v>5</v>
      </c>
      <c r="BR6" s="55" t="s">
        <v>104</v>
      </c>
      <c r="BS6" s="56">
        <v>57</v>
      </c>
      <c r="BT6" s="57">
        <v>20</v>
      </c>
      <c r="BU6" s="41" t="s">
        <v>104</v>
      </c>
      <c r="BV6" s="50">
        <v>147</v>
      </c>
      <c r="BW6" s="47">
        <v>1</v>
      </c>
      <c r="BX6" s="24" t="s">
        <v>56</v>
      </c>
      <c r="BY6" s="22">
        <v>75</v>
      </c>
      <c r="BZ6" s="33">
        <v>12</v>
      </c>
      <c r="CA6" s="15" t="s">
        <v>56</v>
      </c>
      <c r="CB6" s="16">
        <v>142</v>
      </c>
      <c r="CC6" s="17">
        <v>1</v>
      </c>
      <c r="CD6" s="14" t="s">
        <v>36</v>
      </c>
      <c r="CE6" s="75">
        <f>Z6+AC6+AI6+AF6</f>
        <v>349</v>
      </c>
      <c r="CF6" s="242">
        <v>12</v>
      </c>
      <c r="CG6" s="159">
        <f>AL6+AO6+AR6+AU6+AX6</f>
        <v>420</v>
      </c>
      <c r="CH6" s="163">
        <v>4</v>
      </c>
      <c r="CI6" s="75">
        <f>BA6+BD6+BG6+BJ6+BM6</f>
        <v>472</v>
      </c>
      <c r="CJ6" s="191">
        <v>5</v>
      </c>
    </row>
    <row r="7" spans="1:88" x14ac:dyDescent="0.4">
      <c r="A7" s="1">
        <v>4</v>
      </c>
      <c r="B7" s="1">
        <v>4</v>
      </c>
      <c r="C7" s="2" t="s">
        <v>102</v>
      </c>
      <c r="D7" s="4">
        <v>11</v>
      </c>
      <c r="E7" s="4">
        <v>10</v>
      </c>
      <c r="F7" s="4" t="s">
        <v>101</v>
      </c>
      <c r="G7" s="14" t="s">
        <v>25</v>
      </c>
      <c r="H7" s="3">
        <f>W7+Z7+AC7+AF7+AI7+AL7+AO7+AR7+AU7+AX7+BA7+BD7+BG7+BJ7+BM7+BP7+BS7+BV7+BY7+CB7</f>
        <v>1734</v>
      </c>
      <c r="I7" s="5">
        <f>(H7/20)</f>
        <v>86.7</v>
      </c>
      <c r="J7" s="301"/>
      <c r="K7" s="283"/>
      <c r="L7" s="278"/>
      <c r="M7" s="316" t="s">
        <v>22</v>
      </c>
      <c r="N7" s="319"/>
      <c r="O7" s="316"/>
      <c r="P7" s="303" t="s">
        <v>22</v>
      </c>
      <c r="Q7" s="307"/>
      <c r="R7" s="303"/>
      <c r="S7" s="284" t="s">
        <v>22</v>
      </c>
      <c r="T7" s="285" t="s">
        <v>22</v>
      </c>
      <c r="U7" s="286" t="s">
        <v>22</v>
      </c>
      <c r="V7" s="271" t="s">
        <v>11</v>
      </c>
      <c r="W7" s="272">
        <v>96</v>
      </c>
      <c r="X7" s="269">
        <v>7</v>
      </c>
      <c r="Y7" s="252" t="s">
        <v>53</v>
      </c>
      <c r="Z7" s="263">
        <v>60</v>
      </c>
      <c r="AA7" s="252">
        <v>20</v>
      </c>
      <c r="AB7" s="243" t="s">
        <v>86</v>
      </c>
      <c r="AC7" s="244">
        <v>99</v>
      </c>
      <c r="AD7" s="243">
        <v>9</v>
      </c>
      <c r="AE7" s="238" t="s">
        <v>8</v>
      </c>
      <c r="AF7" s="239">
        <v>80</v>
      </c>
      <c r="AG7" s="238">
        <v>14</v>
      </c>
      <c r="AH7" s="225" t="s">
        <v>69</v>
      </c>
      <c r="AI7" s="234">
        <v>76</v>
      </c>
      <c r="AJ7" s="225">
        <v>16</v>
      </c>
      <c r="AK7" s="211" t="s">
        <v>21</v>
      </c>
      <c r="AL7" s="214">
        <v>76</v>
      </c>
      <c r="AM7" s="211">
        <v>14</v>
      </c>
      <c r="AN7" s="194" t="s">
        <v>11</v>
      </c>
      <c r="AO7" s="199">
        <v>116</v>
      </c>
      <c r="AP7" s="195">
        <v>5</v>
      </c>
      <c r="AQ7" s="171" t="s">
        <v>55</v>
      </c>
      <c r="AR7" s="172">
        <v>90</v>
      </c>
      <c r="AS7" s="171">
        <v>10</v>
      </c>
      <c r="AT7" s="164" t="s">
        <v>91</v>
      </c>
      <c r="AU7" s="168">
        <v>18.5</v>
      </c>
      <c r="AV7" s="165" t="s">
        <v>51</v>
      </c>
      <c r="AW7" s="153" t="s">
        <v>8</v>
      </c>
      <c r="AX7" s="160">
        <v>105</v>
      </c>
      <c r="AY7" s="161">
        <v>6</v>
      </c>
      <c r="AZ7" s="142" t="s">
        <v>82</v>
      </c>
      <c r="BA7" s="50">
        <v>119</v>
      </c>
      <c r="BB7" s="144">
        <v>4</v>
      </c>
      <c r="BC7" s="129" t="s">
        <v>82</v>
      </c>
      <c r="BD7" s="134">
        <v>67</v>
      </c>
      <c r="BE7" s="137">
        <v>17</v>
      </c>
      <c r="BF7" s="107" t="s">
        <v>50</v>
      </c>
      <c r="BG7" s="108">
        <v>22.5</v>
      </c>
      <c r="BH7" s="109" t="s">
        <v>51</v>
      </c>
      <c r="BI7" s="93" t="s">
        <v>55</v>
      </c>
      <c r="BJ7" s="101">
        <v>119</v>
      </c>
      <c r="BK7" s="102">
        <v>6</v>
      </c>
      <c r="BL7" s="82" t="s">
        <v>20</v>
      </c>
      <c r="BM7" s="88">
        <v>76</v>
      </c>
      <c r="BN7" s="89">
        <v>17</v>
      </c>
      <c r="BO7" s="66" t="s">
        <v>88</v>
      </c>
      <c r="BP7" s="70">
        <v>78</v>
      </c>
      <c r="BQ7" s="71">
        <v>16</v>
      </c>
      <c r="BR7" s="55" t="s">
        <v>88</v>
      </c>
      <c r="BS7" s="56">
        <v>155</v>
      </c>
      <c r="BT7" s="57">
        <v>1</v>
      </c>
      <c r="BU7" s="41" t="s">
        <v>8</v>
      </c>
      <c r="BV7" s="50">
        <v>67</v>
      </c>
      <c r="BW7" s="47">
        <v>15</v>
      </c>
      <c r="BX7" s="24" t="s">
        <v>8</v>
      </c>
      <c r="BY7" s="22">
        <v>130</v>
      </c>
      <c r="BZ7" s="33">
        <v>1</v>
      </c>
      <c r="CA7" s="15" t="s">
        <v>11</v>
      </c>
      <c r="CB7" s="16">
        <v>84</v>
      </c>
      <c r="CC7" s="17">
        <v>9</v>
      </c>
      <c r="CD7" s="14" t="s">
        <v>25</v>
      </c>
      <c r="CE7" s="75">
        <f>W7+Z7+AC7+AI7+AF7</f>
        <v>411</v>
      </c>
      <c r="CF7" s="242">
        <v>5</v>
      </c>
      <c r="CG7" s="159">
        <f>AL7+AO7+AR7+AU7+AX7</f>
        <v>405.5</v>
      </c>
      <c r="CH7" s="163">
        <v>7</v>
      </c>
      <c r="CI7" s="75">
        <f>BA7+BD7+BG7+BJ7+BM7</f>
        <v>403.5</v>
      </c>
      <c r="CJ7" s="191">
        <v>7</v>
      </c>
    </row>
    <row r="8" spans="1:88" x14ac:dyDescent="0.4">
      <c r="A8" s="1">
        <v>5</v>
      </c>
      <c r="B8" s="1">
        <v>5</v>
      </c>
      <c r="C8" s="2" t="s">
        <v>102</v>
      </c>
      <c r="D8" s="4">
        <v>18</v>
      </c>
      <c r="E8" s="4">
        <v>16</v>
      </c>
      <c r="F8" s="4" t="s">
        <v>101</v>
      </c>
      <c r="G8" s="14" t="s">
        <v>67</v>
      </c>
      <c r="H8" s="3">
        <f>N8+Q8+T8+Z8+AC8+AF8+AI8+AL8+AO8+AR8+AU8+AX8+BA8+BD8+BG8+BJ8+BM8+BP8+BS8+BV8+BY8+CB8</f>
        <v>1700</v>
      </c>
      <c r="I8" s="5">
        <f>(H8/22)</f>
        <v>77.272727272727266</v>
      </c>
      <c r="J8" s="301">
        <f>N8+Q8+T8</f>
        <v>182</v>
      </c>
      <c r="K8" s="283">
        <v>11</v>
      </c>
      <c r="L8" s="278"/>
      <c r="M8" s="316" t="s">
        <v>10</v>
      </c>
      <c r="N8" s="319">
        <v>55</v>
      </c>
      <c r="O8" s="316">
        <v>20</v>
      </c>
      <c r="P8" s="303" t="s">
        <v>97</v>
      </c>
      <c r="Q8" s="307">
        <v>38</v>
      </c>
      <c r="R8" s="303">
        <v>22</v>
      </c>
      <c r="S8" s="284" t="s">
        <v>139</v>
      </c>
      <c r="T8" s="285">
        <v>89</v>
      </c>
      <c r="U8" s="286">
        <v>5</v>
      </c>
      <c r="V8" s="270" t="s">
        <v>22</v>
      </c>
      <c r="W8" s="272" t="s">
        <v>22</v>
      </c>
      <c r="X8" s="269"/>
      <c r="Y8" s="252" t="s">
        <v>17</v>
      </c>
      <c r="Z8" s="263">
        <v>32</v>
      </c>
      <c r="AA8" s="252">
        <v>25</v>
      </c>
      <c r="AB8" s="243" t="s">
        <v>93</v>
      </c>
      <c r="AC8" s="244">
        <v>123</v>
      </c>
      <c r="AD8" s="243">
        <v>4</v>
      </c>
      <c r="AE8" s="238" t="s">
        <v>66</v>
      </c>
      <c r="AF8" s="239">
        <v>102</v>
      </c>
      <c r="AG8" s="238">
        <v>7</v>
      </c>
      <c r="AH8" s="225" t="s">
        <v>16</v>
      </c>
      <c r="AI8" s="234">
        <v>57</v>
      </c>
      <c r="AJ8" s="225">
        <v>21</v>
      </c>
      <c r="AK8" s="211" t="s">
        <v>17</v>
      </c>
      <c r="AL8" s="214">
        <v>88</v>
      </c>
      <c r="AM8" s="211">
        <v>6</v>
      </c>
      <c r="AN8" s="194" t="s">
        <v>6</v>
      </c>
      <c r="AO8" s="199">
        <v>119</v>
      </c>
      <c r="AP8" s="195">
        <v>4</v>
      </c>
      <c r="AQ8" s="171" t="s">
        <v>50</v>
      </c>
      <c r="AR8" s="172">
        <v>112</v>
      </c>
      <c r="AS8" s="171">
        <v>4</v>
      </c>
      <c r="AT8" s="164" t="s">
        <v>17</v>
      </c>
      <c r="AU8" s="168">
        <v>4</v>
      </c>
      <c r="AV8" s="165" t="s">
        <v>99</v>
      </c>
      <c r="AW8" s="153" t="s">
        <v>21</v>
      </c>
      <c r="AX8" s="160">
        <v>30</v>
      </c>
      <c r="AY8" s="161">
        <v>23</v>
      </c>
      <c r="AZ8" s="142" t="s">
        <v>21</v>
      </c>
      <c r="BA8" s="50">
        <v>148</v>
      </c>
      <c r="BB8" s="144">
        <v>1</v>
      </c>
      <c r="BC8" s="129" t="s">
        <v>86</v>
      </c>
      <c r="BD8" s="134">
        <v>88</v>
      </c>
      <c r="BE8" s="137">
        <v>13</v>
      </c>
      <c r="BF8" s="107" t="s">
        <v>61</v>
      </c>
      <c r="BG8" s="108">
        <v>22</v>
      </c>
      <c r="BH8" s="109" t="s">
        <v>51</v>
      </c>
      <c r="BI8" s="93" t="s">
        <v>8</v>
      </c>
      <c r="BJ8" s="101">
        <v>39</v>
      </c>
      <c r="BK8" s="102">
        <v>24</v>
      </c>
      <c r="BL8" s="82" t="s">
        <v>13</v>
      </c>
      <c r="BM8" s="88">
        <v>98</v>
      </c>
      <c r="BN8" s="89">
        <v>12</v>
      </c>
      <c r="BO8" s="66" t="s">
        <v>53</v>
      </c>
      <c r="BP8" s="70">
        <v>138</v>
      </c>
      <c r="BQ8" s="71">
        <v>4</v>
      </c>
      <c r="BR8" s="55" t="s">
        <v>17</v>
      </c>
      <c r="BS8" s="56">
        <v>101</v>
      </c>
      <c r="BT8" s="57">
        <v>13</v>
      </c>
      <c r="BU8" s="41" t="s">
        <v>43</v>
      </c>
      <c r="BV8" s="50">
        <v>48</v>
      </c>
      <c r="BW8" s="47">
        <v>23</v>
      </c>
      <c r="BX8" s="25" t="s">
        <v>17</v>
      </c>
      <c r="BY8" s="23">
        <v>67</v>
      </c>
      <c r="BZ8" s="30">
        <v>14</v>
      </c>
      <c r="CA8" s="15" t="s">
        <v>68</v>
      </c>
      <c r="CB8" s="19">
        <v>102</v>
      </c>
      <c r="CC8" s="18">
        <v>7</v>
      </c>
      <c r="CD8" s="14" t="s">
        <v>67</v>
      </c>
      <c r="CE8" s="75">
        <f>Z8+AC8+AI8+AF8</f>
        <v>314</v>
      </c>
      <c r="CF8" s="242">
        <v>15</v>
      </c>
      <c r="CG8" s="159">
        <f>AL8+AO8+AR8+AU8+AX8</f>
        <v>353</v>
      </c>
      <c r="CH8" s="163">
        <v>15</v>
      </c>
      <c r="CI8" s="75">
        <f>BA8+BD8+BG8+BJ8+BM8</f>
        <v>395</v>
      </c>
      <c r="CJ8" s="191">
        <v>8</v>
      </c>
    </row>
    <row r="9" spans="1:88" x14ac:dyDescent="0.4">
      <c r="A9" s="1">
        <v>6</v>
      </c>
      <c r="B9" s="1">
        <v>6</v>
      </c>
      <c r="C9" s="2" t="s">
        <v>102</v>
      </c>
      <c r="D9" s="4">
        <v>15</v>
      </c>
      <c r="E9" s="4">
        <v>14</v>
      </c>
      <c r="F9" s="4" t="s">
        <v>101</v>
      </c>
      <c r="G9" s="14" t="s">
        <v>71</v>
      </c>
      <c r="H9" s="3">
        <f>N9+Q9+T9+Z9+AC9+AF9+AI9+AL9+AO9+AR9+AU9+AX9+BA9+BD9+BG9+BJ9+BM9+BP9+BS9+BV9+BY9+CB9</f>
        <v>1699</v>
      </c>
      <c r="I9" s="5">
        <f>(H9/21)</f>
        <v>80.904761904761898</v>
      </c>
      <c r="J9" s="301">
        <f>N9+Q9+T9</f>
        <v>98</v>
      </c>
      <c r="K9" s="283">
        <v>29</v>
      </c>
      <c r="L9" s="278"/>
      <c r="M9" s="316" t="s">
        <v>28</v>
      </c>
      <c r="N9" s="319">
        <v>80</v>
      </c>
      <c r="O9" s="316">
        <v>12</v>
      </c>
      <c r="P9" s="303" t="s">
        <v>22</v>
      </c>
      <c r="Q9" s="307"/>
      <c r="R9" s="303"/>
      <c r="S9" s="284" t="s">
        <v>127</v>
      </c>
      <c r="T9" s="288">
        <v>18</v>
      </c>
      <c r="U9" s="286" t="s">
        <v>65</v>
      </c>
      <c r="V9" s="270" t="s">
        <v>22</v>
      </c>
      <c r="W9" s="272" t="s">
        <v>22</v>
      </c>
      <c r="X9" s="269"/>
      <c r="Y9" s="252" t="s">
        <v>56</v>
      </c>
      <c r="Z9" s="262">
        <v>19.5</v>
      </c>
      <c r="AA9" s="252" t="s">
        <v>65</v>
      </c>
      <c r="AB9" s="243" t="s">
        <v>61</v>
      </c>
      <c r="AC9" s="244">
        <v>173</v>
      </c>
      <c r="AD9" s="243">
        <v>2</v>
      </c>
      <c r="AE9" s="238" t="s">
        <v>27</v>
      </c>
      <c r="AF9" s="239">
        <v>94</v>
      </c>
      <c r="AG9" s="238">
        <v>9</v>
      </c>
      <c r="AH9" s="225" t="s">
        <v>72</v>
      </c>
      <c r="AI9" s="236">
        <v>17</v>
      </c>
      <c r="AJ9" s="225" t="s">
        <v>44</v>
      </c>
      <c r="AK9" s="211" t="s">
        <v>6</v>
      </c>
      <c r="AL9" s="214">
        <v>70</v>
      </c>
      <c r="AM9" s="211">
        <v>18</v>
      </c>
      <c r="AN9" s="194" t="s">
        <v>27</v>
      </c>
      <c r="AO9" s="199">
        <v>133</v>
      </c>
      <c r="AP9" s="195">
        <v>3</v>
      </c>
      <c r="AQ9" s="171" t="s">
        <v>72</v>
      </c>
      <c r="AR9" s="172">
        <v>106</v>
      </c>
      <c r="AS9" s="171">
        <v>5</v>
      </c>
      <c r="AT9" s="164" t="s">
        <v>8</v>
      </c>
      <c r="AU9" s="166">
        <v>99</v>
      </c>
      <c r="AV9" s="165">
        <v>9</v>
      </c>
      <c r="AW9" s="153" t="s">
        <v>72</v>
      </c>
      <c r="AX9" s="160">
        <v>76</v>
      </c>
      <c r="AY9" s="161">
        <v>15</v>
      </c>
      <c r="AZ9" s="142" t="s">
        <v>108</v>
      </c>
      <c r="BA9" s="50">
        <v>51</v>
      </c>
      <c r="BB9" s="144">
        <v>21</v>
      </c>
      <c r="BC9" s="129" t="s">
        <v>108</v>
      </c>
      <c r="BD9" s="135">
        <v>21.5</v>
      </c>
      <c r="BE9" s="137" t="s">
        <v>65</v>
      </c>
      <c r="BF9" s="107" t="s">
        <v>72</v>
      </c>
      <c r="BG9" s="120">
        <v>65</v>
      </c>
      <c r="BH9" s="119">
        <v>21</v>
      </c>
      <c r="BI9" s="93" t="s">
        <v>72</v>
      </c>
      <c r="BJ9" s="101">
        <v>99</v>
      </c>
      <c r="BK9" s="102">
        <v>9</v>
      </c>
      <c r="BL9" s="82" t="s">
        <v>72</v>
      </c>
      <c r="BM9" s="88">
        <v>106</v>
      </c>
      <c r="BN9" s="89">
        <v>8</v>
      </c>
      <c r="BO9" s="66" t="s">
        <v>108</v>
      </c>
      <c r="BP9" s="70">
        <v>88</v>
      </c>
      <c r="BQ9" s="71">
        <v>12</v>
      </c>
      <c r="BR9" s="55" t="s">
        <v>72</v>
      </c>
      <c r="BS9" s="56">
        <v>84</v>
      </c>
      <c r="BT9" s="57">
        <v>16</v>
      </c>
      <c r="BU9" s="41" t="s">
        <v>68</v>
      </c>
      <c r="BV9" s="50">
        <v>134</v>
      </c>
      <c r="BW9" s="47">
        <v>2</v>
      </c>
      <c r="BX9" s="25" t="s">
        <v>72</v>
      </c>
      <c r="BY9" s="23">
        <v>100</v>
      </c>
      <c r="BZ9" s="30">
        <v>6</v>
      </c>
      <c r="CA9" s="15" t="s">
        <v>72</v>
      </c>
      <c r="CB9" s="16">
        <v>65</v>
      </c>
      <c r="CC9" s="17">
        <v>16</v>
      </c>
      <c r="CD9" s="14" t="s">
        <v>71</v>
      </c>
      <c r="CE9" s="75">
        <f>Z9+AC9+AI9+AF9</f>
        <v>303.5</v>
      </c>
      <c r="CF9" s="242">
        <v>18</v>
      </c>
      <c r="CG9" s="159">
        <f>AL9+AO9+AR9+AU9+AX9</f>
        <v>484</v>
      </c>
      <c r="CH9" s="163">
        <v>1</v>
      </c>
      <c r="CI9" s="75">
        <f>BA9+BD9+BG9+BJ9+BM9</f>
        <v>342.5</v>
      </c>
      <c r="CJ9" s="191">
        <v>13</v>
      </c>
    </row>
    <row r="10" spans="1:88" x14ac:dyDescent="0.4">
      <c r="A10" s="1">
        <v>7</v>
      </c>
      <c r="B10" s="1">
        <v>7</v>
      </c>
      <c r="C10" s="2" t="s">
        <v>102</v>
      </c>
      <c r="D10" s="4">
        <v>25</v>
      </c>
      <c r="E10" s="4">
        <v>23</v>
      </c>
      <c r="F10" s="4" t="s">
        <v>101</v>
      </c>
      <c r="G10" s="14" t="s">
        <v>19</v>
      </c>
      <c r="H10" s="3">
        <f>N10+Q10+T10+Z10+AC10+AF10+AI10+AL10+AO10+AR10+AU10+AX10+BA10+BD10+BG10+BJ10+BM10+BP10+BS10+BV10+BY10+CB10</f>
        <v>1632.5</v>
      </c>
      <c r="I10" s="5">
        <f>(H10/23)</f>
        <v>70.978260869565219</v>
      </c>
      <c r="J10" s="301">
        <f>N10+Q10+T10</f>
        <v>275</v>
      </c>
      <c r="K10" s="283">
        <v>5</v>
      </c>
      <c r="L10" s="278"/>
      <c r="M10" s="316" t="s">
        <v>85</v>
      </c>
      <c r="N10" s="319">
        <v>74</v>
      </c>
      <c r="O10" s="316">
        <v>13</v>
      </c>
      <c r="P10" s="303" t="s">
        <v>87</v>
      </c>
      <c r="Q10" s="307">
        <v>120</v>
      </c>
      <c r="R10" s="303">
        <v>4</v>
      </c>
      <c r="S10" s="284" t="s">
        <v>146</v>
      </c>
      <c r="T10" s="285">
        <v>81</v>
      </c>
      <c r="U10" s="286">
        <v>10</v>
      </c>
      <c r="V10" s="271" t="s">
        <v>17</v>
      </c>
      <c r="W10" s="273">
        <v>20</v>
      </c>
      <c r="X10" s="269" t="s">
        <v>44</v>
      </c>
      <c r="Y10" s="252" t="s">
        <v>10</v>
      </c>
      <c r="Z10" s="263">
        <v>89</v>
      </c>
      <c r="AA10" s="252">
        <v>8</v>
      </c>
      <c r="AB10" s="243" t="s">
        <v>85</v>
      </c>
      <c r="AC10" s="244">
        <v>34</v>
      </c>
      <c r="AD10" s="243">
        <v>24</v>
      </c>
      <c r="AE10" s="238" t="s">
        <v>26</v>
      </c>
      <c r="AF10" s="240">
        <v>18</v>
      </c>
      <c r="AG10" s="238" t="s">
        <v>44</v>
      </c>
      <c r="AH10" s="225" t="s">
        <v>8</v>
      </c>
      <c r="AI10" s="234">
        <v>82</v>
      </c>
      <c r="AJ10" s="225">
        <v>13</v>
      </c>
      <c r="AK10" s="211" t="s">
        <v>85</v>
      </c>
      <c r="AL10" s="214">
        <v>108</v>
      </c>
      <c r="AM10" s="211">
        <v>2</v>
      </c>
      <c r="AN10" s="194" t="s">
        <v>120</v>
      </c>
      <c r="AO10" s="199">
        <v>44</v>
      </c>
      <c r="AP10" s="195">
        <v>21</v>
      </c>
      <c r="AQ10" s="171" t="s">
        <v>8</v>
      </c>
      <c r="AR10" s="172">
        <v>61</v>
      </c>
      <c r="AS10" s="171">
        <v>17</v>
      </c>
      <c r="AT10" s="164" t="s">
        <v>11</v>
      </c>
      <c r="AU10" s="166">
        <v>84</v>
      </c>
      <c r="AV10" s="165">
        <v>14</v>
      </c>
      <c r="AW10" s="153" t="s">
        <v>24</v>
      </c>
      <c r="AX10" s="150">
        <v>16</v>
      </c>
      <c r="AY10" s="155" t="s">
        <v>44</v>
      </c>
      <c r="AZ10" s="142" t="s">
        <v>91</v>
      </c>
      <c r="BA10" s="37">
        <v>15.5</v>
      </c>
      <c r="BB10" s="144" t="s">
        <v>51</v>
      </c>
      <c r="BC10" s="129" t="s">
        <v>74</v>
      </c>
      <c r="BD10" s="134">
        <v>91</v>
      </c>
      <c r="BE10" s="137">
        <v>12</v>
      </c>
      <c r="BF10" s="107" t="s">
        <v>84</v>
      </c>
      <c r="BG10" s="120">
        <v>55</v>
      </c>
      <c r="BH10" s="119">
        <v>22</v>
      </c>
      <c r="BI10" s="93" t="s">
        <v>84</v>
      </c>
      <c r="BJ10" s="101">
        <v>159</v>
      </c>
      <c r="BK10" s="102">
        <v>1</v>
      </c>
      <c r="BL10" s="82" t="s">
        <v>48</v>
      </c>
      <c r="BM10" s="76">
        <v>14.5</v>
      </c>
      <c r="BN10" s="82" t="s">
        <v>116</v>
      </c>
      <c r="BO10" s="66" t="s">
        <v>10</v>
      </c>
      <c r="BP10" s="70">
        <v>90</v>
      </c>
      <c r="BQ10" s="71">
        <v>10</v>
      </c>
      <c r="BR10" s="55" t="s">
        <v>10</v>
      </c>
      <c r="BS10" s="56">
        <v>132</v>
      </c>
      <c r="BT10" s="57">
        <v>3</v>
      </c>
      <c r="BU10" s="41" t="s">
        <v>9</v>
      </c>
      <c r="BV10" s="37">
        <v>21.5</v>
      </c>
      <c r="BW10" s="260" t="s">
        <v>65</v>
      </c>
      <c r="BX10" s="24" t="s">
        <v>9</v>
      </c>
      <c r="BY10" s="22">
        <v>128</v>
      </c>
      <c r="BZ10" s="33">
        <v>2</v>
      </c>
      <c r="CA10" s="15" t="s">
        <v>9</v>
      </c>
      <c r="CB10" s="16">
        <v>115</v>
      </c>
      <c r="CC10" s="17">
        <v>5</v>
      </c>
      <c r="CD10" s="14" t="s">
        <v>19</v>
      </c>
      <c r="CE10" s="75">
        <f>W10+Z10+AC10+AI10+AF10</f>
        <v>243</v>
      </c>
      <c r="CF10" s="242">
        <v>21</v>
      </c>
      <c r="CG10" s="159">
        <f>AL10+AO10+AR10+AU10+AX10</f>
        <v>313</v>
      </c>
      <c r="CH10" s="163">
        <v>19</v>
      </c>
      <c r="CI10" s="75">
        <f>BA10+BD10+BG10+BJ10+BM10</f>
        <v>335</v>
      </c>
      <c r="CJ10" s="191">
        <v>14</v>
      </c>
    </row>
    <row r="11" spans="1:88" x14ac:dyDescent="0.4">
      <c r="A11" s="1">
        <v>8</v>
      </c>
      <c r="B11" s="1">
        <v>8</v>
      </c>
      <c r="C11" s="2" t="s">
        <v>102</v>
      </c>
      <c r="D11" s="4">
        <v>31</v>
      </c>
      <c r="E11" s="4">
        <v>29</v>
      </c>
      <c r="F11" s="4" t="s">
        <v>101</v>
      </c>
      <c r="G11" s="14" t="s">
        <v>5</v>
      </c>
      <c r="H11" s="3">
        <f>N11+Q11+T11+Z11+AC11+AF11+AI11+AL11+AO11+AR11+AU11+AX11+BA11+BD11+BG11+BJ11+BM11+BP11+BS11+BV11+BY11+CB11</f>
        <v>1505</v>
      </c>
      <c r="I11" s="5">
        <f>(H11/23)</f>
        <v>65.434782608695656</v>
      </c>
      <c r="J11" s="301">
        <f>N11+Q11+T11</f>
        <v>249</v>
      </c>
      <c r="K11" s="283">
        <v>7</v>
      </c>
      <c r="L11" s="278"/>
      <c r="M11" s="316" t="s">
        <v>20</v>
      </c>
      <c r="N11" s="319">
        <v>84</v>
      </c>
      <c r="O11" s="316">
        <v>11</v>
      </c>
      <c r="P11" s="303" t="s">
        <v>8</v>
      </c>
      <c r="Q11" s="307">
        <v>44</v>
      </c>
      <c r="R11" s="303">
        <v>20</v>
      </c>
      <c r="S11" s="284" t="s">
        <v>6</v>
      </c>
      <c r="T11" s="285">
        <v>121</v>
      </c>
      <c r="U11" s="286">
        <v>3</v>
      </c>
      <c r="V11" s="271" t="s">
        <v>60</v>
      </c>
      <c r="W11" s="272">
        <v>70</v>
      </c>
      <c r="X11" s="269">
        <v>11</v>
      </c>
      <c r="Y11" s="252" t="s">
        <v>60</v>
      </c>
      <c r="Z11" s="263">
        <v>156</v>
      </c>
      <c r="AA11" s="252">
        <v>1</v>
      </c>
      <c r="AB11" s="243" t="s">
        <v>28</v>
      </c>
      <c r="AC11" s="244">
        <v>66</v>
      </c>
      <c r="AD11" s="243">
        <v>16</v>
      </c>
      <c r="AE11" s="238" t="s">
        <v>20</v>
      </c>
      <c r="AF11" s="240">
        <v>17.5</v>
      </c>
      <c r="AG11" s="238" t="s">
        <v>64</v>
      </c>
      <c r="AH11" s="225" t="s">
        <v>6</v>
      </c>
      <c r="AI11" s="234">
        <v>107</v>
      </c>
      <c r="AJ11" s="225">
        <v>4</v>
      </c>
      <c r="AK11" s="211" t="s">
        <v>104</v>
      </c>
      <c r="AL11" s="214">
        <v>81</v>
      </c>
      <c r="AM11" s="211">
        <v>11</v>
      </c>
      <c r="AN11" s="194" t="s">
        <v>8</v>
      </c>
      <c r="AO11" s="199">
        <v>33</v>
      </c>
      <c r="AP11" s="195">
        <v>23</v>
      </c>
      <c r="AQ11" s="171" t="s">
        <v>10</v>
      </c>
      <c r="AR11" s="172">
        <v>113</v>
      </c>
      <c r="AS11" s="171">
        <v>2</v>
      </c>
      <c r="AT11" s="164" t="s">
        <v>13</v>
      </c>
      <c r="AU11" s="166">
        <v>123</v>
      </c>
      <c r="AV11" s="165">
        <v>2</v>
      </c>
      <c r="AW11" s="153" t="s">
        <v>28</v>
      </c>
      <c r="AX11" s="160">
        <v>92</v>
      </c>
      <c r="AY11" s="161">
        <v>11</v>
      </c>
      <c r="AZ11" s="142" t="s">
        <v>86</v>
      </c>
      <c r="BA11" s="37">
        <v>15</v>
      </c>
      <c r="BB11" s="144" t="s">
        <v>65</v>
      </c>
      <c r="BC11" s="129" t="s">
        <v>11</v>
      </c>
      <c r="BD11" s="134">
        <v>36</v>
      </c>
      <c r="BE11" s="137">
        <v>24</v>
      </c>
      <c r="BF11" s="107" t="s">
        <v>58</v>
      </c>
      <c r="BG11" s="108">
        <v>23.5</v>
      </c>
      <c r="BH11" s="109" t="s">
        <v>44</v>
      </c>
      <c r="BI11" s="93" t="s">
        <v>82</v>
      </c>
      <c r="BJ11" s="101">
        <v>64</v>
      </c>
      <c r="BK11" s="102">
        <v>17</v>
      </c>
      <c r="BL11" s="82" t="s">
        <v>82</v>
      </c>
      <c r="BM11" s="88">
        <v>127</v>
      </c>
      <c r="BN11" s="89">
        <v>4</v>
      </c>
      <c r="BO11" s="66" t="s">
        <v>86</v>
      </c>
      <c r="BP11" s="61">
        <v>21</v>
      </c>
      <c r="BQ11" s="66" t="s">
        <v>51</v>
      </c>
      <c r="BR11" s="55" t="s">
        <v>110</v>
      </c>
      <c r="BS11" s="56">
        <v>58</v>
      </c>
      <c r="BT11" s="57">
        <v>19</v>
      </c>
      <c r="BU11" s="41" t="s">
        <v>88</v>
      </c>
      <c r="BV11" s="50">
        <v>56</v>
      </c>
      <c r="BW11" s="47">
        <v>18</v>
      </c>
      <c r="BX11" s="24" t="s">
        <v>78</v>
      </c>
      <c r="BY11" s="22">
        <v>15</v>
      </c>
      <c r="BZ11" s="29" t="s">
        <v>51</v>
      </c>
      <c r="CA11" s="15" t="s">
        <v>20</v>
      </c>
      <c r="CB11" s="16">
        <v>52</v>
      </c>
      <c r="CC11" s="17">
        <v>21</v>
      </c>
      <c r="CD11" s="14" t="s">
        <v>5</v>
      </c>
      <c r="CE11" s="75">
        <f>W11+Z11+AC11+AI11+AF11</f>
        <v>416.5</v>
      </c>
      <c r="CF11" s="242">
        <v>4</v>
      </c>
      <c r="CG11" s="159">
        <f>AL11+AO11+AR11+AU11+AX11</f>
        <v>442</v>
      </c>
      <c r="CH11" s="163">
        <v>3</v>
      </c>
      <c r="CI11" s="75">
        <f>BA11+BD11+BG11+BJ11+BM11</f>
        <v>265.5</v>
      </c>
      <c r="CJ11" s="191">
        <v>21</v>
      </c>
    </row>
    <row r="12" spans="1:88" x14ac:dyDescent="0.4">
      <c r="A12" s="1">
        <v>9</v>
      </c>
      <c r="B12" s="1">
        <v>9</v>
      </c>
      <c r="C12" s="2" t="s">
        <v>102</v>
      </c>
      <c r="D12" s="4">
        <v>30</v>
      </c>
      <c r="E12" s="4">
        <v>28</v>
      </c>
      <c r="F12" s="4" t="s">
        <v>101</v>
      </c>
      <c r="G12" s="14" t="s">
        <v>70</v>
      </c>
      <c r="H12" s="3">
        <f>N12+Q12+T12+Z12+AC12+AF12+AI12+AL12+AO12+AR12+AU12+AX12+BA12+BD12+BG12+BJ12+BM12+BP12+BS12+BV12+BY12+CB12</f>
        <v>1493.5</v>
      </c>
      <c r="I12" s="5">
        <f>(H12/22)</f>
        <v>67.88636363636364</v>
      </c>
      <c r="J12" s="301">
        <f>N12+Q12+T12</f>
        <v>296</v>
      </c>
      <c r="K12" s="283">
        <v>3</v>
      </c>
      <c r="L12" s="278"/>
      <c r="M12" s="316" t="s">
        <v>58</v>
      </c>
      <c r="N12" s="319">
        <v>104</v>
      </c>
      <c r="O12" s="316">
        <v>8</v>
      </c>
      <c r="P12" s="303" t="s">
        <v>61</v>
      </c>
      <c r="Q12" s="307">
        <v>108</v>
      </c>
      <c r="R12" s="303">
        <v>5</v>
      </c>
      <c r="S12" s="284" t="s">
        <v>7</v>
      </c>
      <c r="T12" s="285">
        <v>84</v>
      </c>
      <c r="U12" s="286">
        <v>8</v>
      </c>
      <c r="V12" s="271" t="s">
        <v>7</v>
      </c>
      <c r="W12" s="272">
        <v>66</v>
      </c>
      <c r="X12" s="269">
        <v>13</v>
      </c>
      <c r="Y12" s="252" t="s">
        <v>9</v>
      </c>
      <c r="Z12" s="263">
        <v>67</v>
      </c>
      <c r="AA12" s="252">
        <v>15</v>
      </c>
      <c r="AB12" s="243" t="s">
        <v>140</v>
      </c>
      <c r="AC12" s="245">
        <v>19</v>
      </c>
      <c r="AD12" s="243" t="s">
        <v>65</v>
      </c>
      <c r="AE12" s="238" t="s">
        <v>158</v>
      </c>
      <c r="AF12" s="239">
        <v>107</v>
      </c>
      <c r="AG12" s="238">
        <v>6</v>
      </c>
      <c r="AH12" s="225" t="s">
        <v>61</v>
      </c>
      <c r="AI12" s="234">
        <v>146</v>
      </c>
      <c r="AJ12" s="225">
        <v>2</v>
      </c>
      <c r="AK12" s="211" t="s">
        <v>7</v>
      </c>
      <c r="AL12" s="216">
        <v>20</v>
      </c>
      <c r="AM12" s="211" t="s">
        <v>65</v>
      </c>
      <c r="AN12" s="194" t="s">
        <v>91</v>
      </c>
      <c r="AO12" s="199">
        <v>24</v>
      </c>
      <c r="AP12" s="195">
        <v>24</v>
      </c>
      <c r="AQ12" s="171" t="s">
        <v>60</v>
      </c>
      <c r="AR12" s="172">
        <v>82</v>
      </c>
      <c r="AS12" s="171">
        <v>12</v>
      </c>
      <c r="AT12" s="164" t="s">
        <v>9</v>
      </c>
      <c r="AU12" s="166">
        <v>70</v>
      </c>
      <c r="AV12" s="165">
        <v>19</v>
      </c>
      <c r="AW12" s="153" t="s">
        <v>9</v>
      </c>
      <c r="AX12" s="160">
        <v>128</v>
      </c>
      <c r="AY12" s="161">
        <v>1</v>
      </c>
      <c r="AZ12" s="142" t="s">
        <v>7</v>
      </c>
      <c r="BA12" s="50">
        <v>87</v>
      </c>
      <c r="BB12" s="144">
        <v>8</v>
      </c>
      <c r="BC12" s="129" t="s">
        <v>7</v>
      </c>
      <c r="BD12" s="135">
        <v>16.5</v>
      </c>
      <c r="BE12" s="137" t="s">
        <v>64</v>
      </c>
      <c r="BF12" s="107" t="s">
        <v>7</v>
      </c>
      <c r="BG12" s="108">
        <v>20</v>
      </c>
      <c r="BH12" s="109" t="s">
        <v>64</v>
      </c>
      <c r="BI12" s="93"/>
      <c r="BJ12" s="97"/>
      <c r="BK12" s="93"/>
      <c r="BL12" s="82" t="s">
        <v>61</v>
      </c>
      <c r="BM12" s="76">
        <v>23</v>
      </c>
      <c r="BN12" s="82" t="s">
        <v>64</v>
      </c>
      <c r="BO12" s="66" t="s">
        <v>97</v>
      </c>
      <c r="BP12" s="70">
        <v>57</v>
      </c>
      <c r="BQ12" s="71">
        <v>18</v>
      </c>
      <c r="BR12" s="55" t="s">
        <v>58</v>
      </c>
      <c r="BS12" s="56">
        <v>107</v>
      </c>
      <c r="BT12" s="57">
        <v>10</v>
      </c>
      <c r="BU12" s="41" t="s">
        <v>58</v>
      </c>
      <c r="BV12" s="50">
        <v>133</v>
      </c>
      <c r="BW12" s="47">
        <v>3</v>
      </c>
      <c r="BX12" s="24" t="s">
        <v>7</v>
      </c>
      <c r="BY12" s="22">
        <v>20</v>
      </c>
      <c r="BZ12" s="29" t="s">
        <v>65</v>
      </c>
      <c r="CA12" s="15" t="s">
        <v>18</v>
      </c>
      <c r="CB12" s="20">
        <v>71</v>
      </c>
      <c r="CC12" s="17">
        <v>13</v>
      </c>
      <c r="CD12" s="14" t="s">
        <v>70</v>
      </c>
      <c r="CE12" s="75">
        <f>W12+Z12+AC12+AI12+AF12</f>
        <v>405</v>
      </c>
      <c r="CF12" s="242">
        <v>6</v>
      </c>
      <c r="CG12" s="159">
        <f>AL12+AO12+AR12+AU12+AX12</f>
        <v>324</v>
      </c>
      <c r="CH12" s="163">
        <v>17</v>
      </c>
      <c r="CI12" s="75">
        <f>BA12+BD12+BG12+BJ12+BM12</f>
        <v>146.5</v>
      </c>
      <c r="CJ12" s="191">
        <v>32</v>
      </c>
    </row>
    <row r="13" spans="1:88" x14ac:dyDescent="0.4">
      <c r="A13" s="1">
        <v>10</v>
      </c>
      <c r="B13" s="1">
        <v>10</v>
      </c>
      <c r="C13" s="2" t="s">
        <v>102</v>
      </c>
      <c r="D13" s="4">
        <v>22</v>
      </c>
      <c r="E13" s="4">
        <v>15</v>
      </c>
      <c r="F13" s="4" t="s">
        <v>101</v>
      </c>
      <c r="G13" s="14" t="s">
        <v>123</v>
      </c>
      <c r="H13" s="3">
        <f>N13+Q13+T13+Z13+AC13+AF13+AI13+AL13+AO13+AR13+AU13+AX13+BA13+BD13+BG13+BJ13+BM13+BP13+BS13+BV13+BY13+CB13</f>
        <v>1413.5</v>
      </c>
      <c r="I13" s="5">
        <f>(H13/19)</f>
        <v>74.39473684210526</v>
      </c>
      <c r="J13" s="301">
        <f>N13+Q13+T13</f>
        <v>236</v>
      </c>
      <c r="K13" s="283">
        <v>8</v>
      </c>
      <c r="L13" s="278"/>
      <c r="M13" s="316" t="s">
        <v>24</v>
      </c>
      <c r="N13" s="322">
        <v>12</v>
      </c>
      <c r="O13" s="316" t="s">
        <v>64</v>
      </c>
      <c r="P13" s="303" t="s">
        <v>28</v>
      </c>
      <c r="Q13" s="307">
        <v>68</v>
      </c>
      <c r="R13" s="303">
        <v>14</v>
      </c>
      <c r="S13" s="284" t="s">
        <v>28</v>
      </c>
      <c r="T13" s="285">
        <v>156</v>
      </c>
      <c r="U13" s="286">
        <v>1</v>
      </c>
      <c r="V13" s="271" t="s">
        <v>8</v>
      </c>
      <c r="W13" s="272">
        <v>48</v>
      </c>
      <c r="X13" s="269">
        <v>19</v>
      </c>
      <c r="Y13" s="252" t="s">
        <v>16</v>
      </c>
      <c r="Z13" s="263">
        <v>37</v>
      </c>
      <c r="AA13" s="252">
        <v>24</v>
      </c>
      <c r="AB13" s="243" t="s">
        <v>6</v>
      </c>
      <c r="AC13" s="244">
        <v>66</v>
      </c>
      <c r="AD13" s="243">
        <v>15</v>
      </c>
      <c r="AE13" s="238" t="s">
        <v>50</v>
      </c>
      <c r="AF13" s="239">
        <v>37</v>
      </c>
      <c r="AG13" s="238">
        <v>24</v>
      </c>
      <c r="AH13" s="225" t="s">
        <v>50</v>
      </c>
      <c r="AI13" s="236">
        <v>13.5</v>
      </c>
      <c r="AJ13" s="225" t="s">
        <v>62</v>
      </c>
      <c r="AK13" s="211" t="s">
        <v>27</v>
      </c>
      <c r="AL13" s="214">
        <v>84</v>
      </c>
      <c r="AM13" s="211">
        <v>10</v>
      </c>
      <c r="AN13" s="194" t="s">
        <v>21</v>
      </c>
      <c r="AO13" s="199">
        <v>69</v>
      </c>
      <c r="AP13" s="195">
        <v>12</v>
      </c>
      <c r="AQ13" s="171" t="s">
        <v>27</v>
      </c>
      <c r="AR13" s="172">
        <v>78</v>
      </c>
      <c r="AS13" s="171">
        <v>13</v>
      </c>
      <c r="AT13" s="164" t="s">
        <v>27</v>
      </c>
      <c r="AU13" s="166">
        <v>110</v>
      </c>
      <c r="AV13" s="165">
        <v>5</v>
      </c>
      <c r="AW13" s="153" t="s">
        <v>16</v>
      </c>
      <c r="AX13" s="160">
        <v>106</v>
      </c>
      <c r="AY13" s="161">
        <v>5</v>
      </c>
      <c r="AZ13" s="142" t="s">
        <v>20</v>
      </c>
      <c r="BA13" s="50">
        <v>86</v>
      </c>
      <c r="BB13" s="144">
        <v>9</v>
      </c>
      <c r="BC13" s="129" t="s">
        <v>27</v>
      </c>
      <c r="BD13" s="134">
        <v>103</v>
      </c>
      <c r="BE13" s="137">
        <v>9</v>
      </c>
      <c r="BF13" s="107" t="s">
        <v>20</v>
      </c>
      <c r="BG13" s="120">
        <v>92</v>
      </c>
      <c r="BH13" s="119">
        <v>13</v>
      </c>
      <c r="BI13" s="93" t="s">
        <v>28</v>
      </c>
      <c r="BJ13" s="101">
        <v>137</v>
      </c>
      <c r="BK13" s="102">
        <v>3</v>
      </c>
      <c r="BL13" s="82" t="s">
        <v>16</v>
      </c>
      <c r="BM13" s="88">
        <v>97</v>
      </c>
      <c r="BN13" s="89">
        <v>13</v>
      </c>
      <c r="BO13" s="67" t="s">
        <v>16</v>
      </c>
      <c r="BP13" s="62">
        <v>62</v>
      </c>
      <c r="BQ13" s="67">
        <v>17</v>
      </c>
      <c r="BR13" s="74"/>
      <c r="BS13" s="74"/>
      <c r="BT13" s="74"/>
      <c r="BU13" s="59"/>
      <c r="BV13" s="59"/>
      <c r="BW13" s="59"/>
      <c r="BX13" s="59"/>
      <c r="BY13" s="59"/>
      <c r="BZ13" s="59"/>
      <c r="CA13" s="51"/>
      <c r="CB13" s="51"/>
      <c r="CC13" s="51"/>
      <c r="CD13" s="14" t="s">
        <v>123</v>
      </c>
      <c r="CE13" s="75">
        <f>W13+Z13+AC13+AI13+AF13</f>
        <v>201.5</v>
      </c>
      <c r="CF13" s="242">
        <v>28</v>
      </c>
      <c r="CG13" s="159">
        <f>AL13+AO13+AR13+AU13+AX13</f>
        <v>447</v>
      </c>
      <c r="CH13" s="163">
        <v>2</v>
      </c>
      <c r="CI13" s="75">
        <f>BA13+BD13+BG13+BJ13+BM13</f>
        <v>515</v>
      </c>
      <c r="CJ13" s="191">
        <v>4</v>
      </c>
    </row>
    <row r="14" spans="1:88" x14ac:dyDescent="0.4">
      <c r="A14" s="1">
        <v>11</v>
      </c>
      <c r="B14" s="1">
        <v>11</v>
      </c>
      <c r="C14" s="2" t="s">
        <v>102</v>
      </c>
      <c r="D14" s="4">
        <v>24</v>
      </c>
      <c r="E14" s="4">
        <v>21</v>
      </c>
      <c r="F14" s="4" t="s">
        <v>101</v>
      </c>
      <c r="G14" s="14" t="s">
        <v>112</v>
      </c>
      <c r="H14" s="3">
        <f>N14+Q14+T14+Z14+AC14+AF14+AI14+AL14+AO14+AR14+AU14+AX14+BA14+BD14+BG14+BJ14+BM14+BP14+BS14+BV14+BY14+CB14</f>
        <v>1352.5</v>
      </c>
      <c r="I14" s="6">
        <f>(H14/19)</f>
        <v>71.184210526315795</v>
      </c>
      <c r="J14" s="301">
        <f>N14+Q14+T14</f>
        <v>105</v>
      </c>
      <c r="K14" s="283">
        <v>27</v>
      </c>
      <c r="L14" s="278"/>
      <c r="M14" s="316" t="s">
        <v>87</v>
      </c>
      <c r="N14" s="319">
        <v>60</v>
      </c>
      <c r="O14" s="316">
        <v>19</v>
      </c>
      <c r="P14" s="303" t="s">
        <v>22</v>
      </c>
      <c r="Q14" s="307"/>
      <c r="R14" s="303"/>
      <c r="S14" s="284" t="s">
        <v>20</v>
      </c>
      <c r="T14" s="285">
        <v>45</v>
      </c>
      <c r="U14" s="286">
        <v>21</v>
      </c>
      <c r="V14" s="271" t="s">
        <v>85</v>
      </c>
      <c r="W14" s="272">
        <v>54</v>
      </c>
      <c r="X14" s="269">
        <v>17</v>
      </c>
      <c r="Y14" s="252" t="s">
        <v>13</v>
      </c>
      <c r="Z14" s="263">
        <v>75</v>
      </c>
      <c r="AA14" s="252">
        <v>12</v>
      </c>
      <c r="AB14" s="243" t="s">
        <v>24</v>
      </c>
      <c r="AC14" s="244">
        <v>84</v>
      </c>
      <c r="AD14" s="243">
        <v>12</v>
      </c>
      <c r="AE14" s="238" t="s">
        <v>91</v>
      </c>
      <c r="AF14" s="240">
        <v>14.5</v>
      </c>
      <c r="AG14" s="238" t="s">
        <v>65</v>
      </c>
      <c r="AH14" s="225" t="s">
        <v>60</v>
      </c>
      <c r="AI14" s="234">
        <v>99</v>
      </c>
      <c r="AJ14" s="225">
        <v>6</v>
      </c>
      <c r="AK14" s="211" t="s">
        <v>28</v>
      </c>
      <c r="AL14" s="214">
        <v>38</v>
      </c>
      <c r="AM14" s="211">
        <v>24</v>
      </c>
      <c r="AN14" s="194" t="s">
        <v>93</v>
      </c>
      <c r="AO14" s="199">
        <v>102</v>
      </c>
      <c r="AP14" s="195">
        <v>6</v>
      </c>
      <c r="AQ14" s="171" t="s">
        <v>21</v>
      </c>
      <c r="AR14" s="172">
        <v>77</v>
      </c>
      <c r="AS14" s="171">
        <v>14</v>
      </c>
      <c r="AT14" s="164" t="s">
        <v>50</v>
      </c>
      <c r="AU14" s="166">
        <v>112</v>
      </c>
      <c r="AV14" s="165">
        <v>4</v>
      </c>
      <c r="AW14" s="153" t="s">
        <v>10</v>
      </c>
      <c r="AX14" s="160">
        <v>74</v>
      </c>
      <c r="AY14" s="161">
        <v>16</v>
      </c>
      <c r="AZ14" s="142" t="s">
        <v>8</v>
      </c>
      <c r="BA14" s="50">
        <v>32</v>
      </c>
      <c r="BB14" s="144">
        <v>23</v>
      </c>
      <c r="BC14" s="129" t="s">
        <v>8</v>
      </c>
      <c r="BD14" s="134">
        <v>129</v>
      </c>
      <c r="BE14" s="137">
        <v>2</v>
      </c>
      <c r="BF14" s="107" t="s">
        <v>69</v>
      </c>
      <c r="BG14" s="120">
        <v>102</v>
      </c>
      <c r="BH14" s="119">
        <v>5</v>
      </c>
      <c r="BI14" s="93" t="s">
        <v>103</v>
      </c>
      <c r="BJ14" s="97">
        <v>18</v>
      </c>
      <c r="BK14" s="93" t="s">
        <v>64</v>
      </c>
      <c r="BL14" s="83" t="s">
        <v>85</v>
      </c>
      <c r="BM14" s="77">
        <v>66</v>
      </c>
      <c r="BN14" s="83">
        <v>22</v>
      </c>
      <c r="BO14" s="67" t="s">
        <v>61</v>
      </c>
      <c r="BP14" s="62">
        <v>113</v>
      </c>
      <c r="BQ14" s="67">
        <v>7</v>
      </c>
      <c r="BR14" s="55" t="s">
        <v>11</v>
      </c>
      <c r="BS14" s="58">
        <v>112</v>
      </c>
      <c r="BT14" s="57">
        <v>8</v>
      </c>
      <c r="BU14" s="59"/>
      <c r="BV14" s="59"/>
      <c r="BW14" s="59"/>
      <c r="BX14" s="59"/>
      <c r="BY14" s="59"/>
      <c r="BZ14" s="59"/>
      <c r="CA14" s="51"/>
      <c r="CB14" s="51"/>
      <c r="CC14" s="51"/>
      <c r="CD14" s="14" t="s">
        <v>112</v>
      </c>
      <c r="CE14" s="75">
        <f>W14+Z14+AC14+AI14+AF14</f>
        <v>326.5</v>
      </c>
      <c r="CF14" s="242">
        <v>14</v>
      </c>
      <c r="CG14" s="159">
        <f>AL14+AO14+AR14+AU14+AX14</f>
        <v>403</v>
      </c>
      <c r="CH14" s="163">
        <v>8</v>
      </c>
      <c r="CI14" s="75">
        <f>BA14+BD14+BG14+BJ14+BM14</f>
        <v>347</v>
      </c>
      <c r="CJ14" s="191">
        <v>12</v>
      </c>
    </row>
    <row r="15" spans="1:88" x14ac:dyDescent="0.4">
      <c r="A15" s="1">
        <v>12</v>
      </c>
      <c r="B15" s="1">
        <v>12</v>
      </c>
      <c r="C15" s="2" t="s">
        <v>102</v>
      </c>
      <c r="D15" s="4">
        <v>38</v>
      </c>
      <c r="E15" s="4">
        <v>36</v>
      </c>
      <c r="F15" s="4" t="s">
        <v>101</v>
      </c>
      <c r="G15" s="14" t="s">
        <v>32</v>
      </c>
      <c r="H15" s="3">
        <f>Q15+T15+W15+Z15+AC15+AF15+AI15+AL15+AO15+AR15+AU15+AX15+BA15+BD15+BG15+BJ15+BM15+BP15+BS15+BV15+BY15+CB15</f>
        <v>1269</v>
      </c>
      <c r="I15" s="6">
        <f>(H15/21)</f>
        <v>60.428571428571431</v>
      </c>
      <c r="J15" s="301">
        <f>N15+Q15+T15</f>
        <v>22</v>
      </c>
      <c r="K15" s="283">
        <v>39</v>
      </c>
      <c r="L15" s="278"/>
      <c r="M15" s="316" t="s">
        <v>22</v>
      </c>
      <c r="N15" s="319"/>
      <c r="O15" s="316"/>
      <c r="P15" s="303" t="s">
        <v>22</v>
      </c>
      <c r="Q15" s="307"/>
      <c r="R15" s="303"/>
      <c r="S15" s="284" t="s">
        <v>30</v>
      </c>
      <c r="T15" s="288">
        <v>22</v>
      </c>
      <c r="U15" s="286" t="s">
        <v>44</v>
      </c>
      <c r="V15" s="271" t="s">
        <v>76</v>
      </c>
      <c r="W15" s="272">
        <v>62</v>
      </c>
      <c r="X15" s="269">
        <v>16</v>
      </c>
      <c r="Y15" s="252" t="s">
        <v>87</v>
      </c>
      <c r="Z15" s="263">
        <v>107</v>
      </c>
      <c r="AA15" s="252">
        <v>6</v>
      </c>
      <c r="AB15" s="243" t="s">
        <v>97</v>
      </c>
      <c r="AC15" s="245">
        <v>21.5</v>
      </c>
      <c r="AD15" s="243" t="s">
        <v>51</v>
      </c>
      <c r="AE15" s="238" t="s">
        <v>24</v>
      </c>
      <c r="AF15" s="240">
        <v>13.5</v>
      </c>
      <c r="AG15" s="238" t="s">
        <v>62</v>
      </c>
      <c r="AH15" s="225" t="s">
        <v>28</v>
      </c>
      <c r="AI15" s="234">
        <v>61</v>
      </c>
      <c r="AJ15" s="225">
        <v>19</v>
      </c>
      <c r="AK15" s="211" t="s">
        <v>11</v>
      </c>
      <c r="AL15" s="214">
        <v>86</v>
      </c>
      <c r="AM15" s="211">
        <v>7</v>
      </c>
      <c r="AN15" s="194" t="s">
        <v>55</v>
      </c>
      <c r="AO15" s="199">
        <v>87</v>
      </c>
      <c r="AP15" s="195">
        <v>9</v>
      </c>
      <c r="AQ15" s="171" t="s">
        <v>28</v>
      </c>
      <c r="AR15" s="173">
        <v>23</v>
      </c>
      <c r="AS15" s="171" t="s">
        <v>65</v>
      </c>
      <c r="AT15" s="164" t="s">
        <v>6</v>
      </c>
      <c r="AU15" s="166">
        <v>65</v>
      </c>
      <c r="AV15" s="165">
        <v>21</v>
      </c>
      <c r="AW15" s="153" t="s">
        <v>97</v>
      </c>
      <c r="AX15" s="160">
        <v>126</v>
      </c>
      <c r="AY15" s="161">
        <v>2</v>
      </c>
      <c r="AZ15" s="142" t="s">
        <v>55</v>
      </c>
      <c r="BA15" s="50">
        <v>109</v>
      </c>
      <c r="BB15" s="144">
        <v>6</v>
      </c>
      <c r="BC15" s="129" t="s">
        <v>58</v>
      </c>
      <c r="BD15" s="135">
        <v>20</v>
      </c>
      <c r="BE15" s="137" t="s">
        <v>51</v>
      </c>
      <c r="BF15" s="107" t="s">
        <v>30</v>
      </c>
      <c r="BG15" s="108">
        <v>16</v>
      </c>
      <c r="BH15" s="109" t="s">
        <v>99</v>
      </c>
      <c r="BI15" s="93" t="s">
        <v>30</v>
      </c>
      <c r="BJ15" s="101">
        <v>137</v>
      </c>
      <c r="BK15" s="102">
        <v>4</v>
      </c>
      <c r="BL15" s="82" t="s">
        <v>6</v>
      </c>
      <c r="BM15" s="76">
        <v>19.5</v>
      </c>
      <c r="BN15" s="82" t="s">
        <v>62</v>
      </c>
      <c r="BO15" s="66" t="s">
        <v>55</v>
      </c>
      <c r="BP15" s="61">
        <v>10.5</v>
      </c>
      <c r="BQ15" s="66" t="s">
        <v>99</v>
      </c>
      <c r="BR15" s="55" t="s">
        <v>55</v>
      </c>
      <c r="BS15" s="58">
        <v>106</v>
      </c>
      <c r="BT15" s="57">
        <v>11</v>
      </c>
      <c r="BU15" s="42" t="s">
        <v>16</v>
      </c>
      <c r="BV15" s="49">
        <v>57</v>
      </c>
      <c r="BW15" s="48">
        <v>17</v>
      </c>
      <c r="BX15" s="24" t="s">
        <v>6</v>
      </c>
      <c r="BY15" s="34">
        <v>99</v>
      </c>
      <c r="BZ15" s="33">
        <v>7</v>
      </c>
      <c r="CA15" s="15" t="s">
        <v>43</v>
      </c>
      <c r="CB15" s="16">
        <v>21</v>
      </c>
      <c r="CC15" s="21" t="s">
        <v>44</v>
      </c>
      <c r="CD15" s="14" t="s">
        <v>32</v>
      </c>
      <c r="CE15" s="75">
        <f>W15+Z15+AC15+AI15+AF15</f>
        <v>265</v>
      </c>
      <c r="CF15" s="242">
        <v>20</v>
      </c>
      <c r="CG15" s="159">
        <f>AL15+AO15+AR15+AU15+AX15</f>
        <v>387</v>
      </c>
      <c r="CH15" s="163">
        <v>10</v>
      </c>
      <c r="CI15" s="75">
        <f>BA15+BD15+BG15+BJ15+BM15</f>
        <v>301.5</v>
      </c>
      <c r="CJ15" s="191">
        <v>18</v>
      </c>
    </row>
    <row r="16" spans="1:88" x14ac:dyDescent="0.4">
      <c r="A16" s="1">
        <v>13</v>
      </c>
      <c r="B16" s="1">
        <v>16</v>
      </c>
      <c r="C16" s="2" t="s">
        <v>2</v>
      </c>
      <c r="D16" s="4">
        <v>26</v>
      </c>
      <c r="E16" s="4">
        <v>30</v>
      </c>
      <c r="F16" s="4" t="s">
        <v>2</v>
      </c>
      <c r="G16" s="14" t="s">
        <v>128</v>
      </c>
      <c r="H16" s="3">
        <f>N16+Q16+T16+W16+Z16+AC16+AF16+AI16+AL16+AO16+AR16+AU16+AX16+BA16+BD16+BG16+BJ16+BM16+BP16+BS16+BV16+BY16+CB16</f>
        <v>1266.5</v>
      </c>
      <c r="I16" s="6">
        <f>(H16/18)</f>
        <v>70.361111111111114</v>
      </c>
      <c r="J16" s="301">
        <f>N16+Q16+T16</f>
        <v>283</v>
      </c>
      <c r="K16" s="283">
        <v>4</v>
      </c>
      <c r="L16" s="278"/>
      <c r="M16" s="316" t="s">
        <v>108</v>
      </c>
      <c r="N16" s="319">
        <v>152</v>
      </c>
      <c r="O16" s="316">
        <v>1</v>
      </c>
      <c r="P16" s="303" t="s">
        <v>76</v>
      </c>
      <c r="Q16" s="307">
        <v>49</v>
      </c>
      <c r="R16" s="303">
        <v>19</v>
      </c>
      <c r="S16" s="284" t="s">
        <v>76</v>
      </c>
      <c r="T16" s="285">
        <v>82</v>
      </c>
      <c r="U16" s="286">
        <v>9</v>
      </c>
      <c r="V16" s="271" t="s">
        <v>68</v>
      </c>
      <c r="W16" s="273">
        <v>22</v>
      </c>
      <c r="X16" s="269" t="s">
        <v>199</v>
      </c>
      <c r="Y16" s="252" t="s">
        <v>97</v>
      </c>
      <c r="Z16" s="262">
        <v>113</v>
      </c>
      <c r="AA16" s="252">
        <v>4</v>
      </c>
      <c r="AB16" s="243" t="s">
        <v>8</v>
      </c>
      <c r="AC16" s="245">
        <v>10</v>
      </c>
      <c r="AD16" s="243" t="s">
        <v>62</v>
      </c>
      <c r="AE16" s="238" t="s">
        <v>97</v>
      </c>
      <c r="AF16" s="239">
        <v>73</v>
      </c>
      <c r="AG16" s="238">
        <v>17</v>
      </c>
      <c r="AH16" s="225" t="s">
        <v>68</v>
      </c>
      <c r="AI16" s="236">
        <v>20</v>
      </c>
      <c r="AJ16" s="225" t="s">
        <v>65</v>
      </c>
      <c r="AK16" s="211" t="s">
        <v>8</v>
      </c>
      <c r="AL16" s="214">
        <v>84</v>
      </c>
      <c r="AM16" s="211">
        <v>9</v>
      </c>
      <c r="AN16" s="194" t="s">
        <v>74</v>
      </c>
      <c r="AO16" s="199">
        <v>97</v>
      </c>
      <c r="AP16" s="195">
        <v>8</v>
      </c>
      <c r="AQ16" s="171" t="s">
        <v>68</v>
      </c>
      <c r="AR16" s="173">
        <v>14.5</v>
      </c>
      <c r="AS16" s="171" t="s">
        <v>44</v>
      </c>
      <c r="AT16" s="164" t="s">
        <v>97</v>
      </c>
      <c r="AU16" s="166">
        <v>89</v>
      </c>
      <c r="AV16" s="165">
        <v>10</v>
      </c>
      <c r="AW16" s="153" t="s">
        <v>48</v>
      </c>
      <c r="AX16" s="160">
        <v>76</v>
      </c>
      <c r="AY16" s="161">
        <v>14</v>
      </c>
      <c r="AZ16" s="142" t="s">
        <v>140</v>
      </c>
      <c r="BA16" s="50">
        <v>41</v>
      </c>
      <c r="BB16" s="144">
        <v>22</v>
      </c>
      <c r="BC16" s="129" t="s">
        <v>97</v>
      </c>
      <c r="BD16" s="134">
        <v>55</v>
      </c>
      <c r="BE16" s="137">
        <v>20</v>
      </c>
      <c r="BF16" s="107" t="s">
        <v>103</v>
      </c>
      <c r="BG16" s="120">
        <v>99</v>
      </c>
      <c r="BH16" s="119">
        <v>6</v>
      </c>
      <c r="BI16" s="93" t="s">
        <v>43</v>
      </c>
      <c r="BJ16" s="101">
        <v>83</v>
      </c>
      <c r="BK16" s="102">
        <v>11</v>
      </c>
      <c r="BL16" s="83" t="s">
        <v>97</v>
      </c>
      <c r="BM16" s="77">
        <v>107</v>
      </c>
      <c r="BN16" s="83">
        <v>7</v>
      </c>
      <c r="BO16" s="67"/>
      <c r="BP16" s="124"/>
      <c r="BQ16" s="126"/>
      <c r="BR16" s="74"/>
      <c r="BS16" s="59"/>
      <c r="BT16" s="74"/>
      <c r="BU16" s="59"/>
      <c r="BV16" s="59"/>
      <c r="BW16" s="59"/>
      <c r="BX16" s="59"/>
      <c r="BY16" s="59"/>
      <c r="BZ16" s="59"/>
      <c r="CA16" s="51"/>
      <c r="CB16" s="51"/>
      <c r="CC16" s="51"/>
      <c r="CD16" s="14" t="s">
        <v>128</v>
      </c>
      <c r="CE16" s="75">
        <f>W16+Z16+AC16+AI16+AF16</f>
        <v>238</v>
      </c>
      <c r="CF16" s="242">
        <v>22</v>
      </c>
      <c r="CG16" s="159">
        <f>AL16+AO16+AR16+AU16+AX16</f>
        <v>360.5</v>
      </c>
      <c r="CH16" s="163">
        <v>13</v>
      </c>
      <c r="CI16" s="75">
        <f>BA16+BD16+BG16+BJ16+BM16</f>
        <v>385</v>
      </c>
      <c r="CJ16" s="191">
        <v>9</v>
      </c>
    </row>
    <row r="17" spans="1:88" x14ac:dyDescent="0.4">
      <c r="A17" s="1">
        <v>14</v>
      </c>
      <c r="B17" s="1">
        <v>13</v>
      </c>
      <c r="C17" s="2" t="s">
        <v>3</v>
      </c>
      <c r="D17" s="4">
        <v>7</v>
      </c>
      <c r="E17" s="4">
        <v>5</v>
      </c>
      <c r="F17" s="4" t="s">
        <v>101</v>
      </c>
      <c r="G17" s="14" t="s">
        <v>35</v>
      </c>
      <c r="H17" s="3">
        <f>AR17+AU17+AX17+BA17+BD17+BG17+BJ17+BM17+BP17+BS17+BV17+BY17+CB17</f>
        <v>1263</v>
      </c>
      <c r="I17" s="6">
        <f>(H17/13)</f>
        <v>97.15384615384616</v>
      </c>
      <c r="J17" s="301"/>
      <c r="K17" s="283"/>
      <c r="L17" s="279"/>
      <c r="M17" s="317" t="s">
        <v>22</v>
      </c>
      <c r="N17" s="320"/>
      <c r="O17" s="317"/>
      <c r="P17" s="304" t="s">
        <v>22</v>
      </c>
      <c r="Q17" s="307"/>
      <c r="R17" s="304"/>
      <c r="S17" s="287" t="s">
        <v>22</v>
      </c>
      <c r="T17" s="285" t="s">
        <v>22</v>
      </c>
      <c r="U17" s="286" t="s">
        <v>22</v>
      </c>
      <c r="V17" s="270" t="s">
        <v>22</v>
      </c>
      <c r="W17" s="272" t="s">
        <v>22</v>
      </c>
      <c r="X17" s="269"/>
      <c r="Y17" s="252" t="s">
        <v>22</v>
      </c>
      <c r="Z17" s="262"/>
      <c r="AA17" s="252"/>
      <c r="AB17" s="243"/>
      <c r="AC17" s="244"/>
      <c r="AD17" s="243" t="s">
        <v>22</v>
      </c>
      <c r="AE17" s="238" t="s">
        <v>22</v>
      </c>
      <c r="AF17" s="239" t="s">
        <v>22</v>
      </c>
      <c r="AG17" s="238" t="s">
        <v>22</v>
      </c>
      <c r="AH17" s="225"/>
      <c r="AI17" s="234"/>
      <c r="AJ17" s="225" t="s">
        <v>22</v>
      </c>
      <c r="AK17" s="211"/>
      <c r="AL17" s="214"/>
      <c r="AM17" s="211"/>
      <c r="AN17" s="194"/>
      <c r="AO17" s="199"/>
      <c r="AP17" s="195"/>
      <c r="AQ17" s="171" t="s">
        <v>24</v>
      </c>
      <c r="AR17" s="172">
        <v>0</v>
      </c>
      <c r="AS17" s="171" t="s">
        <v>100</v>
      </c>
      <c r="AT17" s="164" t="s">
        <v>87</v>
      </c>
      <c r="AU17" s="166">
        <v>107</v>
      </c>
      <c r="AV17" s="165">
        <v>6</v>
      </c>
      <c r="AW17" s="153" t="s">
        <v>158</v>
      </c>
      <c r="AX17" s="160">
        <v>96</v>
      </c>
      <c r="AY17" s="161">
        <v>8</v>
      </c>
      <c r="AZ17" s="142" t="s">
        <v>27</v>
      </c>
      <c r="BA17" s="50">
        <v>124</v>
      </c>
      <c r="BB17" s="144">
        <v>2</v>
      </c>
      <c r="BC17" s="129" t="s">
        <v>28</v>
      </c>
      <c r="BD17" s="134">
        <v>105</v>
      </c>
      <c r="BE17" s="137">
        <v>8</v>
      </c>
      <c r="BF17" s="107" t="s">
        <v>83</v>
      </c>
      <c r="BG17" s="120">
        <v>90</v>
      </c>
      <c r="BH17" s="119">
        <v>14</v>
      </c>
      <c r="BI17" s="93" t="s">
        <v>58</v>
      </c>
      <c r="BJ17" s="101">
        <v>106</v>
      </c>
      <c r="BK17" s="102">
        <v>8</v>
      </c>
      <c r="BL17" s="82" t="s">
        <v>58</v>
      </c>
      <c r="BM17" s="88">
        <v>142</v>
      </c>
      <c r="BN17" s="89">
        <v>2</v>
      </c>
      <c r="BO17" s="66" t="s">
        <v>58</v>
      </c>
      <c r="BP17" s="70">
        <v>174</v>
      </c>
      <c r="BQ17" s="71">
        <v>2</v>
      </c>
      <c r="BR17" s="55" t="s">
        <v>9</v>
      </c>
      <c r="BS17" s="58">
        <v>122</v>
      </c>
      <c r="BT17" s="57">
        <v>5</v>
      </c>
      <c r="BU17" s="42" t="s">
        <v>7</v>
      </c>
      <c r="BV17" s="38">
        <v>16</v>
      </c>
      <c r="BW17" s="45" t="s">
        <v>51</v>
      </c>
      <c r="BX17" s="25" t="s">
        <v>58</v>
      </c>
      <c r="BY17" s="23">
        <v>59</v>
      </c>
      <c r="BZ17" s="30">
        <v>18</v>
      </c>
      <c r="CA17" s="15" t="s">
        <v>7</v>
      </c>
      <c r="CB17" s="16">
        <v>122</v>
      </c>
      <c r="CC17" s="18">
        <v>3</v>
      </c>
      <c r="CD17" s="14" t="s">
        <v>35</v>
      </c>
      <c r="CE17" s="75">
        <f>Z17+AC17+AI17</f>
        <v>0</v>
      </c>
      <c r="CF17" s="75"/>
      <c r="CG17" s="159">
        <f>AL17+AO17+AR17+AU17+AX17</f>
        <v>203</v>
      </c>
      <c r="CH17" s="163">
        <v>25</v>
      </c>
      <c r="CI17" s="75">
        <f>BA17+BD17+BG17+BJ17+BM17</f>
        <v>567</v>
      </c>
      <c r="CJ17" s="191">
        <v>2</v>
      </c>
    </row>
    <row r="18" spans="1:88" x14ac:dyDescent="0.4">
      <c r="A18" s="1">
        <v>15</v>
      </c>
      <c r="B18" s="1">
        <v>14</v>
      </c>
      <c r="C18" s="2" t="s">
        <v>3</v>
      </c>
      <c r="D18" s="4">
        <v>29</v>
      </c>
      <c r="E18" s="4">
        <v>24</v>
      </c>
      <c r="F18" s="4" t="s">
        <v>101</v>
      </c>
      <c r="G18" s="14" t="s">
        <v>122</v>
      </c>
      <c r="H18" s="3">
        <f>N18+Q18+T18+W18+Z18+AC18+AF18+AI18+AL18+AO18+AR18+AU18+AX18+BA18+BD18+BG18+BJ18+BM18+BP18+BS18+BV18+BY18+CB18</f>
        <v>1254</v>
      </c>
      <c r="I18" s="6">
        <f>(H18/18)</f>
        <v>69.666666666666671</v>
      </c>
      <c r="J18" s="301">
        <f>N18+Q18+T18</f>
        <v>123</v>
      </c>
      <c r="K18" s="283">
        <v>24</v>
      </c>
      <c r="L18" s="278"/>
      <c r="M18" s="316" t="s">
        <v>86</v>
      </c>
      <c r="N18" s="319">
        <v>39</v>
      </c>
      <c r="O18" s="316">
        <v>24</v>
      </c>
      <c r="P18" s="303" t="s">
        <v>139</v>
      </c>
      <c r="Q18" s="307">
        <v>54</v>
      </c>
      <c r="R18" s="303">
        <v>18</v>
      </c>
      <c r="S18" s="284" t="s">
        <v>8</v>
      </c>
      <c r="T18" s="285">
        <v>30</v>
      </c>
      <c r="U18" s="286">
        <v>25</v>
      </c>
      <c r="V18" s="271" t="s">
        <v>16</v>
      </c>
      <c r="W18" s="272">
        <v>115</v>
      </c>
      <c r="X18" s="269">
        <v>4</v>
      </c>
      <c r="Y18" s="252" t="s">
        <v>27</v>
      </c>
      <c r="Z18" s="263">
        <v>66</v>
      </c>
      <c r="AA18" s="252">
        <v>17</v>
      </c>
      <c r="AB18" s="243" t="s">
        <v>16</v>
      </c>
      <c r="AC18" s="244">
        <v>35</v>
      </c>
      <c r="AD18" s="243">
        <v>23</v>
      </c>
      <c r="AE18" s="238" t="s">
        <v>13</v>
      </c>
      <c r="AF18" s="239">
        <v>88</v>
      </c>
      <c r="AG18" s="238">
        <v>11</v>
      </c>
      <c r="AH18" s="225" t="s">
        <v>24</v>
      </c>
      <c r="AI18" s="234">
        <v>81</v>
      </c>
      <c r="AJ18" s="225">
        <v>14</v>
      </c>
      <c r="AK18" s="211" t="s">
        <v>20</v>
      </c>
      <c r="AL18" s="216">
        <v>12</v>
      </c>
      <c r="AM18" s="211" t="s">
        <v>64</v>
      </c>
      <c r="AN18" s="194" t="s">
        <v>28</v>
      </c>
      <c r="AO18" s="201">
        <v>15.5</v>
      </c>
      <c r="AP18" s="195" t="s">
        <v>64</v>
      </c>
      <c r="AQ18" s="171" t="s">
        <v>11</v>
      </c>
      <c r="AR18" s="172">
        <v>104</v>
      </c>
      <c r="AS18" s="171">
        <v>6</v>
      </c>
      <c r="AT18" s="164" t="s">
        <v>68</v>
      </c>
      <c r="AU18" s="166">
        <v>89</v>
      </c>
      <c r="AV18" s="165">
        <v>11</v>
      </c>
      <c r="AW18" s="153" t="s">
        <v>6</v>
      </c>
      <c r="AX18" s="160">
        <v>65</v>
      </c>
      <c r="AY18" s="161">
        <v>19</v>
      </c>
      <c r="AZ18" s="142" t="s">
        <v>56</v>
      </c>
      <c r="BA18" s="50">
        <v>121</v>
      </c>
      <c r="BB18" s="144">
        <v>3</v>
      </c>
      <c r="BC18" s="129" t="s">
        <v>13</v>
      </c>
      <c r="BD18" s="134">
        <v>106</v>
      </c>
      <c r="BE18" s="137">
        <v>7</v>
      </c>
      <c r="BF18" s="107" t="s">
        <v>87</v>
      </c>
      <c r="BG18" s="120">
        <v>125</v>
      </c>
      <c r="BH18" s="119">
        <v>2</v>
      </c>
      <c r="BI18" s="93"/>
      <c r="BJ18" s="97"/>
      <c r="BK18" s="93"/>
      <c r="BL18" s="82" t="s">
        <v>68</v>
      </c>
      <c r="BM18" s="76">
        <v>19.5</v>
      </c>
      <c r="BN18" s="82" t="s">
        <v>62</v>
      </c>
      <c r="BO18" s="67" t="s">
        <v>7</v>
      </c>
      <c r="BP18" s="62">
        <v>89</v>
      </c>
      <c r="BQ18" s="67">
        <v>11</v>
      </c>
      <c r="BR18" s="74"/>
      <c r="BS18" s="59"/>
      <c r="BT18" s="74"/>
      <c r="BU18" s="59"/>
      <c r="BV18" s="59"/>
      <c r="BW18" s="59"/>
      <c r="BX18" s="59"/>
      <c r="BY18" s="59"/>
      <c r="BZ18" s="59"/>
      <c r="CA18" s="51"/>
      <c r="CB18" s="51"/>
      <c r="CC18" s="51"/>
      <c r="CD18" s="14" t="s">
        <v>122</v>
      </c>
      <c r="CE18" s="75">
        <f>W18+Z18+AC18+AI18+AF18</f>
        <v>385</v>
      </c>
      <c r="CF18" s="242">
        <v>10</v>
      </c>
      <c r="CG18" s="159">
        <f>AL18+AO18+AR18+AU18+AX18</f>
        <v>285.5</v>
      </c>
      <c r="CH18" s="163">
        <v>22</v>
      </c>
      <c r="CI18" s="75">
        <f>BA18+BD18+BG18+BJ18+BM18</f>
        <v>371.5</v>
      </c>
      <c r="CJ18" s="191">
        <v>10</v>
      </c>
    </row>
    <row r="19" spans="1:88" x14ac:dyDescent="0.4">
      <c r="A19" s="1">
        <v>16</v>
      </c>
      <c r="B19" s="1">
        <v>15</v>
      </c>
      <c r="C19" s="2" t="s">
        <v>3</v>
      </c>
      <c r="D19" s="4">
        <v>28</v>
      </c>
      <c r="E19" s="4">
        <v>22</v>
      </c>
      <c r="F19" s="4" t="s">
        <v>101</v>
      </c>
      <c r="G19" s="14" t="s">
        <v>133</v>
      </c>
      <c r="H19" s="3">
        <f>N19+Q19+T19+W19+Z19+AC19+AF19+AI19+AL19+AO19+AR19+AU19+AX19+BA19+BD19+BG19+BJ19+BM19+BP19+BS19+BV19+BY19+CB19</f>
        <v>1191</v>
      </c>
      <c r="I19" s="6">
        <f>(H19/17)</f>
        <v>70.058823529411768</v>
      </c>
      <c r="J19" s="301">
        <f>N19+Q19+T19</f>
        <v>182</v>
      </c>
      <c r="K19" s="283">
        <v>11</v>
      </c>
      <c r="L19" s="278"/>
      <c r="M19" s="316" t="s">
        <v>7</v>
      </c>
      <c r="N19" s="322">
        <v>20</v>
      </c>
      <c r="O19" s="316" t="s">
        <v>65</v>
      </c>
      <c r="P19" s="303" t="s">
        <v>58</v>
      </c>
      <c r="Q19" s="307">
        <v>87</v>
      </c>
      <c r="R19" s="303">
        <v>10</v>
      </c>
      <c r="S19" s="284" t="s">
        <v>66</v>
      </c>
      <c r="T19" s="285">
        <v>75</v>
      </c>
      <c r="U19" s="286">
        <v>12</v>
      </c>
      <c r="V19" s="271" t="s">
        <v>53</v>
      </c>
      <c r="W19" s="272">
        <v>120</v>
      </c>
      <c r="X19" s="269">
        <v>2</v>
      </c>
      <c r="Y19" s="252" t="s">
        <v>82</v>
      </c>
      <c r="Z19" s="262">
        <v>76</v>
      </c>
      <c r="AA19" s="252">
        <v>10</v>
      </c>
      <c r="AB19" s="243" t="s">
        <v>91</v>
      </c>
      <c r="AC19" s="245">
        <v>13.5</v>
      </c>
      <c r="AD19" s="243" t="s">
        <v>64</v>
      </c>
      <c r="AE19" s="238" t="s">
        <v>21</v>
      </c>
      <c r="AF19" s="239">
        <v>70</v>
      </c>
      <c r="AG19" s="238">
        <v>18</v>
      </c>
      <c r="AH19" s="225" t="s">
        <v>158</v>
      </c>
      <c r="AI19" s="234">
        <v>101</v>
      </c>
      <c r="AJ19" s="225">
        <v>5</v>
      </c>
      <c r="AK19" s="211" t="s">
        <v>50</v>
      </c>
      <c r="AL19" s="214">
        <v>98</v>
      </c>
      <c r="AM19" s="211">
        <v>3</v>
      </c>
      <c r="AN19" s="194" t="s">
        <v>10</v>
      </c>
      <c r="AO19" s="199">
        <v>58</v>
      </c>
      <c r="AP19" s="195">
        <v>16</v>
      </c>
      <c r="AQ19" s="171" t="s">
        <v>85</v>
      </c>
      <c r="AR19" s="172">
        <v>101</v>
      </c>
      <c r="AS19" s="171">
        <v>8</v>
      </c>
      <c r="AT19" s="164" t="s">
        <v>16</v>
      </c>
      <c r="AU19" s="168">
        <v>24</v>
      </c>
      <c r="AV19" s="165" t="s">
        <v>65</v>
      </c>
      <c r="AW19" s="153" t="s">
        <v>82</v>
      </c>
      <c r="AX19" s="160">
        <v>68</v>
      </c>
      <c r="AY19" s="161">
        <v>18</v>
      </c>
      <c r="AZ19" s="142" t="s">
        <v>13</v>
      </c>
      <c r="BA19" s="50">
        <v>54</v>
      </c>
      <c r="BB19" s="144">
        <v>20</v>
      </c>
      <c r="BC19" s="129" t="s">
        <v>69</v>
      </c>
      <c r="BD19" s="134">
        <v>109</v>
      </c>
      <c r="BE19" s="137">
        <v>5</v>
      </c>
      <c r="BF19" s="107" t="s">
        <v>16</v>
      </c>
      <c r="BG19" s="120">
        <v>97</v>
      </c>
      <c r="BH19" s="119">
        <v>8</v>
      </c>
      <c r="BI19" s="93" t="s">
        <v>22</v>
      </c>
      <c r="BJ19" s="97"/>
      <c r="BK19" s="93"/>
      <c r="BL19" s="83" t="s">
        <v>91</v>
      </c>
      <c r="BM19" s="77">
        <v>19.5</v>
      </c>
      <c r="BN19" s="83" t="s">
        <v>64</v>
      </c>
      <c r="BO19" s="74"/>
      <c r="BP19" s="74"/>
      <c r="BQ19" s="74"/>
      <c r="BR19" s="74"/>
      <c r="BS19" s="59"/>
      <c r="BT19" s="74"/>
      <c r="BU19" s="59"/>
      <c r="BV19" s="59"/>
      <c r="BW19" s="59"/>
      <c r="BX19" s="59"/>
      <c r="BY19" s="59"/>
      <c r="BZ19" s="59"/>
      <c r="CA19" s="51"/>
      <c r="CB19" s="51"/>
      <c r="CC19" s="51"/>
      <c r="CD19" s="14" t="s">
        <v>133</v>
      </c>
      <c r="CE19" s="75">
        <f>W19+Z19+AC19+AI19+AF19</f>
        <v>380.5</v>
      </c>
      <c r="CF19" s="242">
        <v>11</v>
      </c>
      <c r="CG19" s="159">
        <f>AL19+AO19+AR19+AU19+AX19</f>
        <v>349</v>
      </c>
      <c r="CH19" s="163">
        <v>16</v>
      </c>
      <c r="CI19" s="75">
        <f>BA19+BD19+BG19+BJ19+BM19</f>
        <v>279.5</v>
      </c>
      <c r="CJ19" s="191">
        <v>20</v>
      </c>
    </row>
    <row r="20" spans="1:88" x14ac:dyDescent="0.4">
      <c r="A20" s="1">
        <v>17</v>
      </c>
      <c r="B20" s="1">
        <v>18</v>
      </c>
      <c r="C20" s="2" t="s">
        <v>2</v>
      </c>
      <c r="D20" s="4">
        <v>55</v>
      </c>
      <c r="E20" s="4">
        <v>60</v>
      </c>
      <c r="F20" s="4" t="s">
        <v>2</v>
      </c>
      <c r="G20" s="14" t="s">
        <v>39</v>
      </c>
      <c r="H20" s="3">
        <f>N20+Q20+T20+W20+Z20+AC20+AF20+AI20+AL20+AO20+AR20+AU20+AX20+BA20+BD20+BG20+BJ20+BM20+BP20+BS20+BV20+BY20+CB20</f>
        <v>1129</v>
      </c>
      <c r="I20" s="6">
        <f>(H20/23)</f>
        <v>49.086956521739133</v>
      </c>
      <c r="J20" s="301">
        <f>N20+Q20+T20</f>
        <v>175</v>
      </c>
      <c r="K20" s="283">
        <v>14</v>
      </c>
      <c r="L20" s="278"/>
      <c r="M20" s="316" t="s">
        <v>97</v>
      </c>
      <c r="N20" s="319">
        <v>113</v>
      </c>
      <c r="O20" s="316">
        <v>6</v>
      </c>
      <c r="P20" s="303" t="s">
        <v>45</v>
      </c>
      <c r="Q20" s="308">
        <v>13</v>
      </c>
      <c r="R20" s="303" t="s">
        <v>65</v>
      </c>
      <c r="S20" s="284" t="s">
        <v>97</v>
      </c>
      <c r="T20" s="285">
        <v>49</v>
      </c>
      <c r="U20" s="286">
        <v>19</v>
      </c>
      <c r="V20" s="271" t="s">
        <v>140</v>
      </c>
      <c r="W20" s="272">
        <v>38</v>
      </c>
      <c r="X20" s="269">
        <v>20</v>
      </c>
      <c r="Y20" s="252" t="s">
        <v>85</v>
      </c>
      <c r="Z20" s="262">
        <v>16</v>
      </c>
      <c r="AA20" s="252" t="s">
        <v>51</v>
      </c>
      <c r="AB20" s="243" t="s">
        <v>56</v>
      </c>
      <c r="AC20" s="244">
        <v>54</v>
      </c>
      <c r="AD20" s="243">
        <v>18</v>
      </c>
      <c r="AE20" s="238" t="s">
        <v>93</v>
      </c>
      <c r="AF20" s="240">
        <v>20</v>
      </c>
      <c r="AG20" s="238" t="s">
        <v>65</v>
      </c>
      <c r="AH20" s="225" t="s">
        <v>20</v>
      </c>
      <c r="AI20" s="236">
        <v>13</v>
      </c>
      <c r="AJ20" s="225" t="s">
        <v>99</v>
      </c>
      <c r="AK20" s="211" t="s">
        <v>182</v>
      </c>
      <c r="AL20" s="214">
        <v>79</v>
      </c>
      <c r="AM20" s="211">
        <v>12</v>
      </c>
      <c r="AN20" s="194" t="s">
        <v>53</v>
      </c>
      <c r="AO20" s="199">
        <v>64</v>
      </c>
      <c r="AP20" s="195">
        <v>14</v>
      </c>
      <c r="AQ20" s="171" t="s">
        <v>56</v>
      </c>
      <c r="AR20" s="172">
        <v>29</v>
      </c>
      <c r="AS20" s="171">
        <v>24</v>
      </c>
      <c r="AT20" s="164" t="s">
        <v>56</v>
      </c>
      <c r="AU20" s="166">
        <v>134</v>
      </c>
      <c r="AV20" s="165">
        <v>1</v>
      </c>
      <c r="AW20" s="153" t="s">
        <v>60</v>
      </c>
      <c r="AX20" s="160">
        <v>94</v>
      </c>
      <c r="AY20" s="161">
        <v>9</v>
      </c>
      <c r="AZ20" s="142" t="s">
        <v>66</v>
      </c>
      <c r="BA20" s="50">
        <v>80</v>
      </c>
      <c r="BB20" s="144">
        <v>12</v>
      </c>
      <c r="BC20" s="129" t="s">
        <v>10</v>
      </c>
      <c r="BD20" s="134">
        <v>86</v>
      </c>
      <c r="BE20" s="137">
        <v>14</v>
      </c>
      <c r="BF20" s="107" t="s">
        <v>27</v>
      </c>
      <c r="BG20" s="120">
        <v>87</v>
      </c>
      <c r="BH20" s="119">
        <v>16</v>
      </c>
      <c r="BI20" s="93" t="s">
        <v>17</v>
      </c>
      <c r="BJ20" s="97">
        <v>18</v>
      </c>
      <c r="BK20" s="93" t="s">
        <v>51</v>
      </c>
      <c r="BL20" s="82" t="s">
        <v>30</v>
      </c>
      <c r="BM20" s="88">
        <v>63</v>
      </c>
      <c r="BN20" s="89">
        <v>24</v>
      </c>
      <c r="BO20" s="66" t="s">
        <v>20</v>
      </c>
      <c r="BP20" s="61">
        <v>13</v>
      </c>
      <c r="BQ20" s="66" t="s">
        <v>64</v>
      </c>
      <c r="BR20" s="55" t="s">
        <v>7</v>
      </c>
      <c r="BS20" s="52">
        <v>7</v>
      </c>
      <c r="BT20" s="55" t="s">
        <v>99</v>
      </c>
      <c r="BU20" s="42" t="s">
        <v>27</v>
      </c>
      <c r="BV20" s="49">
        <v>33</v>
      </c>
      <c r="BW20" s="48">
        <v>25</v>
      </c>
      <c r="BX20" s="24" t="s">
        <v>88</v>
      </c>
      <c r="BY20" s="23">
        <v>12.5</v>
      </c>
      <c r="BZ20" s="29" t="s">
        <v>64</v>
      </c>
      <c r="CA20" s="15" t="s">
        <v>17</v>
      </c>
      <c r="CB20" s="16">
        <v>13.5</v>
      </c>
      <c r="CC20" s="21" t="s">
        <v>62</v>
      </c>
      <c r="CD20" s="14" t="s">
        <v>39</v>
      </c>
      <c r="CE20" s="75">
        <f>W20+Z20+AC20+AI20+AF20</f>
        <v>141</v>
      </c>
      <c r="CF20" s="242">
        <v>33</v>
      </c>
      <c r="CG20" s="159">
        <f>AL20+AO20+AR20+AU20+AX20</f>
        <v>400</v>
      </c>
      <c r="CH20" s="163">
        <v>9</v>
      </c>
      <c r="CI20" s="75">
        <f>BA20+BD20+BG20+BJ20+BM20</f>
        <v>334</v>
      </c>
      <c r="CJ20" s="191">
        <v>15</v>
      </c>
    </row>
    <row r="21" spans="1:88" x14ac:dyDescent="0.4">
      <c r="A21" s="1">
        <v>18</v>
      </c>
      <c r="B21" s="1">
        <v>17</v>
      </c>
      <c r="C21" s="2" t="s">
        <v>3</v>
      </c>
      <c r="D21" s="4">
        <v>44</v>
      </c>
      <c r="E21" s="4">
        <v>46</v>
      </c>
      <c r="F21" s="4" t="s">
        <v>2</v>
      </c>
      <c r="G21" s="14" t="s">
        <v>105</v>
      </c>
      <c r="H21" s="3">
        <f>N21+Q21+T21+W21+Z21+AC21+AF21+AI21+AL21+AO21+AR21+AU21+AX21+BA21+BD21+BG21+BJ21+BM21+BP21+BS21+BV21+BY21+CB21</f>
        <v>1128</v>
      </c>
      <c r="I21" s="6">
        <f>(H21/20)</f>
        <v>56.4</v>
      </c>
      <c r="J21" s="301">
        <f>N21+Q21+T21</f>
        <v>172</v>
      </c>
      <c r="K21" s="283">
        <v>15</v>
      </c>
      <c r="L21" s="278"/>
      <c r="M21" s="316" t="s">
        <v>11</v>
      </c>
      <c r="N21" s="319">
        <v>86</v>
      </c>
      <c r="O21" s="316">
        <v>10</v>
      </c>
      <c r="P21" s="303" t="s">
        <v>13</v>
      </c>
      <c r="Q21" s="307">
        <v>86</v>
      </c>
      <c r="R21" s="303">
        <v>11</v>
      </c>
      <c r="S21" s="284" t="s">
        <v>22</v>
      </c>
      <c r="T21" s="285">
        <v>0</v>
      </c>
      <c r="U21" s="286" t="s">
        <v>22</v>
      </c>
      <c r="V21" s="271" t="s">
        <v>30</v>
      </c>
      <c r="W21" s="273">
        <v>24.5</v>
      </c>
      <c r="X21" s="269" t="s">
        <v>199</v>
      </c>
      <c r="Y21" s="252" t="s">
        <v>158</v>
      </c>
      <c r="Z21" s="263">
        <v>75</v>
      </c>
      <c r="AA21" s="252">
        <v>11</v>
      </c>
      <c r="AB21" s="243" t="s">
        <v>158</v>
      </c>
      <c r="AC21" s="244">
        <v>173</v>
      </c>
      <c r="AD21" s="243">
        <v>1</v>
      </c>
      <c r="AE21" s="238" t="s">
        <v>11</v>
      </c>
      <c r="AF21" s="239">
        <v>109</v>
      </c>
      <c r="AG21" s="238">
        <v>4</v>
      </c>
      <c r="AH21" s="225" t="s">
        <v>93</v>
      </c>
      <c r="AI21" s="236">
        <v>19</v>
      </c>
      <c r="AJ21" s="225" t="s">
        <v>51</v>
      </c>
      <c r="AK21" s="211" t="s">
        <v>93</v>
      </c>
      <c r="AL21" s="216">
        <v>12</v>
      </c>
      <c r="AM21" s="211" t="s">
        <v>64</v>
      </c>
      <c r="AN21" s="194" t="s">
        <v>69</v>
      </c>
      <c r="AO21" s="199">
        <v>60</v>
      </c>
      <c r="AP21" s="195">
        <v>15</v>
      </c>
      <c r="AQ21" s="171" t="s">
        <v>69</v>
      </c>
      <c r="AR21" s="172">
        <v>113</v>
      </c>
      <c r="AS21" s="171">
        <v>3</v>
      </c>
      <c r="AT21" s="164" t="s">
        <v>28</v>
      </c>
      <c r="AU21" s="166">
        <v>100</v>
      </c>
      <c r="AV21" s="165">
        <v>8</v>
      </c>
      <c r="AW21" s="153" t="s">
        <v>88</v>
      </c>
      <c r="AX21" s="150">
        <v>19</v>
      </c>
      <c r="AY21" s="155" t="s">
        <v>51</v>
      </c>
      <c r="AZ21" s="142" t="s">
        <v>97</v>
      </c>
      <c r="BA21" s="50">
        <v>63</v>
      </c>
      <c r="BB21" s="144">
        <v>14</v>
      </c>
      <c r="BC21" s="129" t="s">
        <v>103</v>
      </c>
      <c r="BD21" s="135">
        <v>25</v>
      </c>
      <c r="BE21" s="137" t="s">
        <v>44</v>
      </c>
      <c r="BF21" s="107" t="s">
        <v>91</v>
      </c>
      <c r="BG21" s="108">
        <v>12.5</v>
      </c>
      <c r="BH21" s="109" t="s">
        <v>62</v>
      </c>
      <c r="BI21" s="93" t="s">
        <v>60</v>
      </c>
      <c r="BJ21" s="101">
        <v>78</v>
      </c>
      <c r="BK21" s="102">
        <v>13</v>
      </c>
      <c r="BL21" s="82" t="s">
        <v>60</v>
      </c>
      <c r="BM21" s="76">
        <v>24.5</v>
      </c>
      <c r="BN21" s="82" t="s">
        <v>65</v>
      </c>
      <c r="BO21" s="66" t="s">
        <v>48</v>
      </c>
      <c r="BP21" s="61">
        <v>19</v>
      </c>
      <c r="BQ21" s="66" t="s">
        <v>64</v>
      </c>
      <c r="BR21" s="55" t="s">
        <v>30</v>
      </c>
      <c r="BS21" s="53">
        <v>8</v>
      </c>
      <c r="BT21" s="55" t="s">
        <v>117</v>
      </c>
      <c r="BU21" s="43" t="s">
        <v>69</v>
      </c>
      <c r="BV21" s="39">
        <v>21.5</v>
      </c>
      <c r="BW21" s="46" t="s">
        <v>64</v>
      </c>
      <c r="BX21" s="25"/>
      <c r="BY21" s="59"/>
      <c r="BZ21" s="170"/>
      <c r="CA21" s="28"/>
      <c r="CB21" s="28"/>
      <c r="CC21" s="28"/>
      <c r="CD21" s="14" t="s">
        <v>105</v>
      </c>
      <c r="CE21" s="75">
        <f>W21+Z21+AC21+AI21+AF21</f>
        <v>400.5</v>
      </c>
      <c r="CF21" s="242">
        <v>7</v>
      </c>
      <c r="CG21" s="159">
        <f>AL21+AO21+AR21+AU21+AX21</f>
        <v>304</v>
      </c>
      <c r="CH21" s="163">
        <v>21</v>
      </c>
      <c r="CI21" s="75">
        <f>BA21+BD21+BG21+BJ21+BM21</f>
        <v>203</v>
      </c>
      <c r="CJ21" s="191">
        <v>26</v>
      </c>
    </row>
    <row r="22" spans="1:88" x14ac:dyDescent="0.4">
      <c r="A22" s="1">
        <v>19</v>
      </c>
      <c r="B22" s="1">
        <v>19</v>
      </c>
      <c r="C22" s="2" t="s">
        <v>102</v>
      </c>
      <c r="D22" s="4">
        <v>62</v>
      </c>
      <c r="E22" s="4">
        <v>59</v>
      </c>
      <c r="F22" s="4" t="s">
        <v>101</v>
      </c>
      <c r="G22" s="14" t="s">
        <v>98</v>
      </c>
      <c r="H22" s="3">
        <f>N22+Q22+T22+W22+Z22+AC22+AF22+AI22+AL22+AO22+AR22+AU22+AX22+BA22+BD22+BG22+BJ22+BM22+BP22+BS22+BV22+BY22+CB22</f>
        <v>1042</v>
      </c>
      <c r="I22" s="6">
        <f>(H22/22)</f>
        <v>47.363636363636367</v>
      </c>
      <c r="J22" s="301">
        <f>N22+Q22+T22</f>
        <v>214</v>
      </c>
      <c r="K22" s="283">
        <v>9</v>
      </c>
      <c r="L22" s="278"/>
      <c r="M22" s="316" t="s">
        <v>69</v>
      </c>
      <c r="N22" s="319">
        <v>41</v>
      </c>
      <c r="O22" s="316">
        <v>23</v>
      </c>
      <c r="P22" s="303" t="s">
        <v>69</v>
      </c>
      <c r="Q22" s="307">
        <v>133</v>
      </c>
      <c r="R22" s="303">
        <v>1</v>
      </c>
      <c r="S22" s="284" t="s">
        <v>9</v>
      </c>
      <c r="T22" s="285">
        <v>40</v>
      </c>
      <c r="U22" s="286">
        <v>24</v>
      </c>
      <c r="V22" s="271" t="s">
        <v>69</v>
      </c>
      <c r="W22" s="272">
        <v>68</v>
      </c>
      <c r="X22" s="269">
        <v>12</v>
      </c>
      <c r="Y22" s="252" t="s">
        <v>7</v>
      </c>
      <c r="Z22" s="262">
        <v>18.5</v>
      </c>
      <c r="AA22" s="252" t="s">
        <v>44</v>
      </c>
      <c r="AB22" s="243" t="s">
        <v>66</v>
      </c>
      <c r="AC22" s="244">
        <v>20</v>
      </c>
      <c r="AD22" s="243">
        <v>25</v>
      </c>
      <c r="AE22" s="238" t="s">
        <v>69</v>
      </c>
      <c r="AF22" s="239">
        <v>98</v>
      </c>
      <c r="AG22" s="238">
        <v>8</v>
      </c>
      <c r="AH22" s="225" t="s">
        <v>66</v>
      </c>
      <c r="AI22" s="236">
        <v>25.5</v>
      </c>
      <c r="AJ22" s="225" t="s">
        <v>44</v>
      </c>
      <c r="AK22" s="211" t="s">
        <v>30</v>
      </c>
      <c r="AL22" s="214">
        <v>85</v>
      </c>
      <c r="AM22" s="211">
        <v>8</v>
      </c>
      <c r="AN22" s="194" t="s">
        <v>7</v>
      </c>
      <c r="AO22" s="199">
        <v>23</v>
      </c>
      <c r="AP22" s="195">
        <v>25</v>
      </c>
      <c r="AQ22" s="171" t="s">
        <v>66</v>
      </c>
      <c r="AR22" s="172">
        <v>11</v>
      </c>
      <c r="AS22" s="171">
        <v>25</v>
      </c>
      <c r="AT22" s="164" t="s">
        <v>69</v>
      </c>
      <c r="AU22" s="168">
        <v>8</v>
      </c>
      <c r="AV22" s="165" t="s">
        <v>62</v>
      </c>
      <c r="AW22" s="153" t="s">
        <v>26</v>
      </c>
      <c r="AX22" s="150">
        <v>24.5</v>
      </c>
      <c r="AY22" s="155" t="s">
        <v>44</v>
      </c>
      <c r="AZ22" s="142" t="s">
        <v>24</v>
      </c>
      <c r="BA22" s="37">
        <v>16</v>
      </c>
      <c r="BB22" s="144" t="s">
        <v>65</v>
      </c>
      <c r="BC22" s="129" t="s">
        <v>61</v>
      </c>
      <c r="BD22" s="134">
        <v>96</v>
      </c>
      <c r="BE22" s="137">
        <v>11</v>
      </c>
      <c r="BF22" s="107" t="s">
        <v>107</v>
      </c>
      <c r="BG22" s="108">
        <v>23.5</v>
      </c>
      <c r="BH22" s="109" t="s">
        <v>65</v>
      </c>
      <c r="BI22" s="93" t="s">
        <v>69</v>
      </c>
      <c r="BJ22" s="101">
        <v>80</v>
      </c>
      <c r="BK22" s="102">
        <v>12</v>
      </c>
      <c r="BL22" s="82" t="s">
        <v>69</v>
      </c>
      <c r="BM22" s="76">
        <v>19</v>
      </c>
      <c r="BN22" s="82" t="s">
        <v>62</v>
      </c>
      <c r="BO22" s="66" t="s">
        <v>27</v>
      </c>
      <c r="BP22" s="61">
        <v>15</v>
      </c>
      <c r="BQ22" s="66" t="s">
        <v>44</v>
      </c>
      <c r="BR22" s="55" t="s">
        <v>69</v>
      </c>
      <c r="BS22" s="52">
        <v>23</v>
      </c>
      <c r="BT22" s="55" t="s">
        <v>65</v>
      </c>
      <c r="BU22" s="43" t="s">
        <v>61</v>
      </c>
      <c r="BV22" s="39">
        <v>91</v>
      </c>
      <c r="BW22" s="46">
        <v>9</v>
      </c>
      <c r="BX22" s="25" t="s">
        <v>21</v>
      </c>
      <c r="BY22" s="23">
        <v>83</v>
      </c>
      <c r="BZ22" s="30">
        <v>10</v>
      </c>
      <c r="CA22" s="28"/>
      <c r="CB22" s="28"/>
      <c r="CC22" s="28"/>
      <c r="CD22" s="14" t="s">
        <v>98</v>
      </c>
      <c r="CE22" s="75">
        <f>W22+Z22+AC22+AI22+AF22</f>
        <v>230</v>
      </c>
      <c r="CF22" s="242">
        <v>25</v>
      </c>
      <c r="CG22" s="159">
        <f>AL22+AO22+AR22+AU22+AX22</f>
        <v>151.5</v>
      </c>
      <c r="CH22" s="163">
        <v>31</v>
      </c>
      <c r="CI22" s="75">
        <f>BA22+BD22+BG22+BJ22+BM22</f>
        <v>234.5</v>
      </c>
      <c r="CJ22" s="191">
        <v>23</v>
      </c>
    </row>
    <row r="23" spans="1:88" x14ac:dyDescent="0.4">
      <c r="A23" s="1">
        <v>20</v>
      </c>
      <c r="B23" s="1">
        <v>20</v>
      </c>
      <c r="C23" s="2" t="s">
        <v>102</v>
      </c>
      <c r="D23" s="4">
        <v>65</v>
      </c>
      <c r="E23" s="4">
        <v>62</v>
      </c>
      <c r="F23" s="4" t="s">
        <v>101</v>
      </c>
      <c r="G23" s="14" t="s">
        <v>79</v>
      </c>
      <c r="H23" s="3">
        <f>Q23+T23+W23+Z23+AC23+AF23+AI23+AL23+AO23+AR23+AU23+AX23+BA23+BD23+BG23+BJ23+BM23+BP23+BS23+BV23+BY23+CB23</f>
        <v>984.5</v>
      </c>
      <c r="I23" s="6">
        <f>(H23/22)</f>
        <v>44.75</v>
      </c>
      <c r="J23" s="301">
        <f>N23+Q23+T23</f>
        <v>30</v>
      </c>
      <c r="K23" s="283">
        <v>37</v>
      </c>
      <c r="L23" s="278"/>
      <c r="M23" s="318" t="s">
        <v>22</v>
      </c>
      <c r="N23" s="321"/>
      <c r="O23" s="318"/>
      <c r="P23" s="305" t="s">
        <v>103</v>
      </c>
      <c r="Q23" s="308">
        <v>10.5</v>
      </c>
      <c r="R23" s="305" t="s">
        <v>65</v>
      </c>
      <c r="S23" s="286" t="s">
        <v>188</v>
      </c>
      <c r="T23" s="288">
        <v>19.5</v>
      </c>
      <c r="U23" s="286" t="s">
        <v>44</v>
      </c>
      <c r="V23" s="269" t="s">
        <v>27</v>
      </c>
      <c r="W23" s="272">
        <v>81</v>
      </c>
      <c r="X23" s="269">
        <v>9</v>
      </c>
      <c r="Y23" s="252" t="s">
        <v>11</v>
      </c>
      <c r="Z23" s="262">
        <v>11</v>
      </c>
      <c r="AA23" s="252" t="s">
        <v>62</v>
      </c>
      <c r="AB23" s="243" t="s">
        <v>74</v>
      </c>
      <c r="AC23" s="245">
        <v>18</v>
      </c>
      <c r="AD23" s="243" t="s">
        <v>51</v>
      </c>
      <c r="AE23" s="238" t="s">
        <v>53</v>
      </c>
      <c r="AF23" s="239">
        <v>78</v>
      </c>
      <c r="AG23" s="238">
        <v>15</v>
      </c>
      <c r="AH23" s="225" t="s">
        <v>53</v>
      </c>
      <c r="AI23" s="234">
        <v>50</v>
      </c>
      <c r="AJ23" s="225">
        <v>24</v>
      </c>
      <c r="AK23" s="211" t="s">
        <v>158</v>
      </c>
      <c r="AL23" s="216">
        <v>13.5</v>
      </c>
      <c r="AM23" s="211" t="s">
        <v>51</v>
      </c>
      <c r="AN23" s="194" t="s">
        <v>158</v>
      </c>
      <c r="AO23" s="199">
        <v>163</v>
      </c>
      <c r="AP23" s="195">
        <v>2</v>
      </c>
      <c r="AQ23" s="171" t="s">
        <v>53</v>
      </c>
      <c r="AR23" s="172">
        <v>51</v>
      </c>
      <c r="AS23" s="171">
        <v>19</v>
      </c>
      <c r="AT23" s="164" t="s">
        <v>72</v>
      </c>
      <c r="AU23" s="166">
        <v>53</v>
      </c>
      <c r="AV23" s="165">
        <v>23</v>
      </c>
      <c r="AW23" s="153" t="s">
        <v>30</v>
      </c>
      <c r="AX23" s="160">
        <v>101</v>
      </c>
      <c r="AY23" s="161">
        <v>7</v>
      </c>
      <c r="AZ23" s="142" t="s">
        <v>72</v>
      </c>
      <c r="BA23" s="37">
        <v>16.5</v>
      </c>
      <c r="BB23" s="144" t="s">
        <v>44</v>
      </c>
      <c r="BC23" s="129" t="s">
        <v>87</v>
      </c>
      <c r="BD23" s="135">
        <v>17.5</v>
      </c>
      <c r="BE23" s="137" t="s">
        <v>51</v>
      </c>
      <c r="BF23" s="107" t="s">
        <v>82</v>
      </c>
      <c r="BG23" s="120">
        <v>24</v>
      </c>
      <c r="BH23" s="119" t="s">
        <v>44</v>
      </c>
      <c r="BI23" s="93" t="s">
        <v>139</v>
      </c>
      <c r="BJ23" s="97">
        <v>13</v>
      </c>
      <c r="BK23" s="93" t="s">
        <v>62</v>
      </c>
      <c r="BL23" s="82" t="s">
        <v>53</v>
      </c>
      <c r="BM23" s="88">
        <v>76</v>
      </c>
      <c r="BN23" s="89">
        <v>16</v>
      </c>
      <c r="BO23" s="66" t="s">
        <v>103</v>
      </c>
      <c r="BP23" s="61">
        <v>25.5</v>
      </c>
      <c r="BQ23" s="66" t="s">
        <v>44</v>
      </c>
      <c r="BR23" s="55" t="s">
        <v>20</v>
      </c>
      <c r="BS23" s="52">
        <v>20</v>
      </c>
      <c r="BT23" s="55" t="s">
        <v>65</v>
      </c>
      <c r="BU23" s="42" t="s">
        <v>17</v>
      </c>
      <c r="BV23" s="38">
        <v>21.5</v>
      </c>
      <c r="BW23" s="45" t="s">
        <v>51</v>
      </c>
      <c r="BX23" s="25" t="s">
        <v>53</v>
      </c>
      <c r="BY23" s="23">
        <v>52</v>
      </c>
      <c r="BZ23" s="30">
        <v>20</v>
      </c>
      <c r="CA23" s="15" t="s">
        <v>8</v>
      </c>
      <c r="CB23" s="20">
        <v>69</v>
      </c>
      <c r="CC23" s="17">
        <v>15</v>
      </c>
      <c r="CD23" s="14" t="s">
        <v>79</v>
      </c>
      <c r="CE23" s="75">
        <f>W23+Z23+AC23+AI23+AF23</f>
        <v>238</v>
      </c>
      <c r="CF23" s="242">
        <v>22</v>
      </c>
      <c r="CG23" s="159">
        <f>AL23+AO23+AR23+AU23+AX23</f>
        <v>381.5</v>
      </c>
      <c r="CH23" s="163">
        <v>11</v>
      </c>
      <c r="CI23" s="75">
        <f>BA23+BD23+BG23+BJ23+BM23</f>
        <v>147</v>
      </c>
      <c r="CJ23" s="191">
        <v>31</v>
      </c>
    </row>
    <row r="24" spans="1:88" x14ac:dyDescent="0.4">
      <c r="A24" s="1">
        <v>21</v>
      </c>
      <c r="B24" s="1">
        <v>22</v>
      </c>
      <c r="C24" s="2" t="s">
        <v>2</v>
      </c>
      <c r="D24" s="4">
        <v>58</v>
      </c>
      <c r="E24" s="4">
        <v>56</v>
      </c>
      <c r="F24" s="4" t="s">
        <v>101</v>
      </c>
      <c r="G24" s="14" t="s">
        <v>12</v>
      </c>
      <c r="H24" s="3">
        <f>N24+Q24+T24+W24+Z24+AC24+AF24+AI24+AL24+AO24+AR24+AU24+AX24+BA24+BD24+BG24+BJ24+BM24+BP24+BS24+BV24+BY24+CB24</f>
        <v>975</v>
      </c>
      <c r="I24" s="6">
        <f>(H24/20)</f>
        <v>48.75</v>
      </c>
      <c r="J24" s="301">
        <f>N24+Q24+T24</f>
        <v>153</v>
      </c>
      <c r="K24" s="283">
        <v>18</v>
      </c>
      <c r="L24" s="278"/>
      <c r="M24" s="316" t="s">
        <v>9</v>
      </c>
      <c r="N24" s="319">
        <v>60</v>
      </c>
      <c r="O24" s="316">
        <v>18</v>
      </c>
      <c r="P24" s="303" t="s">
        <v>84</v>
      </c>
      <c r="Q24" s="307">
        <v>28</v>
      </c>
      <c r="R24" s="303">
        <v>23</v>
      </c>
      <c r="S24" s="284" t="s">
        <v>21</v>
      </c>
      <c r="T24" s="285">
        <v>65</v>
      </c>
      <c r="U24" s="286">
        <v>15</v>
      </c>
      <c r="V24" s="271" t="s">
        <v>21</v>
      </c>
      <c r="W24" s="272">
        <v>159</v>
      </c>
      <c r="X24" s="269">
        <v>1</v>
      </c>
      <c r="Y24" s="252" t="s">
        <v>21</v>
      </c>
      <c r="Z24" s="263">
        <v>129</v>
      </c>
      <c r="AA24" s="252">
        <v>2</v>
      </c>
      <c r="AB24" s="243" t="s">
        <v>50</v>
      </c>
      <c r="AC24" s="244">
        <v>22</v>
      </c>
      <c r="AD24" s="243" t="s">
        <v>44</v>
      </c>
      <c r="AE24" s="238" t="s">
        <v>72</v>
      </c>
      <c r="AF24" s="240">
        <v>21.5</v>
      </c>
      <c r="AG24" s="238" t="s">
        <v>44</v>
      </c>
      <c r="AH24" s="225" t="s">
        <v>185</v>
      </c>
      <c r="AI24" s="234">
        <v>86</v>
      </c>
      <c r="AJ24" s="225">
        <v>9</v>
      </c>
      <c r="AK24" s="211"/>
      <c r="AL24" s="214"/>
      <c r="AM24" s="211"/>
      <c r="AN24" s="194"/>
      <c r="AO24" s="199"/>
      <c r="AP24" s="195"/>
      <c r="AQ24" s="171" t="s">
        <v>103</v>
      </c>
      <c r="AR24" s="173">
        <v>11.5</v>
      </c>
      <c r="AS24" s="171" t="s">
        <v>64</v>
      </c>
      <c r="AT24" s="164" t="s">
        <v>82</v>
      </c>
      <c r="AU24" s="168">
        <v>10.5</v>
      </c>
      <c r="AV24" s="165" t="s">
        <v>99</v>
      </c>
      <c r="AW24" s="153" t="s">
        <v>20</v>
      </c>
      <c r="AX24" s="150">
        <v>3.5</v>
      </c>
      <c r="AY24" s="155" t="s">
        <v>62</v>
      </c>
      <c r="AZ24" s="142" t="s">
        <v>30</v>
      </c>
      <c r="BA24" s="37">
        <v>58</v>
      </c>
      <c r="BB24" s="144">
        <v>18</v>
      </c>
      <c r="BC24" s="129" t="s">
        <v>66</v>
      </c>
      <c r="BD24" s="135">
        <v>3.5</v>
      </c>
      <c r="BE24" s="137" t="s">
        <v>99</v>
      </c>
      <c r="BF24" s="107" t="s">
        <v>66</v>
      </c>
      <c r="BG24" s="120">
        <v>29</v>
      </c>
      <c r="BH24" s="119">
        <v>25</v>
      </c>
      <c r="BI24" s="93" t="s">
        <v>53</v>
      </c>
      <c r="BJ24" s="97">
        <v>18</v>
      </c>
      <c r="BK24" s="93" t="s">
        <v>51</v>
      </c>
      <c r="BL24" s="82" t="s">
        <v>28</v>
      </c>
      <c r="BM24" s="76">
        <v>21</v>
      </c>
      <c r="BN24" s="82" t="s">
        <v>51</v>
      </c>
      <c r="BO24" s="66" t="s">
        <v>9</v>
      </c>
      <c r="BP24" s="61">
        <v>14.5</v>
      </c>
      <c r="BQ24" s="66" t="s">
        <v>51</v>
      </c>
      <c r="BR24" s="55" t="s">
        <v>66</v>
      </c>
      <c r="BS24" s="58">
        <v>87</v>
      </c>
      <c r="BT24" s="57">
        <v>15</v>
      </c>
      <c r="BU24" s="42"/>
      <c r="BV24" s="38"/>
      <c r="BW24" s="45"/>
      <c r="BX24" s="25" t="s">
        <v>69</v>
      </c>
      <c r="BY24" s="23">
        <v>62</v>
      </c>
      <c r="BZ24" s="30">
        <v>17</v>
      </c>
      <c r="CA24" s="15" t="s">
        <v>66</v>
      </c>
      <c r="CB24" s="19">
        <v>86</v>
      </c>
      <c r="CC24" s="18">
        <v>8</v>
      </c>
      <c r="CD24" s="14" t="s">
        <v>12</v>
      </c>
      <c r="CE24" s="75">
        <f>W24+Z24+AC24+AI24+AF24</f>
        <v>417.5</v>
      </c>
      <c r="CF24" s="242">
        <v>3</v>
      </c>
      <c r="CG24" s="159">
        <f>AL24+AO24+AR24+AU24+AX24</f>
        <v>25.5</v>
      </c>
      <c r="CH24" s="163">
        <v>40</v>
      </c>
      <c r="CI24" s="75">
        <f>BA24+BD24+BG24+BJ24+BM24</f>
        <v>129.5</v>
      </c>
      <c r="CJ24" s="191">
        <v>36</v>
      </c>
    </row>
    <row r="25" spans="1:88" x14ac:dyDescent="0.4">
      <c r="A25" s="1">
        <v>22</v>
      </c>
      <c r="B25" s="1">
        <v>21</v>
      </c>
      <c r="C25" s="2" t="s">
        <v>3</v>
      </c>
      <c r="D25" s="4">
        <v>69</v>
      </c>
      <c r="E25" s="4">
        <v>66</v>
      </c>
      <c r="F25" s="4" t="s">
        <v>101</v>
      </c>
      <c r="G25" s="14" t="s">
        <v>29</v>
      </c>
      <c r="H25" s="3">
        <f>N25+Q25+T25+W25+Z25+AC25+AF25+AI25+AL25+AO25+AR25+AU25+AX25+BA25+BD25+BG25+BJ25+BM25+BP25+BS25+BV25+BY25+CB25</f>
        <v>947</v>
      </c>
      <c r="I25" s="6">
        <f>(H25/23)</f>
        <v>41.173913043478258</v>
      </c>
      <c r="J25" s="301">
        <f>N25+Q25+T25</f>
        <v>43</v>
      </c>
      <c r="K25" s="283">
        <v>36</v>
      </c>
      <c r="L25" s="278"/>
      <c r="M25" s="316" t="s">
        <v>16</v>
      </c>
      <c r="N25" s="322">
        <v>21.5</v>
      </c>
      <c r="O25" s="316" t="s">
        <v>65</v>
      </c>
      <c r="P25" s="303" t="s">
        <v>66</v>
      </c>
      <c r="Q25" s="308">
        <v>12</v>
      </c>
      <c r="R25" s="303" t="s">
        <v>51</v>
      </c>
      <c r="S25" s="284" t="s">
        <v>110</v>
      </c>
      <c r="T25" s="288">
        <v>9.5</v>
      </c>
      <c r="U25" s="286" t="s">
        <v>64</v>
      </c>
      <c r="V25" s="271" t="s">
        <v>82</v>
      </c>
      <c r="W25" s="272">
        <v>78</v>
      </c>
      <c r="X25" s="269">
        <v>10</v>
      </c>
      <c r="Y25" s="252" t="s">
        <v>68</v>
      </c>
      <c r="Z25" s="262">
        <v>11.5</v>
      </c>
      <c r="AA25" s="252" t="s">
        <v>64</v>
      </c>
      <c r="AB25" s="243" t="s">
        <v>17</v>
      </c>
      <c r="AC25" s="245">
        <v>16.5</v>
      </c>
      <c r="AD25" s="243" t="s">
        <v>64</v>
      </c>
      <c r="AE25" s="238" t="s">
        <v>28</v>
      </c>
      <c r="AF25" s="239">
        <v>62</v>
      </c>
      <c r="AG25" s="238">
        <v>19</v>
      </c>
      <c r="AH25" s="225" t="s">
        <v>17</v>
      </c>
      <c r="AI25" s="236">
        <v>16.5</v>
      </c>
      <c r="AJ25" s="225" t="s">
        <v>65</v>
      </c>
      <c r="AK25" s="211" t="s">
        <v>103</v>
      </c>
      <c r="AL25" s="216">
        <v>19.5</v>
      </c>
      <c r="AM25" s="211" t="s">
        <v>44</v>
      </c>
      <c r="AN25" s="194" t="s">
        <v>140</v>
      </c>
      <c r="AO25" s="201">
        <v>18.5</v>
      </c>
      <c r="AP25" s="195" t="s">
        <v>51</v>
      </c>
      <c r="AQ25" s="171" t="s">
        <v>20</v>
      </c>
      <c r="AR25" s="173">
        <v>23</v>
      </c>
      <c r="AS25" s="171" t="s">
        <v>44</v>
      </c>
      <c r="AT25" s="164" t="s">
        <v>127</v>
      </c>
      <c r="AU25" s="168">
        <v>26</v>
      </c>
      <c r="AV25" s="165" t="s">
        <v>44</v>
      </c>
      <c r="AW25" s="153" t="s">
        <v>74</v>
      </c>
      <c r="AX25" s="150">
        <v>18</v>
      </c>
      <c r="AY25" s="155" t="s">
        <v>64</v>
      </c>
      <c r="AZ25" s="142" t="s">
        <v>85</v>
      </c>
      <c r="BA25" s="50">
        <v>82</v>
      </c>
      <c r="BB25" s="144">
        <v>11</v>
      </c>
      <c r="BC25" s="129" t="s">
        <v>21</v>
      </c>
      <c r="BD25" s="134">
        <v>56</v>
      </c>
      <c r="BE25" s="137">
        <v>19</v>
      </c>
      <c r="BF25" s="107" t="s">
        <v>60</v>
      </c>
      <c r="BG25" s="120">
        <v>94</v>
      </c>
      <c r="BH25" s="119">
        <v>11</v>
      </c>
      <c r="BI25" s="93" t="s">
        <v>16</v>
      </c>
      <c r="BJ25" s="101">
        <v>53</v>
      </c>
      <c r="BK25" s="102">
        <v>19</v>
      </c>
      <c r="BL25" s="82" t="s">
        <v>56</v>
      </c>
      <c r="BM25" s="88">
        <v>74</v>
      </c>
      <c r="BN25" s="89">
        <v>19</v>
      </c>
      <c r="BO25" s="66" t="s">
        <v>6</v>
      </c>
      <c r="BP25" s="61">
        <v>7</v>
      </c>
      <c r="BQ25" s="66" t="s">
        <v>116</v>
      </c>
      <c r="BR25" s="55" t="s">
        <v>108</v>
      </c>
      <c r="BS25" s="58">
        <v>51</v>
      </c>
      <c r="BT25" s="57">
        <v>21</v>
      </c>
      <c r="BU25" s="42" t="s">
        <v>56</v>
      </c>
      <c r="BV25" s="49">
        <v>70</v>
      </c>
      <c r="BW25" s="48">
        <v>14</v>
      </c>
      <c r="BX25" s="24" t="s">
        <v>87</v>
      </c>
      <c r="BY25" s="22">
        <v>108</v>
      </c>
      <c r="BZ25" s="33">
        <v>5</v>
      </c>
      <c r="CA25" s="15" t="s">
        <v>30</v>
      </c>
      <c r="CB25" s="16">
        <v>19.5</v>
      </c>
      <c r="CC25" s="21" t="s">
        <v>51</v>
      </c>
      <c r="CD25" s="14" t="s">
        <v>29</v>
      </c>
      <c r="CE25" s="75">
        <f>W25+Z25+AC25+AI25+AF25</f>
        <v>184.5</v>
      </c>
      <c r="CF25" s="242">
        <v>30</v>
      </c>
      <c r="CG25" s="159">
        <f>AL25+AO25+AR25+AU25+AX25</f>
        <v>105</v>
      </c>
      <c r="CH25" s="163">
        <v>34</v>
      </c>
      <c r="CI25" s="75">
        <f>BA25+BD25+BG25+BJ25+BM25</f>
        <v>359</v>
      </c>
      <c r="CJ25" s="191">
        <v>11</v>
      </c>
    </row>
    <row r="26" spans="1:88" x14ac:dyDescent="0.4">
      <c r="A26" s="1">
        <v>23</v>
      </c>
      <c r="B26" s="1">
        <v>24</v>
      </c>
      <c r="C26" s="2" t="s">
        <v>2</v>
      </c>
      <c r="D26" s="4">
        <v>72</v>
      </c>
      <c r="E26" s="4">
        <v>68</v>
      </c>
      <c r="F26" s="4" t="s">
        <v>101</v>
      </c>
      <c r="G26" s="14" t="s">
        <v>23</v>
      </c>
      <c r="H26" s="3">
        <f>N26+Q26+T26+W26+Z26+AC26+AF26+AI26+AL26+AO26+AR26+AU26+AX26+BA26+BD26+BG26+BJ26+BM26+BP26+BS26+BV26+BY26+CB26</f>
        <v>914</v>
      </c>
      <c r="I26" s="6">
        <f>(H26/23)</f>
        <v>39.739130434782609</v>
      </c>
      <c r="J26" s="301">
        <f>N26+Q26+T26</f>
        <v>99.5</v>
      </c>
      <c r="K26" s="283">
        <v>28</v>
      </c>
      <c r="L26" s="278"/>
      <c r="M26" s="316" t="s">
        <v>82</v>
      </c>
      <c r="N26" s="322">
        <v>18.5</v>
      </c>
      <c r="O26" s="316" t="s">
        <v>51</v>
      </c>
      <c r="P26" s="303" t="s">
        <v>82</v>
      </c>
      <c r="Q26" s="307">
        <v>39</v>
      </c>
      <c r="R26" s="303">
        <v>21</v>
      </c>
      <c r="S26" s="284" t="s">
        <v>109</v>
      </c>
      <c r="T26" s="285">
        <v>42</v>
      </c>
      <c r="U26" s="286">
        <v>23</v>
      </c>
      <c r="V26" s="271" t="s">
        <v>6</v>
      </c>
      <c r="W26" s="272">
        <v>31</v>
      </c>
      <c r="X26" s="269">
        <v>21</v>
      </c>
      <c r="Y26" s="252" t="s">
        <v>6</v>
      </c>
      <c r="Z26" s="262">
        <v>67</v>
      </c>
      <c r="AA26" s="252">
        <v>16</v>
      </c>
      <c r="AB26" s="243" t="s">
        <v>82</v>
      </c>
      <c r="AC26" s="245">
        <v>16.5</v>
      </c>
      <c r="AD26" s="243" t="s">
        <v>62</v>
      </c>
      <c r="AE26" s="238" t="s">
        <v>104</v>
      </c>
      <c r="AF26" s="239">
        <v>48</v>
      </c>
      <c r="AG26" s="238">
        <v>22</v>
      </c>
      <c r="AH26" s="225" t="s">
        <v>104</v>
      </c>
      <c r="AI26" s="234">
        <v>65</v>
      </c>
      <c r="AJ26" s="225">
        <v>18</v>
      </c>
      <c r="AK26" s="211" t="s">
        <v>82</v>
      </c>
      <c r="AL26" s="216">
        <v>21</v>
      </c>
      <c r="AM26" s="211" t="s">
        <v>44</v>
      </c>
      <c r="AN26" s="194" t="s">
        <v>109</v>
      </c>
      <c r="AO26" s="201">
        <v>20</v>
      </c>
      <c r="AP26" s="195" t="s">
        <v>44</v>
      </c>
      <c r="AQ26" s="171" t="s">
        <v>82</v>
      </c>
      <c r="AR26" s="172">
        <v>41</v>
      </c>
      <c r="AS26" s="171">
        <v>23</v>
      </c>
      <c r="AT26" s="164" t="s">
        <v>18</v>
      </c>
      <c r="AU26" s="168">
        <v>19.5</v>
      </c>
      <c r="AV26" s="165" t="s">
        <v>62</v>
      </c>
      <c r="AW26" s="153" t="s">
        <v>69</v>
      </c>
      <c r="AX26" s="160">
        <v>62</v>
      </c>
      <c r="AY26" s="161">
        <v>21</v>
      </c>
      <c r="AZ26" s="142" t="s">
        <v>6</v>
      </c>
      <c r="BA26" s="50">
        <v>79</v>
      </c>
      <c r="BB26" s="144">
        <v>13</v>
      </c>
      <c r="BC26" s="129" t="s">
        <v>60</v>
      </c>
      <c r="BD26" s="134">
        <v>72</v>
      </c>
      <c r="BE26" s="137">
        <v>16</v>
      </c>
      <c r="BF26" s="107" t="s">
        <v>109</v>
      </c>
      <c r="BG26" s="108">
        <v>6</v>
      </c>
      <c r="BH26" s="109" t="s">
        <v>116</v>
      </c>
      <c r="BI26" s="93" t="s">
        <v>61</v>
      </c>
      <c r="BJ26" s="101">
        <v>31</v>
      </c>
      <c r="BK26" s="102">
        <v>25</v>
      </c>
      <c r="BL26" s="82" t="s">
        <v>108</v>
      </c>
      <c r="BM26" s="76">
        <v>8</v>
      </c>
      <c r="BN26" s="82" t="s">
        <v>138</v>
      </c>
      <c r="BO26" s="66" t="s">
        <v>109</v>
      </c>
      <c r="BP26" s="61">
        <v>8</v>
      </c>
      <c r="BQ26" s="66" t="s">
        <v>99</v>
      </c>
      <c r="BR26" s="55" t="s">
        <v>60</v>
      </c>
      <c r="BS26" s="58">
        <v>98</v>
      </c>
      <c r="BT26" s="57">
        <v>14</v>
      </c>
      <c r="BU26" s="42" t="s">
        <v>13</v>
      </c>
      <c r="BV26" s="38">
        <v>22.5</v>
      </c>
      <c r="BW26" s="45" t="s">
        <v>44</v>
      </c>
      <c r="BX26" s="24" t="s">
        <v>82</v>
      </c>
      <c r="BY26" s="22">
        <v>21</v>
      </c>
      <c r="BZ26" s="29" t="s">
        <v>44</v>
      </c>
      <c r="CA26" s="15" t="s">
        <v>6</v>
      </c>
      <c r="CB26" s="16">
        <v>78</v>
      </c>
      <c r="CC26" s="17">
        <v>11</v>
      </c>
      <c r="CD26" s="14" t="s">
        <v>23</v>
      </c>
      <c r="CE26" s="75">
        <f>W26+Z26+AC26+AI26+AF26</f>
        <v>227.5</v>
      </c>
      <c r="CF26" s="242">
        <v>26</v>
      </c>
      <c r="CG26" s="159">
        <f>AL26+AO26+AR26+AU26+AX26</f>
        <v>163.5</v>
      </c>
      <c r="CH26" s="163">
        <v>30</v>
      </c>
      <c r="CI26" s="75">
        <f>BA26+BD26+BG26+BJ26+BM26</f>
        <v>196</v>
      </c>
      <c r="CJ26" s="191">
        <v>27</v>
      </c>
    </row>
    <row r="27" spans="1:88" x14ac:dyDescent="0.4">
      <c r="A27" s="1">
        <v>24</v>
      </c>
      <c r="B27" s="1">
        <v>23</v>
      </c>
      <c r="C27" s="2" t="s">
        <v>3</v>
      </c>
      <c r="D27" s="4">
        <v>64</v>
      </c>
      <c r="E27" s="4">
        <v>61</v>
      </c>
      <c r="F27" s="4" t="s">
        <v>101</v>
      </c>
      <c r="G27" s="14" t="s">
        <v>75</v>
      </c>
      <c r="H27" s="3">
        <f>Q27+T27+Z27+AC27+AF27+AI27+AL27+AO27+AR27+AU27+AX27+BA27+BD27+BG27+BJ27+BM27+BP27+BS27+BV27+BY27+CB27</f>
        <v>906</v>
      </c>
      <c r="I27" s="6">
        <f>(H27/20)</f>
        <v>45.3</v>
      </c>
      <c r="J27" s="301">
        <f>N27+Q27+T27</f>
        <v>86</v>
      </c>
      <c r="K27" s="283">
        <v>31</v>
      </c>
      <c r="L27" s="278"/>
      <c r="M27" s="316" t="s">
        <v>22</v>
      </c>
      <c r="N27" s="319"/>
      <c r="O27" s="316"/>
      <c r="P27" s="303" t="s">
        <v>88</v>
      </c>
      <c r="Q27" s="307">
        <v>26</v>
      </c>
      <c r="R27" s="303">
        <v>24</v>
      </c>
      <c r="S27" s="284" t="s">
        <v>88</v>
      </c>
      <c r="T27" s="285">
        <v>60</v>
      </c>
      <c r="U27" s="286">
        <v>18</v>
      </c>
      <c r="V27" s="270" t="s">
        <v>22</v>
      </c>
      <c r="W27" s="272" t="s">
        <v>22</v>
      </c>
      <c r="X27" s="269"/>
      <c r="Y27" s="252" t="s">
        <v>74</v>
      </c>
      <c r="Z27" s="262">
        <v>17.5</v>
      </c>
      <c r="AA27" s="252" t="s">
        <v>65</v>
      </c>
      <c r="AB27" s="243" t="s">
        <v>88</v>
      </c>
      <c r="AC27" s="245">
        <v>24</v>
      </c>
      <c r="AD27" s="243" t="s">
        <v>44</v>
      </c>
      <c r="AE27" s="238" t="s">
        <v>140</v>
      </c>
      <c r="AF27" s="240">
        <v>19</v>
      </c>
      <c r="AG27" s="238" t="s">
        <v>51</v>
      </c>
      <c r="AH27" s="225" t="s">
        <v>88</v>
      </c>
      <c r="AI27" s="234">
        <v>29</v>
      </c>
      <c r="AJ27" s="225">
        <v>25</v>
      </c>
      <c r="AK27" s="211" t="s">
        <v>88</v>
      </c>
      <c r="AL27" s="214">
        <v>37</v>
      </c>
      <c r="AM27" s="211">
        <v>25</v>
      </c>
      <c r="AN27" s="194" t="s">
        <v>88</v>
      </c>
      <c r="AO27" s="199">
        <v>48</v>
      </c>
      <c r="AP27" s="195">
        <v>19</v>
      </c>
      <c r="AQ27" s="171" t="s">
        <v>88</v>
      </c>
      <c r="AR27" s="172">
        <v>115</v>
      </c>
      <c r="AS27" s="171">
        <v>1</v>
      </c>
      <c r="AT27" s="164" t="s">
        <v>88</v>
      </c>
      <c r="AU27" s="166">
        <v>67</v>
      </c>
      <c r="AV27" s="165">
        <v>20</v>
      </c>
      <c r="AW27" s="153" t="s">
        <v>27</v>
      </c>
      <c r="AX27" s="160">
        <v>93</v>
      </c>
      <c r="AY27" s="161">
        <v>10</v>
      </c>
      <c r="AZ27" s="142" t="s">
        <v>22</v>
      </c>
      <c r="BA27" s="37"/>
      <c r="BB27" s="144" t="s">
        <v>22</v>
      </c>
      <c r="BC27" s="129" t="s">
        <v>88</v>
      </c>
      <c r="BD27" s="135">
        <v>21.5</v>
      </c>
      <c r="BE27" s="137" t="s">
        <v>65</v>
      </c>
      <c r="BF27" s="107" t="s">
        <v>88</v>
      </c>
      <c r="BG27" s="108">
        <v>14</v>
      </c>
      <c r="BH27" s="109" t="s">
        <v>64</v>
      </c>
      <c r="BI27" s="93" t="s">
        <v>74</v>
      </c>
      <c r="BJ27" s="97">
        <v>23</v>
      </c>
      <c r="BK27" s="93" t="s">
        <v>44</v>
      </c>
      <c r="BL27" s="82" t="s">
        <v>9</v>
      </c>
      <c r="BM27" s="76">
        <v>27</v>
      </c>
      <c r="BN27" s="82" t="s">
        <v>44</v>
      </c>
      <c r="BO27" s="66" t="s">
        <v>120</v>
      </c>
      <c r="BP27" s="61">
        <v>13</v>
      </c>
      <c r="BQ27" s="66" t="s">
        <v>62</v>
      </c>
      <c r="BR27" s="55" t="s">
        <v>6</v>
      </c>
      <c r="BS27" s="58">
        <v>112</v>
      </c>
      <c r="BT27" s="57">
        <v>7</v>
      </c>
      <c r="BU27" s="43" t="s">
        <v>60</v>
      </c>
      <c r="BV27" s="39">
        <v>91</v>
      </c>
      <c r="BW27" s="46">
        <v>8</v>
      </c>
      <c r="BX27" s="25" t="s">
        <v>83</v>
      </c>
      <c r="BY27" s="22">
        <v>7</v>
      </c>
      <c r="BZ27" s="30" t="s">
        <v>99</v>
      </c>
      <c r="CA27" s="15" t="s">
        <v>10</v>
      </c>
      <c r="CB27" s="16">
        <v>62</v>
      </c>
      <c r="CC27" s="17">
        <v>18</v>
      </c>
      <c r="CD27" s="14" t="s">
        <v>75</v>
      </c>
      <c r="CE27" s="75">
        <f>Z27+AC27+AI27+AF27</f>
        <v>89.5</v>
      </c>
      <c r="CF27" s="242">
        <v>39</v>
      </c>
      <c r="CG27" s="159">
        <f>AL27+AO27+AR27+AU27+AX27</f>
        <v>360</v>
      </c>
      <c r="CH27" s="163">
        <v>14</v>
      </c>
      <c r="CI27" s="75">
        <f>BA27+BD27+BG27+BJ27+BM27</f>
        <v>85.5</v>
      </c>
      <c r="CJ27" s="191">
        <v>43</v>
      </c>
    </row>
    <row r="28" spans="1:88" x14ac:dyDescent="0.4">
      <c r="A28" s="1">
        <v>25</v>
      </c>
      <c r="B28" s="1">
        <v>25</v>
      </c>
      <c r="C28" s="2" t="s">
        <v>102</v>
      </c>
      <c r="D28" s="4">
        <v>40</v>
      </c>
      <c r="E28" s="4">
        <v>38</v>
      </c>
      <c r="F28" s="4" t="s">
        <v>101</v>
      </c>
      <c r="G28" s="14" t="s">
        <v>135</v>
      </c>
      <c r="H28" s="3">
        <f>Q28++Z28+AC28+AF28+AI28+AL28+AO28+AR28+AU28+AX28+BA28+BD28+BG28+BJ28+BM28+BP28+BS28+BV28+BY28+CB28</f>
        <v>891</v>
      </c>
      <c r="I28" s="6">
        <f>(H28/15)</f>
        <v>59.4</v>
      </c>
      <c r="J28" s="301"/>
      <c r="K28" s="283"/>
      <c r="L28" s="278"/>
      <c r="M28" s="316" t="s">
        <v>22</v>
      </c>
      <c r="N28" s="319"/>
      <c r="O28" s="316"/>
      <c r="P28" s="303" t="s">
        <v>68</v>
      </c>
      <c r="Q28" s="307">
        <v>80</v>
      </c>
      <c r="R28" s="303">
        <v>12</v>
      </c>
      <c r="S28" s="287" t="s">
        <v>22</v>
      </c>
      <c r="T28" s="285" t="s">
        <v>22</v>
      </c>
      <c r="U28" s="286" t="s">
        <v>22</v>
      </c>
      <c r="V28" s="270" t="s">
        <v>22</v>
      </c>
      <c r="W28" s="272" t="s">
        <v>22</v>
      </c>
      <c r="X28" s="269"/>
      <c r="Y28" s="252" t="s">
        <v>104</v>
      </c>
      <c r="Z28" s="262">
        <v>68</v>
      </c>
      <c r="AA28" s="252">
        <v>14</v>
      </c>
      <c r="AB28" s="243" t="s">
        <v>9</v>
      </c>
      <c r="AC28" s="244">
        <v>102</v>
      </c>
      <c r="AD28" s="243">
        <v>8</v>
      </c>
      <c r="AE28" s="238" t="s">
        <v>127</v>
      </c>
      <c r="AF28" s="239">
        <v>59</v>
      </c>
      <c r="AG28" s="238">
        <v>21</v>
      </c>
      <c r="AH28" s="225" t="s">
        <v>13</v>
      </c>
      <c r="AI28" s="234">
        <v>83</v>
      </c>
      <c r="AJ28" s="225">
        <v>12</v>
      </c>
      <c r="AK28" s="211" t="s">
        <v>78</v>
      </c>
      <c r="AL28" s="214">
        <v>96</v>
      </c>
      <c r="AM28" s="211">
        <v>4</v>
      </c>
      <c r="AN28" s="194" t="s">
        <v>16</v>
      </c>
      <c r="AO28" s="199">
        <v>67</v>
      </c>
      <c r="AP28" s="195">
        <v>13</v>
      </c>
      <c r="AQ28" s="171" t="s">
        <v>6</v>
      </c>
      <c r="AR28" s="172">
        <v>60</v>
      </c>
      <c r="AS28" s="171">
        <v>18</v>
      </c>
      <c r="AT28" s="164" t="s">
        <v>66</v>
      </c>
      <c r="AU28" s="166">
        <v>81</v>
      </c>
      <c r="AV28" s="165">
        <v>16</v>
      </c>
      <c r="AW28" s="153" t="s">
        <v>76</v>
      </c>
      <c r="AX28" s="160">
        <v>62</v>
      </c>
      <c r="AY28" s="161">
        <v>22</v>
      </c>
      <c r="AZ28" s="142" t="s">
        <v>93</v>
      </c>
      <c r="BA28" s="50">
        <v>60</v>
      </c>
      <c r="BB28" s="144">
        <v>15</v>
      </c>
      <c r="BC28" s="129" t="s">
        <v>48</v>
      </c>
      <c r="BD28" s="134">
        <v>35</v>
      </c>
      <c r="BE28" s="137">
        <v>25</v>
      </c>
      <c r="BF28" s="107" t="s">
        <v>141</v>
      </c>
      <c r="BG28" s="108">
        <v>19.5</v>
      </c>
      <c r="BH28" s="109" t="s">
        <v>62</v>
      </c>
      <c r="BI28" s="93" t="s">
        <v>83</v>
      </c>
      <c r="BJ28" s="97">
        <v>6.5</v>
      </c>
      <c r="BK28" s="93" t="s">
        <v>99</v>
      </c>
      <c r="BL28" s="83" t="s">
        <v>136</v>
      </c>
      <c r="BM28" s="77">
        <v>12</v>
      </c>
      <c r="BN28" s="83" t="s">
        <v>116</v>
      </c>
      <c r="BO28" s="74"/>
      <c r="BP28" s="74"/>
      <c r="BQ28" s="74"/>
      <c r="BR28" s="74"/>
      <c r="BS28" s="59"/>
      <c r="BT28" s="74"/>
      <c r="BU28" s="59"/>
      <c r="BV28" s="59"/>
      <c r="BW28" s="59"/>
      <c r="BX28" s="59"/>
      <c r="BY28" s="59"/>
      <c r="BZ28" s="59"/>
      <c r="CA28" s="51"/>
      <c r="CB28" s="51"/>
      <c r="CC28" s="51"/>
      <c r="CD28" s="14" t="s">
        <v>135</v>
      </c>
      <c r="CE28" s="75">
        <f>Z28+AC28+AI28+AF28</f>
        <v>312</v>
      </c>
      <c r="CF28" s="242">
        <v>16</v>
      </c>
      <c r="CG28" s="159">
        <f>AL28+AO28+AR28+AU28+AX28</f>
        <v>366</v>
      </c>
      <c r="CH28" s="163">
        <v>12</v>
      </c>
      <c r="CI28" s="75">
        <f>BA28+BD28+BG28+BJ28+BM28</f>
        <v>133</v>
      </c>
      <c r="CJ28" s="191">
        <v>34</v>
      </c>
    </row>
    <row r="29" spans="1:88" x14ac:dyDescent="0.4">
      <c r="A29" s="1">
        <v>26</v>
      </c>
      <c r="B29" s="1">
        <v>28</v>
      </c>
      <c r="C29" s="2" t="s">
        <v>2</v>
      </c>
      <c r="D29" s="4">
        <v>23</v>
      </c>
      <c r="E29" s="4">
        <v>25</v>
      </c>
      <c r="F29" s="4" t="s">
        <v>2</v>
      </c>
      <c r="G29" s="14" t="s">
        <v>155</v>
      </c>
      <c r="H29" s="3">
        <f>N29+Q29+T29+W29+Z29+AC29+AF29+AI29+AL29+AO29+AR29+AU29+AX29+BA29+BD29+BG29+BJ29+BM29+BP29+BS29+BV29+BY29+CB29</f>
        <v>871</v>
      </c>
      <c r="I29" s="6">
        <f>(H29/12)</f>
        <v>72.583333333333329</v>
      </c>
      <c r="J29" s="301">
        <f>N29+Q29+T29</f>
        <v>164</v>
      </c>
      <c r="K29" s="283">
        <v>16</v>
      </c>
      <c r="L29" s="278"/>
      <c r="M29" s="316" t="s">
        <v>84</v>
      </c>
      <c r="N29" s="319">
        <v>94</v>
      </c>
      <c r="O29" s="316">
        <v>9</v>
      </c>
      <c r="P29" s="303" t="s">
        <v>22</v>
      </c>
      <c r="Q29" s="307"/>
      <c r="R29" s="303"/>
      <c r="S29" s="284" t="s">
        <v>85</v>
      </c>
      <c r="T29" s="285">
        <v>70</v>
      </c>
      <c r="U29" s="286">
        <v>13</v>
      </c>
      <c r="V29" s="271" t="s">
        <v>18</v>
      </c>
      <c r="W29" s="272">
        <v>64</v>
      </c>
      <c r="X29" s="269">
        <v>14</v>
      </c>
      <c r="Y29" s="252" t="s">
        <v>8</v>
      </c>
      <c r="Z29" s="263">
        <v>70</v>
      </c>
      <c r="AA29" s="252">
        <v>13</v>
      </c>
      <c r="AB29" s="243" t="s">
        <v>27</v>
      </c>
      <c r="AC29" s="244">
        <v>123</v>
      </c>
      <c r="AD29" s="243">
        <v>5</v>
      </c>
      <c r="AE29" s="238" t="s">
        <v>139</v>
      </c>
      <c r="AF29" s="239">
        <v>81</v>
      </c>
      <c r="AG29" s="238">
        <v>13</v>
      </c>
      <c r="AH29" s="226" t="s">
        <v>109</v>
      </c>
      <c r="AI29" s="233">
        <v>55</v>
      </c>
      <c r="AJ29" s="237">
        <v>23</v>
      </c>
      <c r="AK29" s="212" t="s">
        <v>97</v>
      </c>
      <c r="AL29" s="215">
        <v>59</v>
      </c>
      <c r="AM29" s="212">
        <v>21</v>
      </c>
      <c r="AN29" s="198" t="s">
        <v>48</v>
      </c>
      <c r="AO29" s="202">
        <v>38</v>
      </c>
      <c r="AP29" s="203">
        <v>22</v>
      </c>
      <c r="AQ29" s="83" t="s">
        <v>17</v>
      </c>
      <c r="AR29" s="174">
        <v>74</v>
      </c>
      <c r="AS29" s="83">
        <v>15</v>
      </c>
      <c r="AT29" s="164" t="s">
        <v>85</v>
      </c>
      <c r="AU29" s="169">
        <v>70</v>
      </c>
      <c r="AV29" s="165">
        <v>18</v>
      </c>
      <c r="AW29" s="153" t="s">
        <v>13</v>
      </c>
      <c r="AX29" s="162">
        <v>73</v>
      </c>
      <c r="AY29" s="158">
        <v>17</v>
      </c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59"/>
      <c r="BT29" s="74"/>
      <c r="BU29" s="59"/>
      <c r="BV29" s="59"/>
      <c r="BW29" s="59"/>
      <c r="BX29" s="59"/>
      <c r="BY29" s="59"/>
      <c r="BZ29" s="59"/>
      <c r="CA29" s="51"/>
      <c r="CB29" s="51"/>
      <c r="CC29" s="51"/>
      <c r="CD29" s="14" t="s">
        <v>155</v>
      </c>
      <c r="CE29" s="75">
        <f>W29+Z29+AC29+AI29+AF29</f>
        <v>393</v>
      </c>
      <c r="CF29" s="242">
        <v>8</v>
      </c>
      <c r="CG29" s="159">
        <f>AL29+AO29+AR29+AU29+AX29</f>
        <v>314</v>
      </c>
      <c r="CH29" s="163">
        <v>18</v>
      </c>
      <c r="CI29" s="75">
        <f>BA29+BD29+BG29+BJ29+BM29</f>
        <v>0</v>
      </c>
      <c r="CJ29" s="192"/>
    </row>
    <row r="30" spans="1:88" x14ac:dyDescent="0.4">
      <c r="A30" s="1">
        <v>27</v>
      </c>
      <c r="B30" s="1">
        <v>26</v>
      </c>
      <c r="C30" s="2" t="s">
        <v>3</v>
      </c>
      <c r="D30" s="4">
        <v>71</v>
      </c>
      <c r="E30" s="4">
        <v>67</v>
      </c>
      <c r="F30" s="4" t="s">
        <v>101</v>
      </c>
      <c r="G30" s="14" t="s">
        <v>38</v>
      </c>
      <c r="H30" s="3">
        <f>N30+Q30+T30+W30+Z30+AC30+AF30+AI30+AL30+AO30+AR30+AU30+AX30+BA30+BD30+BG30+BJ30+BM30+BP30+BS30+BV30+BY30+CB30</f>
        <v>836</v>
      </c>
      <c r="I30" s="6">
        <f>(H30/21)</f>
        <v>39.80952380952381</v>
      </c>
      <c r="J30" s="301">
        <f>N30+Q30+T30</f>
        <v>119.5</v>
      </c>
      <c r="K30" s="283">
        <v>26</v>
      </c>
      <c r="L30" s="278"/>
      <c r="M30" s="316" t="s">
        <v>8</v>
      </c>
      <c r="N30" s="322">
        <v>2.5</v>
      </c>
      <c r="O30" s="316" t="s">
        <v>62</v>
      </c>
      <c r="P30" s="303" t="s">
        <v>27</v>
      </c>
      <c r="Q30" s="307">
        <v>56</v>
      </c>
      <c r="R30" s="303">
        <v>17</v>
      </c>
      <c r="S30" s="284" t="s">
        <v>87</v>
      </c>
      <c r="T30" s="285">
        <v>61</v>
      </c>
      <c r="U30" s="286">
        <v>17</v>
      </c>
      <c r="V30" s="271" t="s">
        <v>10</v>
      </c>
      <c r="W30" s="272">
        <v>118</v>
      </c>
      <c r="X30" s="269">
        <v>3</v>
      </c>
      <c r="Y30" s="252" t="s">
        <v>72</v>
      </c>
      <c r="Z30" s="263">
        <v>55</v>
      </c>
      <c r="AA30" s="252">
        <v>22</v>
      </c>
      <c r="AB30" s="243" t="s">
        <v>107</v>
      </c>
      <c r="AC30" s="245">
        <v>3</v>
      </c>
      <c r="AD30" s="243" t="s">
        <v>99</v>
      </c>
      <c r="AE30" s="238" t="s">
        <v>16</v>
      </c>
      <c r="AF30" s="240">
        <v>9.5</v>
      </c>
      <c r="AG30" s="238" t="s">
        <v>62</v>
      </c>
      <c r="AH30" s="225" t="s">
        <v>84</v>
      </c>
      <c r="AI30" s="236">
        <v>16.5</v>
      </c>
      <c r="AJ30" s="225" t="s">
        <v>64</v>
      </c>
      <c r="AK30" s="211"/>
      <c r="AL30" s="214"/>
      <c r="AM30" s="211"/>
      <c r="AN30" s="194" t="s">
        <v>82</v>
      </c>
      <c r="AO30" s="199">
        <v>50</v>
      </c>
      <c r="AP30" s="195">
        <v>17</v>
      </c>
      <c r="AQ30" s="171" t="s">
        <v>9</v>
      </c>
      <c r="AR30" s="172">
        <v>44</v>
      </c>
      <c r="AS30" s="171">
        <v>22</v>
      </c>
      <c r="AT30" s="164" t="s">
        <v>86</v>
      </c>
      <c r="AU30" s="166">
        <v>83</v>
      </c>
      <c r="AV30" s="165">
        <v>15</v>
      </c>
      <c r="AW30" s="153" t="s">
        <v>109</v>
      </c>
      <c r="AX30" s="150">
        <v>9.5</v>
      </c>
      <c r="AY30" s="155" t="s">
        <v>64</v>
      </c>
      <c r="AZ30" s="142" t="s">
        <v>22</v>
      </c>
      <c r="BA30" s="37"/>
      <c r="BB30" s="144" t="s">
        <v>22</v>
      </c>
      <c r="BC30" s="129" t="s">
        <v>72</v>
      </c>
      <c r="BD30" s="134">
        <v>49</v>
      </c>
      <c r="BE30" s="137">
        <v>21</v>
      </c>
      <c r="BF30" s="107" t="s">
        <v>139</v>
      </c>
      <c r="BG30" s="108">
        <v>3.5</v>
      </c>
      <c r="BH30" s="109" t="s">
        <v>117</v>
      </c>
      <c r="BI30" s="93" t="s">
        <v>6</v>
      </c>
      <c r="BJ30" s="97">
        <v>9.5</v>
      </c>
      <c r="BK30" s="93" t="s">
        <v>62</v>
      </c>
      <c r="BL30" s="82" t="s">
        <v>10</v>
      </c>
      <c r="BM30" s="88">
        <v>73</v>
      </c>
      <c r="BN30" s="89">
        <v>20</v>
      </c>
      <c r="BO30" s="66" t="s">
        <v>13</v>
      </c>
      <c r="BP30" s="70">
        <v>7</v>
      </c>
      <c r="BQ30" s="71">
        <v>25</v>
      </c>
      <c r="BR30" s="55" t="s">
        <v>83</v>
      </c>
      <c r="BS30" s="58">
        <v>17</v>
      </c>
      <c r="BT30" s="57">
        <v>25</v>
      </c>
      <c r="BU30" s="42" t="s">
        <v>66</v>
      </c>
      <c r="BV30" s="38">
        <v>13</v>
      </c>
      <c r="BW30" s="45" t="s">
        <v>64</v>
      </c>
      <c r="BX30" s="25" t="s">
        <v>27</v>
      </c>
      <c r="BY30" s="23">
        <v>38</v>
      </c>
      <c r="BZ30" s="30">
        <v>22</v>
      </c>
      <c r="CA30" s="15" t="s">
        <v>27</v>
      </c>
      <c r="CB30" s="16">
        <v>118</v>
      </c>
      <c r="CC30" s="18">
        <v>4</v>
      </c>
      <c r="CD30" s="14" t="s">
        <v>38</v>
      </c>
      <c r="CE30" s="75">
        <f>W30+Z30+AC30+AI30+AF30</f>
        <v>202</v>
      </c>
      <c r="CF30" s="242">
        <v>27</v>
      </c>
      <c r="CG30" s="159">
        <f>AL30+AO30+AR30+AU30+AX30</f>
        <v>186.5</v>
      </c>
      <c r="CH30" s="163">
        <v>28</v>
      </c>
      <c r="CI30" s="75">
        <f>BA30+BD30+BG30+BJ30+BM30</f>
        <v>135</v>
      </c>
      <c r="CJ30" s="191">
        <v>33</v>
      </c>
    </row>
    <row r="31" spans="1:88" x14ac:dyDescent="0.4">
      <c r="A31" s="1">
        <v>28</v>
      </c>
      <c r="B31" s="1">
        <v>27</v>
      </c>
      <c r="C31" s="2" t="s">
        <v>3</v>
      </c>
      <c r="D31" s="4">
        <v>47</v>
      </c>
      <c r="E31" s="4">
        <v>41</v>
      </c>
      <c r="F31" s="4" t="s">
        <v>101</v>
      </c>
      <c r="G31" s="14" t="s">
        <v>129</v>
      </c>
      <c r="H31" s="3">
        <f>N31+Q31+T31+W31+Z31+AC31+AF31+AI31+AL31+AO31+AR31+AU31+AX31+BA31+BD31+BG31+BJ31+BM31+BP31+BS31+BV31+BY31+CB31</f>
        <v>826.5</v>
      </c>
      <c r="I31" s="6">
        <f>(H31/15)</f>
        <v>55.1</v>
      </c>
      <c r="J31" s="301">
        <f>N31+Q31+T31</f>
        <v>45</v>
      </c>
      <c r="K31" s="283">
        <v>35</v>
      </c>
      <c r="L31" s="278"/>
      <c r="M31" s="316" t="s">
        <v>109</v>
      </c>
      <c r="N31" s="319">
        <v>28</v>
      </c>
      <c r="O31" s="316">
        <v>25</v>
      </c>
      <c r="P31" s="303" t="s">
        <v>22</v>
      </c>
      <c r="Q31" s="307"/>
      <c r="R31" s="303"/>
      <c r="S31" s="284" t="s">
        <v>78</v>
      </c>
      <c r="T31" s="288">
        <v>17</v>
      </c>
      <c r="U31" s="286" t="s">
        <v>51</v>
      </c>
      <c r="V31" s="271" t="s">
        <v>87</v>
      </c>
      <c r="W31" s="272">
        <v>103</v>
      </c>
      <c r="X31" s="269">
        <v>6</v>
      </c>
      <c r="Y31" s="252" t="s">
        <v>103</v>
      </c>
      <c r="Z31" s="262">
        <v>7</v>
      </c>
      <c r="AA31" s="252" t="s">
        <v>64</v>
      </c>
      <c r="AB31" s="243" t="s">
        <v>103</v>
      </c>
      <c r="AC31" s="244">
        <v>43</v>
      </c>
      <c r="AD31" s="243">
        <v>21</v>
      </c>
      <c r="AE31" s="238" t="s">
        <v>87</v>
      </c>
      <c r="AF31" s="239">
        <v>74</v>
      </c>
      <c r="AG31" s="238">
        <v>16</v>
      </c>
      <c r="AH31" s="225" t="s">
        <v>87</v>
      </c>
      <c r="AI31" s="234">
        <v>162</v>
      </c>
      <c r="AJ31" s="225">
        <v>1</v>
      </c>
      <c r="AK31" s="211" t="s">
        <v>87</v>
      </c>
      <c r="AL31" s="214">
        <v>60</v>
      </c>
      <c r="AM31" s="211">
        <v>20</v>
      </c>
      <c r="AN31" s="194" t="s">
        <v>87</v>
      </c>
      <c r="AO31" s="199">
        <v>172</v>
      </c>
      <c r="AP31" s="195">
        <v>1</v>
      </c>
      <c r="AQ31" s="171" t="s">
        <v>22</v>
      </c>
      <c r="AR31" s="172"/>
      <c r="AS31" s="171"/>
      <c r="AT31" s="164" t="s">
        <v>93</v>
      </c>
      <c r="AU31" s="168">
        <v>25.5</v>
      </c>
      <c r="AV31" s="165" t="s">
        <v>44</v>
      </c>
      <c r="AW31" s="153" t="s">
        <v>93</v>
      </c>
      <c r="AX31" s="150">
        <v>8</v>
      </c>
      <c r="AY31" s="155" t="s">
        <v>62</v>
      </c>
      <c r="AZ31" s="142" t="s">
        <v>11</v>
      </c>
      <c r="BA31" s="37">
        <v>14.5</v>
      </c>
      <c r="BB31" s="144" t="s">
        <v>51</v>
      </c>
      <c r="BC31" s="129"/>
      <c r="BD31" s="134"/>
      <c r="BE31" s="137"/>
      <c r="BF31" s="107" t="s">
        <v>93</v>
      </c>
      <c r="BG31" s="108">
        <v>11.5</v>
      </c>
      <c r="BH31" s="109" t="s">
        <v>99</v>
      </c>
      <c r="BI31" s="93" t="s">
        <v>27</v>
      </c>
      <c r="BJ31" s="97">
        <v>23</v>
      </c>
      <c r="BK31" s="93" t="s">
        <v>44</v>
      </c>
      <c r="BL31" s="83" t="s">
        <v>27</v>
      </c>
      <c r="BM31" s="77">
        <v>78</v>
      </c>
      <c r="BN31" s="83">
        <v>15</v>
      </c>
      <c r="BO31" s="74"/>
      <c r="BP31" s="74"/>
      <c r="BQ31" s="74"/>
      <c r="BR31" s="74"/>
      <c r="BS31" s="59"/>
      <c r="BT31" s="74"/>
      <c r="BU31" s="59"/>
      <c r="BV31" s="59"/>
      <c r="BW31" s="59"/>
      <c r="BX31" s="59"/>
      <c r="BY31" s="59"/>
      <c r="BZ31" s="59"/>
      <c r="CA31" s="51"/>
      <c r="CB31" s="51"/>
      <c r="CC31" s="51"/>
      <c r="CD31" s="14" t="s">
        <v>129</v>
      </c>
      <c r="CE31" s="75">
        <f>W31+Z31+AC31+AI31+AF31</f>
        <v>389</v>
      </c>
      <c r="CF31" s="242">
        <v>9</v>
      </c>
      <c r="CG31" s="159">
        <f>AL31+AO31+AR31+AU31+AX31</f>
        <v>265.5</v>
      </c>
      <c r="CH31" s="163">
        <v>23</v>
      </c>
      <c r="CI31" s="75">
        <f>BA31+BD31+BG31+BJ31+BM31</f>
        <v>127</v>
      </c>
      <c r="CJ31" s="191">
        <v>37</v>
      </c>
    </row>
    <row r="32" spans="1:88" x14ac:dyDescent="0.4">
      <c r="A32" s="1">
        <v>29</v>
      </c>
      <c r="B32" s="1">
        <v>29</v>
      </c>
      <c r="C32" s="2" t="s">
        <v>102</v>
      </c>
      <c r="D32" s="4">
        <v>12</v>
      </c>
      <c r="E32" s="4">
        <v>11</v>
      </c>
      <c r="F32" s="4" t="s">
        <v>101</v>
      </c>
      <c r="G32" s="14" t="s">
        <v>143</v>
      </c>
      <c r="H32" s="3">
        <f>Q32+T32+AF32+AI32+AL32+AO32+AR32+AU32+AX32+BA32+BD32+BG32+BJ32+BM32+BP32+BS32+BV32+BY32+CB32</f>
        <v>772</v>
      </c>
      <c r="I32" s="6">
        <f>(H32/9)</f>
        <v>85.777777777777771</v>
      </c>
      <c r="J32" s="301">
        <f>N32+Q32+T32</f>
        <v>178</v>
      </c>
      <c r="K32" s="283">
        <v>13</v>
      </c>
      <c r="L32" s="278"/>
      <c r="M32" s="316" t="s">
        <v>22</v>
      </c>
      <c r="N32" s="319"/>
      <c r="O32" s="316"/>
      <c r="P32" s="303" t="s">
        <v>56</v>
      </c>
      <c r="Q32" s="307">
        <v>94</v>
      </c>
      <c r="R32" s="303">
        <v>7</v>
      </c>
      <c r="S32" s="284" t="s">
        <v>60</v>
      </c>
      <c r="T32" s="285">
        <v>84</v>
      </c>
      <c r="U32" s="286">
        <v>7</v>
      </c>
      <c r="V32" s="270" t="s">
        <v>22</v>
      </c>
      <c r="W32" s="272" t="s">
        <v>22</v>
      </c>
      <c r="X32" s="269"/>
      <c r="Y32" s="252" t="s">
        <v>22</v>
      </c>
      <c r="Z32" s="262"/>
      <c r="AA32" s="252"/>
      <c r="AB32" s="243" t="s">
        <v>22</v>
      </c>
      <c r="AC32" s="244"/>
      <c r="AD32" s="243" t="s">
        <v>22</v>
      </c>
      <c r="AE32" s="238" t="s">
        <v>109</v>
      </c>
      <c r="AF32" s="239">
        <v>108</v>
      </c>
      <c r="AG32" s="238">
        <v>5</v>
      </c>
      <c r="AH32" s="225" t="s">
        <v>9</v>
      </c>
      <c r="AI32" s="234">
        <v>84</v>
      </c>
      <c r="AJ32" s="225">
        <v>11</v>
      </c>
      <c r="AK32" s="211" t="s">
        <v>9</v>
      </c>
      <c r="AL32" s="214">
        <v>116</v>
      </c>
      <c r="AM32" s="211">
        <v>1</v>
      </c>
      <c r="AN32" s="194"/>
      <c r="AO32" s="199"/>
      <c r="AP32" s="195"/>
      <c r="AQ32" s="171" t="s">
        <v>22</v>
      </c>
      <c r="AR32" s="172"/>
      <c r="AS32" s="171"/>
      <c r="AT32" s="164" t="s">
        <v>22</v>
      </c>
      <c r="AU32" s="166"/>
      <c r="AV32" s="165" t="s">
        <v>22</v>
      </c>
      <c r="AW32" s="153" t="s">
        <v>11</v>
      </c>
      <c r="AX32" s="160">
        <v>81</v>
      </c>
      <c r="AY32" s="161">
        <v>13</v>
      </c>
      <c r="AZ32" s="142" t="s">
        <v>60</v>
      </c>
      <c r="BA32" s="50">
        <v>59</v>
      </c>
      <c r="BB32" s="144">
        <v>17</v>
      </c>
      <c r="BC32" s="129" t="s">
        <v>53</v>
      </c>
      <c r="BD32" s="134">
        <v>48</v>
      </c>
      <c r="BE32" s="137">
        <v>22</v>
      </c>
      <c r="BF32" s="145" t="s">
        <v>144</v>
      </c>
      <c r="BG32" s="146">
        <v>98</v>
      </c>
      <c r="BH32" s="147">
        <v>7</v>
      </c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59"/>
      <c r="BT32" s="74"/>
      <c r="BU32" s="59"/>
      <c r="BV32" s="59"/>
      <c r="BW32" s="59"/>
      <c r="BX32" s="59"/>
      <c r="BY32" s="59"/>
      <c r="BZ32" s="59"/>
      <c r="CA32" s="51"/>
      <c r="CB32" s="51"/>
      <c r="CC32" s="51"/>
      <c r="CD32" s="14" t="s">
        <v>143</v>
      </c>
      <c r="CE32" s="75">
        <f>Z32+AC32+AI32+AF32</f>
        <v>192</v>
      </c>
      <c r="CF32" s="242">
        <v>29</v>
      </c>
      <c r="CG32" s="159">
        <f>AL32+AO32+AR32+AU32+AX32</f>
        <v>197</v>
      </c>
      <c r="CH32" s="163">
        <v>26</v>
      </c>
      <c r="CI32" s="75">
        <f>BA32+BD32+BG32+BJ32+BM32</f>
        <v>205</v>
      </c>
      <c r="CJ32" s="191">
        <v>25</v>
      </c>
    </row>
    <row r="33" spans="1:88" x14ac:dyDescent="0.4">
      <c r="A33" s="1">
        <v>30</v>
      </c>
      <c r="B33" s="1">
        <v>33</v>
      </c>
      <c r="C33" s="2" t="s">
        <v>2</v>
      </c>
      <c r="D33" s="4">
        <v>43</v>
      </c>
      <c r="E33" s="4">
        <v>42</v>
      </c>
      <c r="F33" s="4" t="s">
        <v>101</v>
      </c>
      <c r="G33" s="14" t="s">
        <v>156</v>
      </c>
      <c r="H33" s="3">
        <f>N33+Q33+T33+W33+Z33+AC33+AF33+AI33+AL33+AO33+AR33+AU33+AX33+BA33+BD33+BG33+BJ33+BM33+BP33+BS33+BV33+BY33+CB33</f>
        <v>751.5</v>
      </c>
      <c r="I33" s="6">
        <f>(H33/13)</f>
        <v>57.807692307692307</v>
      </c>
      <c r="J33" s="301">
        <f>N33+Q33+T33</f>
        <v>134</v>
      </c>
      <c r="K33" s="283">
        <v>22</v>
      </c>
      <c r="L33" s="278"/>
      <c r="M33" s="316" t="s">
        <v>72</v>
      </c>
      <c r="N33" s="319">
        <v>71</v>
      </c>
      <c r="O33" s="316">
        <v>14</v>
      </c>
      <c r="P33" s="303" t="s">
        <v>7</v>
      </c>
      <c r="Q33" s="307">
        <v>16</v>
      </c>
      <c r="R33" s="303">
        <v>25</v>
      </c>
      <c r="S33" s="284" t="s">
        <v>24</v>
      </c>
      <c r="T33" s="285">
        <v>47</v>
      </c>
      <c r="U33" s="286">
        <v>20</v>
      </c>
      <c r="V33" s="271" t="s">
        <v>13</v>
      </c>
      <c r="W33" s="272">
        <v>64</v>
      </c>
      <c r="X33" s="269">
        <v>15</v>
      </c>
      <c r="Y33" s="252" t="s">
        <v>24</v>
      </c>
      <c r="Z33" s="263">
        <v>92</v>
      </c>
      <c r="AA33" s="252">
        <v>7</v>
      </c>
      <c r="AB33" s="243" t="s">
        <v>87</v>
      </c>
      <c r="AC33" s="244">
        <v>53</v>
      </c>
      <c r="AD33" s="243">
        <v>19</v>
      </c>
      <c r="AE33" s="238" t="s">
        <v>10</v>
      </c>
      <c r="AF33" s="240">
        <v>9.5</v>
      </c>
      <c r="AG33" s="238" t="s">
        <v>64</v>
      </c>
      <c r="AH33" s="226" t="s">
        <v>55</v>
      </c>
      <c r="AI33" s="233">
        <v>88</v>
      </c>
      <c r="AJ33" s="225">
        <v>8</v>
      </c>
      <c r="AK33" s="212" t="s">
        <v>24</v>
      </c>
      <c r="AL33" s="216">
        <v>17</v>
      </c>
      <c r="AM33" s="212" t="s">
        <v>65</v>
      </c>
      <c r="AN33" s="198" t="s">
        <v>13</v>
      </c>
      <c r="AO33" s="202">
        <v>72</v>
      </c>
      <c r="AP33" s="203">
        <v>11</v>
      </c>
      <c r="AQ33" s="83" t="s">
        <v>87</v>
      </c>
      <c r="AR33" s="174">
        <v>89</v>
      </c>
      <c r="AS33" s="83">
        <v>11</v>
      </c>
      <c r="AT33" s="164" t="s">
        <v>24</v>
      </c>
      <c r="AU33" s="169">
        <v>71</v>
      </c>
      <c r="AV33" s="165">
        <v>17</v>
      </c>
      <c r="AW33" s="153" t="s">
        <v>103</v>
      </c>
      <c r="AX33" s="162">
        <v>62</v>
      </c>
      <c r="AY33" s="158">
        <v>20</v>
      </c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59"/>
      <c r="BT33" s="74"/>
      <c r="BU33" s="59"/>
      <c r="BV33" s="59"/>
      <c r="BW33" s="59"/>
      <c r="BX33" s="59"/>
      <c r="BY33" s="59"/>
      <c r="BZ33" s="59"/>
      <c r="CA33" s="51"/>
      <c r="CB33" s="51"/>
      <c r="CC33" s="51"/>
      <c r="CD33" s="14" t="s">
        <v>156</v>
      </c>
      <c r="CE33" s="75">
        <f>W33+Z33+AC33+AI33+AF33</f>
        <v>306.5</v>
      </c>
      <c r="CF33" s="242">
        <v>17</v>
      </c>
      <c r="CG33" s="159">
        <f>AL33+AO33+AR33+AU33+AX33</f>
        <v>311</v>
      </c>
      <c r="CH33" s="163">
        <v>20</v>
      </c>
      <c r="CI33" s="75">
        <f>BA33+BD33+BG33+BJ33+BM33</f>
        <v>0</v>
      </c>
      <c r="CJ33" s="192"/>
    </row>
    <row r="34" spans="1:88" x14ac:dyDescent="0.4">
      <c r="A34" s="1">
        <v>31</v>
      </c>
      <c r="B34" s="1">
        <v>31</v>
      </c>
      <c r="C34" s="2" t="s">
        <v>102</v>
      </c>
      <c r="D34" s="4">
        <v>76</v>
      </c>
      <c r="E34" s="4">
        <v>72</v>
      </c>
      <c r="F34" s="4" t="s">
        <v>101</v>
      </c>
      <c r="G34" s="14" t="s">
        <v>94</v>
      </c>
      <c r="H34" s="3">
        <f>N34+Q34+T34+W34+Z34+AC34+AF34+AI34+AL34+AO34+AR34+AU34+AX34+BA34+BD34+BG34+BJ34+BM34+BP34+BS34+BV34+BY34+CB34</f>
        <v>723</v>
      </c>
      <c r="I34" s="6">
        <f>(H34/21)</f>
        <v>34.428571428571431</v>
      </c>
      <c r="J34" s="301">
        <f>N34+Q34+T34</f>
        <v>78</v>
      </c>
      <c r="K34" s="283">
        <v>32</v>
      </c>
      <c r="L34" s="278"/>
      <c r="M34" s="316" t="s">
        <v>26</v>
      </c>
      <c r="N34" s="322">
        <v>11</v>
      </c>
      <c r="O34" s="316" t="s">
        <v>99</v>
      </c>
      <c r="P34" s="303" t="s">
        <v>26</v>
      </c>
      <c r="Q34" s="308">
        <v>3</v>
      </c>
      <c r="R34" s="303" t="s">
        <v>64</v>
      </c>
      <c r="S34" s="284" t="s">
        <v>26</v>
      </c>
      <c r="T34" s="285">
        <v>64</v>
      </c>
      <c r="U34" s="286">
        <v>16</v>
      </c>
      <c r="V34" s="271" t="s">
        <v>198</v>
      </c>
      <c r="W34" s="272">
        <v>52</v>
      </c>
      <c r="X34" s="269">
        <v>18</v>
      </c>
      <c r="Y34" s="252" t="s">
        <v>26</v>
      </c>
      <c r="Z34" s="263">
        <v>108</v>
      </c>
      <c r="AA34" s="252">
        <v>5</v>
      </c>
      <c r="AB34" s="243" t="s">
        <v>26</v>
      </c>
      <c r="AC34" s="244">
        <v>57</v>
      </c>
      <c r="AD34" s="243">
        <v>17</v>
      </c>
      <c r="AE34" s="238" t="s">
        <v>9</v>
      </c>
      <c r="AF34" s="239">
        <v>60</v>
      </c>
      <c r="AG34" s="238">
        <v>20</v>
      </c>
      <c r="AH34" s="225" t="s">
        <v>11</v>
      </c>
      <c r="AI34" s="234">
        <v>70</v>
      </c>
      <c r="AJ34" s="225">
        <v>17</v>
      </c>
      <c r="AK34" s="211" t="s">
        <v>183</v>
      </c>
      <c r="AL34" s="214">
        <v>90</v>
      </c>
      <c r="AM34" s="211">
        <v>5</v>
      </c>
      <c r="AN34" s="194" t="s">
        <v>26</v>
      </c>
      <c r="AO34" s="201">
        <v>18</v>
      </c>
      <c r="AP34" s="195" t="s">
        <v>64</v>
      </c>
      <c r="AQ34" s="171" t="s">
        <v>26</v>
      </c>
      <c r="AR34" s="173">
        <v>10.5</v>
      </c>
      <c r="AS34" s="171" t="s">
        <v>64</v>
      </c>
      <c r="AT34" s="164" t="s">
        <v>74</v>
      </c>
      <c r="AU34" s="168">
        <v>15.5</v>
      </c>
      <c r="AV34" s="165" t="s">
        <v>64</v>
      </c>
      <c r="AW34" s="153" t="s">
        <v>140</v>
      </c>
      <c r="AX34" s="150">
        <v>13.5</v>
      </c>
      <c r="AY34" s="155" t="s">
        <v>51</v>
      </c>
      <c r="AZ34" s="142" t="s">
        <v>22</v>
      </c>
      <c r="BA34" s="37"/>
      <c r="BB34" s="144" t="s">
        <v>22</v>
      </c>
      <c r="BC34" s="129" t="s">
        <v>140</v>
      </c>
      <c r="BD34" s="135">
        <v>8.5</v>
      </c>
      <c r="BE34" s="137" t="s">
        <v>62</v>
      </c>
      <c r="BF34" s="107" t="s">
        <v>74</v>
      </c>
      <c r="BG34" s="120">
        <v>55</v>
      </c>
      <c r="BH34" s="119">
        <v>23</v>
      </c>
      <c r="BI34" s="93" t="s">
        <v>26</v>
      </c>
      <c r="BJ34" s="97">
        <v>7.5</v>
      </c>
      <c r="BK34" s="93" t="s">
        <v>99</v>
      </c>
      <c r="BL34" s="82" t="s">
        <v>26</v>
      </c>
      <c r="BM34" s="76">
        <v>10.5</v>
      </c>
      <c r="BN34" s="82" t="s">
        <v>117</v>
      </c>
      <c r="BO34" s="66" t="s">
        <v>50</v>
      </c>
      <c r="BP34" s="61">
        <v>21.5</v>
      </c>
      <c r="BQ34" s="66" t="s">
        <v>65</v>
      </c>
      <c r="BR34" s="55" t="s">
        <v>50</v>
      </c>
      <c r="BS34" s="53">
        <v>19.5</v>
      </c>
      <c r="BT34" s="55" t="s">
        <v>62</v>
      </c>
      <c r="BU34" s="43" t="s">
        <v>74</v>
      </c>
      <c r="BV34" s="39">
        <v>18</v>
      </c>
      <c r="BW34" s="46" t="s">
        <v>44</v>
      </c>
      <c r="BX34" s="25" t="s">
        <v>26</v>
      </c>
      <c r="BY34" s="23">
        <v>10</v>
      </c>
      <c r="BZ34" s="30" t="s">
        <v>62</v>
      </c>
      <c r="CA34" s="28"/>
      <c r="CB34" s="28"/>
      <c r="CC34" s="28"/>
      <c r="CD34" s="14" t="s">
        <v>94</v>
      </c>
      <c r="CE34" s="75">
        <f>W34+Z34+AC34+AI34+AF34</f>
        <v>347</v>
      </c>
      <c r="CF34" s="242">
        <v>13</v>
      </c>
      <c r="CG34" s="159">
        <f>AL34+AO34+AR34+AU34+AX34</f>
        <v>147.5</v>
      </c>
      <c r="CH34" s="163">
        <v>32</v>
      </c>
      <c r="CI34" s="75">
        <f>BA34+BD34+BG34+BJ34+BM34</f>
        <v>81.5</v>
      </c>
      <c r="CJ34" s="191">
        <v>44</v>
      </c>
    </row>
    <row r="35" spans="1:88" x14ac:dyDescent="0.4">
      <c r="A35" s="1">
        <v>32</v>
      </c>
      <c r="B35" s="1">
        <v>30</v>
      </c>
      <c r="C35" s="2" t="s">
        <v>3</v>
      </c>
      <c r="D35" s="4">
        <v>52</v>
      </c>
      <c r="E35" s="4">
        <v>50</v>
      </c>
      <c r="F35" s="4" t="s">
        <v>101</v>
      </c>
      <c r="G35" s="14" t="s">
        <v>131</v>
      </c>
      <c r="H35" s="3">
        <f>T35+AC35+AF35+AI35+AL35+AO35+AR35+AU35+AX35+BA35+BD35+BG35+BJ35+BM35+BP35+BS35+BV35+BY35+CB35</f>
        <v>721</v>
      </c>
      <c r="I35" s="6">
        <f>(H35/14)</f>
        <v>51.5</v>
      </c>
      <c r="J35" s="301">
        <f>N35+Q35+T35</f>
        <v>0</v>
      </c>
      <c r="K35" s="283"/>
      <c r="L35" s="278"/>
      <c r="M35" s="318" t="s">
        <v>22</v>
      </c>
      <c r="N35" s="321"/>
      <c r="O35" s="318"/>
      <c r="P35" s="305" t="s">
        <v>22</v>
      </c>
      <c r="Q35" s="307"/>
      <c r="R35" s="305"/>
      <c r="S35" s="286" t="s">
        <v>27</v>
      </c>
      <c r="T35" s="285">
        <v>0</v>
      </c>
      <c r="U35" s="286" t="s">
        <v>100</v>
      </c>
      <c r="V35" s="269" t="s">
        <v>22</v>
      </c>
      <c r="W35" s="272" t="s">
        <v>22</v>
      </c>
      <c r="X35" s="269"/>
      <c r="Y35" s="252" t="s">
        <v>22</v>
      </c>
      <c r="Z35" s="262"/>
      <c r="AA35" s="252"/>
      <c r="AB35" s="243" t="s">
        <v>7</v>
      </c>
      <c r="AC35" s="244">
        <v>50</v>
      </c>
      <c r="AD35" s="243">
        <v>20</v>
      </c>
      <c r="AE35" s="238" t="s">
        <v>7</v>
      </c>
      <c r="AF35" s="240">
        <v>9.5</v>
      </c>
      <c r="AG35" s="238" t="s">
        <v>99</v>
      </c>
      <c r="AH35" s="225" t="s">
        <v>27</v>
      </c>
      <c r="AI35" s="234">
        <v>55</v>
      </c>
      <c r="AJ35" s="237">
        <v>22</v>
      </c>
      <c r="AK35" s="211" t="s">
        <v>10</v>
      </c>
      <c r="AL35" s="214">
        <v>75</v>
      </c>
      <c r="AM35" s="211">
        <v>15</v>
      </c>
      <c r="AN35" s="194" t="s">
        <v>103</v>
      </c>
      <c r="AO35" s="201">
        <v>19.5</v>
      </c>
      <c r="AP35" s="195" t="s">
        <v>65</v>
      </c>
      <c r="AQ35" s="171" t="s">
        <v>7</v>
      </c>
      <c r="AR35" s="173">
        <v>13.5</v>
      </c>
      <c r="AS35" s="171" t="s">
        <v>65</v>
      </c>
      <c r="AT35" s="164" t="s">
        <v>7</v>
      </c>
      <c r="AU35" s="166">
        <v>53</v>
      </c>
      <c r="AV35" s="165">
        <v>24</v>
      </c>
      <c r="AW35" s="153" t="s">
        <v>7</v>
      </c>
      <c r="AX35" s="160">
        <v>29</v>
      </c>
      <c r="AY35" s="161">
        <v>24</v>
      </c>
      <c r="AZ35" s="142" t="s">
        <v>9</v>
      </c>
      <c r="BA35" s="50">
        <v>59</v>
      </c>
      <c r="BB35" s="144">
        <v>16</v>
      </c>
      <c r="BC35" s="129" t="s">
        <v>9</v>
      </c>
      <c r="BD35" s="134">
        <v>64</v>
      </c>
      <c r="BE35" s="137">
        <v>18</v>
      </c>
      <c r="BF35" s="107" t="s">
        <v>9</v>
      </c>
      <c r="BG35" s="120">
        <v>156</v>
      </c>
      <c r="BH35" s="119">
        <v>1</v>
      </c>
      <c r="BI35" s="93" t="s">
        <v>9</v>
      </c>
      <c r="BJ35" s="101">
        <v>112</v>
      </c>
      <c r="BK35" s="102">
        <v>7</v>
      </c>
      <c r="BL35" s="83" t="s">
        <v>103</v>
      </c>
      <c r="BM35" s="77">
        <v>25.5</v>
      </c>
      <c r="BN35" s="83" t="s">
        <v>65</v>
      </c>
      <c r="BO35" s="74"/>
      <c r="BP35" s="74"/>
      <c r="BQ35" s="74"/>
      <c r="BR35" s="74"/>
      <c r="BS35" s="59"/>
      <c r="BT35" s="74"/>
      <c r="BU35" s="59"/>
      <c r="BV35" s="59"/>
      <c r="BW35" s="59"/>
      <c r="BX35" s="59"/>
      <c r="BY35" s="59"/>
      <c r="BZ35" s="59"/>
      <c r="CA35" s="51"/>
      <c r="CB35" s="51"/>
      <c r="CC35" s="51"/>
      <c r="CD35" s="14" t="s">
        <v>131</v>
      </c>
      <c r="CE35" s="75">
        <f>Z35+AC35+AI35+AF35</f>
        <v>114.5</v>
      </c>
      <c r="CF35" s="242">
        <v>34</v>
      </c>
      <c r="CG35" s="159">
        <f>AL35+AO35+AR35+AU35+AX35</f>
        <v>190</v>
      </c>
      <c r="CH35" s="163">
        <v>27</v>
      </c>
      <c r="CI35" s="75">
        <f>BA35+BD35+BG35+BJ35+BM35</f>
        <v>416.5</v>
      </c>
      <c r="CJ35" s="191">
        <v>6</v>
      </c>
    </row>
    <row r="36" spans="1:88" x14ac:dyDescent="0.4">
      <c r="A36" s="1">
        <v>33</v>
      </c>
      <c r="B36" s="1">
        <v>32</v>
      </c>
      <c r="C36" s="2" t="s">
        <v>3</v>
      </c>
      <c r="D36" s="4">
        <v>56</v>
      </c>
      <c r="E36" s="4">
        <v>53</v>
      </c>
      <c r="F36" s="4" t="s">
        <v>101</v>
      </c>
      <c r="G36" s="14" t="s">
        <v>52</v>
      </c>
      <c r="H36" s="3">
        <f>AL36+AO36+AR36+AU36+AX36+BA36+BD36+BG36+BJ36+BM36+BP36+BS36+BV36+BY36+CB36</f>
        <v>685.5</v>
      </c>
      <c r="I36" s="6">
        <f>(H36/14)</f>
        <v>48.964285714285715</v>
      </c>
      <c r="J36" s="301" t="str">
        <f>T36</f>
        <v xml:space="preserve"> </v>
      </c>
      <c r="K36" s="283"/>
      <c r="L36" s="279"/>
      <c r="M36" s="318" t="s">
        <v>22</v>
      </c>
      <c r="N36" s="321"/>
      <c r="O36" s="318"/>
      <c r="P36" s="305" t="s">
        <v>22</v>
      </c>
      <c r="Q36" s="307"/>
      <c r="R36" s="305"/>
      <c r="S36" s="286" t="s">
        <v>22</v>
      </c>
      <c r="T36" s="285" t="s">
        <v>22</v>
      </c>
      <c r="U36" s="286" t="s">
        <v>22</v>
      </c>
      <c r="V36" s="269" t="s">
        <v>22</v>
      </c>
      <c r="W36" s="272" t="s">
        <v>22</v>
      </c>
      <c r="X36" s="269" t="s">
        <v>22</v>
      </c>
      <c r="Y36" s="252" t="s">
        <v>22</v>
      </c>
      <c r="Z36" s="262"/>
      <c r="AA36" s="252"/>
      <c r="AB36" s="243"/>
      <c r="AC36" s="244"/>
      <c r="AD36" s="243" t="s">
        <v>22</v>
      </c>
      <c r="AE36" s="238" t="s">
        <v>22</v>
      </c>
      <c r="AF36" s="239" t="s">
        <v>22</v>
      </c>
      <c r="AG36" s="238" t="s">
        <v>22</v>
      </c>
      <c r="AH36" s="225" t="s">
        <v>22</v>
      </c>
      <c r="AI36" s="234"/>
      <c r="AJ36" s="225" t="s">
        <v>22</v>
      </c>
      <c r="AK36" s="211" t="s">
        <v>72</v>
      </c>
      <c r="AL36" s="214">
        <v>57</v>
      </c>
      <c r="AM36" s="211">
        <v>22</v>
      </c>
      <c r="AN36" s="194" t="s">
        <v>9</v>
      </c>
      <c r="AO36" s="199">
        <v>44</v>
      </c>
      <c r="AP36" s="195">
        <v>20</v>
      </c>
      <c r="AQ36" s="171" t="s">
        <v>158</v>
      </c>
      <c r="AR36" s="172">
        <v>49</v>
      </c>
      <c r="AS36" s="171">
        <v>20</v>
      </c>
      <c r="AT36" s="164" t="s">
        <v>10</v>
      </c>
      <c r="AU36" s="166">
        <v>36</v>
      </c>
      <c r="AV36" s="165">
        <v>25</v>
      </c>
      <c r="AW36" s="153" t="s">
        <v>85</v>
      </c>
      <c r="AX36" s="150">
        <v>23</v>
      </c>
      <c r="AY36" s="155" t="s">
        <v>65</v>
      </c>
      <c r="AZ36" s="142" t="s">
        <v>53</v>
      </c>
      <c r="BA36" s="37">
        <v>18</v>
      </c>
      <c r="BB36" s="144" t="s">
        <v>44</v>
      </c>
      <c r="BC36" s="129"/>
      <c r="BD36" s="135"/>
      <c r="BE36" s="137"/>
      <c r="BF36" s="107" t="s">
        <v>13</v>
      </c>
      <c r="BG36" s="120">
        <v>48</v>
      </c>
      <c r="BH36" s="119">
        <v>24</v>
      </c>
      <c r="BI36" s="93" t="s">
        <v>66</v>
      </c>
      <c r="BJ36" s="97">
        <v>22.5</v>
      </c>
      <c r="BK36" s="93" t="s">
        <v>65</v>
      </c>
      <c r="BL36" s="82" t="s">
        <v>66</v>
      </c>
      <c r="BM36" s="88">
        <v>63</v>
      </c>
      <c r="BN36" s="89">
        <v>23</v>
      </c>
      <c r="BO36" s="66" t="s">
        <v>72</v>
      </c>
      <c r="BP36" s="70">
        <v>56</v>
      </c>
      <c r="BQ36" s="71">
        <v>20</v>
      </c>
      <c r="BR36" s="55" t="s">
        <v>56</v>
      </c>
      <c r="BS36" s="58">
        <v>31</v>
      </c>
      <c r="BT36" s="57">
        <v>24</v>
      </c>
      <c r="BU36" s="42" t="s">
        <v>97</v>
      </c>
      <c r="BV36" s="49">
        <v>80</v>
      </c>
      <c r="BW36" s="48">
        <v>10</v>
      </c>
      <c r="BX36" s="24" t="s">
        <v>61</v>
      </c>
      <c r="BY36" s="22">
        <v>83</v>
      </c>
      <c r="BZ36" s="33">
        <v>9</v>
      </c>
      <c r="CA36" s="15" t="s">
        <v>53</v>
      </c>
      <c r="CB36" s="16">
        <v>75</v>
      </c>
      <c r="CC36" s="17">
        <v>12</v>
      </c>
      <c r="CD36" s="14" t="s">
        <v>52</v>
      </c>
      <c r="CE36" s="75">
        <f>Z36+AC36+AI36</f>
        <v>0</v>
      </c>
      <c r="CF36" s="75"/>
      <c r="CG36" s="159">
        <f>AL36+AO36+AR36+AU36+AX36</f>
        <v>209</v>
      </c>
      <c r="CH36" s="163">
        <v>24</v>
      </c>
      <c r="CI36" s="75">
        <f>BA36+BD36+BG36+BJ36+BM36</f>
        <v>151.5</v>
      </c>
      <c r="CJ36" s="191">
        <v>30</v>
      </c>
    </row>
    <row r="37" spans="1:88" x14ac:dyDescent="0.4">
      <c r="A37" s="1">
        <v>34</v>
      </c>
      <c r="B37" s="1">
        <v>34</v>
      </c>
      <c r="C37" s="2" t="s">
        <v>102</v>
      </c>
      <c r="D37" s="4">
        <v>34</v>
      </c>
      <c r="E37" s="4">
        <v>32</v>
      </c>
      <c r="F37" s="4" t="s">
        <v>101</v>
      </c>
      <c r="G37" s="14" t="s">
        <v>34</v>
      </c>
      <c r="H37" s="3">
        <f>BA37+BD37+BG37+BJ37+BM37+BP37+BS37+BV37+BY37+CB37</f>
        <v>572.5</v>
      </c>
      <c r="I37" s="6">
        <f>(H37/9)</f>
        <v>63.611111111111114</v>
      </c>
      <c r="J37" s="301" t="str">
        <f>T37</f>
        <v xml:space="preserve"> </v>
      </c>
      <c r="K37" s="283"/>
      <c r="L37" s="279"/>
      <c r="M37" s="317" t="s">
        <v>22</v>
      </c>
      <c r="N37" s="320"/>
      <c r="O37" s="317"/>
      <c r="P37" s="304" t="s">
        <v>22</v>
      </c>
      <c r="Q37" s="307"/>
      <c r="R37" s="304"/>
      <c r="S37" s="287" t="s">
        <v>22</v>
      </c>
      <c r="T37" s="285" t="s">
        <v>22</v>
      </c>
      <c r="U37" s="286" t="s">
        <v>22</v>
      </c>
      <c r="V37" s="270" t="s">
        <v>22</v>
      </c>
      <c r="W37" s="272" t="s">
        <v>22</v>
      </c>
      <c r="X37" s="269"/>
      <c r="Y37" s="252" t="s">
        <v>22</v>
      </c>
      <c r="Z37" s="263"/>
      <c r="AA37" s="252"/>
      <c r="AB37" s="243"/>
      <c r="AC37" s="244"/>
      <c r="AD37" s="243" t="s">
        <v>22</v>
      </c>
      <c r="AE37" s="238" t="s">
        <v>22</v>
      </c>
      <c r="AF37" s="239" t="s">
        <v>22</v>
      </c>
      <c r="AG37" s="238" t="s">
        <v>22</v>
      </c>
      <c r="AH37" s="225"/>
      <c r="AI37" s="234"/>
      <c r="AJ37" s="225" t="s">
        <v>22</v>
      </c>
      <c r="AK37" s="211"/>
      <c r="AL37" s="214"/>
      <c r="AM37" s="211"/>
      <c r="AN37" s="194"/>
      <c r="AO37" s="199"/>
      <c r="AP37" s="195"/>
      <c r="AQ37" s="171" t="s">
        <v>22</v>
      </c>
      <c r="AR37" s="172"/>
      <c r="AS37" s="171"/>
      <c r="AT37" s="164" t="s">
        <v>22</v>
      </c>
      <c r="AU37" s="166"/>
      <c r="AV37" s="165" t="s">
        <v>22</v>
      </c>
      <c r="AW37" s="153"/>
      <c r="AX37" s="150"/>
      <c r="AY37" s="155"/>
      <c r="AZ37" s="142" t="s">
        <v>50</v>
      </c>
      <c r="BA37" s="37">
        <v>9</v>
      </c>
      <c r="BB37" s="144" t="s">
        <v>64</v>
      </c>
      <c r="BC37" s="129" t="s">
        <v>30</v>
      </c>
      <c r="BD37" s="134">
        <v>79</v>
      </c>
      <c r="BE37" s="137">
        <v>15</v>
      </c>
      <c r="BF37" s="107" t="s">
        <v>45</v>
      </c>
      <c r="BG37" s="120">
        <v>68</v>
      </c>
      <c r="BH37" s="119">
        <v>20</v>
      </c>
      <c r="BI37" s="93"/>
      <c r="BJ37" s="97"/>
      <c r="BK37" s="93"/>
      <c r="BL37" s="82" t="s">
        <v>45</v>
      </c>
      <c r="BM37" s="76">
        <v>26.5</v>
      </c>
      <c r="BN37" s="82" t="s">
        <v>44</v>
      </c>
      <c r="BO37" s="66" t="s">
        <v>30</v>
      </c>
      <c r="BP37" s="70">
        <v>55</v>
      </c>
      <c r="BQ37" s="71">
        <v>22</v>
      </c>
      <c r="BR37" s="55" t="s">
        <v>16</v>
      </c>
      <c r="BS37" s="58">
        <v>83</v>
      </c>
      <c r="BT37" s="57">
        <v>17</v>
      </c>
      <c r="BU37" s="43" t="s">
        <v>28</v>
      </c>
      <c r="BV37" s="39">
        <v>76</v>
      </c>
      <c r="BW37" s="46">
        <v>12</v>
      </c>
      <c r="BX37" s="24" t="s">
        <v>30</v>
      </c>
      <c r="BY37" s="274">
        <v>116</v>
      </c>
      <c r="BZ37" s="33">
        <v>4</v>
      </c>
      <c r="CA37" s="15" t="s">
        <v>45</v>
      </c>
      <c r="CB37" s="16">
        <v>60</v>
      </c>
      <c r="CC37" s="17">
        <v>19</v>
      </c>
      <c r="CD37" s="14" t="s">
        <v>34</v>
      </c>
      <c r="CE37" s="75">
        <f>Z37+AC37+AI37</f>
        <v>0</v>
      </c>
      <c r="CF37" s="75"/>
      <c r="CG37" s="159">
        <f>AL37+AO37+AR37+AU37+AX37</f>
        <v>0</v>
      </c>
      <c r="CH37" s="208"/>
      <c r="CI37" s="75">
        <f>BA37+BD37+BG37+BJ37+BM37</f>
        <v>182.5</v>
      </c>
      <c r="CJ37" s="191">
        <v>29</v>
      </c>
    </row>
    <row r="38" spans="1:88" x14ac:dyDescent="0.4">
      <c r="A38" s="1">
        <v>35</v>
      </c>
      <c r="B38" s="1">
        <v>35</v>
      </c>
      <c r="C38" s="2" t="s">
        <v>102</v>
      </c>
      <c r="D38" s="4">
        <v>37</v>
      </c>
      <c r="E38" s="4">
        <v>35</v>
      </c>
      <c r="F38" s="4" t="s">
        <v>101</v>
      </c>
      <c r="G38" s="26" t="s">
        <v>114</v>
      </c>
      <c r="H38" s="3">
        <f>AO38+AR38+AU38+AX38+BA38+BD38+BG38+BJ38+BM38+BP38+BS38+BV38+BY38+CB38</f>
        <v>558.5</v>
      </c>
      <c r="I38" s="6">
        <f>(H38/9)</f>
        <v>62.055555555555557</v>
      </c>
      <c r="J38" s="301" t="str">
        <f>T38</f>
        <v xml:space="preserve"> </v>
      </c>
      <c r="K38" s="283"/>
      <c r="L38" s="279"/>
      <c r="M38" s="317" t="s">
        <v>22</v>
      </c>
      <c r="N38" s="320"/>
      <c r="O38" s="317"/>
      <c r="P38" s="304" t="s">
        <v>22</v>
      </c>
      <c r="Q38" s="307"/>
      <c r="R38" s="304"/>
      <c r="S38" s="287" t="s">
        <v>22</v>
      </c>
      <c r="T38" s="285" t="s">
        <v>22</v>
      </c>
      <c r="U38" s="286" t="s">
        <v>22</v>
      </c>
      <c r="V38" s="270" t="s">
        <v>22</v>
      </c>
      <c r="W38" s="272" t="s">
        <v>22</v>
      </c>
      <c r="X38" s="269"/>
      <c r="Y38" s="252" t="s">
        <v>22</v>
      </c>
      <c r="Z38" s="263"/>
      <c r="AA38" s="252"/>
      <c r="AB38" s="243"/>
      <c r="AC38" s="244"/>
      <c r="AD38" s="243" t="s">
        <v>22</v>
      </c>
      <c r="AE38" s="238" t="s">
        <v>22</v>
      </c>
      <c r="AF38" s="239" t="s">
        <v>22</v>
      </c>
      <c r="AG38" s="238" t="s">
        <v>22</v>
      </c>
      <c r="AH38" s="225"/>
      <c r="AI38" s="234"/>
      <c r="AJ38" s="225" t="s">
        <v>22</v>
      </c>
      <c r="AK38" s="211"/>
      <c r="AL38" s="214"/>
      <c r="AM38" s="211"/>
      <c r="AN38" s="194" t="s">
        <v>20</v>
      </c>
      <c r="AO38" s="201">
        <v>11.5</v>
      </c>
      <c r="AP38" s="195" t="s">
        <v>62</v>
      </c>
      <c r="AQ38" s="171" t="s">
        <v>86</v>
      </c>
      <c r="AR38" s="172">
        <v>46</v>
      </c>
      <c r="AS38" s="171">
        <v>21</v>
      </c>
      <c r="AT38" s="164" t="s">
        <v>120</v>
      </c>
      <c r="AU38" s="166">
        <v>85</v>
      </c>
      <c r="AV38" s="165">
        <v>13</v>
      </c>
      <c r="AW38" s="153"/>
      <c r="AX38" s="150"/>
      <c r="AY38" s="155"/>
      <c r="AZ38" s="142" t="s">
        <v>110</v>
      </c>
      <c r="BA38" s="128">
        <v>10.5</v>
      </c>
      <c r="BB38" s="144" t="s">
        <v>64</v>
      </c>
      <c r="BC38" s="130"/>
      <c r="BD38" s="135"/>
      <c r="BE38" s="139"/>
      <c r="BF38" s="110" t="s">
        <v>86</v>
      </c>
      <c r="BG38" s="121">
        <v>93</v>
      </c>
      <c r="BH38" s="122">
        <v>12</v>
      </c>
      <c r="BI38" s="94" t="s">
        <v>20</v>
      </c>
      <c r="BJ38" s="103">
        <v>64</v>
      </c>
      <c r="BK38" s="104">
        <v>16</v>
      </c>
      <c r="BL38" s="85" t="s">
        <v>83</v>
      </c>
      <c r="BM38" s="217">
        <v>122</v>
      </c>
      <c r="BN38" s="218">
        <v>5</v>
      </c>
      <c r="BO38" s="69" t="s">
        <v>91</v>
      </c>
      <c r="BP38" s="65">
        <v>101</v>
      </c>
      <c r="BQ38" s="69">
        <v>8</v>
      </c>
      <c r="BR38" s="63" t="s">
        <v>85</v>
      </c>
      <c r="BS38" s="219">
        <v>25.5</v>
      </c>
      <c r="BT38" s="55" t="s">
        <v>44</v>
      </c>
      <c r="BU38" s="72"/>
      <c r="BV38" s="72"/>
      <c r="BW38" s="72"/>
      <c r="BX38" s="72"/>
      <c r="BY38" s="72"/>
      <c r="BZ38" s="72"/>
      <c r="CA38" s="241"/>
      <c r="CB38" s="241"/>
      <c r="CC38" s="241"/>
      <c r="CD38" s="26" t="s">
        <v>114</v>
      </c>
      <c r="CE38" s="75">
        <f>Z38+AC38+AI38</f>
        <v>0</v>
      </c>
      <c r="CF38" s="75"/>
      <c r="CG38" s="159">
        <f>AL38+AO38+AR38+AU38+AX38</f>
        <v>142.5</v>
      </c>
      <c r="CH38" s="163">
        <v>33</v>
      </c>
      <c r="CI38" s="75">
        <f>BA38+BD38+BG38+BJ38+BM38</f>
        <v>289.5</v>
      </c>
      <c r="CJ38" s="191">
        <v>19</v>
      </c>
    </row>
    <row r="39" spans="1:88" x14ac:dyDescent="0.4">
      <c r="A39" s="1">
        <v>36</v>
      </c>
      <c r="B39" s="1">
        <v>36</v>
      </c>
      <c r="C39" s="2" t="s">
        <v>102</v>
      </c>
      <c r="D39" s="4">
        <v>77</v>
      </c>
      <c r="E39" s="4">
        <v>74</v>
      </c>
      <c r="F39" s="4" t="s">
        <v>101</v>
      </c>
      <c r="G39" s="14" t="s">
        <v>148</v>
      </c>
      <c r="H39" s="3">
        <f>N39+Q39+T39+W39+Z39+AC39+AF39+AI39+AL39+AO39+AR39+AU39+AX39+BA39+BD39+BG39+BJ39+BM39+BP39+BS39+BV39+BY39+CB39</f>
        <v>480.5</v>
      </c>
      <c r="I39" s="6">
        <f>(H39/15)</f>
        <v>32.033333333333331</v>
      </c>
      <c r="J39" s="301">
        <f>N39+Q39+T39</f>
        <v>131.5</v>
      </c>
      <c r="K39" s="283">
        <v>23</v>
      </c>
      <c r="L39" s="278"/>
      <c r="M39" s="316" t="s">
        <v>53</v>
      </c>
      <c r="N39" s="319">
        <v>68</v>
      </c>
      <c r="O39" s="316">
        <v>15</v>
      </c>
      <c r="P39" s="303" t="s">
        <v>85</v>
      </c>
      <c r="Q39" s="308">
        <v>20.5</v>
      </c>
      <c r="R39" s="303" t="s">
        <v>44</v>
      </c>
      <c r="S39" s="284" t="s">
        <v>53</v>
      </c>
      <c r="T39" s="285">
        <v>43</v>
      </c>
      <c r="U39" s="286">
        <v>22</v>
      </c>
      <c r="V39" s="271" t="s">
        <v>28</v>
      </c>
      <c r="W39" s="273">
        <v>21.5</v>
      </c>
      <c r="X39" s="269" t="s">
        <v>200</v>
      </c>
      <c r="Y39" s="252" t="s">
        <v>66</v>
      </c>
      <c r="Z39" s="263">
        <v>66</v>
      </c>
      <c r="AA39" s="252">
        <v>18</v>
      </c>
      <c r="AB39" s="243" t="s">
        <v>127</v>
      </c>
      <c r="AC39" s="245">
        <v>18.5</v>
      </c>
      <c r="AD39" s="243" t="s">
        <v>65</v>
      </c>
      <c r="AE39" s="238" t="s">
        <v>188</v>
      </c>
      <c r="AF39" s="239">
        <v>45</v>
      </c>
      <c r="AG39" s="238">
        <v>23</v>
      </c>
      <c r="AH39" s="225" t="s">
        <v>83</v>
      </c>
      <c r="AI39" s="236">
        <v>11.5</v>
      </c>
      <c r="AJ39" s="225" t="s">
        <v>64</v>
      </c>
      <c r="AK39" s="213"/>
      <c r="AL39" s="214"/>
      <c r="AM39" s="211"/>
      <c r="AN39" s="194" t="s">
        <v>107</v>
      </c>
      <c r="AO39" s="201">
        <v>22.5</v>
      </c>
      <c r="AP39" s="195" t="s">
        <v>65</v>
      </c>
      <c r="AQ39" s="171" t="s">
        <v>74</v>
      </c>
      <c r="AR39" s="173">
        <v>11.5</v>
      </c>
      <c r="AS39" s="171" t="s">
        <v>176</v>
      </c>
      <c r="AT39" s="164" t="s">
        <v>20</v>
      </c>
      <c r="AU39" s="168">
        <v>21</v>
      </c>
      <c r="AV39" s="165" t="s">
        <v>64</v>
      </c>
      <c r="AW39" s="153" t="s">
        <v>83</v>
      </c>
      <c r="AX39" s="160">
        <v>16</v>
      </c>
      <c r="AY39" s="161">
        <v>25</v>
      </c>
      <c r="AZ39" s="142" t="s">
        <v>69</v>
      </c>
      <c r="BA39" s="148">
        <v>84</v>
      </c>
      <c r="BB39" s="144">
        <v>10</v>
      </c>
      <c r="BC39" s="130" t="s">
        <v>84</v>
      </c>
      <c r="BD39" s="135">
        <v>8.5</v>
      </c>
      <c r="BE39" s="130" t="s">
        <v>62</v>
      </c>
      <c r="BF39" s="113" t="s">
        <v>68</v>
      </c>
      <c r="BG39" s="114">
        <v>23</v>
      </c>
      <c r="BH39" s="115" t="s">
        <v>65</v>
      </c>
      <c r="BI39" s="51"/>
      <c r="BJ39" s="51"/>
      <c r="BK39" s="51"/>
      <c r="BL39" s="72"/>
      <c r="BM39" s="72"/>
      <c r="BN39" s="72"/>
      <c r="BO39" s="51"/>
      <c r="BP39" s="51"/>
      <c r="BQ39" s="51"/>
      <c r="BR39" s="73"/>
      <c r="BS39" s="72"/>
      <c r="BT39" s="74"/>
      <c r="BU39" s="72"/>
      <c r="BV39" s="72"/>
      <c r="BW39" s="72"/>
      <c r="BX39" s="51"/>
      <c r="BY39" s="51"/>
      <c r="BZ39" s="51"/>
      <c r="CA39" s="51"/>
      <c r="CB39" s="51"/>
      <c r="CC39" s="51"/>
      <c r="CD39" s="14" t="s">
        <v>148</v>
      </c>
      <c r="CE39" s="75">
        <f>W39+Z39+AC39+AI39+AF39</f>
        <v>162.5</v>
      </c>
      <c r="CF39" s="242">
        <v>31</v>
      </c>
      <c r="CG39" s="159">
        <f>AL39+AO39+AR39+AU39+AX39</f>
        <v>71</v>
      </c>
      <c r="CH39" s="163">
        <v>36</v>
      </c>
      <c r="CI39" s="75">
        <f>BA39+BD39+BG39+BJ39+BM39</f>
        <v>115.5</v>
      </c>
      <c r="CJ39" s="191">
        <v>39</v>
      </c>
    </row>
    <row r="40" spans="1:88" x14ac:dyDescent="0.4">
      <c r="A40" s="1">
        <v>37</v>
      </c>
      <c r="B40" s="1">
        <v>37</v>
      </c>
      <c r="C40" s="2" t="s">
        <v>102</v>
      </c>
      <c r="D40" s="4">
        <v>45</v>
      </c>
      <c r="E40" s="4">
        <v>43</v>
      </c>
      <c r="F40" s="4" t="s">
        <v>101</v>
      </c>
      <c r="G40" s="14" t="s">
        <v>77</v>
      </c>
      <c r="H40" s="3">
        <f>BD40+BG40+BJ40+BM40+BP40+BS40+BV40+BY40+CB40</f>
        <v>393</v>
      </c>
      <c r="I40" s="6">
        <f>(H40/7)</f>
        <v>56.142857142857146</v>
      </c>
      <c r="J40" s="301" t="str">
        <f>T40</f>
        <v xml:space="preserve"> </v>
      </c>
      <c r="K40" s="283"/>
      <c r="L40" s="279"/>
      <c r="M40" s="318" t="s">
        <v>22</v>
      </c>
      <c r="N40" s="321"/>
      <c r="O40" s="318"/>
      <c r="P40" s="305" t="s">
        <v>22</v>
      </c>
      <c r="Q40" s="307"/>
      <c r="R40" s="305"/>
      <c r="S40" s="286" t="s">
        <v>22</v>
      </c>
      <c r="T40" s="285" t="s">
        <v>22</v>
      </c>
      <c r="U40" s="286" t="s">
        <v>22</v>
      </c>
      <c r="V40" s="269" t="s">
        <v>22</v>
      </c>
      <c r="W40" s="272" t="s">
        <v>22</v>
      </c>
      <c r="X40" s="269"/>
      <c r="Y40" s="252" t="s">
        <v>22</v>
      </c>
      <c r="Z40" s="263"/>
      <c r="AA40" s="252"/>
      <c r="AB40" s="243"/>
      <c r="AC40" s="244"/>
      <c r="AD40" s="243" t="s">
        <v>22</v>
      </c>
      <c r="AE40" s="238" t="s">
        <v>22</v>
      </c>
      <c r="AF40" s="239" t="s">
        <v>22</v>
      </c>
      <c r="AG40" s="238" t="s">
        <v>22</v>
      </c>
      <c r="AH40" s="225"/>
      <c r="AI40" s="234"/>
      <c r="AJ40" s="225" t="s">
        <v>22</v>
      </c>
      <c r="AK40" s="211"/>
      <c r="AL40" s="214"/>
      <c r="AM40" s="211"/>
      <c r="AN40" s="194"/>
      <c r="AO40" s="199"/>
      <c r="AP40" s="195"/>
      <c r="AQ40" s="171"/>
      <c r="AR40" s="172"/>
      <c r="AS40" s="171"/>
      <c r="AT40" s="164" t="s">
        <v>22</v>
      </c>
      <c r="AU40" s="166"/>
      <c r="AV40" s="165" t="s">
        <v>22</v>
      </c>
      <c r="AW40" s="153"/>
      <c r="AX40" s="150"/>
      <c r="AY40" s="155"/>
      <c r="AZ40" s="142" t="s">
        <v>22</v>
      </c>
      <c r="BA40" s="128"/>
      <c r="BB40" s="144" t="s">
        <v>22</v>
      </c>
      <c r="BC40" s="130" t="s">
        <v>109</v>
      </c>
      <c r="BD40" s="134">
        <v>0</v>
      </c>
      <c r="BE40" s="139" t="s">
        <v>99</v>
      </c>
      <c r="BF40" s="110" t="s">
        <v>10</v>
      </c>
      <c r="BG40" s="121">
        <v>88</v>
      </c>
      <c r="BH40" s="122">
        <v>15</v>
      </c>
      <c r="BI40" s="94" t="s">
        <v>10</v>
      </c>
      <c r="BJ40" s="103">
        <v>95</v>
      </c>
      <c r="BK40" s="104">
        <v>10</v>
      </c>
      <c r="BL40" s="85"/>
      <c r="BM40" s="79"/>
      <c r="BN40" s="85"/>
      <c r="BO40" s="68"/>
      <c r="BP40" s="64"/>
      <c r="BQ40" s="68"/>
      <c r="BR40" s="63" t="s">
        <v>13</v>
      </c>
      <c r="BS40" s="207">
        <v>118</v>
      </c>
      <c r="BT40" s="57">
        <v>6</v>
      </c>
      <c r="BU40" s="44" t="s">
        <v>10</v>
      </c>
      <c r="BV40" s="221">
        <v>52</v>
      </c>
      <c r="BW40" s="223">
        <v>20</v>
      </c>
      <c r="BX40" s="27" t="s">
        <v>85</v>
      </c>
      <c r="BY40" s="36">
        <v>20</v>
      </c>
      <c r="BZ40" s="32" t="s">
        <v>51</v>
      </c>
      <c r="CA40" s="15" t="s">
        <v>78</v>
      </c>
      <c r="CB40" s="16">
        <v>20</v>
      </c>
      <c r="CC40" s="21" t="s">
        <v>65</v>
      </c>
      <c r="CD40" s="14" t="s">
        <v>77</v>
      </c>
      <c r="CE40" s="75">
        <f>Z40+AC40+AI40</f>
        <v>0</v>
      </c>
      <c r="CF40" s="75"/>
      <c r="CG40" s="159">
        <f>AL40+AO40+AR40+AU40+AX40</f>
        <v>0</v>
      </c>
      <c r="CH40" s="208"/>
      <c r="CI40" s="75">
        <f>BA40+BD40+BG40+BJ40+BM40</f>
        <v>183</v>
      </c>
      <c r="CJ40" s="191">
        <v>28</v>
      </c>
    </row>
    <row r="41" spans="1:88" x14ac:dyDescent="0.4">
      <c r="A41" s="1">
        <v>38</v>
      </c>
      <c r="B41" s="1">
        <v>38</v>
      </c>
      <c r="C41" s="2" t="s">
        <v>102</v>
      </c>
      <c r="D41" s="4">
        <v>17</v>
      </c>
      <c r="E41" s="4">
        <v>17</v>
      </c>
      <c r="F41" s="4" t="s">
        <v>102</v>
      </c>
      <c r="G41" s="14" t="s">
        <v>4</v>
      </c>
      <c r="H41" s="3">
        <f>BP41+BS41+BV41+BY41+CB41</f>
        <v>387</v>
      </c>
      <c r="I41" s="6">
        <f>(H41/5)</f>
        <v>77.400000000000006</v>
      </c>
      <c r="J41" s="301" t="str">
        <f>T41</f>
        <v xml:space="preserve"> </v>
      </c>
      <c r="K41" s="283"/>
      <c r="L41" s="279"/>
      <c r="M41" s="318" t="s">
        <v>22</v>
      </c>
      <c r="N41" s="321"/>
      <c r="O41" s="318"/>
      <c r="P41" s="305" t="s">
        <v>22</v>
      </c>
      <c r="Q41" s="307"/>
      <c r="R41" s="305"/>
      <c r="S41" s="286" t="s">
        <v>22</v>
      </c>
      <c r="T41" s="285" t="s">
        <v>22</v>
      </c>
      <c r="U41" s="286" t="s">
        <v>22</v>
      </c>
      <c r="V41" s="269" t="s">
        <v>22</v>
      </c>
      <c r="W41" s="272" t="s">
        <v>22</v>
      </c>
      <c r="X41" s="269"/>
      <c r="Y41" s="252" t="s">
        <v>22</v>
      </c>
      <c r="Z41" s="263"/>
      <c r="AA41" s="252"/>
      <c r="AB41" s="243"/>
      <c r="AC41" s="244"/>
      <c r="AD41" s="243" t="s">
        <v>22</v>
      </c>
      <c r="AE41" s="238" t="s">
        <v>22</v>
      </c>
      <c r="AF41" s="239" t="s">
        <v>22</v>
      </c>
      <c r="AG41" s="238" t="s">
        <v>22</v>
      </c>
      <c r="AH41" s="225"/>
      <c r="AI41" s="234"/>
      <c r="AJ41" s="225" t="s">
        <v>22</v>
      </c>
      <c r="AK41" s="211"/>
      <c r="AL41" s="214"/>
      <c r="AM41" s="211"/>
      <c r="AN41" s="194"/>
      <c r="AO41" s="199"/>
      <c r="AP41" s="195"/>
      <c r="AQ41" s="171" t="s">
        <v>22</v>
      </c>
      <c r="AR41" s="172"/>
      <c r="AS41" s="171"/>
      <c r="AT41" s="164" t="s">
        <v>22</v>
      </c>
      <c r="AU41" s="166"/>
      <c r="AV41" s="165" t="s">
        <v>22</v>
      </c>
      <c r="AW41" s="153"/>
      <c r="AX41" s="150"/>
      <c r="AY41" s="155"/>
      <c r="AZ41" s="142" t="s">
        <v>22</v>
      </c>
      <c r="BA41" s="128"/>
      <c r="BB41" s="144" t="s">
        <v>22</v>
      </c>
      <c r="BC41" s="130"/>
      <c r="BD41" s="135"/>
      <c r="BE41" s="139"/>
      <c r="BF41" s="110"/>
      <c r="BG41" s="111"/>
      <c r="BH41" s="112"/>
      <c r="BI41" s="94"/>
      <c r="BJ41" s="98"/>
      <c r="BK41" s="94"/>
      <c r="BL41" s="85"/>
      <c r="BM41" s="79"/>
      <c r="BN41" s="85"/>
      <c r="BO41" s="68" t="s">
        <v>60</v>
      </c>
      <c r="BP41" s="123">
        <v>47</v>
      </c>
      <c r="BQ41" s="125">
        <v>24</v>
      </c>
      <c r="BR41" s="63" t="s">
        <v>87</v>
      </c>
      <c r="BS41" s="207">
        <v>102</v>
      </c>
      <c r="BT41" s="57">
        <v>12</v>
      </c>
      <c r="BU41" s="44" t="s">
        <v>87</v>
      </c>
      <c r="BV41" s="221">
        <v>103</v>
      </c>
      <c r="BW41" s="223">
        <v>5</v>
      </c>
      <c r="BX41" s="35" t="s">
        <v>11</v>
      </c>
      <c r="BY41" s="36">
        <v>65</v>
      </c>
      <c r="BZ41" s="105">
        <v>16</v>
      </c>
      <c r="CA41" s="15" t="s">
        <v>58</v>
      </c>
      <c r="CB41" s="16">
        <v>70</v>
      </c>
      <c r="CC41" s="17">
        <v>14</v>
      </c>
      <c r="CD41" s="14" t="s">
        <v>4</v>
      </c>
      <c r="CE41" s="75">
        <f>Z41+AC41+AI41</f>
        <v>0</v>
      </c>
      <c r="CF41" s="75"/>
      <c r="CG41" s="159">
        <f>AL41+AO41+AR41+AU41+AX41</f>
        <v>0</v>
      </c>
      <c r="CH41" s="208"/>
      <c r="CI41" s="75">
        <f>BA41+BD41+BG41+BJ41+BM41</f>
        <v>0</v>
      </c>
      <c r="CJ41" s="191"/>
    </row>
    <row r="42" spans="1:88" x14ac:dyDescent="0.4">
      <c r="A42" s="1">
        <v>39</v>
      </c>
      <c r="B42" s="1">
        <v>39</v>
      </c>
      <c r="C42" s="2" t="s">
        <v>102</v>
      </c>
      <c r="D42" s="4">
        <v>48</v>
      </c>
      <c r="E42" s="4">
        <v>45</v>
      </c>
      <c r="F42" s="4" t="s">
        <v>101</v>
      </c>
      <c r="G42" s="14" t="s">
        <v>189</v>
      </c>
      <c r="H42" s="3">
        <f>Q42+T42+W42+Z42+AC42+AF42+AI42+AL42+AO42+AR42+AU42+AX42+BA42+BD42+BG42+BJ42+BM42+BP42+BS42+BV42+BY42+CB42</f>
        <v>385</v>
      </c>
      <c r="I42" s="6">
        <f>(H42/7)</f>
        <v>55</v>
      </c>
      <c r="J42" s="301">
        <f>N42+Q42+T42</f>
        <v>17.5</v>
      </c>
      <c r="K42" s="283">
        <v>40</v>
      </c>
      <c r="L42" s="278"/>
      <c r="M42" s="316" t="s">
        <v>22</v>
      </c>
      <c r="N42" s="319"/>
      <c r="O42" s="316"/>
      <c r="P42" s="303" t="s">
        <v>22</v>
      </c>
      <c r="Q42" s="307"/>
      <c r="R42" s="303"/>
      <c r="S42" s="284" t="s">
        <v>58</v>
      </c>
      <c r="T42" s="288">
        <v>17.5</v>
      </c>
      <c r="U42" s="286" t="s">
        <v>207</v>
      </c>
      <c r="V42" s="271" t="s">
        <v>24</v>
      </c>
      <c r="W42" s="273">
        <v>23.5</v>
      </c>
      <c r="X42" s="269" t="s">
        <v>200</v>
      </c>
      <c r="Y42" s="252" t="s">
        <v>55</v>
      </c>
      <c r="Z42" s="263">
        <v>39</v>
      </c>
      <c r="AA42" s="252">
        <v>23</v>
      </c>
      <c r="AB42" s="243" t="s">
        <v>60</v>
      </c>
      <c r="AC42" s="244">
        <v>81</v>
      </c>
      <c r="AD42" s="243">
        <v>13</v>
      </c>
      <c r="AE42" s="238" t="s">
        <v>60</v>
      </c>
      <c r="AF42" s="239">
        <v>145</v>
      </c>
      <c r="AG42" s="238">
        <v>1</v>
      </c>
      <c r="AH42" s="226" t="s">
        <v>103</v>
      </c>
      <c r="AI42" s="236">
        <v>7</v>
      </c>
      <c r="AJ42" s="225" t="s">
        <v>62</v>
      </c>
      <c r="AK42" s="212" t="s">
        <v>60</v>
      </c>
      <c r="AL42" s="215">
        <v>72</v>
      </c>
      <c r="AM42" s="212">
        <v>17</v>
      </c>
      <c r="AN42" s="73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51"/>
      <c r="BB42" s="74"/>
      <c r="BC42" s="51"/>
      <c r="BD42" s="74"/>
      <c r="BE42" s="51"/>
      <c r="BF42" s="51"/>
      <c r="BG42" s="51"/>
      <c r="BH42" s="51"/>
      <c r="BI42" s="51"/>
      <c r="BJ42" s="51"/>
      <c r="BK42" s="51"/>
      <c r="BL42" s="72"/>
      <c r="BM42" s="72"/>
      <c r="BN42" s="72"/>
      <c r="BO42" s="51"/>
      <c r="BP42" s="51"/>
      <c r="BQ42" s="51"/>
      <c r="BR42" s="73"/>
      <c r="BS42" s="72"/>
      <c r="BT42" s="74"/>
      <c r="BU42" s="72"/>
      <c r="BV42" s="72"/>
      <c r="BW42" s="72"/>
      <c r="BX42" s="51"/>
      <c r="BY42" s="51"/>
      <c r="BZ42" s="51"/>
      <c r="CA42" s="51"/>
      <c r="CB42" s="51"/>
      <c r="CC42" s="51"/>
      <c r="CD42" s="14" t="s">
        <v>189</v>
      </c>
      <c r="CE42" s="75">
        <f>W42+Z42+AC42+AI42+AF42</f>
        <v>295.5</v>
      </c>
      <c r="CF42" s="242">
        <v>19</v>
      </c>
      <c r="CG42" s="159">
        <f>AL42+AO42+AR42+AU42+AX42</f>
        <v>72</v>
      </c>
      <c r="CH42" s="163">
        <v>35</v>
      </c>
      <c r="CI42" s="75">
        <f>BA42+BD42+BG42+BJ42+BM42</f>
        <v>0</v>
      </c>
      <c r="CJ42" s="192"/>
    </row>
    <row r="43" spans="1:88" x14ac:dyDescent="0.4">
      <c r="A43" s="1">
        <v>40</v>
      </c>
      <c r="B43" s="1">
        <v>40</v>
      </c>
      <c r="C43" s="2" t="s">
        <v>102</v>
      </c>
      <c r="D43" s="4">
        <v>33</v>
      </c>
      <c r="E43" s="4">
        <v>31</v>
      </c>
      <c r="F43" s="4" t="s">
        <v>101</v>
      </c>
      <c r="G43" s="14" t="s">
        <v>95</v>
      </c>
      <c r="H43" s="3">
        <f>BG43+BJ43+BM43+BP43+BS43+BV43+BY43+CB43</f>
        <v>383.5</v>
      </c>
      <c r="I43" s="6">
        <f>(H43/6)</f>
        <v>63.916666666666664</v>
      </c>
      <c r="J43" s="301" t="str">
        <f>T43</f>
        <v xml:space="preserve"> </v>
      </c>
      <c r="K43" s="283"/>
      <c r="L43" s="279"/>
      <c r="M43" s="318" t="s">
        <v>22</v>
      </c>
      <c r="N43" s="321"/>
      <c r="O43" s="318"/>
      <c r="P43" s="305" t="s">
        <v>22</v>
      </c>
      <c r="Q43" s="307"/>
      <c r="R43" s="305"/>
      <c r="S43" s="286" t="s">
        <v>22</v>
      </c>
      <c r="T43" s="285" t="s">
        <v>22</v>
      </c>
      <c r="U43" s="286" t="s">
        <v>22</v>
      </c>
      <c r="V43" s="269" t="s">
        <v>22</v>
      </c>
      <c r="W43" s="272" t="s">
        <v>22</v>
      </c>
      <c r="X43" s="269"/>
      <c r="Y43" s="252" t="s">
        <v>22</v>
      </c>
      <c r="Z43" s="263"/>
      <c r="AA43" s="252"/>
      <c r="AB43" s="243"/>
      <c r="AC43" s="244"/>
      <c r="AD43" s="243" t="s">
        <v>22</v>
      </c>
      <c r="AE43" s="238" t="s">
        <v>22</v>
      </c>
      <c r="AF43" s="239" t="s">
        <v>22</v>
      </c>
      <c r="AG43" s="238" t="s">
        <v>22</v>
      </c>
      <c r="AH43" s="225"/>
      <c r="AI43" s="234"/>
      <c r="AJ43" s="225" t="s">
        <v>22</v>
      </c>
      <c r="AK43" s="211"/>
      <c r="AL43" s="214"/>
      <c r="AM43" s="211"/>
      <c r="AN43" s="194"/>
      <c r="AO43" s="199"/>
      <c r="AP43" s="195"/>
      <c r="AQ43" s="171"/>
      <c r="AR43" s="172"/>
      <c r="AS43" s="171"/>
      <c r="AT43" s="164" t="s">
        <v>22</v>
      </c>
      <c r="AU43" s="166"/>
      <c r="AV43" s="165" t="s">
        <v>22</v>
      </c>
      <c r="AW43" s="153"/>
      <c r="AX43" s="150"/>
      <c r="AY43" s="155"/>
      <c r="AZ43" s="142" t="s">
        <v>22</v>
      </c>
      <c r="BA43" s="128"/>
      <c r="BB43" s="144" t="s">
        <v>22</v>
      </c>
      <c r="BC43" s="130"/>
      <c r="BD43" s="135"/>
      <c r="BE43" s="139"/>
      <c r="BF43" s="110" t="s">
        <v>97</v>
      </c>
      <c r="BG43" s="121">
        <v>27</v>
      </c>
      <c r="BH43" s="112" t="s">
        <v>149</v>
      </c>
      <c r="BI43" s="94" t="s">
        <v>7</v>
      </c>
      <c r="BJ43" s="103">
        <v>52</v>
      </c>
      <c r="BK43" s="104">
        <v>21</v>
      </c>
      <c r="BL43" s="84" t="s">
        <v>7</v>
      </c>
      <c r="BM43" s="78">
        <v>165</v>
      </c>
      <c r="BN43" s="84">
        <v>1</v>
      </c>
      <c r="BO43" s="69" t="s">
        <v>93</v>
      </c>
      <c r="BP43" s="65">
        <v>12.5</v>
      </c>
      <c r="BQ43" s="69" t="s">
        <v>62</v>
      </c>
      <c r="BR43" s="63" t="s">
        <v>8</v>
      </c>
      <c r="BS43" s="54">
        <v>33</v>
      </c>
      <c r="BT43" s="57">
        <v>23</v>
      </c>
      <c r="BU43" s="220"/>
      <c r="BV43" s="222"/>
      <c r="BW43" s="224"/>
      <c r="BX43" s="27" t="s">
        <v>60</v>
      </c>
      <c r="BY43" s="31">
        <v>94</v>
      </c>
      <c r="BZ43" s="32">
        <v>8</v>
      </c>
      <c r="CA43" s="28"/>
      <c r="CB43" s="28"/>
      <c r="CC43" s="28"/>
      <c r="CD43" s="14" t="s">
        <v>95</v>
      </c>
      <c r="CE43" s="75">
        <f>Z43+AC43+AI43</f>
        <v>0</v>
      </c>
      <c r="CF43" s="75"/>
      <c r="CG43" s="159">
        <f>AL43+AO43+AR43+AU43+AX43</f>
        <v>0</v>
      </c>
      <c r="CH43" s="208"/>
      <c r="CI43" s="75">
        <f>BA43+BD43+BG43+BJ43+BM43</f>
        <v>244</v>
      </c>
      <c r="CJ43" s="191">
        <v>22</v>
      </c>
    </row>
    <row r="44" spans="1:88" x14ac:dyDescent="0.4">
      <c r="A44" s="1">
        <v>41</v>
      </c>
      <c r="B44" s="1">
        <v>52</v>
      </c>
      <c r="C44" s="2" t="s">
        <v>2</v>
      </c>
      <c r="D44" s="4">
        <v>3</v>
      </c>
      <c r="E44" s="4">
        <v>1</v>
      </c>
      <c r="F44" s="4" t="s">
        <v>101</v>
      </c>
      <c r="G44" s="14" t="s">
        <v>201</v>
      </c>
      <c r="H44" s="3">
        <f>N44+Q44+T44+W44+Z44+AC44+AF44+AI44+AL44+AO44+AR44+AU44+AX44+BA44+BD44+BG44+BJ44+BM44+BP44+BS44+BV44+BY44+CB44</f>
        <v>380</v>
      </c>
      <c r="I44" s="6">
        <f>(H44/3)</f>
        <v>126.66666666666667</v>
      </c>
      <c r="J44" s="301">
        <f>N44+Q44+T44</f>
        <v>380</v>
      </c>
      <c r="K44" s="283">
        <v>2</v>
      </c>
      <c r="L44" s="279"/>
      <c r="M44" s="318" t="s">
        <v>6</v>
      </c>
      <c r="N44" s="321">
        <v>137</v>
      </c>
      <c r="O44" s="318">
        <v>3</v>
      </c>
      <c r="P44" s="305" t="s">
        <v>6</v>
      </c>
      <c r="Q44" s="307">
        <v>121</v>
      </c>
      <c r="R44" s="305">
        <v>3</v>
      </c>
      <c r="S44" s="286" t="s">
        <v>69</v>
      </c>
      <c r="T44" s="291">
        <v>122</v>
      </c>
      <c r="U44" s="286">
        <v>2</v>
      </c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51"/>
      <c r="AI44" s="51"/>
      <c r="AJ44" s="51"/>
      <c r="AK44" s="51"/>
      <c r="AL44" s="51"/>
      <c r="AM44" s="51"/>
      <c r="AN44" s="73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51"/>
      <c r="BB44" s="74"/>
      <c r="BC44" s="51"/>
      <c r="BD44" s="74"/>
      <c r="BE44" s="51"/>
      <c r="BF44" s="51"/>
      <c r="BG44" s="51"/>
      <c r="BH44" s="51"/>
      <c r="BI44" s="51"/>
      <c r="BJ44" s="51"/>
      <c r="BK44" s="51"/>
      <c r="BL44" s="72"/>
      <c r="BM44" s="72"/>
      <c r="BN44" s="72"/>
      <c r="BO44" s="51"/>
      <c r="BP44" s="51"/>
      <c r="BQ44" s="51"/>
      <c r="BR44" s="73"/>
      <c r="BS44" s="72"/>
      <c r="BT44" s="74"/>
      <c r="BU44" s="72"/>
      <c r="BV44" s="72"/>
      <c r="BW44" s="72"/>
      <c r="BX44" s="51"/>
      <c r="BY44" s="51"/>
      <c r="BZ44" s="51"/>
      <c r="CA44" s="51"/>
      <c r="CB44" s="51"/>
      <c r="CC44" s="51"/>
      <c r="CD44" s="14" t="s">
        <v>201</v>
      </c>
      <c r="CE44" s="74"/>
      <c r="CF44" s="74"/>
      <c r="CG44" s="74"/>
      <c r="CH44" s="74"/>
      <c r="CI44" s="74"/>
      <c r="CJ44" s="204"/>
    </row>
    <row r="45" spans="1:88" x14ac:dyDescent="0.4">
      <c r="A45" s="1">
        <v>42</v>
      </c>
      <c r="B45" s="1">
        <v>41</v>
      </c>
      <c r="C45" s="2" t="s">
        <v>3</v>
      </c>
      <c r="D45" s="4">
        <v>50</v>
      </c>
      <c r="E45" s="4">
        <v>48</v>
      </c>
      <c r="F45" s="4" t="s">
        <v>101</v>
      </c>
      <c r="G45" s="14" t="s">
        <v>134</v>
      </c>
      <c r="H45" s="3">
        <f>AO45+AR45+AU45+AX45+BA45+BD45+BG45+BJ45+BM45+BP45+BS45+BV45+BY45+CB45</f>
        <v>374</v>
      </c>
      <c r="I45" s="6">
        <f>(H45/7)</f>
        <v>53.428571428571431</v>
      </c>
      <c r="J45" s="301" t="str">
        <f>T45</f>
        <v xml:space="preserve"> </v>
      </c>
      <c r="K45" s="283"/>
      <c r="L45" s="279"/>
      <c r="M45" s="318" t="s">
        <v>22</v>
      </c>
      <c r="N45" s="321"/>
      <c r="O45" s="318"/>
      <c r="P45" s="305" t="s">
        <v>22</v>
      </c>
      <c r="Q45" s="307"/>
      <c r="R45" s="305"/>
      <c r="S45" s="286" t="s">
        <v>22</v>
      </c>
      <c r="T45" s="285" t="s">
        <v>22</v>
      </c>
      <c r="U45" s="286" t="s">
        <v>22</v>
      </c>
      <c r="V45" s="269" t="s">
        <v>22</v>
      </c>
      <c r="W45" s="272" t="s">
        <v>22</v>
      </c>
      <c r="X45" s="269"/>
      <c r="Y45" s="252" t="s">
        <v>22</v>
      </c>
      <c r="Z45" s="263"/>
      <c r="AA45" s="252"/>
      <c r="AB45" s="243"/>
      <c r="AC45" s="244"/>
      <c r="AD45" s="243" t="s">
        <v>22</v>
      </c>
      <c r="AE45" s="238" t="s">
        <v>22</v>
      </c>
      <c r="AF45" s="239" t="s">
        <v>22</v>
      </c>
      <c r="AG45" s="238" t="s">
        <v>22</v>
      </c>
      <c r="AH45" s="225"/>
      <c r="AI45" s="234"/>
      <c r="AJ45" s="225" t="s">
        <v>22</v>
      </c>
      <c r="AK45" s="211"/>
      <c r="AL45" s="214"/>
      <c r="AM45" s="211"/>
      <c r="AN45" s="194" t="s">
        <v>30</v>
      </c>
      <c r="AO45" s="201">
        <v>23</v>
      </c>
      <c r="AP45" s="195" t="s">
        <v>44</v>
      </c>
      <c r="AQ45" s="171" t="s">
        <v>22</v>
      </c>
      <c r="AR45" s="172"/>
      <c r="AS45" s="171"/>
      <c r="AT45" s="164" t="s">
        <v>140</v>
      </c>
      <c r="AU45" s="168">
        <v>23</v>
      </c>
      <c r="AV45" s="165" t="s">
        <v>65</v>
      </c>
      <c r="AW45" s="153"/>
      <c r="AX45" s="150"/>
      <c r="AY45" s="155"/>
      <c r="AZ45" s="142" t="s">
        <v>10</v>
      </c>
      <c r="BA45" s="148">
        <v>58</v>
      </c>
      <c r="BB45" s="144">
        <v>19</v>
      </c>
      <c r="BC45" s="130" t="s">
        <v>151</v>
      </c>
      <c r="BD45" s="134">
        <v>40</v>
      </c>
      <c r="BE45" s="139">
        <v>23</v>
      </c>
      <c r="BF45" s="113" t="s">
        <v>53</v>
      </c>
      <c r="BG45" s="114">
        <v>86</v>
      </c>
      <c r="BH45" s="115">
        <v>17</v>
      </c>
      <c r="BI45" s="95" t="s">
        <v>88</v>
      </c>
      <c r="BJ45" s="99">
        <v>53</v>
      </c>
      <c r="BK45" s="95">
        <v>20</v>
      </c>
      <c r="BL45" s="84" t="s">
        <v>74</v>
      </c>
      <c r="BM45" s="78">
        <v>91</v>
      </c>
      <c r="BN45" s="84">
        <v>14</v>
      </c>
      <c r="BO45" s="51"/>
      <c r="BP45" s="51"/>
      <c r="BQ45" s="51"/>
      <c r="BR45" s="73"/>
      <c r="BS45" s="72"/>
      <c r="BT45" s="74"/>
      <c r="BU45" s="72"/>
      <c r="BV45" s="72"/>
      <c r="BW45" s="72"/>
      <c r="BX45" s="241"/>
      <c r="BY45" s="347"/>
      <c r="BZ45" s="241"/>
      <c r="CA45" s="241"/>
      <c r="CB45" s="241"/>
      <c r="CC45" s="241"/>
      <c r="CD45" s="14" t="s">
        <v>134</v>
      </c>
      <c r="CE45" s="75">
        <f>Z45+AC45+AI45</f>
        <v>0</v>
      </c>
      <c r="CF45" s="75"/>
      <c r="CG45" s="159">
        <f>AL45+AO45+AR45+AU45+AX45</f>
        <v>46</v>
      </c>
      <c r="CH45" s="163">
        <v>39</v>
      </c>
      <c r="CI45" s="75">
        <f>BA45+BD45+BG45+BJ45+BM45</f>
        <v>328</v>
      </c>
      <c r="CJ45" s="191">
        <v>16</v>
      </c>
    </row>
    <row r="46" spans="1:88" x14ac:dyDescent="0.4">
      <c r="A46" s="1">
        <v>43</v>
      </c>
      <c r="B46" s="1">
        <v>42</v>
      </c>
      <c r="C46" s="2" t="s">
        <v>3</v>
      </c>
      <c r="D46" s="4">
        <v>42</v>
      </c>
      <c r="E46" s="4">
        <v>40</v>
      </c>
      <c r="F46" s="4" t="s">
        <v>101</v>
      </c>
      <c r="G46" s="14" t="s">
        <v>49</v>
      </c>
      <c r="H46" s="3">
        <f>BJ46+BM46+BP46+BS46+BV46+BY46+CB46</f>
        <v>349.5</v>
      </c>
      <c r="I46" s="6">
        <f>(H46/6)</f>
        <v>58.25</v>
      </c>
      <c r="J46" s="301" t="str">
        <f>T46</f>
        <v xml:space="preserve"> </v>
      </c>
      <c r="K46" s="283"/>
      <c r="L46" s="279"/>
      <c r="M46" s="318" t="s">
        <v>22</v>
      </c>
      <c r="N46" s="321"/>
      <c r="O46" s="318"/>
      <c r="P46" s="305" t="s">
        <v>22</v>
      </c>
      <c r="Q46" s="307"/>
      <c r="R46" s="305"/>
      <c r="S46" s="286" t="s">
        <v>22</v>
      </c>
      <c r="T46" s="285" t="s">
        <v>22</v>
      </c>
      <c r="U46" s="286" t="s">
        <v>22</v>
      </c>
      <c r="V46" s="269" t="s">
        <v>22</v>
      </c>
      <c r="W46" s="272" t="s">
        <v>22</v>
      </c>
      <c r="X46" s="269"/>
      <c r="Y46" s="252" t="s">
        <v>22</v>
      </c>
      <c r="Z46" s="263"/>
      <c r="AA46" s="252"/>
      <c r="AB46" s="243"/>
      <c r="AC46" s="244"/>
      <c r="AD46" s="243" t="s">
        <v>22</v>
      </c>
      <c r="AE46" s="238" t="s">
        <v>22</v>
      </c>
      <c r="AF46" s="239" t="s">
        <v>22</v>
      </c>
      <c r="AG46" s="238" t="s">
        <v>22</v>
      </c>
      <c r="AH46" s="225"/>
      <c r="AI46" s="234"/>
      <c r="AJ46" s="225" t="s">
        <v>22</v>
      </c>
      <c r="AK46" s="211"/>
      <c r="AL46" s="214"/>
      <c r="AM46" s="211"/>
      <c r="AN46" s="194"/>
      <c r="AO46" s="199"/>
      <c r="AP46" s="195"/>
      <c r="AQ46" s="171"/>
      <c r="AR46" s="172"/>
      <c r="AS46" s="171"/>
      <c r="AT46" s="164" t="s">
        <v>22</v>
      </c>
      <c r="AU46" s="166"/>
      <c r="AV46" s="165" t="s">
        <v>22</v>
      </c>
      <c r="AW46" s="153"/>
      <c r="AX46" s="150"/>
      <c r="AY46" s="155"/>
      <c r="AZ46" s="142" t="s">
        <v>22</v>
      </c>
      <c r="BA46" s="128"/>
      <c r="BB46" s="144" t="s">
        <v>22</v>
      </c>
      <c r="BC46" s="130"/>
      <c r="BD46" s="135"/>
      <c r="BE46" s="139"/>
      <c r="BF46" s="110"/>
      <c r="BG46" s="111"/>
      <c r="BH46" s="112"/>
      <c r="BI46" s="94" t="s">
        <v>108</v>
      </c>
      <c r="BJ46" s="98">
        <v>16.5</v>
      </c>
      <c r="BK46" s="94" t="s">
        <v>64</v>
      </c>
      <c r="BL46" s="85" t="s">
        <v>24</v>
      </c>
      <c r="BM46" s="79">
        <v>23.5</v>
      </c>
      <c r="BN46" s="85" t="s">
        <v>51</v>
      </c>
      <c r="BO46" s="68" t="s">
        <v>69</v>
      </c>
      <c r="BP46" s="123">
        <v>117</v>
      </c>
      <c r="BQ46" s="125">
        <v>6</v>
      </c>
      <c r="BR46" s="63" t="s">
        <v>24</v>
      </c>
      <c r="BS46" s="207">
        <v>124</v>
      </c>
      <c r="BT46" s="57">
        <v>4</v>
      </c>
      <c r="BU46" s="127"/>
      <c r="BV46" s="128"/>
      <c r="BW46" s="378"/>
      <c r="BX46" s="35" t="s">
        <v>86</v>
      </c>
      <c r="BY46" s="36">
        <v>49</v>
      </c>
      <c r="BZ46" s="105">
        <v>21</v>
      </c>
      <c r="CA46" s="15" t="s">
        <v>50</v>
      </c>
      <c r="CB46" s="16">
        <v>19.5</v>
      </c>
      <c r="CC46" s="21" t="s">
        <v>51</v>
      </c>
      <c r="CD46" s="14" t="s">
        <v>49</v>
      </c>
      <c r="CE46" s="75">
        <f>Z46+AC46+AI46</f>
        <v>0</v>
      </c>
      <c r="CF46" s="75"/>
      <c r="CG46" s="159">
        <f>AL46+AO46+AR46+AU46+AX46</f>
        <v>0</v>
      </c>
      <c r="CH46" s="208"/>
      <c r="CI46" s="75">
        <f>BA46+BD46+BG46+BJ46+BM46</f>
        <v>40</v>
      </c>
      <c r="CJ46" s="191">
        <v>47</v>
      </c>
    </row>
    <row r="47" spans="1:88" x14ac:dyDescent="0.4">
      <c r="A47" s="1">
        <v>44</v>
      </c>
      <c r="B47" s="1">
        <v>44</v>
      </c>
      <c r="C47" s="2" t="s">
        <v>102</v>
      </c>
      <c r="D47" s="4">
        <v>63</v>
      </c>
      <c r="E47" s="4">
        <v>51</v>
      </c>
      <c r="F47" s="4" t="s">
        <v>101</v>
      </c>
      <c r="G47" s="14" t="s">
        <v>186</v>
      </c>
      <c r="H47" s="3">
        <f>N47+Q47+W47+Z47+AC47+AF47+AI47+AL47+AO47+AR47+AU47+AX47+BA47+BD47+BG47+BJ47+BM47+BP47+BS47+BV47+BY47+CB47</f>
        <v>329.5</v>
      </c>
      <c r="I47" s="6">
        <f>(H47/7)</f>
        <v>47.071428571428569</v>
      </c>
      <c r="J47" s="301">
        <f>N47+Q47</f>
        <v>98</v>
      </c>
      <c r="K47" s="283">
        <v>29</v>
      </c>
      <c r="L47" s="278"/>
      <c r="M47" s="316" t="s">
        <v>103</v>
      </c>
      <c r="N47" s="322">
        <v>24</v>
      </c>
      <c r="O47" s="316" t="s">
        <v>44</v>
      </c>
      <c r="P47" s="303" t="s">
        <v>60</v>
      </c>
      <c r="Q47" s="307">
        <v>74</v>
      </c>
      <c r="R47" s="303">
        <v>13</v>
      </c>
      <c r="S47" s="284" t="s">
        <v>22</v>
      </c>
      <c r="T47" s="285" t="s">
        <v>22</v>
      </c>
      <c r="U47" s="286" t="s">
        <v>22</v>
      </c>
      <c r="V47" s="271" t="s">
        <v>103</v>
      </c>
      <c r="W47" s="273">
        <v>7.5</v>
      </c>
      <c r="X47" s="269" t="s">
        <v>65</v>
      </c>
      <c r="Y47" s="252" t="s">
        <v>28</v>
      </c>
      <c r="Z47" s="263">
        <v>57</v>
      </c>
      <c r="AA47" s="252">
        <v>21</v>
      </c>
      <c r="AB47" s="243" t="s">
        <v>72</v>
      </c>
      <c r="AC47" s="244">
        <v>68</v>
      </c>
      <c r="AD47" s="243">
        <v>14</v>
      </c>
      <c r="AE47" s="238" t="s">
        <v>103</v>
      </c>
      <c r="AF47" s="239">
        <v>19</v>
      </c>
      <c r="AG47" s="238">
        <v>25</v>
      </c>
      <c r="AH47" s="226" t="s">
        <v>10</v>
      </c>
      <c r="AI47" s="233">
        <v>80</v>
      </c>
      <c r="AJ47" s="225">
        <v>15</v>
      </c>
      <c r="AK47" s="51"/>
      <c r="AL47" s="51"/>
      <c r="AM47" s="51"/>
      <c r="AN47" s="73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51"/>
      <c r="BB47" s="74"/>
      <c r="BC47" s="51"/>
      <c r="BD47" s="74"/>
      <c r="BE47" s="51"/>
      <c r="BF47" s="51"/>
      <c r="BG47" s="51"/>
      <c r="BH47" s="51"/>
      <c r="BI47" s="51"/>
      <c r="BJ47" s="51"/>
      <c r="BK47" s="51"/>
      <c r="BL47" s="72"/>
      <c r="BM47" s="72"/>
      <c r="BN47" s="72"/>
      <c r="BO47" s="51"/>
      <c r="BP47" s="51"/>
      <c r="BQ47" s="51"/>
      <c r="BR47" s="73"/>
      <c r="BS47" s="72"/>
      <c r="BT47" s="74"/>
      <c r="BU47" s="51"/>
      <c r="BV47" s="51"/>
      <c r="BW47" s="51"/>
      <c r="BX47" s="51"/>
      <c r="BY47" s="51"/>
      <c r="BZ47" s="51"/>
      <c r="CA47" s="51"/>
      <c r="CB47" s="51"/>
      <c r="CC47" s="51"/>
      <c r="CD47" s="14" t="s">
        <v>186</v>
      </c>
      <c r="CE47" s="75">
        <f>W47+Z47+AC47+AI47+AF47</f>
        <v>231.5</v>
      </c>
      <c r="CF47" s="242">
        <v>24</v>
      </c>
      <c r="CG47" s="159">
        <f>AL47+AO47+AR47+AU47+AX47</f>
        <v>0</v>
      </c>
      <c r="CH47" s="231"/>
      <c r="CI47" s="75">
        <f>BA47+BD47+BG47+BJ47+BM47</f>
        <v>0</v>
      </c>
      <c r="CJ47" s="192"/>
    </row>
    <row r="48" spans="1:88" x14ac:dyDescent="0.4">
      <c r="A48" s="1">
        <v>45</v>
      </c>
      <c r="B48" s="1">
        <v>43</v>
      </c>
      <c r="C48" s="2" t="s">
        <v>102</v>
      </c>
      <c r="D48" s="4">
        <v>49</v>
      </c>
      <c r="E48" s="4">
        <v>47</v>
      </c>
      <c r="F48" s="4" t="s">
        <v>101</v>
      </c>
      <c r="G48" s="14" t="s">
        <v>33</v>
      </c>
      <c r="H48" s="3">
        <f>BA48+BD48+BG48+BJ48+BM48+BP48+BS48+BV48+BY48+CB48</f>
        <v>322</v>
      </c>
      <c r="I48" s="6">
        <f>(H48/6)</f>
        <v>53.666666666666664</v>
      </c>
      <c r="J48" s="301" t="str">
        <f>T48</f>
        <v xml:space="preserve"> </v>
      </c>
      <c r="K48" s="283"/>
      <c r="L48" s="279"/>
      <c r="M48" s="318" t="s">
        <v>22</v>
      </c>
      <c r="N48" s="321"/>
      <c r="O48" s="318"/>
      <c r="P48" s="305" t="s">
        <v>22</v>
      </c>
      <c r="Q48" s="307"/>
      <c r="R48" s="305"/>
      <c r="S48" s="286" t="s">
        <v>22</v>
      </c>
      <c r="T48" s="285" t="s">
        <v>22</v>
      </c>
      <c r="U48" s="286" t="s">
        <v>22</v>
      </c>
      <c r="V48" s="269" t="s">
        <v>22</v>
      </c>
      <c r="W48" s="272" t="s">
        <v>22</v>
      </c>
      <c r="X48" s="269"/>
      <c r="Y48" s="252" t="s">
        <v>22</v>
      </c>
      <c r="Z48" s="263"/>
      <c r="AA48" s="252"/>
      <c r="AB48" s="243"/>
      <c r="AC48" s="244"/>
      <c r="AD48" s="243" t="s">
        <v>22</v>
      </c>
      <c r="AE48" s="238" t="s">
        <v>22</v>
      </c>
      <c r="AF48" s="239" t="s">
        <v>22</v>
      </c>
      <c r="AG48" s="238" t="s">
        <v>22</v>
      </c>
      <c r="AH48" s="225"/>
      <c r="AI48" s="234"/>
      <c r="AJ48" s="225" t="s">
        <v>22</v>
      </c>
      <c r="AK48" s="211"/>
      <c r="AL48" s="214"/>
      <c r="AM48" s="211"/>
      <c r="AN48" s="194"/>
      <c r="AO48" s="199"/>
      <c r="AP48" s="195"/>
      <c r="AQ48" s="171"/>
      <c r="AR48" s="172"/>
      <c r="AS48" s="171"/>
      <c r="AT48" s="164" t="s">
        <v>22</v>
      </c>
      <c r="AU48" s="166"/>
      <c r="AV48" s="165" t="s">
        <v>22</v>
      </c>
      <c r="AW48" s="153"/>
      <c r="AX48" s="150"/>
      <c r="AY48" s="155"/>
      <c r="AZ48" s="142" t="s">
        <v>22</v>
      </c>
      <c r="BA48" s="128"/>
      <c r="BB48" s="144" t="s">
        <v>22</v>
      </c>
      <c r="BC48" s="130"/>
      <c r="BD48" s="135"/>
      <c r="BE48" s="139"/>
      <c r="BF48" s="110"/>
      <c r="BG48" s="111"/>
      <c r="BH48" s="112"/>
      <c r="BI48" s="94" t="s">
        <v>13</v>
      </c>
      <c r="BJ48" s="103">
        <v>60</v>
      </c>
      <c r="BK48" s="104">
        <v>18</v>
      </c>
      <c r="BL48" s="85" t="s">
        <v>18</v>
      </c>
      <c r="BM48" s="217">
        <v>70</v>
      </c>
      <c r="BN48" s="218">
        <v>21</v>
      </c>
      <c r="BO48" s="68" t="s">
        <v>104</v>
      </c>
      <c r="BP48" s="64">
        <v>15</v>
      </c>
      <c r="BQ48" s="68" t="s">
        <v>65</v>
      </c>
      <c r="BR48" s="63"/>
      <c r="BS48" s="219"/>
      <c r="BT48" s="55"/>
      <c r="BU48" s="127" t="s">
        <v>26</v>
      </c>
      <c r="BV48" s="148">
        <v>48</v>
      </c>
      <c r="BW48" s="149">
        <v>22</v>
      </c>
      <c r="BX48" s="35" t="s">
        <v>13</v>
      </c>
      <c r="BY48" s="36">
        <v>21</v>
      </c>
      <c r="BZ48" s="209" t="s">
        <v>44</v>
      </c>
      <c r="CA48" s="15" t="s">
        <v>21</v>
      </c>
      <c r="CB48" s="16">
        <v>108</v>
      </c>
      <c r="CC48" s="17">
        <v>6</v>
      </c>
      <c r="CD48" s="14" t="s">
        <v>33</v>
      </c>
      <c r="CE48" s="75">
        <f>Z48+AC48+AI48</f>
        <v>0</v>
      </c>
      <c r="CF48" s="75"/>
      <c r="CG48" s="159">
        <f>AL48+AO48+AR48+AU48+AX48</f>
        <v>0</v>
      </c>
      <c r="CH48" s="208"/>
      <c r="CI48" s="75">
        <f>BA48+BD48+BG48+BJ48+BM48</f>
        <v>130</v>
      </c>
      <c r="CJ48" s="191">
        <v>35</v>
      </c>
    </row>
    <row r="49" spans="1:88" x14ac:dyDescent="0.4">
      <c r="A49" s="1">
        <v>46</v>
      </c>
      <c r="B49" s="1">
        <v>49</v>
      </c>
      <c r="C49" s="2" t="s">
        <v>2</v>
      </c>
      <c r="D49" s="4">
        <v>74</v>
      </c>
      <c r="E49" s="4">
        <v>70</v>
      </c>
      <c r="F49" s="4" t="s">
        <v>101</v>
      </c>
      <c r="G49" s="14" t="s">
        <v>181</v>
      </c>
      <c r="H49" s="3">
        <f>N49+Q49+T49+W49+Z49+AC49+AF49+AI49+AL49+AO49+AR49+AU49+AX49+BA49+BD49+BG49+BJ49+BM49+BP49+BS49+BV49+BY49+CB49</f>
        <v>313.5</v>
      </c>
      <c r="I49" s="6">
        <f>(H49/9)</f>
        <v>34.833333333333336</v>
      </c>
      <c r="J49" s="301">
        <f>N49+Q49+T49</f>
        <v>202.5</v>
      </c>
      <c r="K49" s="283">
        <v>10</v>
      </c>
      <c r="L49" s="278"/>
      <c r="M49" s="316" t="s">
        <v>78</v>
      </c>
      <c r="N49" s="322">
        <v>19.5</v>
      </c>
      <c r="O49" s="316" t="s">
        <v>51</v>
      </c>
      <c r="P49" s="303" t="s">
        <v>10</v>
      </c>
      <c r="Q49" s="307">
        <v>99</v>
      </c>
      <c r="R49" s="303">
        <v>6</v>
      </c>
      <c r="S49" s="284" t="s">
        <v>108</v>
      </c>
      <c r="T49" s="288">
        <v>84</v>
      </c>
      <c r="U49" s="286">
        <v>6</v>
      </c>
      <c r="V49" s="271" t="s">
        <v>66</v>
      </c>
      <c r="W49" s="273">
        <v>17</v>
      </c>
      <c r="X49" s="269" t="s">
        <v>44</v>
      </c>
      <c r="Y49" s="252" t="s">
        <v>188</v>
      </c>
      <c r="Z49" s="262">
        <v>11.5</v>
      </c>
      <c r="AA49" s="252" t="s">
        <v>64</v>
      </c>
      <c r="AB49" s="243" t="s">
        <v>78</v>
      </c>
      <c r="AC49" s="244">
        <v>37</v>
      </c>
      <c r="AD49" s="243">
        <v>22</v>
      </c>
      <c r="AE49" s="238" t="s">
        <v>108</v>
      </c>
      <c r="AF49" s="240">
        <v>13.5</v>
      </c>
      <c r="AG49" s="238" t="s">
        <v>51</v>
      </c>
      <c r="AH49" s="226" t="s">
        <v>45</v>
      </c>
      <c r="AI49" s="236">
        <v>14</v>
      </c>
      <c r="AJ49" s="225" t="s">
        <v>51</v>
      </c>
      <c r="AK49" s="212" t="s">
        <v>84</v>
      </c>
      <c r="AL49" s="216">
        <v>18</v>
      </c>
      <c r="AM49" s="212" t="s">
        <v>51</v>
      </c>
      <c r="AN49" s="73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51"/>
      <c r="BB49" s="74"/>
      <c r="BC49" s="51"/>
      <c r="BD49" s="74"/>
      <c r="BE49" s="51"/>
      <c r="BF49" s="51"/>
      <c r="BG49" s="51"/>
      <c r="BH49" s="51"/>
      <c r="BI49" s="51"/>
      <c r="BJ49" s="51"/>
      <c r="BK49" s="51"/>
      <c r="BL49" s="72"/>
      <c r="BM49" s="72"/>
      <c r="BN49" s="72"/>
      <c r="BO49" s="51"/>
      <c r="BP49" s="51"/>
      <c r="BQ49" s="51"/>
      <c r="BR49" s="73"/>
      <c r="BS49" s="72"/>
      <c r="BT49" s="74"/>
      <c r="BU49" s="51"/>
      <c r="BV49" s="51"/>
      <c r="BW49" s="51"/>
      <c r="BX49" s="51"/>
      <c r="BY49" s="51"/>
      <c r="BZ49" s="51"/>
      <c r="CA49" s="51"/>
      <c r="CB49" s="51"/>
      <c r="CC49" s="51"/>
      <c r="CD49" s="14" t="s">
        <v>181</v>
      </c>
      <c r="CE49" s="75">
        <f>W49+Z49+AC49+AI49+AF49</f>
        <v>93</v>
      </c>
      <c r="CF49" s="242">
        <v>37</v>
      </c>
      <c r="CG49" s="159">
        <f>AL49+AO49+AR49+AU49+AX49</f>
        <v>18</v>
      </c>
      <c r="CH49" s="163">
        <v>41</v>
      </c>
      <c r="CI49" s="75">
        <f>BA49+BD49+BG49+BJ49+BM49</f>
        <v>0</v>
      </c>
      <c r="CJ49" s="192"/>
    </row>
    <row r="50" spans="1:88" x14ac:dyDescent="0.4">
      <c r="A50" s="1">
        <v>47</v>
      </c>
      <c r="B50" s="1">
        <v>45</v>
      </c>
      <c r="C50" s="2" t="s">
        <v>3</v>
      </c>
      <c r="D50" s="4">
        <v>19</v>
      </c>
      <c r="E50" s="4">
        <v>18</v>
      </c>
      <c r="F50" s="4" t="s">
        <v>101</v>
      </c>
      <c r="G50" s="14" t="s">
        <v>92</v>
      </c>
      <c r="H50" s="3">
        <f>AO50+AR50+AU50+AX50+BA50+BD50+BG50+BJ50+BM50+BP50+BS50+BV50+BY50+CB50</f>
        <v>305</v>
      </c>
      <c r="I50" s="6">
        <f>(H50/4)</f>
        <v>76.25</v>
      </c>
      <c r="J50" s="301" t="str">
        <f>T50</f>
        <v xml:space="preserve"> </v>
      </c>
      <c r="K50" s="283"/>
      <c r="L50" s="279"/>
      <c r="M50" s="318" t="s">
        <v>22</v>
      </c>
      <c r="N50" s="321"/>
      <c r="O50" s="318"/>
      <c r="P50" s="305" t="s">
        <v>22</v>
      </c>
      <c r="Q50" s="307"/>
      <c r="R50" s="305"/>
      <c r="S50" s="286" t="s">
        <v>22</v>
      </c>
      <c r="T50" s="285" t="s">
        <v>22</v>
      </c>
      <c r="U50" s="286" t="s">
        <v>22</v>
      </c>
      <c r="V50" s="269" t="s">
        <v>22</v>
      </c>
      <c r="W50" s="272" t="s">
        <v>22</v>
      </c>
      <c r="X50" s="269"/>
      <c r="Y50" s="252" t="s">
        <v>22</v>
      </c>
      <c r="Z50" s="262"/>
      <c r="AA50" s="252"/>
      <c r="AB50" s="243"/>
      <c r="AC50" s="244"/>
      <c r="AD50" s="243" t="s">
        <v>22</v>
      </c>
      <c r="AE50" s="238" t="s">
        <v>22</v>
      </c>
      <c r="AF50" s="239" t="s">
        <v>22</v>
      </c>
      <c r="AG50" s="238" t="s">
        <v>22</v>
      </c>
      <c r="AH50" s="225"/>
      <c r="AI50" s="234"/>
      <c r="AJ50" s="225" t="s">
        <v>22</v>
      </c>
      <c r="AK50" s="211"/>
      <c r="AL50" s="214"/>
      <c r="AM50" s="211"/>
      <c r="AN50" s="194"/>
      <c r="AO50" s="199"/>
      <c r="AP50" s="195"/>
      <c r="AQ50" s="171" t="s">
        <v>22</v>
      </c>
      <c r="AR50" s="172"/>
      <c r="AS50" s="171"/>
      <c r="AT50" s="164" t="s">
        <v>22</v>
      </c>
      <c r="AU50" s="166"/>
      <c r="AV50" s="165" t="s">
        <v>22</v>
      </c>
      <c r="AW50" s="153"/>
      <c r="AX50" s="151"/>
      <c r="AY50" s="156"/>
      <c r="AZ50" s="205" t="s">
        <v>22</v>
      </c>
      <c r="BA50" s="141"/>
      <c r="BB50" s="144" t="s">
        <v>22</v>
      </c>
      <c r="BC50" s="132"/>
      <c r="BD50" s="138"/>
      <c r="BE50" s="139"/>
      <c r="BF50" s="116"/>
      <c r="BG50" s="117"/>
      <c r="BH50" s="118"/>
      <c r="BI50" s="96"/>
      <c r="BJ50" s="100"/>
      <c r="BK50" s="96"/>
      <c r="BL50" s="86"/>
      <c r="BM50" s="80"/>
      <c r="BN50" s="86"/>
      <c r="BO50" s="68" t="s">
        <v>76</v>
      </c>
      <c r="BP50" s="123">
        <v>48</v>
      </c>
      <c r="BQ50" s="125">
        <v>23</v>
      </c>
      <c r="BR50" s="63" t="s">
        <v>109</v>
      </c>
      <c r="BS50" s="54">
        <v>111</v>
      </c>
      <c r="BT50" s="57">
        <v>9</v>
      </c>
      <c r="BU50" s="250" t="s">
        <v>20</v>
      </c>
      <c r="BV50" s="60">
        <v>80</v>
      </c>
      <c r="BW50" s="251">
        <v>11</v>
      </c>
      <c r="BX50" s="27" t="s">
        <v>93</v>
      </c>
      <c r="BY50" s="31">
        <v>66</v>
      </c>
      <c r="BZ50" s="32">
        <v>15</v>
      </c>
      <c r="CA50" s="28"/>
      <c r="CB50" s="28"/>
      <c r="CC50" s="28"/>
      <c r="CD50" s="14" t="s">
        <v>92</v>
      </c>
      <c r="CE50" s="75">
        <f>Z50+AC50+AI50</f>
        <v>0</v>
      </c>
      <c r="CF50" s="75"/>
      <c r="CG50" s="159">
        <f>AL50+AO50+AR50+AU50+AX50</f>
        <v>0</v>
      </c>
      <c r="CH50" s="208"/>
      <c r="CI50" s="75">
        <f>BA50+BD50+BG50+BJ50+BM50</f>
        <v>0</v>
      </c>
      <c r="CJ50" s="191"/>
    </row>
    <row r="51" spans="1:88" x14ac:dyDescent="0.4">
      <c r="A51" s="1">
        <v>48</v>
      </c>
      <c r="B51" s="1">
        <v>46</v>
      </c>
      <c r="C51" s="2" t="s">
        <v>3</v>
      </c>
      <c r="D51" s="4">
        <v>21</v>
      </c>
      <c r="E51" s="4">
        <v>20</v>
      </c>
      <c r="F51" s="4" t="s">
        <v>101</v>
      </c>
      <c r="G51" s="14" t="s">
        <v>132</v>
      </c>
      <c r="H51" s="3">
        <f>AO51+AR51+AU51+AX51+BA51+BD51+BG51+BJ51+BM51+BP51+BS51+BV51+BY51+CB51</f>
        <v>302</v>
      </c>
      <c r="I51" s="276">
        <f>(H51/4)</f>
        <v>75.5</v>
      </c>
      <c r="J51" s="301" t="str">
        <f>T51</f>
        <v xml:space="preserve"> </v>
      </c>
      <c r="K51" s="283"/>
      <c r="L51" s="279"/>
      <c r="M51" s="318" t="s">
        <v>22</v>
      </c>
      <c r="N51" s="321"/>
      <c r="O51" s="318"/>
      <c r="P51" s="305" t="s">
        <v>22</v>
      </c>
      <c r="Q51" s="307"/>
      <c r="R51" s="305"/>
      <c r="S51" s="286" t="s">
        <v>22</v>
      </c>
      <c r="T51" s="285" t="s">
        <v>22</v>
      </c>
      <c r="U51" s="286" t="s">
        <v>22</v>
      </c>
      <c r="V51" s="269" t="s">
        <v>22</v>
      </c>
      <c r="W51" s="272" t="s">
        <v>22</v>
      </c>
      <c r="X51" s="269"/>
      <c r="Y51" s="252" t="s">
        <v>22</v>
      </c>
      <c r="Z51" s="262"/>
      <c r="AA51" s="252"/>
      <c r="AB51" s="243"/>
      <c r="AC51" s="244"/>
      <c r="AD51" s="243" t="s">
        <v>22</v>
      </c>
      <c r="AE51" s="238" t="s">
        <v>22</v>
      </c>
      <c r="AF51" s="239" t="s">
        <v>22</v>
      </c>
      <c r="AG51" s="238" t="s">
        <v>22</v>
      </c>
      <c r="AH51" s="225"/>
      <c r="AI51" s="234"/>
      <c r="AJ51" s="225" t="s">
        <v>22</v>
      </c>
      <c r="AK51" s="211"/>
      <c r="AL51" s="214"/>
      <c r="AM51" s="211"/>
      <c r="AN51" s="194"/>
      <c r="AO51" s="199"/>
      <c r="AP51" s="195"/>
      <c r="AQ51" s="171" t="s">
        <v>22</v>
      </c>
      <c r="AR51" s="172"/>
      <c r="AS51" s="171"/>
      <c r="AT51" s="164" t="s">
        <v>22</v>
      </c>
      <c r="AU51" s="166"/>
      <c r="AV51" s="165" t="s">
        <v>22</v>
      </c>
      <c r="AW51" s="154"/>
      <c r="AX51" s="151"/>
      <c r="AY51" s="157"/>
      <c r="AZ51" s="143" t="s">
        <v>58</v>
      </c>
      <c r="BA51" s="141">
        <v>0</v>
      </c>
      <c r="BB51" s="144" t="s">
        <v>62</v>
      </c>
      <c r="BC51" s="132" t="s">
        <v>6</v>
      </c>
      <c r="BD51" s="206">
        <v>112</v>
      </c>
      <c r="BE51" s="139">
        <v>4</v>
      </c>
      <c r="BF51" s="116" t="s">
        <v>28</v>
      </c>
      <c r="BG51" s="367">
        <v>114</v>
      </c>
      <c r="BH51" s="370">
        <v>4</v>
      </c>
      <c r="BI51" s="96" t="s">
        <v>22</v>
      </c>
      <c r="BJ51" s="100"/>
      <c r="BK51" s="96"/>
      <c r="BL51" s="87" t="s">
        <v>93</v>
      </c>
      <c r="BM51" s="81">
        <v>76</v>
      </c>
      <c r="BN51" s="87">
        <v>18</v>
      </c>
      <c r="BO51" s="51"/>
      <c r="BP51" s="51"/>
      <c r="BQ51" s="51"/>
      <c r="BR51" s="259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14" t="s">
        <v>132</v>
      </c>
      <c r="CE51" s="75">
        <f>Z51+AC51+AI51</f>
        <v>0</v>
      </c>
      <c r="CF51" s="75"/>
      <c r="CG51" s="159">
        <f>AL51+AO51+AR51+AU51+AX51</f>
        <v>0</v>
      </c>
      <c r="CH51" s="208"/>
      <c r="CI51" s="75">
        <f>BA51+BD51+BG51+BJ51+BM51</f>
        <v>302</v>
      </c>
      <c r="CJ51" s="191">
        <v>17</v>
      </c>
    </row>
    <row r="52" spans="1:88" x14ac:dyDescent="0.4">
      <c r="A52" s="1">
        <v>49</v>
      </c>
      <c r="B52" s="1">
        <v>47</v>
      </c>
      <c r="C52" s="2" t="s">
        <v>3</v>
      </c>
      <c r="D52" s="4">
        <v>39</v>
      </c>
      <c r="E52" s="4">
        <v>37</v>
      </c>
      <c r="F52" s="4" t="s">
        <v>101</v>
      </c>
      <c r="G52" s="14" t="s">
        <v>15</v>
      </c>
      <c r="H52" s="3">
        <f>AO52+AR52+AU52+AX52+BA52+BD52+BG52+BJ52+BM52+BP52+BS52+BV52+BY52+CB52</f>
        <v>299.5</v>
      </c>
      <c r="I52" s="276">
        <f>(H52/5)</f>
        <v>59.9</v>
      </c>
      <c r="J52" s="301" t="str">
        <f>T52</f>
        <v xml:space="preserve"> </v>
      </c>
      <c r="K52" s="283"/>
      <c r="L52" s="279"/>
      <c r="M52" s="318" t="s">
        <v>22</v>
      </c>
      <c r="N52" s="321"/>
      <c r="O52" s="318"/>
      <c r="P52" s="305" t="s">
        <v>22</v>
      </c>
      <c r="Q52" s="307"/>
      <c r="R52" s="305"/>
      <c r="S52" s="286" t="s">
        <v>22</v>
      </c>
      <c r="T52" s="285" t="s">
        <v>22</v>
      </c>
      <c r="U52" s="286" t="s">
        <v>22</v>
      </c>
      <c r="V52" s="269" t="s">
        <v>22</v>
      </c>
      <c r="W52" s="272" t="s">
        <v>22</v>
      </c>
      <c r="X52" s="269"/>
      <c r="Y52" s="252" t="s">
        <v>22</v>
      </c>
      <c r="Z52" s="262"/>
      <c r="AA52" s="252"/>
      <c r="AB52" s="243"/>
      <c r="AC52" s="244"/>
      <c r="AD52" s="243" t="s">
        <v>22</v>
      </c>
      <c r="AE52" s="238" t="s">
        <v>22</v>
      </c>
      <c r="AF52" s="239" t="s">
        <v>22</v>
      </c>
      <c r="AG52" s="238" t="s">
        <v>22</v>
      </c>
      <c r="AH52" s="225"/>
      <c r="AI52" s="234"/>
      <c r="AJ52" s="225" t="s">
        <v>22</v>
      </c>
      <c r="AK52" s="211"/>
      <c r="AL52" s="214"/>
      <c r="AM52" s="211"/>
      <c r="AN52" s="194"/>
      <c r="AO52" s="199"/>
      <c r="AP52" s="195"/>
      <c r="AQ52" s="171" t="s">
        <v>22</v>
      </c>
      <c r="AR52" s="172"/>
      <c r="AS52" s="171"/>
      <c r="AT52" s="164" t="s">
        <v>22</v>
      </c>
      <c r="AU52" s="166"/>
      <c r="AV52" s="165" t="s">
        <v>22</v>
      </c>
      <c r="AW52" s="154"/>
      <c r="AX52" s="151"/>
      <c r="AY52" s="157"/>
      <c r="AZ52" s="143" t="s">
        <v>22</v>
      </c>
      <c r="BA52" s="141"/>
      <c r="BB52" s="144" t="s">
        <v>22</v>
      </c>
      <c r="BC52" s="132"/>
      <c r="BD52" s="138"/>
      <c r="BE52" s="139"/>
      <c r="BF52" s="116"/>
      <c r="BG52" s="117"/>
      <c r="BH52" s="118"/>
      <c r="BI52" s="96"/>
      <c r="BJ52" s="100"/>
      <c r="BK52" s="96"/>
      <c r="BL52" s="86"/>
      <c r="BM52" s="80"/>
      <c r="BN52" s="86"/>
      <c r="BO52" s="68" t="s">
        <v>11</v>
      </c>
      <c r="BP52" s="123">
        <v>147</v>
      </c>
      <c r="BQ52" s="125">
        <v>3</v>
      </c>
      <c r="BR52" s="373" t="s">
        <v>45</v>
      </c>
      <c r="BS52" s="374">
        <v>21.5</v>
      </c>
      <c r="BT52" s="373" t="s">
        <v>64</v>
      </c>
      <c r="BU52" s="375" t="s">
        <v>91</v>
      </c>
      <c r="BV52" s="376">
        <v>98</v>
      </c>
      <c r="BW52" s="377">
        <v>6</v>
      </c>
      <c r="BX52" s="380" t="s">
        <v>50</v>
      </c>
      <c r="BY52" s="381">
        <v>12</v>
      </c>
      <c r="BZ52" s="383" t="s">
        <v>62</v>
      </c>
      <c r="CA52" s="384" t="s">
        <v>61</v>
      </c>
      <c r="CB52" s="385">
        <v>21</v>
      </c>
      <c r="CC52" s="387" t="s">
        <v>65</v>
      </c>
      <c r="CD52" s="14" t="s">
        <v>15</v>
      </c>
      <c r="CE52" s="75">
        <f>Z52+AC52+AI52</f>
        <v>0</v>
      </c>
      <c r="CF52" s="75"/>
      <c r="CG52" s="159">
        <f>AL52+AO52+AR52+AU52+AX52</f>
        <v>0</v>
      </c>
      <c r="CH52" s="208"/>
      <c r="CI52" s="75">
        <f>BA52+BD52+BG52+BJ52+BM52</f>
        <v>0</v>
      </c>
      <c r="CJ52" s="191"/>
    </row>
    <row r="53" spans="1:88" x14ac:dyDescent="0.4">
      <c r="A53" s="1">
        <v>50</v>
      </c>
      <c r="B53" s="1">
        <v>48</v>
      </c>
      <c r="C53" s="2" t="s">
        <v>3</v>
      </c>
      <c r="D53" s="4">
        <v>54</v>
      </c>
      <c r="E53" s="4">
        <v>52</v>
      </c>
      <c r="F53" s="4" t="s">
        <v>101</v>
      </c>
      <c r="G53" s="14" t="s">
        <v>59</v>
      </c>
      <c r="H53" s="3">
        <f>AI53+AL53+AO53+AR53+AU53+AX53+BA53+BD53+BG53+BJ53+BM53+BP53+BS53+BV53+BY53+CB53</f>
        <v>295.5</v>
      </c>
      <c r="I53" s="276">
        <f>(H53/6)</f>
        <v>49.25</v>
      </c>
      <c r="J53" s="301" t="str">
        <f>T53</f>
        <v xml:space="preserve"> </v>
      </c>
      <c r="K53" s="283"/>
      <c r="L53" s="279"/>
      <c r="M53" s="318" t="s">
        <v>22</v>
      </c>
      <c r="N53" s="321"/>
      <c r="O53" s="318"/>
      <c r="P53" s="305" t="s">
        <v>22</v>
      </c>
      <c r="Q53" s="307"/>
      <c r="R53" s="305"/>
      <c r="S53" s="286" t="s">
        <v>22</v>
      </c>
      <c r="T53" s="285" t="s">
        <v>22</v>
      </c>
      <c r="U53" s="286" t="s">
        <v>22</v>
      </c>
      <c r="V53" s="269" t="s">
        <v>22</v>
      </c>
      <c r="W53" s="272" t="s">
        <v>22</v>
      </c>
      <c r="X53" s="269"/>
      <c r="Y53" s="252" t="s">
        <v>22</v>
      </c>
      <c r="Z53" s="262"/>
      <c r="AA53" s="252"/>
      <c r="AB53" s="243"/>
      <c r="AC53" s="244"/>
      <c r="AD53" s="243" t="s">
        <v>22</v>
      </c>
      <c r="AE53" s="238" t="s">
        <v>22</v>
      </c>
      <c r="AF53" s="239" t="s">
        <v>22</v>
      </c>
      <c r="AG53" s="238" t="s">
        <v>22</v>
      </c>
      <c r="AH53" s="225"/>
      <c r="AI53" s="234"/>
      <c r="AJ53" s="225" t="s">
        <v>22</v>
      </c>
      <c r="AK53" s="211"/>
      <c r="AL53" s="214"/>
      <c r="AM53" s="211"/>
      <c r="AN53" s="194"/>
      <c r="AO53" s="199"/>
      <c r="AP53" s="195"/>
      <c r="AQ53" s="171"/>
      <c r="AR53" s="172"/>
      <c r="AS53" s="171"/>
      <c r="AT53" s="164" t="s">
        <v>22</v>
      </c>
      <c r="AU53" s="167"/>
      <c r="AV53" s="165" t="s">
        <v>22</v>
      </c>
      <c r="AW53" s="154"/>
      <c r="AX53" s="151"/>
      <c r="AY53" s="157"/>
      <c r="AZ53" s="143" t="s">
        <v>22</v>
      </c>
      <c r="BA53" s="141"/>
      <c r="BB53" s="144" t="s">
        <v>22</v>
      </c>
      <c r="BC53" s="132"/>
      <c r="BD53" s="138"/>
      <c r="BE53" s="139"/>
      <c r="BF53" s="116"/>
      <c r="BG53" s="117"/>
      <c r="BH53" s="118"/>
      <c r="BI53" s="96" t="s">
        <v>93</v>
      </c>
      <c r="BJ53" s="265">
        <v>48</v>
      </c>
      <c r="BK53" s="266">
        <v>22</v>
      </c>
      <c r="BL53" s="86" t="s">
        <v>127</v>
      </c>
      <c r="BM53" s="267">
        <v>59</v>
      </c>
      <c r="BN53" s="268">
        <v>25</v>
      </c>
      <c r="BO53" s="68"/>
      <c r="BP53" s="64"/>
      <c r="BQ53" s="68"/>
      <c r="BR53" s="373" t="s">
        <v>26</v>
      </c>
      <c r="BS53" s="374">
        <v>16.5</v>
      </c>
      <c r="BT53" s="373" t="s">
        <v>99</v>
      </c>
      <c r="BU53" s="375" t="s">
        <v>11</v>
      </c>
      <c r="BV53" s="376">
        <v>73</v>
      </c>
      <c r="BW53" s="377">
        <v>13</v>
      </c>
      <c r="BX53" s="379" t="s">
        <v>84</v>
      </c>
      <c r="BY53" s="381">
        <v>77</v>
      </c>
      <c r="BZ53" s="382">
        <v>11</v>
      </c>
      <c r="CA53" s="384" t="s">
        <v>60</v>
      </c>
      <c r="CB53" s="385">
        <v>22</v>
      </c>
      <c r="CC53" s="386" t="s">
        <v>44</v>
      </c>
      <c r="CD53" s="14" t="s">
        <v>59</v>
      </c>
      <c r="CE53" s="75">
        <f>Z53+AC53+AI53</f>
        <v>0</v>
      </c>
      <c r="CF53" s="75"/>
      <c r="CG53" s="159">
        <f>AL53+AO53+AR53+AU53+AX53</f>
        <v>0</v>
      </c>
      <c r="CH53" s="208"/>
      <c r="CI53" s="75">
        <f>BA53+BD53+BG53+BJ53+BM53</f>
        <v>107</v>
      </c>
      <c r="CJ53" s="106">
        <v>40</v>
      </c>
    </row>
    <row r="54" spans="1:88" x14ac:dyDescent="0.4">
      <c r="A54" s="1">
        <v>51</v>
      </c>
      <c r="B54" s="1">
        <v>50</v>
      </c>
      <c r="C54" s="2" t="s">
        <v>3</v>
      </c>
      <c r="D54" s="4">
        <v>27</v>
      </c>
      <c r="E54" s="4">
        <v>27</v>
      </c>
      <c r="F54" s="4" t="s">
        <v>102</v>
      </c>
      <c r="G54" s="14" t="s">
        <v>147</v>
      </c>
      <c r="H54" s="3">
        <f>AC54+AF54+AI54+AL54+AO54+AR54+AU54+AX54+BA54+BD54+BG54+BJ54+BM54+BP54+BS54+BV54+BY54+CB54</f>
        <v>281</v>
      </c>
      <c r="I54" s="276">
        <f>(H54/4)</f>
        <v>70.25</v>
      </c>
      <c r="J54" s="301" t="str">
        <f>T54</f>
        <v xml:space="preserve"> </v>
      </c>
      <c r="K54" s="283"/>
      <c r="L54" s="278"/>
      <c r="M54" s="318" t="s">
        <v>22</v>
      </c>
      <c r="N54" s="321"/>
      <c r="O54" s="318"/>
      <c r="P54" s="305" t="s">
        <v>22</v>
      </c>
      <c r="Q54" s="307"/>
      <c r="R54" s="305"/>
      <c r="S54" s="286" t="s">
        <v>22</v>
      </c>
      <c r="T54" s="285" t="s">
        <v>22</v>
      </c>
      <c r="U54" s="286" t="s">
        <v>22</v>
      </c>
      <c r="V54" s="269" t="s">
        <v>22</v>
      </c>
      <c r="W54" s="272" t="s">
        <v>22</v>
      </c>
      <c r="X54" s="269"/>
      <c r="Y54" s="252" t="s">
        <v>22</v>
      </c>
      <c r="Z54" s="262"/>
      <c r="AA54" s="252"/>
      <c r="AB54" s="243" t="s">
        <v>22</v>
      </c>
      <c r="AC54" s="244"/>
      <c r="AD54" s="243" t="s">
        <v>22</v>
      </c>
      <c r="AE54" s="238" t="s">
        <v>85</v>
      </c>
      <c r="AF54" s="239">
        <v>83</v>
      </c>
      <c r="AG54" s="238">
        <v>12</v>
      </c>
      <c r="AH54" s="225" t="s">
        <v>82</v>
      </c>
      <c r="AI54" s="234">
        <v>60</v>
      </c>
      <c r="AJ54" s="225">
        <v>20</v>
      </c>
      <c r="AK54" s="213"/>
      <c r="AL54" s="214"/>
      <c r="AM54" s="211"/>
      <c r="AN54" s="194"/>
      <c r="AO54" s="199"/>
      <c r="AP54" s="195"/>
      <c r="AQ54" s="171" t="s">
        <v>22</v>
      </c>
      <c r="AR54" s="172"/>
      <c r="AS54" s="171"/>
      <c r="AT54" s="164" t="s">
        <v>53</v>
      </c>
      <c r="AU54" s="167">
        <v>57</v>
      </c>
      <c r="AV54" s="165">
        <v>22</v>
      </c>
      <c r="AW54" s="154"/>
      <c r="AX54" s="151"/>
      <c r="AY54" s="157"/>
      <c r="AZ54" s="143" t="s">
        <v>22</v>
      </c>
      <c r="BA54" s="141"/>
      <c r="BB54" s="144" t="s">
        <v>22</v>
      </c>
      <c r="BC54" s="132"/>
      <c r="BD54" s="206"/>
      <c r="BE54" s="139"/>
      <c r="BF54" s="256" t="s">
        <v>11</v>
      </c>
      <c r="BG54" s="257">
        <v>81</v>
      </c>
      <c r="BH54" s="258">
        <v>18</v>
      </c>
      <c r="BI54" s="259"/>
      <c r="BJ54" s="259"/>
      <c r="BK54" s="259"/>
      <c r="BL54" s="51"/>
      <c r="BM54" s="51"/>
      <c r="BN54" s="51"/>
      <c r="BO54" s="51"/>
      <c r="BP54" s="51"/>
      <c r="BQ54" s="51"/>
      <c r="BR54" s="347"/>
      <c r="BS54" s="347"/>
      <c r="BT54" s="347"/>
      <c r="BU54" s="347"/>
      <c r="BV54" s="347"/>
      <c r="BW54" s="347"/>
      <c r="BX54" s="347"/>
      <c r="BY54" s="347"/>
      <c r="BZ54" s="347"/>
      <c r="CA54" s="347"/>
      <c r="CB54" s="347"/>
      <c r="CC54" s="347"/>
      <c r="CD54" s="14" t="s">
        <v>147</v>
      </c>
      <c r="CE54" s="75">
        <f>Z54+AC54+AI54+AF54</f>
        <v>143</v>
      </c>
      <c r="CF54" s="242">
        <v>32</v>
      </c>
      <c r="CG54" s="159">
        <f>AL54+AO54+AR54+AU54+AX54</f>
        <v>57</v>
      </c>
      <c r="CH54" s="163">
        <v>37</v>
      </c>
      <c r="CI54" s="75">
        <f>BA54+BD54+BG54+BJ54+BM54</f>
        <v>81</v>
      </c>
      <c r="CJ54" s="106">
        <v>45</v>
      </c>
    </row>
    <row r="55" spans="1:88" x14ac:dyDescent="0.4">
      <c r="A55" s="1">
        <v>52</v>
      </c>
      <c r="B55" s="1">
        <v>51</v>
      </c>
      <c r="C55" s="2" t="s">
        <v>3</v>
      </c>
      <c r="D55" s="4">
        <v>36</v>
      </c>
      <c r="E55" s="4">
        <v>34</v>
      </c>
      <c r="F55" s="4" t="s">
        <v>101</v>
      </c>
      <c r="G55" s="14" t="s">
        <v>90</v>
      </c>
      <c r="H55" s="3">
        <f>AO55+AR55+AU55+AX55+BA55+BD55+BG55+BJ55+BM55+BP55+BS55+BV55+BY55+CB55</f>
        <v>249</v>
      </c>
      <c r="I55" s="6">
        <f>(H55/4)</f>
        <v>62.25</v>
      </c>
      <c r="J55" s="301" t="str">
        <f>T55</f>
        <v xml:space="preserve"> </v>
      </c>
      <c r="K55" s="283"/>
      <c r="L55" s="279"/>
      <c r="M55" s="318" t="s">
        <v>22</v>
      </c>
      <c r="N55" s="321"/>
      <c r="O55" s="318"/>
      <c r="P55" s="305" t="s">
        <v>22</v>
      </c>
      <c r="Q55" s="307"/>
      <c r="R55" s="305"/>
      <c r="S55" s="286" t="s">
        <v>22</v>
      </c>
      <c r="T55" s="285" t="s">
        <v>22</v>
      </c>
      <c r="U55" s="286" t="s">
        <v>22</v>
      </c>
      <c r="V55" s="269" t="s">
        <v>22</v>
      </c>
      <c r="W55" s="272" t="s">
        <v>22</v>
      </c>
      <c r="X55" s="269"/>
      <c r="Y55" s="252" t="s">
        <v>22</v>
      </c>
      <c r="Z55" s="262"/>
      <c r="AA55" s="252"/>
      <c r="AB55" s="243"/>
      <c r="AC55" s="244"/>
      <c r="AD55" s="243" t="s">
        <v>22</v>
      </c>
      <c r="AE55" s="238" t="s">
        <v>22</v>
      </c>
      <c r="AF55" s="239" t="s">
        <v>22</v>
      </c>
      <c r="AG55" s="238" t="s">
        <v>22</v>
      </c>
      <c r="AH55" s="227"/>
      <c r="AI55" s="235"/>
      <c r="AJ55" s="225" t="s">
        <v>22</v>
      </c>
      <c r="AK55" s="213"/>
      <c r="AL55" s="214"/>
      <c r="AM55" s="211"/>
      <c r="AN55" s="194"/>
      <c r="AO55" s="199"/>
      <c r="AP55" s="195"/>
      <c r="AQ55" s="171" t="s">
        <v>22</v>
      </c>
      <c r="AR55" s="172"/>
      <c r="AS55" s="171"/>
      <c r="AT55" s="164" t="s">
        <v>22</v>
      </c>
      <c r="AU55" s="166"/>
      <c r="AV55" s="165" t="s">
        <v>22</v>
      </c>
      <c r="AW55" s="153"/>
      <c r="AX55" s="150"/>
      <c r="AY55" s="155"/>
      <c r="AZ55" s="142" t="s">
        <v>22</v>
      </c>
      <c r="BA55" s="128"/>
      <c r="BB55" s="144" t="s">
        <v>22</v>
      </c>
      <c r="BC55" s="130"/>
      <c r="BD55" s="135"/>
      <c r="BE55" s="139"/>
      <c r="BF55" s="110"/>
      <c r="BG55" s="111"/>
      <c r="BH55" s="112"/>
      <c r="BI55" s="94"/>
      <c r="BJ55" s="98"/>
      <c r="BK55" s="94"/>
      <c r="BL55" s="86" t="s">
        <v>17</v>
      </c>
      <c r="BM55" s="80">
        <v>11</v>
      </c>
      <c r="BN55" s="86" t="s">
        <v>117</v>
      </c>
      <c r="BO55" s="312" t="s">
        <v>78</v>
      </c>
      <c r="BP55" s="65">
        <v>57</v>
      </c>
      <c r="BQ55" s="69">
        <v>19</v>
      </c>
      <c r="BR55" s="373"/>
      <c r="BS55" s="331"/>
      <c r="BT55" s="373"/>
      <c r="BU55" s="410" t="s">
        <v>72</v>
      </c>
      <c r="BV55" s="358">
        <v>56</v>
      </c>
      <c r="BW55" s="412">
        <v>19</v>
      </c>
      <c r="BX55" s="380" t="s">
        <v>91</v>
      </c>
      <c r="BY55" s="413">
        <v>125</v>
      </c>
      <c r="BZ55" s="383">
        <v>3</v>
      </c>
      <c r="CA55" s="415"/>
      <c r="CB55" s="415"/>
      <c r="CC55" s="415"/>
      <c r="CD55" s="14" t="s">
        <v>90</v>
      </c>
      <c r="CE55" s="75">
        <f>Z55+AC55+AI55</f>
        <v>0</v>
      </c>
      <c r="CF55" s="75"/>
      <c r="CG55" s="159">
        <f>AL55+AO55+AR55+AU55+AX55</f>
        <v>0</v>
      </c>
      <c r="CH55" s="208"/>
      <c r="CI55" s="75">
        <f>BA55+BD55+BG55+BJ55+BM55</f>
        <v>11</v>
      </c>
      <c r="CJ55" s="191">
        <v>49</v>
      </c>
    </row>
    <row r="56" spans="1:88" x14ac:dyDescent="0.4">
      <c r="A56" s="1">
        <v>53</v>
      </c>
      <c r="B56" s="1">
        <v>53</v>
      </c>
      <c r="C56" s="2" t="s">
        <v>102</v>
      </c>
      <c r="D56" s="4">
        <v>41</v>
      </c>
      <c r="E56" s="4">
        <v>39</v>
      </c>
      <c r="F56" s="4" t="s">
        <v>101</v>
      </c>
      <c r="G56" s="14" t="s">
        <v>111</v>
      </c>
      <c r="H56" s="3">
        <f>AI56+AL56+AO56+AR56+AU56+AX56+BA56+BD56+BG56+BJ56+BM56+BP56+BS56+BV56+BY56+CB56</f>
        <v>236.5</v>
      </c>
      <c r="I56" s="6">
        <f>(H56/4)</f>
        <v>59.125</v>
      </c>
      <c r="J56" s="301" t="str">
        <f>T56</f>
        <v xml:space="preserve"> </v>
      </c>
      <c r="K56" s="283"/>
      <c r="L56" s="279"/>
      <c r="M56" s="318" t="s">
        <v>22</v>
      </c>
      <c r="N56" s="321"/>
      <c r="O56" s="318"/>
      <c r="P56" s="305" t="s">
        <v>22</v>
      </c>
      <c r="Q56" s="307"/>
      <c r="R56" s="305"/>
      <c r="S56" s="286" t="s">
        <v>22</v>
      </c>
      <c r="T56" s="285" t="s">
        <v>22</v>
      </c>
      <c r="U56" s="286" t="s">
        <v>22</v>
      </c>
      <c r="V56" s="269" t="s">
        <v>22</v>
      </c>
      <c r="W56" s="272" t="s">
        <v>22</v>
      </c>
      <c r="X56" s="269"/>
      <c r="Y56" s="252" t="s">
        <v>22</v>
      </c>
      <c r="Z56" s="262"/>
      <c r="AA56" s="252"/>
      <c r="AB56" s="243"/>
      <c r="AC56" s="244"/>
      <c r="AD56" s="243" t="s">
        <v>22</v>
      </c>
      <c r="AE56" s="238" t="s">
        <v>22</v>
      </c>
      <c r="AF56" s="239" t="s">
        <v>22</v>
      </c>
      <c r="AG56" s="238" t="s">
        <v>22</v>
      </c>
      <c r="AH56" s="227"/>
      <c r="AI56" s="235"/>
      <c r="AJ56" s="225" t="s">
        <v>22</v>
      </c>
      <c r="AK56" s="213"/>
      <c r="AL56" s="214"/>
      <c r="AM56" s="211"/>
      <c r="AN56" s="194"/>
      <c r="AO56" s="199"/>
      <c r="AP56" s="195"/>
      <c r="AQ56" s="171"/>
      <c r="AR56" s="172"/>
      <c r="AS56" s="171"/>
      <c r="AT56" s="164" t="s">
        <v>22</v>
      </c>
      <c r="AU56" s="166"/>
      <c r="AV56" s="165" t="s">
        <v>22</v>
      </c>
      <c r="AW56" s="153"/>
      <c r="AX56" s="150"/>
      <c r="AY56" s="155"/>
      <c r="AZ56" s="142" t="s">
        <v>22</v>
      </c>
      <c r="BA56" s="128"/>
      <c r="BB56" s="144" t="s">
        <v>22</v>
      </c>
      <c r="BC56" s="130"/>
      <c r="BD56" s="135"/>
      <c r="BE56" s="139"/>
      <c r="BF56" s="110"/>
      <c r="BG56" s="111"/>
      <c r="BH56" s="112"/>
      <c r="BI56" s="94" t="s">
        <v>11</v>
      </c>
      <c r="BJ56" s="98">
        <v>21.5</v>
      </c>
      <c r="BK56" s="94" t="s">
        <v>65</v>
      </c>
      <c r="BL56" s="87" t="s">
        <v>84</v>
      </c>
      <c r="BM56" s="81">
        <v>103</v>
      </c>
      <c r="BN56" s="87">
        <v>10</v>
      </c>
      <c r="BO56" s="312" t="s">
        <v>28</v>
      </c>
      <c r="BP56" s="65">
        <v>87</v>
      </c>
      <c r="BQ56" s="69">
        <v>13</v>
      </c>
      <c r="BR56" s="373" t="s">
        <v>103</v>
      </c>
      <c r="BS56" s="374">
        <v>25</v>
      </c>
      <c r="BT56" s="373" t="s">
        <v>44</v>
      </c>
      <c r="BU56" s="410" t="s">
        <v>22</v>
      </c>
      <c r="BV56" s="358"/>
      <c r="BW56" s="358"/>
      <c r="BX56" s="347"/>
      <c r="BY56" s="347"/>
      <c r="BZ56" s="347"/>
      <c r="CA56" s="347"/>
      <c r="CB56" s="347"/>
      <c r="CC56" s="347"/>
      <c r="CD56" s="14" t="s">
        <v>111</v>
      </c>
      <c r="CE56" s="75">
        <f>Z56+AC56+AI56</f>
        <v>0</v>
      </c>
      <c r="CF56" s="75"/>
      <c r="CG56" s="159">
        <f>AL56+AO56+AR56+AU56+AX56</f>
        <v>0</v>
      </c>
      <c r="CH56" s="208"/>
      <c r="CI56" s="75">
        <f>BA56+BD56+BG56+BJ56+BM56</f>
        <v>124.5</v>
      </c>
      <c r="CJ56" s="191">
        <v>38</v>
      </c>
    </row>
    <row r="57" spans="1:88" x14ac:dyDescent="0.4">
      <c r="A57" s="1">
        <v>54</v>
      </c>
      <c r="B57" s="1">
        <v>54</v>
      </c>
      <c r="C57" s="2" t="s">
        <v>102</v>
      </c>
      <c r="D57" s="4">
        <v>20</v>
      </c>
      <c r="E57" s="4">
        <v>19</v>
      </c>
      <c r="F57" s="4" t="s">
        <v>101</v>
      </c>
      <c r="G57" s="14" t="s">
        <v>145</v>
      </c>
      <c r="H57" s="3">
        <f>AI57+AL57+AO57+AR57+AU57+AX57+BA57+BD57+BG57+BJ57+BM57+BP57+BS57+BV57+BY57+CB57</f>
        <v>229</v>
      </c>
      <c r="I57" s="6">
        <f>(H57/3)</f>
        <v>76.333333333333329</v>
      </c>
      <c r="J57" s="301" t="str">
        <f>T57</f>
        <v xml:space="preserve"> </v>
      </c>
      <c r="K57" s="283"/>
      <c r="L57" s="279"/>
      <c r="M57" s="318" t="s">
        <v>22</v>
      </c>
      <c r="N57" s="321"/>
      <c r="O57" s="318"/>
      <c r="P57" s="305" t="s">
        <v>22</v>
      </c>
      <c r="Q57" s="307"/>
      <c r="R57" s="305"/>
      <c r="S57" s="286" t="s">
        <v>22</v>
      </c>
      <c r="T57" s="285" t="s">
        <v>22</v>
      </c>
      <c r="U57" s="286" t="s">
        <v>22</v>
      </c>
      <c r="V57" s="269" t="s">
        <v>22</v>
      </c>
      <c r="W57" s="272" t="s">
        <v>22</v>
      </c>
      <c r="X57" s="269"/>
      <c r="Y57" s="252" t="s">
        <v>22</v>
      </c>
      <c r="Z57" s="262"/>
      <c r="AA57" s="252"/>
      <c r="AB57" s="243"/>
      <c r="AC57" s="244"/>
      <c r="AD57" s="243" t="s">
        <v>22</v>
      </c>
      <c r="AE57" s="238" t="s">
        <v>22</v>
      </c>
      <c r="AF57" s="239" t="s">
        <v>22</v>
      </c>
      <c r="AG57" s="238" t="s">
        <v>22</v>
      </c>
      <c r="AH57" s="227"/>
      <c r="AI57" s="235"/>
      <c r="AJ57" s="225" t="s">
        <v>22</v>
      </c>
      <c r="AK57" s="213"/>
      <c r="AL57" s="214"/>
      <c r="AM57" s="211"/>
      <c r="AN57" s="194"/>
      <c r="AO57" s="199"/>
      <c r="AP57" s="195"/>
      <c r="AQ57" s="171" t="s">
        <v>22</v>
      </c>
      <c r="AR57" s="172"/>
      <c r="AS57" s="171"/>
      <c r="AT57" s="164" t="s">
        <v>22</v>
      </c>
      <c r="AU57" s="166"/>
      <c r="AV57" s="165" t="s">
        <v>22</v>
      </c>
      <c r="AW57" s="153"/>
      <c r="AX57" s="150"/>
      <c r="AY57" s="155"/>
      <c r="AZ57" s="142" t="s">
        <v>16</v>
      </c>
      <c r="BA57" s="148">
        <v>25</v>
      </c>
      <c r="BB57" s="144">
        <v>25</v>
      </c>
      <c r="BC57" s="130" t="s">
        <v>16</v>
      </c>
      <c r="BD57" s="134">
        <v>125</v>
      </c>
      <c r="BE57" s="139">
        <v>3</v>
      </c>
      <c r="BF57" s="113" t="s">
        <v>146</v>
      </c>
      <c r="BG57" s="114">
        <v>79</v>
      </c>
      <c r="BH57" s="115">
        <v>19</v>
      </c>
      <c r="BI57" s="51"/>
      <c r="BJ57" s="51"/>
      <c r="BK57" s="51"/>
      <c r="BL57" s="51"/>
      <c r="BM57" s="51"/>
      <c r="BN57" s="51"/>
      <c r="BO57" s="51"/>
      <c r="BP57" s="51"/>
      <c r="BQ57" s="51"/>
      <c r="BR57" s="347"/>
      <c r="BS57" s="347"/>
      <c r="BT57" s="347"/>
      <c r="BU57" s="347"/>
      <c r="BV57" s="347"/>
      <c r="BW57" s="347"/>
      <c r="BX57" s="347"/>
      <c r="BY57" s="347"/>
      <c r="BZ57" s="347"/>
      <c r="CA57" s="347"/>
      <c r="CB57" s="347"/>
      <c r="CC57" s="347"/>
      <c r="CD57" s="14" t="s">
        <v>145</v>
      </c>
      <c r="CE57" s="75">
        <f>Z57+AC57+AI57</f>
        <v>0</v>
      </c>
      <c r="CF57" s="75"/>
      <c r="CG57" s="159">
        <f>AL57+AO57+AR57+AU57+AX57</f>
        <v>0</v>
      </c>
      <c r="CH57" s="208"/>
      <c r="CI57" s="75">
        <f>BA57+BD57+BG57+BJ57+BM57</f>
        <v>229</v>
      </c>
      <c r="CJ57" s="191">
        <v>24</v>
      </c>
    </row>
    <row r="58" spans="1:88" x14ac:dyDescent="0.4">
      <c r="A58" s="1">
        <v>55</v>
      </c>
      <c r="B58" s="1">
        <v>55</v>
      </c>
      <c r="C58" s="2" t="s">
        <v>102</v>
      </c>
      <c r="D58" s="4">
        <v>66</v>
      </c>
      <c r="E58" s="4">
        <v>63</v>
      </c>
      <c r="F58" s="4" t="s">
        <v>101</v>
      </c>
      <c r="G58" s="14" t="s">
        <v>14</v>
      </c>
      <c r="H58" s="3">
        <f>AI58+AL58+AO58+AR58+AU58+AX58+BA58+BD58+BG58+BJ58+BM58+BP58+BS58+BV58+BY58+CB58</f>
        <v>223</v>
      </c>
      <c r="I58" s="6">
        <f>(H58/5)</f>
        <v>44.6</v>
      </c>
      <c r="J58" s="301" t="str">
        <f>T58</f>
        <v xml:space="preserve"> </v>
      </c>
      <c r="K58" s="283"/>
      <c r="L58" s="279"/>
      <c r="M58" s="318" t="s">
        <v>22</v>
      </c>
      <c r="N58" s="321"/>
      <c r="O58" s="318"/>
      <c r="P58" s="305" t="s">
        <v>22</v>
      </c>
      <c r="Q58" s="307"/>
      <c r="R58" s="305"/>
      <c r="S58" s="286" t="s">
        <v>22</v>
      </c>
      <c r="T58" s="285" t="s">
        <v>22</v>
      </c>
      <c r="U58" s="286" t="s">
        <v>22</v>
      </c>
      <c r="V58" s="269" t="s">
        <v>22</v>
      </c>
      <c r="W58" s="272" t="s">
        <v>22</v>
      </c>
      <c r="X58" s="269"/>
      <c r="Y58" s="252" t="s">
        <v>22</v>
      </c>
      <c r="Z58" s="262"/>
      <c r="AA58" s="252"/>
      <c r="AB58" s="243"/>
      <c r="AC58" s="244"/>
      <c r="AD58" s="243" t="s">
        <v>22</v>
      </c>
      <c r="AE58" s="238" t="s">
        <v>22</v>
      </c>
      <c r="AF58" s="239" t="s">
        <v>22</v>
      </c>
      <c r="AG58" s="238" t="s">
        <v>22</v>
      </c>
      <c r="AH58" s="227"/>
      <c r="AI58" s="235"/>
      <c r="AJ58" s="225" t="s">
        <v>22</v>
      </c>
      <c r="AK58" s="213"/>
      <c r="AL58" s="214"/>
      <c r="AM58" s="211"/>
      <c r="AN58" s="194"/>
      <c r="AO58" s="199"/>
      <c r="AP58" s="195"/>
      <c r="AQ58" s="171" t="s">
        <v>22</v>
      </c>
      <c r="AR58" s="172"/>
      <c r="AS58" s="171"/>
      <c r="AT58" s="164" t="s">
        <v>22</v>
      </c>
      <c r="AU58" s="166"/>
      <c r="AV58" s="165" t="s">
        <v>22</v>
      </c>
      <c r="AW58" s="153"/>
      <c r="AX58" s="150"/>
      <c r="AY58" s="155"/>
      <c r="AZ58" s="142" t="s">
        <v>22</v>
      </c>
      <c r="BA58" s="128"/>
      <c r="BB58" s="144" t="s">
        <v>22</v>
      </c>
      <c r="BC58" s="130"/>
      <c r="BD58" s="135"/>
      <c r="BE58" s="139"/>
      <c r="BF58" s="110"/>
      <c r="BG58" s="111"/>
      <c r="BH58" s="112"/>
      <c r="BI58" s="94"/>
      <c r="BJ58" s="98"/>
      <c r="BK58" s="94"/>
      <c r="BL58" s="86"/>
      <c r="BM58" s="80"/>
      <c r="BN58" s="86"/>
      <c r="BO58" s="68" t="s">
        <v>82</v>
      </c>
      <c r="BP58" s="123">
        <v>87</v>
      </c>
      <c r="BQ58" s="125">
        <v>14</v>
      </c>
      <c r="BR58" s="373" t="s">
        <v>68</v>
      </c>
      <c r="BS58" s="374">
        <v>13</v>
      </c>
      <c r="BT58" s="373" t="s">
        <v>64</v>
      </c>
      <c r="BU58" s="375" t="s">
        <v>53</v>
      </c>
      <c r="BV58" s="376">
        <v>44</v>
      </c>
      <c r="BW58" s="377">
        <v>24</v>
      </c>
      <c r="BX58" s="380" t="s">
        <v>10</v>
      </c>
      <c r="BY58" s="413">
        <v>55</v>
      </c>
      <c r="BZ58" s="383">
        <v>19</v>
      </c>
      <c r="CA58" s="384" t="s">
        <v>76</v>
      </c>
      <c r="CB58" s="385">
        <v>24</v>
      </c>
      <c r="CC58" s="417">
        <v>25</v>
      </c>
      <c r="CD58" s="14" t="s">
        <v>14</v>
      </c>
      <c r="CE58" s="75">
        <f>Z58+AC58+AI58</f>
        <v>0</v>
      </c>
      <c r="CF58" s="75"/>
      <c r="CG58" s="159">
        <f>AL58+AO58+AR58+AU58+AX58</f>
        <v>0</v>
      </c>
      <c r="CH58" s="208"/>
      <c r="CI58" s="75">
        <f>BA58+BD58+BG58+BJ58+BM58</f>
        <v>0</v>
      </c>
      <c r="CJ58" s="191"/>
    </row>
    <row r="59" spans="1:88" x14ac:dyDescent="0.4">
      <c r="A59" s="1">
        <v>56</v>
      </c>
      <c r="B59" s="1">
        <v>56</v>
      </c>
      <c r="C59" s="2" t="s">
        <v>102</v>
      </c>
      <c r="D59" s="4">
        <v>59</v>
      </c>
      <c r="E59" s="4">
        <v>55</v>
      </c>
      <c r="F59" s="4" t="s">
        <v>101</v>
      </c>
      <c r="G59" s="26" t="s">
        <v>42</v>
      </c>
      <c r="H59" s="3">
        <f>AI59+AL59+AO59+AR59+AU59+AX59+BA59+BD59+BG59+BJ59+BM59+BP59+BS59+BV59+BY59+CB59</f>
        <v>194</v>
      </c>
      <c r="I59" s="6">
        <f>(H59/4)</f>
        <v>48.5</v>
      </c>
      <c r="J59" s="301" t="str">
        <f>T59</f>
        <v xml:space="preserve"> </v>
      </c>
      <c r="K59" s="283"/>
      <c r="L59" s="279"/>
      <c r="M59" s="318" t="s">
        <v>22</v>
      </c>
      <c r="N59" s="321"/>
      <c r="O59" s="318"/>
      <c r="P59" s="305" t="s">
        <v>22</v>
      </c>
      <c r="Q59" s="307"/>
      <c r="R59" s="305"/>
      <c r="S59" s="286" t="s">
        <v>22</v>
      </c>
      <c r="T59" s="285" t="s">
        <v>22</v>
      </c>
      <c r="U59" s="286" t="s">
        <v>22</v>
      </c>
      <c r="V59" s="269" t="s">
        <v>22</v>
      </c>
      <c r="W59" s="272" t="s">
        <v>22</v>
      </c>
      <c r="X59" s="269"/>
      <c r="Y59" s="252" t="s">
        <v>22</v>
      </c>
      <c r="Z59" s="262"/>
      <c r="AA59" s="252"/>
      <c r="AB59" s="243"/>
      <c r="AC59" s="244"/>
      <c r="AD59" s="243" t="s">
        <v>22</v>
      </c>
      <c r="AE59" s="238" t="s">
        <v>22</v>
      </c>
      <c r="AF59" s="239" t="s">
        <v>22</v>
      </c>
      <c r="AG59" s="238" t="s">
        <v>22</v>
      </c>
      <c r="AH59" s="227"/>
      <c r="AI59" s="235"/>
      <c r="AJ59" s="225" t="s">
        <v>22</v>
      </c>
      <c r="AK59" s="213"/>
      <c r="AL59" s="214"/>
      <c r="AM59" s="211"/>
      <c r="AN59" s="194"/>
      <c r="AO59" s="199"/>
      <c r="AP59" s="195"/>
      <c r="AQ59" s="171" t="s">
        <v>22</v>
      </c>
      <c r="AR59" s="172"/>
      <c r="AS59" s="171"/>
      <c r="AT59" s="164" t="s">
        <v>22</v>
      </c>
      <c r="AU59" s="166"/>
      <c r="AV59" s="165" t="s">
        <v>22</v>
      </c>
      <c r="AW59" s="153"/>
      <c r="AX59" s="150"/>
      <c r="AY59" s="155"/>
      <c r="AZ59" s="142" t="s">
        <v>22</v>
      </c>
      <c r="BA59" s="293"/>
      <c r="BB59" s="144" t="s">
        <v>22</v>
      </c>
      <c r="BC59" s="294"/>
      <c r="BD59" s="135"/>
      <c r="BE59" s="295"/>
      <c r="BF59" s="296"/>
      <c r="BG59" s="297"/>
      <c r="BH59" s="298"/>
      <c r="BI59" s="299"/>
      <c r="BJ59" s="311"/>
      <c r="BK59" s="299"/>
      <c r="BL59" s="91"/>
      <c r="BM59" s="90"/>
      <c r="BN59" s="91"/>
      <c r="BO59" s="68"/>
      <c r="BP59" s="64"/>
      <c r="BQ59" s="68"/>
      <c r="BR59" s="373" t="s">
        <v>21</v>
      </c>
      <c r="BS59" s="408">
        <v>0</v>
      </c>
      <c r="BT59" s="373" t="s">
        <v>100</v>
      </c>
      <c r="BU59" s="375" t="s">
        <v>21</v>
      </c>
      <c r="BV59" s="376">
        <v>129</v>
      </c>
      <c r="BW59" s="377">
        <v>4</v>
      </c>
      <c r="BX59" s="380" t="s">
        <v>48</v>
      </c>
      <c r="BY59" s="381">
        <v>18</v>
      </c>
      <c r="BZ59" s="383" t="s">
        <v>64</v>
      </c>
      <c r="CA59" s="424" t="s">
        <v>13</v>
      </c>
      <c r="CB59" s="385">
        <v>47</v>
      </c>
      <c r="CC59" s="387">
        <v>22</v>
      </c>
      <c r="CD59" s="26" t="s">
        <v>42</v>
      </c>
      <c r="CE59" s="75">
        <f>Z59+AC59+AI59</f>
        <v>0</v>
      </c>
      <c r="CF59" s="75"/>
      <c r="CG59" s="159">
        <f>AL59+AO59+AR59+AU59+AX59</f>
        <v>0</v>
      </c>
      <c r="CH59" s="208"/>
      <c r="CI59" s="75">
        <f>BA59+BD59+BG59+BJ59+BM59</f>
        <v>0</v>
      </c>
      <c r="CJ59" s="191"/>
    </row>
    <row r="60" spans="1:88" x14ac:dyDescent="0.4">
      <c r="A60" s="1">
        <v>57</v>
      </c>
      <c r="B60" s="1">
        <v>57</v>
      </c>
      <c r="C60" s="2" t="s">
        <v>102</v>
      </c>
      <c r="D60" s="4">
        <v>80</v>
      </c>
      <c r="E60" s="4">
        <v>76</v>
      </c>
      <c r="F60" s="4" t="s">
        <v>101</v>
      </c>
      <c r="G60" s="14" t="s">
        <v>46</v>
      </c>
      <c r="H60" s="3">
        <f>AI60+AL60+AO60+AR60+AU60+AX60+BA60+BD60+BG60+BJ60+BM60+BP60+BS60+BV60+BY60+CB60</f>
        <v>168</v>
      </c>
      <c r="I60" s="6">
        <f>(H60/7)</f>
        <v>24</v>
      </c>
      <c r="J60" s="301" t="str">
        <f>T60</f>
        <v xml:space="preserve"> </v>
      </c>
      <c r="K60" s="283"/>
      <c r="L60" s="279"/>
      <c r="M60" s="318" t="s">
        <v>22</v>
      </c>
      <c r="N60" s="321"/>
      <c r="O60" s="318"/>
      <c r="P60" s="305" t="s">
        <v>22</v>
      </c>
      <c r="Q60" s="307"/>
      <c r="R60" s="305"/>
      <c r="S60" s="286" t="s">
        <v>22</v>
      </c>
      <c r="T60" s="285" t="s">
        <v>22</v>
      </c>
      <c r="U60" s="286" t="s">
        <v>22</v>
      </c>
      <c r="V60" s="269" t="s">
        <v>22</v>
      </c>
      <c r="W60" s="272" t="s">
        <v>22</v>
      </c>
      <c r="X60" s="269"/>
      <c r="Y60" s="252" t="s">
        <v>22</v>
      </c>
      <c r="Z60" s="262"/>
      <c r="AA60" s="252"/>
      <c r="AB60" s="243"/>
      <c r="AC60" s="244"/>
      <c r="AD60" s="243" t="s">
        <v>22</v>
      </c>
      <c r="AE60" s="238" t="s">
        <v>22</v>
      </c>
      <c r="AF60" s="239" t="s">
        <v>22</v>
      </c>
      <c r="AG60" s="238" t="s">
        <v>22</v>
      </c>
      <c r="AH60" s="227"/>
      <c r="AI60" s="235"/>
      <c r="AJ60" s="225" t="s">
        <v>22</v>
      </c>
      <c r="AK60" s="213"/>
      <c r="AL60" s="214"/>
      <c r="AM60" s="211"/>
      <c r="AN60" s="194"/>
      <c r="AO60" s="199"/>
      <c r="AP60" s="195"/>
      <c r="AQ60" s="171"/>
      <c r="AR60" s="172"/>
      <c r="AS60" s="171"/>
      <c r="AT60" s="164" t="s">
        <v>22</v>
      </c>
      <c r="AU60" s="166"/>
      <c r="AV60" s="165" t="s">
        <v>22</v>
      </c>
      <c r="AW60" s="153"/>
      <c r="AX60" s="150"/>
      <c r="AY60" s="155"/>
      <c r="AZ60" s="142" t="s">
        <v>22</v>
      </c>
      <c r="BA60" s="128"/>
      <c r="BB60" s="144" t="s">
        <v>22</v>
      </c>
      <c r="BC60" s="130" t="s">
        <v>24</v>
      </c>
      <c r="BD60" s="135">
        <v>14.5</v>
      </c>
      <c r="BE60" s="139" t="s">
        <v>64</v>
      </c>
      <c r="BF60" s="110"/>
      <c r="BG60" s="111"/>
      <c r="BH60" s="112"/>
      <c r="BI60" s="94" t="s">
        <v>24</v>
      </c>
      <c r="BJ60" s="103">
        <v>43</v>
      </c>
      <c r="BK60" s="104">
        <v>23</v>
      </c>
      <c r="BL60" s="86" t="s">
        <v>88</v>
      </c>
      <c r="BM60" s="90">
        <v>15.5</v>
      </c>
      <c r="BN60" s="91" t="s">
        <v>99</v>
      </c>
      <c r="BO60" s="68"/>
      <c r="BP60" s="64"/>
      <c r="BQ60" s="68"/>
      <c r="BR60" s="373" t="s">
        <v>86</v>
      </c>
      <c r="BS60" s="374">
        <v>15.5</v>
      </c>
      <c r="BT60" s="373" t="s">
        <v>51</v>
      </c>
      <c r="BU60" s="375" t="s">
        <v>24</v>
      </c>
      <c r="BV60" s="359">
        <v>16</v>
      </c>
      <c r="BW60" s="411" t="s">
        <v>65</v>
      </c>
      <c r="BX60" s="379" t="s">
        <v>24</v>
      </c>
      <c r="BY60" s="381">
        <v>20.5</v>
      </c>
      <c r="BZ60" s="414" t="s">
        <v>65</v>
      </c>
      <c r="CA60" s="384" t="s">
        <v>24</v>
      </c>
      <c r="CB60" s="385">
        <v>43</v>
      </c>
      <c r="CC60" s="417">
        <v>24</v>
      </c>
      <c r="CD60" s="14" t="s">
        <v>46</v>
      </c>
      <c r="CE60" s="75">
        <f>Z60+AC60+AI60</f>
        <v>0</v>
      </c>
      <c r="CF60" s="75"/>
      <c r="CG60" s="159">
        <f>AL60+AO60+AR60+AU60+AX60</f>
        <v>0</v>
      </c>
      <c r="CH60" s="208"/>
      <c r="CI60" s="75">
        <f>BA60+BD60+BG60+BJ60+BM60</f>
        <v>73</v>
      </c>
      <c r="CJ60" s="191">
        <v>46</v>
      </c>
    </row>
    <row r="61" spans="1:88" x14ac:dyDescent="0.4">
      <c r="A61" s="1">
        <v>58</v>
      </c>
      <c r="B61" s="1">
        <v>58</v>
      </c>
      <c r="C61" s="2" t="s">
        <v>102</v>
      </c>
      <c r="D61" s="4">
        <v>46</v>
      </c>
      <c r="E61" s="4">
        <v>44</v>
      </c>
      <c r="F61" s="4" t="s">
        <v>101</v>
      </c>
      <c r="G61" s="14" t="s">
        <v>159</v>
      </c>
      <c r="H61" s="3">
        <f>AI61+AL61+AO61+AR61+AU61+AX61+BA61+BD61+BG61+BJ61+BM61+BP61+BS61+BV61+BY61+CB61</f>
        <v>165.5</v>
      </c>
      <c r="I61" s="6">
        <f>(H61/3)</f>
        <v>55.166666666666664</v>
      </c>
      <c r="J61" s="301" t="str">
        <f>T61</f>
        <v xml:space="preserve"> </v>
      </c>
      <c r="K61" s="283"/>
      <c r="L61" s="279"/>
      <c r="M61" s="318" t="s">
        <v>22</v>
      </c>
      <c r="N61" s="321"/>
      <c r="O61" s="318"/>
      <c r="P61" s="305" t="s">
        <v>22</v>
      </c>
      <c r="Q61" s="307"/>
      <c r="R61" s="305"/>
      <c r="S61" s="286" t="s">
        <v>22</v>
      </c>
      <c r="T61" s="285" t="s">
        <v>22</v>
      </c>
      <c r="U61" s="286" t="s">
        <v>22</v>
      </c>
      <c r="V61" s="269" t="s">
        <v>22</v>
      </c>
      <c r="W61" s="272" t="s">
        <v>22</v>
      </c>
      <c r="X61" s="269"/>
      <c r="Y61" s="252" t="s">
        <v>22</v>
      </c>
      <c r="Z61" s="262"/>
      <c r="AA61" s="252"/>
      <c r="AB61" s="243"/>
      <c r="AC61" s="244"/>
      <c r="AD61" s="243" t="s">
        <v>22</v>
      </c>
      <c r="AE61" s="238" t="s">
        <v>22</v>
      </c>
      <c r="AF61" s="239" t="s">
        <v>22</v>
      </c>
      <c r="AG61" s="238" t="s">
        <v>22</v>
      </c>
      <c r="AH61" s="225" t="s">
        <v>22</v>
      </c>
      <c r="AI61" s="234"/>
      <c r="AJ61" s="225" t="s">
        <v>22</v>
      </c>
      <c r="AK61" s="211" t="s">
        <v>69</v>
      </c>
      <c r="AL61" s="214">
        <v>75</v>
      </c>
      <c r="AM61" s="211">
        <v>16</v>
      </c>
      <c r="AN61" s="194"/>
      <c r="AO61" s="199"/>
      <c r="AP61" s="195"/>
      <c r="AQ61" s="171" t="s">
        <v>97</v>
      </c>
      <c r="AR61" s="172">
        <v>69</v>
      </c>
      <c r="AS61" s="171">
        <v>16</v>
      </c>
      <c r="AT61" s="164" t="s">
        <v>61</v>
      </c>
      <c r="AU61" s="169">
        <v>21.5</v>
      </c>
      <c r="AV61" s="165" t="s">
        <v>51</v>
      </c>
      <c r="AW61" s="74"/>
      <c r="AX61" s="74"/>
      <c r="AY61" s="74"/>
      <c r="AZ61" s="74"/>
      <c r="BA61" s="51"/>
      <c r="BB61" s="74"/>
      <c r="BC61" s="51"/>
      <c r="BD61" s="74"/>
      <c r="BE61" s="51"/>
      <c r="BF61" s="51"/>
      <c r="BG61" s="51"/>
      <c r="BH61" s="51"/>
      <c r="BI61" s="51"/>
      <c r="BJ61" s="51"/>
      <c r="BK61" s="51"/>
      <c r="BL61" s="51"/>
      <c r="BM61" s="241"/>
      <c r="BN61" s="241"/>
      <c r="BO61" s="51"/>
      <c r="BP61" s="51"/>
      <c r="BQ61" s="51"/>
      <c r="BR61" s="347"/>
      <c r="BS61" s="347"/>
      <c r="BT61" s="347"/>
      <c r="BU61" s="347"/>
      <c r="BV61" s="347"/>
      <c r="BW61" s="347"/>
      <c r="BX61" s="347"/>
      <c r="BY61" s="347"/>
      <c r="BZ61" s="347"/>
      <c r="CA61" s="347"/>
      <c r="CB61" s="347"/>
      <c r="CC61" s="347"/>
      <c r="CD61" s="14" t="s">
        <v>159</v>
      </c>
      <c r="CE61" s="75">
        <f>Z61+AC61+AI61</f>
        <v>0</v>
      </c>
      <c r="CF61" s="75"/>
      <c r="CG61" s="159">
        <f>AL61+AO61+AR61+AU61+AX61</f>
        <v>165.5</v>
      </c>
      <c r="CH61" s="163">
        <v>29</v>
      </c>
      <c r="CI61" s="75">
        <f>BA61+BD61+BG61+BJ61+BM61</f>
        <v>0</v>
      </c>
      <c r="CJ61" s="191"/>
    </row>
    <row r="62" spans="1:88" x14ac:dyDescent="0.4">
      <c r="A62" s="1">
        <v>59</v>
      </c>
      <c r="B62" s="1">
        <v>59</v>
      </c>
      <c r="C62" s="2" t="s">
        <v>102</v>
      </c>
      <c r="D62" s="4">
        <v>79</v>
      </c>
      <c r="E62" s="4">
        <v>75</v>
      </c>
      <c r="F62" s="4" t="s">
        <v>101</v>
      </c>
      <c r="G62" s="14" t="s">
        <v>63</v>
      </c>
      <c r="H62" s="3">
        <f>AI62+AL62+AO62+AR62+AU62+AX62+BA62+BD62+BG62+BJ62+BM62+BP62+BS62+BV62+BY62+CB62</f>
        <v>162</v>
      </c>
      <c r="I62" s="6">
        <f>(H62/6)</f>
        <v>27</v>
      </c>
      <c r="J62" s="301" t="str">
        <f>T62</f>
        <v xml:space="preserve"> </v>
      </c>
      <c r="K62" s="283"/>
      <c r="L62" s="279"/>
      <c r="M62" s="318" t="s">
        <v>22</v>
      </c>
      <c r="N62" s="321"/>
      <c r="O62" s="318"/>
      <c r="P62" s="305" t="s">
        <v>22</v>
      </c>
      <c r="Q62" s="307"/>
      <c r="R62" s="305"/>
      <c r="S62" s="286" t="s">
        <v>22</v>
      </c>
      <c r="T62" s="285" t="s">
        <v>22</v>
      </c>
      <c r="U62" s="286" t="s">
        <v>22</v>
      </c>
      <c r="V62" s="269" t="s">
        <v>22</v>
      </c>
      <c r="W62" s="272" t="s">
        <v>22</v>
      </c>
      <c r="X62" s="269"/>
      <c r="Y62" s="252" t="s">
        <v>22</v>
      </c>
      <c r="Z62" s="262"/>
      <c r="AA62" s="252"/>
      <c r="AB62" s="243"/>
      <c r="AC62" s="244"/>
      <c r="AD62" s="243" t="s">
        <v>22</v>
      </c>
      <c r="AE62" s="238" t="s">
        <v>22</v>
      </c>
      <c r="AF62" s="239" t="s">
        <v>22</v>
      </c>
      <c r="AG62" s="238" t="s">
        <v>22</v>
      </c>
      <c r="AH62" s="227"/>
      <c r="AI62" s="235"/>
      <c r="AJ62" s="225" t="s">
        <v>22</v>
      </c>
      <c r="AK62" s="213"/>
      <c r="AL62" s="214"/>
      <c r="AM62" s="211"/>
      <c r="AN62" s="194"/>
      <c r="AO62" s="199"/>
      <c r="AP62" s="195" t="s">
        <v>22</v>
      </c>
      <c r="AQ62" s="171"/>
      <c r="AR62" s="172"/>
      <c r="AS62" s="171"/>
      <c r="AT62" s="164" t="s">
        <v>22</v>
      </c>
      <c r="AU62" s="166"/>
      <c r="AV62" s="165" t="s">
        <v>22</v>
      </c>
      <c r="AW62" s="153"/>
      <c r="AX62" s="150"/>
      <c r="AY62" s="155"/>
      <c r="AZ62" s="142" t="s">
        <v>22</v>
      </c>
      <c r="BA62" s="128"/>
      <c r="BB62" s="144" t="s">
        <v>22</v>
      </c>
      <c r="BC62" s="130"/>
      <c r="BD62" s="135"/>
      <c r="BE62" s="139"/>
      <c r="BF62" s="110" t="s">
        <v>17</v>
      </c>
      <c r="BG62" s="111">
        <v>11.5</v>
      </c>
      <c r="BH62" s="112" t="s">
        <v>116</v>
      </c>
      <c r="BI62" s="94" t="s">
        <v>21</v>
      </c>
      <c r="BJ62" s="103">
        <v>78</v>
      </c>
      <c r="BK62" s="104">
        <v>14</v>
      </c>
      <c r="BL62" s="86"/>
      <c r="BM62" s="90"/>
      <c r="BN62" s="91"/>
      <c r="BO62" s="68"/>
      <c r="BP62" s="64"/>
      <c r="BQ62" s="68"/>
      <c r="BR62" s="373" t="s">
        <v>97</v>
      </c>
      <c r="BS62" s="374">
        <v>14</v>
      </c>
      <c r="BT62" s="373" t="s">
        <v>116</v>
      </c>
      <c r="BU62" s="375" t="s">
        <v>107</v>
      </c>
      <c r="BV62" s="359">
        <v>2.5</v>
      </c>
      <c r="BW62" s="411" t="s">
        <v>62</v>
      </c>
      <c r="BX62" s="379" t="s">
        <v>68</v>
      </c>
      <c r="BY62" s="381">
        <v>38</v>
      </c>
      <c r="BZ62" s="382">
        <v>23</v>
      </c>
      <c r="CA62" s="384" t="s">
        <v>26</v>
      </c>
      <c r="CB62" s="385">
        <v>18</v>
      </c>
      <c r="CC62" s="386" t="s">
        <v>64</v>
      </c>
      <c r="CD62" s="14" t="s">
        <v>63</v>
      </c>
      <c r="CE62" s="75">
        <f>Z62+AC62+AI62</f>
        <v>0</v>
      </c>
      <c r="CF62" s="75"/>
      <c r="CG62" s="159">
        <f>AL62+AO62+AR62+AU62+AX62</f>
        <v>0</v>
      </c>
      <c r="CH62" s="208"/>
      <c r="CI62" s="75">
        <f>BA62+BD62+BG62+BJ62+BM62</f>
        <v>89.5</v>
      </c>
      <c r="CJ62" s="191">
        <v>42</v>
      </c>
    </row>
    <row r="63" spans="1:88" x14ac:dyDescent="0.4">
      <c r="A63" s="1">
        <v>60</v>
      </c>
      <c r="B63" s="1">
        <v>67</v>
      </c>
      <c r="C63" s="2" t="s">
        <v>2</v>
      </c>
      <c r="D63" s="4">
        <v>16</v>
      </c>
      <c r="E63" s="4">
        <v>7</v>
      </c>
      <c r="F63" s="4" t="s">
        <v>101</v>
      </c>
      <c r="G63" s="14" t="s">
        <v>210</v>
      </c>
      <c r="H63" s="3">
        <f>N63+Q63+T63+W63+Z63+AC63+AF63+AI63+AL63+AO63+AR63+AU63+AX63+BA63+BD63+BG63+BJ63+BM63+BP63+BS63+BV63+BY63+CB63</f>
        <v>160</v>
      </c>
      <c r="I63" s="6">
        <f>(H63/2)</f>
        <v>80</v>
      </c>
      <c r="J63" s="301">
        <f>N63+Q63+T63</f>
        <v>160</v>
      </c>
      <c r="K63" s="283">
        <v>17</v>
      </c>
      <c r="L63" s="279"/>
      <c r="M63" s="318" t="s">
        <v>50</v>
      </c>
      <c r="N63" s="321">
        <v>68</v>
      </c>
      <c r="O63" s="318">
        <v>16</v>
      </c>
      <c r="P63" s="305" t="s">
        <v>86</v>
      </c>
      <c r="Q63" s="307">
        <v>92</v>
      </c>
      <c r="R63" s="305">
        <v>8</v>
      </c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51"/>
      <c r="AI63" s="51"/>
      <c r="AJ63" s="51"/>
      <c r="AK63" s="51"/>
      <c r="AL63" s="51"/>
      <c r="AM63" s="51"/>
      <c r="AN63" s="73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51"/>
      <c r="BB63" s="74"/>
      <c r="BC63" s="51"/>
      <c r="BD63" s="74"/>
      <c r="BE63" s="51"/>
      <c r="BF63" s="51"/>
      <c r="BG63" s="51"/>
      <c r="BH63" s="51"/>
      <c r="BI63" s="51"/>
      <c r="BJ63" s="51"/>
      <c r="BK63" s="51"/>
      <c r="BL63" s="51"/>
      <c r="BM63" s="241"/>
      <c r="BN63" s="241"/>
      <c r="BO63" s="51"/>
      <c r="BP63" s="51"/>
      <c r="BQ63" s="51"/>
      <c r="BR63" s="347"/>
      <c r="BS63" s="347"/>
      <c r="BT63" s="347"/>
      <c r="BU63" s="347"/>
      <c r="BV63" s="347"/>
      <c r="BW63" s="347"/>
      <c r="BX63" s="347"/>
      <c r="BY63" s="347"/>
      <c r="BZ63" s="347"/>
      <c r="CA63" s="347"/>
      <c r="CB63" s="347"/>
      <c r="CC63" s="347"/>
      <c r="CD63" s="14" t="s">
        <v>210</v>
      </c>
      <c r="CE63" s="74"/>
      <c r="CF63" s="74"/>
      <c r="CG63" s="74"/>
      <c r="CH63" s="74"/>
      <c r="CI63" s="74"/>
      <c r="CJ63" s="204"/>
    </row>
    <row r="64" spans="1:88" x14ac:dyDescent="0.4">
      <c r="A64" s="1">
        <v>61</v>
      </c>
      <c r="B64" s="1">
        <v>60</v>
      </c>
      <c r="C64" s="2" t="s">
        <v>3</v>
      </c>
      <c r="D64" s="4">
        <v>53</v>
      </c>
      <c r="E64" s="4">
        <v>26</v>
      </c>
      <c r="F64" s="4" t="s">
        <v>101</v>
      </c>
      <c r="G64" s="14" t="s">
        <v>203</v>
      </c>
      <c r="H64" s="3">
        <f>N64+Q64+T64+W64+Z64+AC64+AF64+AI64+AL64+AO64+AR64+AU64+AX64+BA64+BD64+BG64+BJ64+BM64+BP64+BS64+BV64+BY64+CB64</f>
        <v>152.5</v>
      </c>
      <c r="I64" s="6">
        <f>(H64/3)</f>
        <v>50.833333333333336</v>
      </c>
      <c r="J64" s="301">
        <f>N64+Q64+T64</f>
        <v>152.5</v>
      </c>
      <c r="K64" s="283">
        <v>19</v>
      </c>
      <c r="L64" s="279"/>
      <c r="M64" s="318" t="s">
        <v>76</v>
      </c>
      <c r="N64" s="323">
        <v>11.5</v>
      </c>
      <c r="O64" s="318" t="s">
        <v>62</v>
      </c>
      <c r="P64" s="305" t="s">
        <v>9</v>
      </c>
      <c r="Q64" s="307">
        <v>62</v>
      </c>
      <c r="R64" s="305">
        <v>15</v>
      </c>
      <c r="S64" s="286" t="s">
        <v>72</v>
      </c>
      <c r="T64" s="291">
        <v>79</v>
      </c>
      <c r="U64" s="286">
        <v>11</v>
      </c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51"/>
      <c r="AI64" s="51"/>
      <c r="AJ64" s="51"/>
      <c r="AK64" s="51"/>
      <c r="AL64" s="51"/>
      <c r="AM64" s="51"/>
      <c r="AN64" s="73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51"/>
      <c r="BB64" s="74"/>
      <c r="BC64" s="51"/>
      <c r="BD64" s="74"/>
      <c r="BE64" s="51"/>
      <c r="BF64" s="51"/>
      <c r="BG64" s="51"/>
      <c r="BH64" s="51"/>
      <c r="BI64" s="347"/>
      <c r="BJ64" s="347"/>
      <c r="BK64" s="347"/>
      <c r="BL64" s="347"/>
      <c r="BM64" s="347"/>
      <c r="BN64" s="347"/>
      <c r="BO64" s="347"/>
      <c r="BP64" s="347"/>
      <c r="BQ64" s="347"/>
      <c r="BR64" s="347"/>
      <c r="BS64" s="347"/>
      <c r="BT64" s="347"/>
      <c r="BU64" s="347"/>
      <c r="BV64" s="347"/>
      <c r="BW64" s="347"/>
      <c r="BX64" s="347"/>
      <c r="BY64" s="347"/>
      <c r="BZ64" s="347"/>
      <c r="CA64" s="347"/>
      <c r="CB64" s="347"/>
      <c r="CC64" s="347"/>
      <c r="CD64" s="14" t="s">
        <v>203</v>
      </c>
      <c r="CE64" s="74"/>
      <c r="CF64" s="74"/>
      <c r="CG64" s="74"/>
      <c r="CH64" s="74"/>
      <c r="CI64" s="74"/>
      <c r="CJ64" s="51"/>
    </row>
    <row r="65" spans="1:88" x14ac:dyDescent="0.4">
      <c r="A65" s="1">
        <v>62</v>
      </c>
      <c r="B65" s="394"/>
      <c r="C65" s="2" t="s">
        <v>2</v>
      </c>
      <c r="D65" s="4">
        <v>1</v>
      </c>
      <c r="E65" s="426"/>
      <c r="F65" s="4" t="s">
        <v>2</v>
      </c>
      <c r="G65" s="14" t="s">
        <v>213</v>
      </c>
      <c r="H65" s="3">
        <f>N65+Q65+T65+W65+Z65+AC65+AF65+AI65+AL65+AO65+AR65+AU65+AX65+BA65+BD65+BG65+BJ65+BM65+BP65+BS65+BV65+BY65+CB65</f>
        <v>142</v>
      </c>
      <c r="I65" s="6">
        <f>(H65/1)</f>
        <v>142</v>
      </c>
      <c r="J65" s="301">
        <f>N65+Q65+T65</f>
        <v>142</v>
      </c>
      <c r="K65" s="283">
        <v>20</v>
      </c>
      <c r="L65" s="279"/>
      <c r="M65" s="318" t="s">
        <v>66</v>
      </c>
      <c r="N65" s="326">
        <v>142</v>
      </c>
      <c r="O65" s="328">
        <v>2</v>
      </c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51"/>
      <c r="AI65" s="51"/>
      <c r="AJ65" s="51"/>
      <c r="AK65" s="51"/>
      <c r="AL65" s="51"/>
      <c r="AM65" s="51"/>
      <c r="AN65" s="73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51"/>
      <c r="BB65" s="74"/>
      <c r="BC65" s="51"/>
      <c r="BD65" s="74"/>
      <c r="BE65" s="51"/>
      <c r="BF65" s="51"/>
      <c r="BG65" s="51"/>
      <c r="BH65" s="51"/>
      <c r="BI65" s="347"/>
      <c r="BJ65" s="347"/>
      <c r="BK65" s="347"/>
      <c r="BL65" s="347"/>
      <c r="BM65" s="347"/>
      <c r="BN65" s="347"/>
      <c r="BO65" s="347"/>
      <c r="BP65" s="347"/>
      <c r="BQ65" s="347"/>
      <c r="BR65" s="347"/>
      <c r="BS65" s="347"/>
      <c r="BT65" s="347"/>
      <c r="BU65" s="347"/>
      <c r="BV65" s="347"/>
      <c r="BW65" s="347"/>
      <c r="BX65" s="347"/>
      <c r="BY65" s="347"/>
      <c r="BZ65" s="347"/>
      <c r="CA65" s="347"/>
      <c r="CB65" s="347"/>
      <c r="CC65" s="347"/>
      <c r="CD65" s="14" t="s">
        <v>213</v>
      </c>
      <c r="CE65" s="74"/>
      <c r="CF65" s="74"/>
      <c r="CG65" s="74"/>
      <c r="CH65" s="74"/>
      <c r="CI65" s="74"/>
      <c r="CJ65" s="51"/>
    </row>
    <row r="66" spans="1:88" x14ac:dyDescent="0.4">
      <c r="A66" s="1">
        <v>63</v>
      </c>
      <c r="B66" s="1">
        <v>61</v>
      </c>
      <c r="C66" s="2" t="s">
        <v>101</v>
      </c>
      <c r="D66" s="4">
        <v>75</v>
      </c>
      <c r="E66" s="4">
        <v>73</v>
      </c>
      <c r="F66" s="4" t="s">
        <v>101</v>
      </c>
      <c r="G66" s="14" t="s">
        <v>152</v>
      </c>
      <c r="H66" s="3">
        <f>W66+Z66+AI66+AL66+AO66+AR66+AU66+AX66+BA66+BD66+BG66+BJ66+BM66+BP66+BS66+BV66+BY66+CB66</f>
        <v>138.5</v>
      </c>
      <c r="I66" s="6">
        <f>(H66/4)</f>
        <v>34.625</v>
      </c>
      <c r="J66" s="301" t="str">
        <f>T66</f>
        <v xml:space="preserve"> </v>
      </c>
      <c r="K66" s="283"/>
      <c r="L66" s="279"/>
      <c r="M66" s="316" t="s">
        <v>22</v>
      </c>
      <c r="N66" s="319"/>
      <c r="O66" s="316"/>
      <c r="P66" s="303" t="s">
        <v>22</v>
      </c>
      <c r="Q66" s="307"/>
      <c r="R66" s="303"/>
      <c r="S66" s="284" t="s">
        <v>22</v>
      </c>
      <c r="T66" s="288" t="s">
        <v>22</v>
      </c>
      <c r="U66" s="286" t="s">
        <v>22</v>
      </c>
      <c r="V66" s="271" t="s">
        <v>48</v>
      </c>
      <c r="W66" s="273">
        <v>14</v>
      </c>
      <c r="X66" s="269" t="s">
        <v>65</v>
      </c>
      <c r="Y66" s="252" t="s">
        <v>88</v>
      </c>
      <c r="Z66" s="263">
        <v>86</v>
      </c>
      <c r="AA66" s="252">
        <v>9</v>
      </c>
      <c r="AB66" s="243"/>
      <c r="AC66" s="244"/>
      <c r="AD66" s="243" t="s">
        <v>22</v>
      </c>
      <c r="AE66" s="238" t="s">
        <v>22</v>
      </c>
      <c r="AF66" s="239" t="s">
        <v>22</v>
      </c>
      <c r="AG66" s="238" t="s">
        <v>22</v>
      </c>
      <c r="AH66" s="227"/>
      <c r="AI66" s="235"/>
      <c r="AJ66" s="225" t="s">
        <v>22</v>
      </c>
      <c r="AK66" s="213"/>
      <c r="AL66" s="214"/>
      <c r="AM66" s="211"/>
      <c r="AN66" s="194"/>
      <c r="AO66" s="199"/>
      <c r="AP66" s="195"/>
      <c r="AQ66" s="171" t="s">
        <v>22</v>
      </c>
      <c r="AR66" s="172"/>
      <c r="AS66" s="171"/>
      <c r="AT66" s="164" t="s">
        <v>22</v>
      </c>
      <c r="AU66" s="166"/>
      <c r="AV66" s="165" t="s">
        <v>22</v>
      </c>
      <c r="AW66" s="153" t="s">
        <v>66</v>
      </c>
      <c r="AX66" s="150">
        <v>15.5</v>
      </c>
      <c r="AY66" s="155" t="s">
        <v>65</v>
      </c>
      <c r="AZ66" s="142" t="s">
        <v>22</v>
      </c>
      <c r="BA66" s="128"/>
      <c r="BB66" s="144" t="s">
        <v>22</v>
      </c>
      <c r="BC66" s="130" t="s">
        <v>85</v>
      </c>
      <c r="BD66" s="135">
        <v>23</v>
      </c>
      <c r="BE66" s="130" t="s">
        <v>44</v>
      </c>
      <c r="BF66" s="264"/>
      <c r="BG66" s="264"/>
      <c r="BH66" s="264"/>
      <c r="BI66" s="347"/>
      <c r="BJ66" s="347"/>
      <c r="BK66" s="347"/>
      <c r="BL66" s="347"/>
      <c r="BM66" s="347"/>
      <c r="BN66" s="347"/>
      <c r="BO66" s="347"/>
      <c r="BP66" s="347"/>
      <c r="BQ66" s="347"/>
      <c r="BR66" s="347"/>
      <c r="BS66" s="347"/>
      <c r="BT66" s="347"/>
      <c r="BU66" s="347"/>
      <c r="BV66" s="347"/>
      <c r="BW66" s="347"/>
      <c r="BX66" s="347"/>
      <c r="BY66" s="347"/>
      <c r="BZ66" s="347"/>
      <c r="CA66" s="347"/>
      <c r="CB66" s="347"/>
      <c r="CC66" s="347"/>
      <c r="CD66" s="14" t="s">
        <v>152</v>
      </c>
      <c r="CE66" s="75">
        <f>W66+Z66+AC66+AI66</f>
        <v>100</v>
      </c>
      <c r="CF66" s="242">
        <v>36</v>
      </c>
      <c r="CG66" s="159">
        <f>AL66+AO66+AR66+AU66+AX66</f>
        <v>15.5</v>
      </c>
      <c r="CH66" s="163">
        <v>42</v>
      </c>
      <c r="CI66" s="75">
        <f>BA66+BD66+BG66+BJ66+BM66</f>
        <v>23</v>
      </c>
      <c r="CJ66" s="106">
        <v>48</v>
      </c>
    </row>
    <row r="67" spans="1:88" x14ac:dyDescent="0.4">
      <c r="A67" s="1">
        <v>64</v>
      </c>
      <c r="B67" s="394"/>
      <c r="C67" s="2" t="s">
        <v>2</v>
      </c>
      <c r="D67" s="4">
        <v>2</v>
      </c>
      <c r="E67" s="426"/>
      <c r="F67" s="4" t="s">
        <v>2</v>
      </c>
      <c r="G67" s="14" t="s">
        <v>216</v>
      </c>
      <c r="H67" s="3">
        <f>N67+Q67+T67+W67+Z67+AC67+AF67+AI67+AL67+AO67+AR67+AU67+AX67+BA67+BD67+BG67+BJ67+BM67+BP67+BS67+BV67+BY67+CB67</f>
        <v>136</v>
      </c>
      <c r="I67" s="6">
        <f>(H67/1)</f>
        <v>136</v>
      </c>
      <c r="J67" s="301">
        <f>N67+T67</f>
        <v>136</v>
      </c>
      <c r="K67" s="283">
        <v>21</v>
      </c>
      <c r="L67" s="279"/>
      <c r="M67" s="318" t="s">
        <v>13</v>
      </c>
      <c r="N67" s="326">
        <v>136</v>
      </c>
      <c r="O67" s="328">
        <v>4</v>
      </c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51"/>
      <c r="AI67" s="51"/>
      <c r="AJ67" s="51"/>
      <c r="AK67" s="51"/>
      <c r="AL67" s="51"/>
      <c r="AM67" s="51"/>
      <c r="AN67" s="73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51"/>
      <c r="BB67" s="74"/>
      <c r="BC67" s="51"/>
      <c r="BD67" s="74"/>
      <c r="BE67" s="51"/>
      <c r="BF67" s="51"/>
      <c r="BG67" s="51"/>
      <c r="BH67" s="51"/>
      <c r="BI67" s="347"/>
      <c r="BJ67" s="347"/>
      <c r="BK67" s="347"/>
      <c r="BL67" s="347"/>
      <c r="BM67" s="347"/>
      <c r="BN67" s="347"/>
      <c r="BO67" s="347"/>
      <c r="BP67" s="347"/>
      <c r="BQ67" s="347"/>
      <c r="BR67" s="347"/>
      <c r="BS67" s="347"/>
      <c r="BT67" s="347"/>
      <c r="BU67" s="347"/>
      <c r="BV67" s="347"/>
      <c r="BW67" s="347"/>
      <c r="BX67" s="347"/>
      <c r="BY67" s="347"/>
      <c r="BZ67" s="347"/>
      <c r="CA67" s="347"/>
      <c r="CB67" s="347"/>
      <c r="CC67" s="347"/>
      <c r="CD67" s="14" t="s">
        <v>216</v>
      </c>
      <c r="CE67" s="74"/>
      <c r="CF67" s="74"/>
      <c r="CG67" s="74"/>
      <c r="CH67" s="74"/>
      <c r="CI67" s="74"/>
      <c r="CJ67" s="51"/>
    </row>
    <row r="68" spans="1:88" x14ac:dyDescent="0.4">
      <c r="A68" s="1">
        <v>65</v>
      </c>
      <c r="B68" s="1">
        <v>62</v>
      </c>
      <c r="C68" s="2" t="s">
        <v>101</v>
      </c>
      <c r="D68" s="4">
        <v>67</v>
      </c>
      <c r="E68" s="4">
        <v>64</v>
      </c>
      <c r="F68" s="4" t="s">
        <v>101</v>
      </c>
      <c r="G68" s="14" t="s">
        <v>96</v>
      </c>
      <c r="H68" s="3">
        <f>AL68+AO68+AR68+AU68+AX68+BA68+BD68+BG68+BJ68+BM68+BP68+BS68+BV68+BY68+CB68</f>
        <v>133.5</v>
      </c>
      <c r="I68" s="277">
        <f>(H68/3)</f>
        <v>44.5</v>
      </c>
      <c r="J68" s="301" t="str">
        <f>T68</f>
        <v xml:space="preserve"> </v>
      </c>
      <c r="K68" s="283"/>
      <c r="L68" s="279"/>
      <c r="M68" s="318" t="s">
        <v>22</v>
      </c>
      <c r="N68" s="321"/>
      <c r="O68" s="318"/>
      <c r="P68" s="305" t="s">
        <v>22</v>
      </c>
      <c r="Q68" s="307"/>
      <c r="R68" s="305"/>
      <c r="S68" s="286" t="s">
        <v>22</v>
      </c>
      <c r="T68" s="285" t="s">
        <v>22</v>
      </c>
      <c r="U68" s="286" t="s">
        <v>22</v>
      </c>
      <c r="V68" s="269" t="s">
        <v>22</v>
      </c>
      <c r="W68" s="272" t="s">
        <v>22</v>
      </c>
      <c r="X68" s="269"/>
      <c r="Y68" s="252" t="s">
        <v>22</v>
      </c>
      <c r="Z68" s="262"/>
      <c r="AA68" s="252"/>
      <c r="AB68" s="243"/>
      <c r="AC68" s="244"/>
      <c r="AD68" s="243" t="s">
        <v>22</v>
      </c>
      <c r="AE68" s="238" t="s">
        <v>22</v>
      </c>
      <c r="AF68" s="239" t="s">
        <v>22</v>
      </c>
      <c r="AG68" s="238" t="s">
        <v>22</v>
      </c>
      <c r="AH68" s="227"/>
      <c r="AI68" s="235"/>
      <c r="AJ68" s="225" t="s">
        <v>22</v>
      </c>
      <c r="AK68" s="213"/>
      <c r="AL68" s="214"/>
      <c r="AM68" s="211"/>
      <c r="AN68" s="194"/>
      <c r="AO68" s="199"/>
      <c r="AP68" s="195"/>
      <c r="AQ68" s="171" t="s">
        <v>22</v>
      </c>
      <c r="AR68" s="172"/>
      <c r="AS68" s="171"/>
      <c r="AT68" s="164" t="s">
        <v>22</v>
      </c>
      <c r="AU68" s="166"/>
      <c r="AV68" s="165" t="s">
        <v>22</v>
      </c>
      <c r="AW68" s="153"/>
      <c r="AX68" s="152"/>
      <c r="AY68" s="158"/>
      <c r="AZ68" s="142" t="s">
        <v>22</v>
      </c>
      <c r="BA68" s="60"/>
      <c r="BB68" s="144" t="s">
        <v>22</v>
      </c>
      <c r="BC68" s="131"/>
      <c r="BD68" s="135"/>
      <c r="BE68" s="139"/>
      <c r="BF68" s="365"/>
      <c r="BG68" s="368"/>
      <c r="BH68" s="371"/>
      <c r="BI68" s="422"/>
      <c r="BJ68" s="423"/>
      <c r="BK68" s="422"/>
      <c r="BL68" s="401"/>
      <c r="BM68" s="403"/>
      <c r="BN68" s="401"/>
      <c r="BO68" s="405"/>
      <c r="BP68" s="407"/>
      <c r="BQ68" s="405"/>
      <c r="BR68" s="373" t="s">
        <v>53</v>
      </c>
      <c r="BS68" s="331">
        <v>11.5</v>
      </c>
      <c r="BT68" s="373" t="s">
        <v>62</v>
      </c>
      <c r="BU68" s="410" t="s">
        <v>6</v>
      </c>
      <c r="BV68" s="358">
        <v>96</v>
      </c>
      <c r="BW68" s="412">
        <v>7</v>
      </c>
      <c r="BX68" s="380" t="s">
        <v>97</v>
      </c>
      <c r="BY68" s="413">
        <v>26</v>
      </c>
      <c r="BZ68" s="383">
        <v>24</v>
      </c>
      <c r="CA68" s="415"/>
      <c r="CB68" s="415"/>
      <c r="CC68" s="415"/>
      <c r="CD68" s="14" t="s">
        <v>96</v>
      </c>
      <c r="CE68" s="75">
        <f>Z68+AC68+AI68</f>
        <v>0</v>
      </c>
      <c r="CF68" s="75"/>
      <c r="CG68" s="159">
        <f>AL68+AO68+AR68+AU68+AX68</f>
        <v>0</v>
      </c>
      <c r="CH68" s="208"/>
      <c r="CI68" s="75">
        <f>BA68+BD68+BG68+BJ68+BM68</f>
        <v>0</v>
      </c>
      <c r="CJ68" s="106"/>
    </row>
    <row r="69" spans="1:88" x14ac:dyDescent="0.4">
      <c r="A69" s="1">
        <v>66</v>
      </c>
      <c r="B69" s="1">
        <v>70</v>
      </c>
      <c r="C69" s="2" t="s">
        <v>2</v>
      </c>
      <c r="D69" s="4">
        <v>70</v>
      </c>
      <c r="E69" s="4">
        <v>69</v>
      </c>
      <c r="F69" s="4" t="s">
        <v>101</v>
      </c>
      <c r="G69" s="14" t="s">
        <v>204</v>
      </c>
      <c r="H69" s="3">
        <f>N69+Q69+T69+W69+Z69+AC69+AF69+AI69+AL69+AO69+AR69+AU69+AX69+BA69+BD69+BG69+BJ69+BM69+BP69+BS69+BV69+BY69+CB69</f>
        <v>121.5</v>
      </c>
      <c r="I69" s="6">
        <f>(H69/3)</f>
        <v>40.5</v>
      </c>
      <c r="J69" s="301">
        <f>N69+Q69+T69</f>
        <v>121.5</v>
      </c>
      <c r="K69" s="283">
        <v>25</v>
      </c>
      <c r="L69" s="279"/>
      <c r="M69" s="318" t="s">
        <v>68</v>
      </c>
      <c r="N69" s="321">
        <v>44</v>
      </c>
      <c r="O69" s="318">
        <v>22</v>
      </c>
      <c r="P69" s="305" t="s">
        <v>108</v>
      </c>
      <c r="Q69" s="307">
        <v>59</v>
      </c>
      <c r="R69" s="305">
        <v>16</v>
      </c>
      <c r="S69" s="286" t="s">
        <v>103</v>
      </c>
      <c r="T69" s="291">
        <v>18.5</v>
      </c>
      <c r="U69" s="286" t="s">
        <v>65</v>
      </c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51"/>
      <c r="AI69" s="51"/>
      <c r="AJ69" s="51"/>
      <c r="AK69" s="51"/>
      <c r="AL69" s="51"/>
      <c r="AM69" s="51"/>
      <c r="AN69" s="73"/>
      <c r="AO69" s="74"/>
      <c r="AP69" s="74"/>
      <c r="AQ69" s="74"/>
      <c r="AR69" s="74"/>
      <c r="AS69" s="74"/>
      <c r="AT69" s="74"/>
      <c r="AU69" s="51"/>
      <c r="AV69" s="74"/>
      <c r="AW69" s="51"/>
      <c r="AX69" s="51"/>
      <c r="AY69" s="51"/>
      <c r="AZ69" s="347"/>
      <c r="BA69" s="347"/>
      <c r="BB69" s="347"/>
      <c r="BC69" s="347"/>
      <c r="BD69" s="347"/>
      <c r="BE69" s="347"/>
      <c r="BF69" s="347"/>
      <c r="BG69" s="347"/>
      <c r="BH69" s="347"/>
      <c r="BI69" s="347"/>
      <c r="BJ69" s="347"/>
      <c r="BK69" s="347"/>
      <c r="BL69" s="347"/>
      <c r="BM69" s="347"/>
      <c r="BN69" s="347"/>
      <c r="BO69" s="347"/>
      <c r="BP69" s="347"/>
      <c r="BQ69" s="347"/>
      <c r="BR69" s="347"/>
      <c r="BS69" s="347"/>
      <c r="BT69" s="347"/>
      <c r="BU69" s="347"/>
      <c r="BV69" s="347"/>
      <c r="BW69" s="347"/>
      <c r="BX69" s="347"/>
      <c r="BY69" s="347"/>
      <c r="BZ69" s="347"/>
      <c r="CA69" s="347"/>
      <c r="CB69" s="347"/>
      <c r="CC69" s="347"/>
      <c r="CD69" s="14" t="s">
        <v>204</v>
      </c>
      <c r="CE69" s="74"/>
      <c r="CF69" s="74"/>
      <c r="CG69" s="74"/>
      <c r="CH69" s="74"/>
      <c r="CI69" s="74"/>
      <c r="CJ69" s="51"/>
    </row>
    <row r="70" spans="1:88" x14ac:dyDescent="0.4">
      <c r="A70" s="1">
        <v>67</v>
      </c>
      <c r="B70" s="1">
        <v>63</v>
      </c>
      <c r="C70" s="2" t="s">
        <v>101</v>
      </c>
      <c r="D70" s="4">
        <v>5</v>
      </c>
      <c r="E70" s="4">
        <v>3</v>
      </c>
      <c r="F70" s="4" t="s">
        <v>101</v>
      </c>
      <c r="G70" s="14" t="s">
        <v>191</v>
      </c>
      <c r="H70" s="3">
        <f>AC70+AF70+AI70+AL70+AO70+AR70+AU70+AX70+BA70+BD70+BG70+BJ70+BM70+BP70+BS70+BV70+BY70+CB70</f>
        <v>104</v>
      </c>
      <c r="I70" s="6">
        <f>(H70/1)</f>
        <v>104</v>
      </c>
      <c r="J70" s="301" t="str">
        <f>T70</f>
        <v xml:space="preserve"> </v>
      </c>
      <c r="K70" s="283"/>
      <c r="L70" s="280"/>
      <c r="M70" s="318" t="s">
        <v>22</v>
      </c>
      <c r="N70" s="321"/>
      <c r="O70" s="318"/>
      <c r="P70" s="305" t="s">
        <v>22</v>
      </c>
      <c r="Q70" s="307"/>
      <c r="R70" s="305"/>
      <c r="S70" s="286" t="s">
        <v>22</v>
      </c>
      <c r="T70" s="285" t="s">
        <v>22</v>
      </c>
      <c r="U70" s="286" t="s">
        <v>22</v>
      </c>
      <c r="V70" s="269" t="s">
        <v>22</v>
      </c>
      <c r="W70" s="272" t="s">
        <v>22</v>
      </c>
      <c r="X70" s="269"/>
      <c r="Y70" s="252" t="s">
        <v>22</v>
      </c>
      <c r="Z70" s="262"/>
      <c r="AA70" s="252"/>
      <c r="AB70" s="243" t="s">
        <v>10</v>
      </c>
      <c r="AC70" s="246">
        <v>104</v>
      </c>
      <c r="AD70" s="243">
        <v>7</v>
      </c>
      <c r="AE70" s="204"/>
      <c r="AF70" s="204"/>
      <c r="AG70" s="204"/>
      <c r="AH70" s="51"/>
      <c r="AI70" s="51"/>
      <c r="AJ70" s="51"/>
      <c r="AK70" s="51"/>
      <c r="AL70" s="51"/>
      <c r="AM70" s="51"/>
      <c r="AN70" s="73"/>
      <c r="AO70" s="74"/>
      <c r="AP70" s="74"/>
      <c r="AQ70" s="74"/>
      <c r="AR70" s="74"/>
      <c r="AS70" s="74"/>
      <c r="AT70" s="74"/>
      <c r="AU70" s="51"/>
      <c r="AV70" s="74"/>
      <c r="AW70" s="51"/>
      <c r="AX70" s="51"/>
      <c r="AY70" s="51"/>
      <c r="AZ70" s="347"/>
      <c r="BA70" s="347"/>
      <c r="BB70" s="347"/>
      <c r="BC70" s="347"/>
      <c r="BD70" s="347"/>
      <c r="BE70" s="347"/>
      <c r="BF70" s="347"/>
      <c r="BG70" s="347"/>
      <c r="BH70" s="347"/>
      <c r="BI70" s="347"/>
      <c r="BJ70" s="347"/>
      <c r="BK70" s="347"/>
      <c r="BL70" s="347"/>
      <c r="BM70" s="347"/>
      <c r="BN70" s="347"/>
      <c r="BO70" s="347"/>
      <c r="BP70" s="347"/>
      <c r="BQ70" s="347"/>
      <c r="BR70" s="347"/>
      <c r="BS70" s="347"/>
      <c r="BT70" s="347"/>
      <c r="BU70" s="347"/>
      <c r="BV70" s="347"/>
      <c r="BW70" s="347"/>
      <c r="BX70" s="347"/>
      <c r="BY70" s="347"/>
      <c r="BZ70" s="347"/>
      <c r="CA70" s="347"/>
      <c r="CB70" s="347"/>
      <c r="CC70" s="347"/>
      <c r="CD70" s="14" t="s">
        <v>191</v>
      </c>
      <c r="CE70" s="75">
        <f>Z70+AC70+AI70+AF70</f>
        <v>104</v>
      </c>
      <c r="CF70" s="242">
        <v>35</v>
      </c>
      <c r="CG70" s="159">
        <f>AL70+AO70+AR70+AU70+AX70</f>
        <v>0</v>
      </c>
      <c r="CH70" s="231"/>
      <c r="CI70" s="75">
        <v>0</v>
      </c>
      <c r="CJ70" s="261"/>
    </row>
    <row r="71" spans="1:88" ht="15" customHeight="1" x14ac:dyDescent="0.4">
      <c r="A71" s="1">
        <v>68</v>
      </c>
      <c r="B71" s="1">
        <v>64</v>
      </c>
      <c r="C71" s="2" t="s">
        <v>101</v>
      </c>
      <c r="D71" s="4">
        <v>6</v>
      </c>
      <c r="E71" s="4">
        <v>4</v>
      </c>
      <c r="F71" s="4" t="s">
        <v>101</v>
      </c>
      <c r="G71" s="14" t="s">
        <v>130</v>
      </c>
      <c r="H71" s="3">
        <f>AI71+AL71+AO71+AR71+AU71+AX71+BA71+BD71+BG71+BJ71+BM71+BP71+BS71+BV71+BY71+CB71</f>
        <v>100</v>
      </c>
      <c r="I71" s="6">
        <f>(H71/1)</f>
        <v>100</v>
      </c>
      <c r="J71" s="301" t="str">
        <f>T71</f>
        <v xml:space="preserve"> </v>
      </c>
      <c r="K71" s="283"/>
      <c r="L71" s="279"/>
      <c r="M71" s="318" t="s">
        <v>22</v>
      </c>
      <c r="N71" s="321"/>
      <c r="O71" s="318"/>
      <c r="P71" s="305" t="s">
        <v>22</v>
      </c>
      <c r="Q71" s="307"/>
      <c r="R71" s="305"/>
      <c r="S71" s="286" t="s">
        <v>22</v>
      </c>
      <c r="T71" s="285" t="s">
        <v>22</v>
      </c>
      <c r="U71" s="286" t="s">
        <v>22</v>
      </c>
      <c r="V71" s="269" t="s">
        <v>22</v>
      </c>
      <c r="W71" s="272" t="s">
        <v>22</v>
      </c>
      <c r="X71" s="269"/>
      <c r="Y71" s="252" t="s">
        <v>22</v>
      </c>
      <c r="Z71" s="262"/>
      <c r="AA71" s="252"/>
      <c r="AB71" s="243"/>
      <c r="AC71" s="244"/>
      <c r="AD71" s="243" t="s">
        <v>22</v>
      </c>
      <c r="AE71" s="238" t="s">
        <v>22</v>
      </c>
      <c r="AF71" s="239" t="s">
        <v>22</v>
      </c>
      <c r="AG71" s="238" t="s">
        <v>22</v>
      </c>
      <c r="AH71" s="227"/>
      <c r="AI71" s="235"/>
      <c r="AJ71" s="225" t="s">
        <v>22</v>
      </c>
      <c r="AK71" s="213"/>
      <c r="AL71" s="214"/>
      <c r="AM71" s="211"/>
      <c r="AN71" s="196"/>
      <c r="AO71" s="200"/>
      <c r="AP71" s="197"/>
      <c r="AQ71" s="309" t="s">
        <v>22</v>
      </c>
      <c r="AR71" s="247"/>
      <c r="AS71" s="309"/>
      <c r="AT71" s="310" t="s">
        <v>22</v>
      </c>
      <c r="AU71" s="167"/>
      <c r="AV71" s="165" t="s">
        <v>22</v>
      </c>
      <c r="AW71" s="352"/>
      <c r="AX71" s="354"/>
      <c r="AY71" s="356"/>
      <c r="AZ71" s="357" t="s">
        <v>22</v>
      </c>
      <c r="BA71" s="359"/>
      <c r="BB71" s="360" t="s">
        <v>22</v>
      </c>
      <c r="BC71" s="362"/>
      <c r="BD71" s="363"/>
      <c r="BE71" s="364"/>
      <c r="BF71" s="366"/>
      <c r="BG71" s="369"/>
      <c r="BH71" s="372"/>
      <c r="BI71" s="398"/>
      <c r="BJ71" s="399"/>
      <c r="BK71" s="398"/>
      <c r="BL71" s="401" t="s">
        <v>8</v>
      </c>
      <c r="BM71" s="403">
        <v>100</v>
      </c>
      <c r="BN71" s="401">
        <v>11</v>
      </c>
      <c r="BO71" s="347"/>
      <c r="BP71" s="347"/>
      <c r="BQ71" s="347"/>
      <c r="BR71" s="347"/>
      <c r="BS71" s="347"/>
      <c r="BT71" s="347"/>
      <c r="BU71" s="347"/>
      <c r="BV71" s="347"/>
      <c r="BW71" s="347"/>
      <c r="BX71" s="347"/>
      <c r="BY71" s="347"/>
      <c r="BZ71" s="347"/>
      <c r="CA71" s="347"/>
      <c r="CB71" s="347"/>
      <c r="CC71" s="347"/>
      <c r="CD71" s="14" t="s">
        <v>130</v>
      </c>
      <c r="CE71" s="75">
        <f>Z71+AC71+AI71</f>
        <v>0</v>
      </c>
      <c r="CF71" s="75"/>
      <c r="CG71" s="159">
        <f>AL71+AO71+AR71+AU71+AX71</f>
        <v>0</v>
      </c>
      <c r="CH71" s="208"/>
      <c r="CI71" s="75">
        <f>BA71+BD71+BG71+BJ71+BM71</f>
        <v>100</v>
      </c>
      <c r="CJ71" s="106">
        <v>41</v>
      </c>
    </row>
    <row r="72" spans="1:88" x14ac:dyDescent="0.4">
      <c r="A72" s="1">
        <v>69</v>
      </c>
      <c r="B72" s="1">
        <v>65</v>
      </c>
      <c r="C72" s="2" t="s">
        <v>101</v>
      </c>
      <c r="D72" s="4">
        <v>57</v>
      </c>
      <c r="E72" s="4">
        <v>54</v>
      </c>
      <c r="F72" s="4" t="s">
        <v>101</v>
      </c>
      <c r="G72" s="14" t="s">
        <v>113</v>
      </c>
      <c r="H72" s="3">
        <f>AI72+AL72+AO72+AR72+AU72+AX72+BA72+BD72+BG72+BJ72+BM72+BP72+BS72+BV72+BY72+CB72</f>
        <v>98</v>
      </c>
      <c r="I72" s="6">
        <f>(H72/2)</f>
        <v>49</v>
      </c>
      <c r="J72" s="301" t="str">
        <f>T72</f>
        <v xml:space="preserve"> </v>
      </c>
      <c r="K72" s="283"/>
      <c r="L72" s="279"/>
      <c r="M72" s="318" t="s">
        <v>22</v>
      </c>
      <c r="N72" s="321"/>
      <c r="O72" s="318"/>
      <c r="P72" s="305" t="s">
        <v>22</v>
      </c>
      <c r="Q72" s="307"/>
      <c r="R72" s="305"/>
      <c r="S72" s="286" t="s">
        <v>22</v>
      </c>
      <c r="T72" s="285" t="s">
        <v>22</v>
      </c>
      <c r="U72" s="286" t="s">
        <v>22</v>
      </c>
      <c r="V72" s="269" t="s">
        <v>22</v>
      </c>
      <c r="W72" s="272" t="s">
        <v>22</v>
      </c>
      <c r="X72" s="269"/>
      <c r="Y72" s="252" t="s">
        <v>22</v>
      </c>
      <c r="Z72" s="262"/>
      <c r="AA72" s="252"/>
      <c r="AB72" s="243"/>
      <c r="AC72" s="244" t="s">
        <v>22</v>
      </c>
      <c r="AD72" s="243" t="s">
        <v>22</v>
      </c>
      <c r="AE72" s="238" t="s">
        <v>22</v>
      </c>
      <c r="AF72" s="239" t="s">
        <v>22</v>
      </c>
      <c r="AG72" s="238" t="s">
        <v>22</v>
      </c>
      <c r="AH72" s="227"/>
      <c r="AI72" s="235">
        <v>0</v>
      </c>
      <c r="AJ72" s="225" t="s">
        <v>22</v>
      </c>
      <c r="AK72" s="213"/>
      <c r="AL72" s="214">
        <v>0</v>
      </c>
      <c r="AM72" s="211"/>
      <c r="AN72" s="196"/>
      <c r="AO72" s="200">
        <v>0</v>
      </c>
      <c r="AP72" s="197"/>
      <c r="AQ72" s="336" t="s">
        <v>22</v>
      </c>
      <c r="AR72" s="337">
        <v>0</v>
      </c>
      <c r="AS72" s="336"/>
      <c r="AT72" s="349" t="s">
        <v>22</v>
      </c>
      <c r="AU72" s="350"/>
      <c r="AV72" s="351" t="s">
        <v>22</v>
      </c>
      <c r="AW72" s="352"/>
      <c r="AX72" s="353"/>
      <c r="AY72" s="355"/>
      <c r="AZ72" s="357" t="s">
        <v>22</v>
      </c>
      <c r="BA72" s="358"/>
      <c r="BB72" s="360" t="s">
        <v>22</v>
      </c>
      <c r="BC72" s="361"/>
      <c r="BD72" s="363"/>
      <c r="BE72" s="364"/>
      <c r="BF72" s="365"/>
      <c r="BG72" s="368"/>
      <c r="BH72" s="371"/>
      <c r="BI72" s="422"/>
      <c r="BJ72" s="423"/>
      <c r="BK72" s="422"/>
      <c r="BL72" s="401"/>
      <c r="BM72" s="403"/>
      <c r="BN72" s="401"/>
      <c r="BO72" s="405" t="s">
        <v>85</v>
      </c>
      <c r="BP72" s="407">
        <v>55</v>
      </c>
      <c r="BQ72" s="405">
        <v>21</v>
      </c>
      <c r="BR72" s="373" t="s">
        <v>93</v>
      </c>
      <c r="BS72" s="408">
        <v>43</v>
      </c>
      <c r="BT72" s="409">
        <v>22</v>
      </c>
      <c r="BU72" s="347"/>
      <c r="BV72" s="347"/>
      <c r="BW72" s="347"/>
      <c r="BX72" s="347"/>
      <c r="BY72" s="347"/>
      <c r="BZ72" s="347"/>
      <c r="CA72" s="347"/>
      <c r="CB72" s="347"/>
      <c r="CC72" s="347"/>
      <c r="CD72" s="14" t="s">
        <v>113</v>
      </c>
      <c r="CE72" s="75">
        <f>Z72</f>
        <v>0</v>
      </c>
      <c r="CF72" s="75"/>
      <c r="CG72" s="159">
        <f>AL72+AO72+AR72+AU72+AX72</f>
        <v>0</v>
      </c>
      <c r="CH72" s="208"/>
      <c r="CI72" s="75">
        <f>BA72+BD72+BG72+BJ72+BM72</f>
        <v>0</v>
      </c>
      <c r="CJ72" s="106"/>
    </row>
    <row r="73" spans="1:88" x14ac:dyDescent="0.4">
      <c r="A73" s="1">
        <v>70</v>
      </c>
      <c r="B73" s="1">
        <v>66</v>
      </c>
      <c r="C73" s="2" t="s">
        <v>101</v>
      </c>
      <c r="D73" s="4">
        <v>9</v>
      </c>
      <c r="E73" s="4">
        <v>7</v>
      </c>
      <c r="F73" s="4" t="s">
        <v>101</v>
      </c>
      <c r="G73" s="14" t="s">
        <v>192</v>
      </c>
      <c r="H73" s="3">
        <f>AC73+AF73+AI73+AL73+AO73+AR73+AU73+AX73+BA73+BD73+BG73+BJ73+BM73+BP73+BS73+BV73+BY73+CB73</f>
        <v>92</v>
      </c>
      <c r="I73" s="6">
        <f>(H73/1)</f>
        <v>92</v>
      </c>
      <c r="J73" s="301" t="str">
        <f>T73</f>
        <v xml:space="preserve"> </v>
      </c>
      <c r="K73" s="283"/>
      <c r="L73" s="281"/>
      <c r="M73" s="318" t="s">
        <v>22</v>
      </c>
      <c r="N73" s="321"/>
      <c r="O73" s="318"/>
      <c r="P73" s="305" t="s">
        <v>22</v>
      </c>
      <c r="Q73" s="307"/>
      <c r="R73" s="305"/>
      <c r="S73" s="286" t="s">
        <v>22</v>
      </c>
      <c r="T73" s="285" t="s">
        <v>22</v>
      </c>
      <c r="U73" s="286" t="s">
        <v>22</v>
      </c>
      <c r="V73" s="269" t="s">
        <v>22</v>
      </c>
      <c r="W73" s="272" t="s">
        <v>22</v>
      </c>
      <c r="X73" s="269"/>
      <c r="Y73" s="252" t="s">
        <v>22</v>
      </c>
      <c r="Z73" s="262"/>
      <c r="AA73" s="252"/>
      <c r="AB73" s="243" t="s">
        <v>69</v>
      </c>
      <c r="AC73" s="246">
        <v>92</v>
      </c>
      <c r="AD73" s="243">
        <v>10</v>
      </c>
      <c r="AE73" s="204"/>
      <c r="AF73" s="204"/>
      <c r="AG73" s="204"/>
      <c r="AH73" s="51"/>
      <c r="AI73" s="51"/>
      <c r="AJ73" s="51"/>
      <c r="AK73" s="51"/>
      <c r="AL73" s="51"/>
      <c r="AM73" s="51"/>
      <c r="AN73" s="347"/>
      <c r="AO73" s="347"/>
      <c r="AP73" s="347"/>
      <c r="AQ73" s="347"/>
      <c r="AR73" s="347"/>
      <c r="AS73" s="347"/>
      <c r="AT73" s="347"/>
      <c r="AU73" s="347"/>
      <c r="AV73" s="347"/>
      <c r="AW73" s="347"/>
      <c r="AX73" s="347"/>
      <c r="AY73" s="347"/>
      <c r="AZ73" s="347"/>
      <c r="BA73" s="347"/>
      <c r="BB73" s="347"/>
      <c r="BC73" s="347"/>
      <c r="BD73" s="347"/>
      <c r="BE73" s="347"/>
      <c r="BF73" s="347"/>
      <c r="BG73" s="347"/>
      <c r="BH73" s="347"/>
      <c r="BI73" s="347"/>
      <c r="BJ73" s="347"/>
      <c r="BK73" s="347"/>
      <c r="BL73" s="347"/>
      <c r="BM73" s="347"/>
      <c r="BN73" s="347"/>
      <c r="BO73" s="347"/>
      <c r="BP73" s="347"/>
      <c r="BQ73" s="347"/>
      <c r="BR73" s="347"/>
      <c r="BS73" s="347"/>
      <c r="BT73" s="347"/>
      <c r="BU73" s="347"/>
      <c r="BV73" s="347"/>
      <c r="BW73" s="347"/>
      <c r="BX73" s="347"/>
      <c r="BY73" s="347"/>
      <c r="BZ73" s="347"/>
      <c r="CA73" s="347"/>
      <c r="CB73" s="347"/>
      <c r="CC73" s="347"/>
      <c r="CD73" s="14" t="s">
        <v>192</v>
      </c>
      <c r="CE73" s="75">
        <f>Z73+AC73+AI73+AF73</f>
        <v>92</v>
      </c>
      <c r="CF73" s="242">
        <v>38</v>
      </c>
      <c r="CG73" s="159">
        <f>AL73+AO73+AR73+AU73+AX73</f>
        <v>0</v>
      </c>
      <c r="CH73" s="391"/>
      <c r="CI73" s="75">
        <v>0</v>
      </c>
      <c r="CJ73" s="393"/>
    </row>
    <row r="74" spans="1:88" x14ac:dyDescent="0.4">
      <c r="A74" s="1">
        <v>71</v>
      </c>
      <c r="B74" s="1">
        <v>68</v>
      </c>
      <c r="C74" s="2" t="s">
        <v>101</v>
      </c>
      <c r="D74" s="4">
        <v>13</v>
      </c>
      <c r="E74" s="4">
        <v>12</v>
      </c>
      <c r="F74" s="4" t="s">
        <v>101</v>
      </c>
      <c r="G74" s="14" t="s">
        <v>47</v>
      </c>
      <c r="H74" s="3">
        <f>AL74+AO74+AR74+AU74+AX74+BA74+BD74+BG74+BJ74+BM74+BP74+BS74+BV74+BY74+CB74</f>
        <v>84</v>
      </c>
      <c r="I74" s="5">
        <f>(H74/1)</f>
        <v>84</v>
      </c>
      <c r="J74" s="301" t="str">
        <f>T74</f>
        <v xml:space="preserve"> </v>
      </c>
      <c r="K74" s="283"/>
      <c r="L74" s="279"/>
      <c r="M74" s="318" t="s">
        <v>22</v>
      </c>
      <c r="N74" s="321"/>
      <c r="O74" s="318"/>
      <c r="P74" s="305" t="s">
        <v>22</v>
      </c>
      <c r="Q74" s="307"/>
      <c r="R74" s="305"/>
      <c r="S74" s="286" t="s">
        <v>22</v>
      </c>
      <c r="T74" s="285" t="s">
        <v>22</v>
      </c>
      <c r="U74" s="286" t="s">
        <v>22</v>
      </c>
      <c r="V74" s="269" t="s">
        <v>22</v>
      </c>
      <c r="W74" s="272" t="s">
        <v>22</v>
      </c>
      <c r="X74" s="269"/>
      <c r="Y74" s="252" t="s">
        <v>22</v>
      </c>
      <c r="Z74" s="262"/>
      <c r="AA74" s="252"/>
      <c r="AB74" s="243"/>
      <c r="AC74" s="244" t="s">
        <v>22</v>
      </c>
      <c r="AD74" s="243" t="s">
        <v>22</v>
      </c>
      <c r="AE74" s="238" t="s">
        <v>22</v>
      </c>
      <c r="AF74" s="248" t="s">
        <v>22</v>
      </c>
      <c r="AG74" s="249" t="s">
        <v>22</v>
      </c>
      <c r="AH74" s="227"/>
      <c r="AI74" s="235"/>
      <c r="AJ74" s="225" t="s">
        <v>22</v>
      </c>
      <c r="AK74" s="213"/>
      <c r="AL74" s="214"/>
      <c r="AM74" s="211"/>
      <c r="AN74" s="346"/>
      <c r="AO74" s="348"/>
      <c r="AP74" s="346"/>
      <c r="AQ74" s="336" t="s">
        <v>22</v>
      </c>
      <c r="AR74" s="337"/>
      <c r="AS74" s="336"/>
      <c r="AT74" s="349" t="s">
        <v>22</v>
      </c>
      <c r="AU74" s="350"/>
      <c r="AV74" s="351" t="s">
        <v>22</v>
      </c>
      <c r="AW74" s="352"/>
      <c r="AX74" s="354"/>
      <c r="AY74" s="356"/>
      <c r="AZ74" s="357" t="s">
        <v>22</v>
      </c>
      <c r="BA74" s="359"/>
      <c r="BB74" s="360" t="s">
        <v>22</v>
      </c>
      <c r="BC74" s="362"/>
      <c r="BD74" s="363"/>
      <c r="BE74" s="364"/>
      <c r="BF74" s="366"/>
      <c r="BG74" s="369"/>
      <c r="BH74" s="372"/>
      <c r="BI74" s="398"/>
      <c r="BJ74" s="399"/>
      <c r="BK74" s="398"/>
      <c r="BL74" s="400"/>
      <c r="BM74" s="402"/>
      <c r="BN74" s="400"/>
      <c r="BO74" s="404"/>
      <c r="BP74" s="406"/>
      <c r="BQ74" s="404"/>
      <c r="BR74" s="373"/>
      <c r="BS74" s="374"/>
      <c r="BT74" s="373"/>
      <c r="BU74" s="375"/>
      <c r="BV74" s="359"/>
      <c r="BW74" s="411"/>
      <c r="BX74" s="379"/>
      <c r="BY74" s="381"/>
      <c r="BZ74" s="414"/>
      <c r="CA74" s="384" t="s">
        <v>48</v>
      </c>
      <c r="CB74" s="385">
        <v>84</v>
      </c>
      <c r="CC74" s="417">
        <v>10</v>
      </c>
      <c r="CD74" s="14" t="s">
        <v>47</v>
      </c>
      <c r="CE74" s="75">
        <f>Z74</f>
        <v>0</v>
      </c>
      <c r="CF74" s="75"/>
      <c r="CG74" s="159">
        <f>AL74+AO74+AR74+AU74+AX74</f>
        <v>0</v>
      </c>
      <c r="CH74" s="232"/>
      <c r="CI74" s="75">
        <f>BA74+BD74+BG74+BJ74+BM74</f>
        <v>0</v>
      </c>
      <c r="CJ74" s="230"/>
    </row>
    <row r="75" spans="1:88" x14ac:dyDescent="0.4">
      <c r="A75" s="1">
        <v>72</v>
      </c>
      <c r="B75" s="1">
        <v>69</v>
      </c>
      <c r="C75" s="2" t="s">
        <v>101</v>
      </c>
      <c r="D75" s="4">
        <v>13</v>
      </c>
      <c r="E75" s="4">
        <v>12</v>
      </c>
      <c r="F75" s="4" t="s">
        <v>101</v>
      </c>
      <c r="G75" s="14" t="s">
        <v>121</v>
      </c>
      <c r="H75" s="3">
        <f>AI75+AL75+AO75+AR75+AU75+AX75+BA75+BD75+BG75+BJ75+BM75+BP75+BS75+BV75+BY75+CB75</f>
        <v>84</v>
      </c>
      <c r="I75" s="6">
        <f>(H75/1)</f>
        <v>84</v>
      </c>
      <c r="J75" s="301" t="str">
        <f>T75</f>
        <v xml:space="preserve"> </v>
      </c>
      <c r="K75" s="283"/>
      <c r="L75" s="279"/>
      <c r="M75" s="318" t="s">
        <v>22</v>
      </c>
      <c r="N75" s="321"/>
      <c r="O75" s="318"/>
      <c r="P75" s="305" t="s">
        <v>22</v>
      </c>
      <c r="Q75" s="307"/>
      <c r="R75" s="305"/>
      <c r="S75" s="286" t="s">
        <v>22</v>
      </c>
      <c r="T75" s="285" t="s">
        <v>22</v>
      </c>
      <c r="U75" s="286" t="s">
        <v>22</v>
      </c>
      <c r="V75" s="269" t="s">
        <v>22</v>
      </c>
      <c r="W75" s="272" t="s">
        <v>22</v>
      </c>
      <c r="X75" s="269"/>
      <c r="Y75" s="252" t="s">
        <v>22</v>
      </c>
      <c r="Z75" s="262"/>
      <c r="AA75" s="252"/>
      <c r="AB75" s="243"/>
      <c r="AC75" s="244" t="s">
        <v>22</v>
      </c>
      <c r="AD75" s="243" t="s">
        <v>22</v>
      </c>
      <c r="AE75" s="238" t="s">
        <v>22</v>
      </c>
      <c r="AF75" s="248" t="s">
        <v>22</v>
      </c>
      <c r="AG75" s="249" t="s">
        <v>22</v>
      </c>
      <c r="AH75" s="227"/>
      <c r="AI75" s="235"/>
      <c r="AJ75" s="225" t="s">
        <v>22</v>
      </c>
      <c r="AK75" s="343"/>
      <c r="AL75" s="344"/>
      <c r="AM75" s="345"/>
      <c r="AN75" s="346"/>
      <c r="AO75" s="348"/>
      <c r="AP75" s="346"/>
      <c r="AQ75" s="336" t="s">
        <v>22</v>
      </c>
      <c r="AR75" s="337"/>
      <c r="AS75" s="336"/>
      <c r="AT75" s="349" t="s">
        <v>22</v>
      </c>
      <c r="AU75" s="350"/>
      <c r="AV75" s="351" t="s">
        <v>22</v>
      </c>
      <c r="AW75" s="352"/>
      <c r="AX75" s="354"/>
      <c r="AY75" s="356"/>
      <c r="AZ75" s="357" t="s">
        <v>22</v>
      </c>
      <c r="BA75" s="359"/>
      <c r="BB75" s="360" t="s">
        <v>22</v>
      </c>
      <c r="BC75" s="362"/>
      <c r="BD75" s="363"/>
      <c r="BE75" s="364"/>
      <c r="BF75" s="366"/>
      <c r="BG75" s="369"/>
      <c r="BH75" s="372"/>
      <c r="BI75" s="398"/>
      <c r="BJ75" s="399"/>
      <c r="BK75" s="398"/>
      <c r="BL75" s="400"/>
      <c r="BM75" s="402"/>
      <c r="BN75" s="400"/>
      <c r="BO75" s="405" t="s">
        <v>8</v>
      </c>
      <c r="BP75" s="407">
        <v>84</v>
      </c>
      <c r="BQ75" s="405">
        <v>15</v>
      </c>
      <c r="BR75" s="347"/>
      <c r="BS75" s="347"/>
      <c r="BT75" s="347"/>
      <c r="BU75" s="347"/>
      <c r="BV75" s="347"/>
      <c r="BW75" s="347"/>
      <c r="BX75" s="347"/>
      <c r="BY75" s="347"/>
      <c r="BZ75" s="347"/>
      <c r="CA75" s="347"/>
      <c r="CB75" s="347"/>
      <c r="CC75" s="347"/>
      <c r="CD75" s="14" t="s">
        <v>121</v>
      </c>
      <c r="CE75" s="75">
        <f>Z75</f>
        <v>0</v>
      </c>
      <c r="CF75" s="75"/>
      <c r="CG75" s="159">
        <f>AL75+AO75+AR75+AU75+AX75</f>
        <v>0</v>
      </c>
      <c r="CH75" s="232"/>
      <c r="CI75" s="75">
        <f>BA75+BD75+BG75+BJ75+BM75</f>
        <v>0</v>
      </c>
      <c r="CJ75" s="230"/>
    </row>
    <row r="76" spans="1:88" x14ac:dyDescent="0.4">
      <c r="A76" s="1">
        <v>73</v>
      </c>
      <c r="B76" s="1">
        <v>71</v>
      </c>
      <c r="C76" s="2" t="s">
        <v>101</v>
      </c>
      <c r="D76" s="4">
        <v>73</v>
      </c>
      <c r="E76" s="4">
        <v>71</v>
      </c>
      <c r="F76" s="4" t="s">
        <v>101</v>
      </c>
      <c r="G76" s="14" t="s">
        <v>106</v>
      </c>
      <c r="H76" s="3">
        <f>AI76+AL76+AO76+AR76+AU76+AX76+BA76+BD76+BG76+BJ76+BM76+BP76+BS76+BV76+BY76+CB76</f>
        <v>71.5</v>
      </c>
      <c r="I76" s="6">
        <f>(H76/2)</f>
        <v>35.75</v>
      </c>
      <c r="J76" s="301" t="str">
        <f>T76</f>
        <v xml:space="preserve"> </v>
      </c>
      <c r="K76" s="283"/>
      <c r="L76" s="282"/>
      <c r="M76" s="318" t="s">
        <v>22</v>
      </c>
      <c r="N76" s="321"/>
      <c r="O76" s="318"/>
      <c r="P76" s="305" t="s">
        <v>22</v>
      </c>
      <c r="Q76" s="307"/>
      <c r="R76" s="305"/>
      <c r="S76" s="286" t="s">
        <v>22</v>
      </c>
      <c r="T76" s="285" t="s">
        <v>22</v>
      </c>
      <c r="U76" s="286" t="s">
        <v>22</v>
      </c>
      <c r="V76" s="269" t="s">
        <v>22</v>
      </c>
      <c r="W76" s="272" t="s">
        <v>22</v>
      </c>
      <c r="X76" s="269"/>
      <c r="Y76" s="252" t="s">
        <v>22</v>
      </c>
      <c r="Z76" s="262"/>
      <c r="AA76" s="252"/>
      <c r="AB76" s="243"/>
      <c r="AC76" s="247" t="s">
        <v>22</v>
      </c>
      <c r="AD76" s="243" t="s">
        <v>22</v>
      </c>
      <c r="AE76" s="249" t="s">
        <v>22</v>
      </c>
      <c r="AF76" s="248" t="s">
        <v>22</v>
      </c>
      <c r="AG76" s="249" t="s">
        <v>22</v>
      </c>
      <c r="AH76" s="227"/>
      <c r="AI76" s="235"/>
      <c r="AJ76" s="225" t="s">
        <v>22</v>
      </c>
      <c r="AK76" s="343"/>
      <c r="AL76" s="344"/>
      <c r="AM76" s="345"/>
      <c r="AN76" s="346"/>
      <c r="AO76" s="348"/>
      <c r="AP76" s="346"/>
      <c r="AQ76" s="336" t="s">
        <v>22</v>
      </c>
      <c r="AR76" s="337"/>
      <c r="AS76" s="336"/>
      <c r="AT76" s="349" t="s">
        <v>22</v>
      </c>
      <c r="AU76" s="350"/>
      <c r="AV76" s="351" t="s">
        <v>22</v>
      </c>
      <c r="AW76" s="352"/>
      <c r="AX76" s="354"/>
      <c r="AY76" s="356"/>
      <c r="AZ76" s="357" t="s">
        <v>22</v>
      </c>
      <c r="BA76" s="359"/>
      <c r="BB76" s="360" t="s">
        <v>22</v>
      </c>
      <c r="BC76" s="362"/>
      <c r="BD76" s="397"/>
      <c r="BE76" s="364"/>
      <c r="BF76" s="366"/>
      <c r="BG76" s="369"/>
      <c r="BH76" s="372"/>
      <c r="BI76" s="398"/>
      <c r="BJ76" s="399"/>
      <c r="BK76" s="398"/>
      <c r="BL76" s="400"/>
      <c r="BM76" s="402"/>
      <c r="BN76" s="400"/>
      <c r="BO76" s="405"/>
      <c r="BP76" s="407"/>
      <c r="BQ76" s="405"/>
      <c r="BR76" s="373" t="s">
        <v>27</v>
      </c>
      <c r="BS76" s="331">
        <v>22.5</v>
      </c>
      <c r="BT76" s="373" t="s">
        <v>51</v>
      </c>
      <c r="BU76" s="410" t="s">
        <v>55</v>
      </c>
      <c r="BV76" s="358">
        <v>49</v>
      </c>
      <c r="BW76" s="412">
        <v>21</v>
      </c>
      <c r="BX76" s="347"/>
      <c r="BY76" s="347"/>
      <c r="BZ76" s="347"/>
      <c r="CA76" s="347"/>
      <c r="CB76" s="347"/>
      <c r="CC76" s="347"/>
      <c r="CD76" s="14" t="s">
        <v>106</v>
      </c>
      <c r="CE76" s="75">
        <f>Z76</f>
        <v>0</v>
      </c>
      <c r="CF76" s="75"/>
      <c r="CG76" s="159">
        <f>AL76+AO76+AR76+AU76+AX76</f>
        <v>0</v>
      </c>
      <c r="CH76" s="390"/>
      <c r="CI76" s="388">
        <f>BA76+BD76+BG76+BJ76+BM76</f>
        <v>0</v>
      </c>
      <c r="CJ76" s="392"/>
    </row>
    <row r="77" spans="1:88" x14ac:dyDescent="0.4">
      <c r="A77" s="1">
        <v>74</v>
      </c>
      <c r="B77" s="394"/>
      <c r="C77" s="2" t="s">
        <v>2</v>
      </c>
      <c r="D77" s="4">
        <v>32</v>
      </c>
      <c r="E77" s="426"/>
      <c r="F77" s="4" t="s">
        <v>2</v>
      </c>
      <c r="G77" s="14" t="s">
        <v>215</v>
      </c>
      <c r="H77" s="3">
        <f>N77+Q77+T77+W77+Z77+AC77+AF77+AI77+AL77+AO77+AR77+AU77+AX77+BA77+BD77+BG77+BJ77+BM77+BP77+BS77+BV77+BY77+CB77</f>
        <v>64</v>
      </c>
      <c r="I77" s="6">
        <f>(H77/1)</f>
        <v>64</v>
      </c>
      <c r="J77" s="301">
        <f>N77+T77</f>
        <v>64</v>
      </c>
      <c r="K77" s="283">
        <v>33</v>
      </c>
      <c r="L77" s="282"/>
      <c r="M77" s="318" t="s">
        <v>61</v>
      </c>
      <c r="N77" s="326">
        <v>64</v>
      </c>
      <c r="O77" s="328">
        <v>17</v>
      </c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51"/>
      <c r="AD77" s="204"/>
      <c r="AE77" s="51"/>
      <c r="AF77" s="51"/>
      <c r="AG77" s="51"/>
      <c r="AH77" s="51"/>
      <c r="AI77" s="51"/>
      <c r="AJ77" s="51"/>
      <c r="AK77" s="347"/>
      <c r="AL77" s="347"/>
      <c r="AM77" s="347"/>
      <c r="AN77" s="347"/>
      <c r="AO77" s="347"/>
      <c r="AP77" s="347"/>
      <c r="AQ77" s="347"/>
      <c r="AR77" s="347"/>
      <c r="AS77" s="347"/>
      <c r="AT77" s="347"/>
      <c r="AU77" s="347"/>
      <c r="AV77" s="347"/>
      <c r="AW77" s="347"/>
      <c r="AX77" s="347"/>
      <c r="AY77" s="347"/>
      <c r="AZ77" s="347"/>
      <c r="BA77" s="347"/>
      <c r="BB77" s="347"/>
      <c r="BC77" s="347"/>
      <c r="BD77" s="347"/>
      <c r="BE77" s="347"/>
      <c r="BF77" s="347"/>
      <c r="BG77" s="347"/>
      <c r="BH77" s="347"/>
      <c r="BI77" s="347"/>
      <c r="BJ77" s="347"/>
      <c r="BK77" s="347"/>
      <c r="BL77" s="347"/>
      <c r="BM77" s="347"/>
      <c r="BN77" s="347"/>
      <c r="BO77" s="347"/>
      <c r="BP77" s="347"/>
      <c r="BQ77" s="347"/>
      <c r="BR77" s="347"/>
      <c r="BS77" s="347"/>
      <c r="BT77" s="347"/>
      <c r="BU77" s="347"/>
      <c r="BV77" s="347"/>
      <c r="BW77" s="347"/>
      <c r="BX77" s="347"/>
      <c r="BY77" s="347"/>
      <c r="BZ77" s="347"/>
      <c r="CA77" s="347"/>
      <c r="CB77" s="347"/>
      <c r="CC77" s="347"/>
      <c r="CD77" s="14" t="s">
        <v>215</v>
      </c>
      <c r="CE77" s="74"/>
      <c r="CF77" s="74"/>
      <c r="CG77" s="74"/>
      <c r="CH77" s="347"/>
      <c r="CI77" s="347"/>
      <c r="CJ77" s="347"/>
    </row>
    <row r="78" spans="1:88" x14ac:dyDescent="0.4">
      <c r="A78" s="313">
        <v>75</v>
      </c>
      <c r="B78" s="300">
        <v>72</v>
      </c>
      <c r="C78" s="314" t="s">
        <v>101</v>
      </c>
      <c r="D78" s="4">
        <v>35</v>
      </c>
      <c r="E78" s="4">
        <v>33</v>
      </c>
      <c r="F78" s="4" t="s">
        <v>101</v>
      </c>
      <c r="G78" s="14" t="s">
        <v>40</v>
      </c>
      <c r="H78" s="3">
        <f>AI78+AL78+AO78+AR78+AU78+AX78+BA78+BD78+BG78+BJ78+BM78+BP78+BS78+BV78+BY78+CB78</f>
        <v>63</v>
      </c>
      <c r="I78" s="6">
        <f>(H78/1)</f>
        <v>63</v>
      </c>
      <c r="J78" s="301" t="str">
        <f>T78</f>
        <v xml:space="preserve"> </v>
      </c>
      <c r="K78" s="283"/>
      <c r="L78" s="282"/>
      <c r="M78" s="318" t="s">
        <v>22</v>
      </c>
      <c r="N78" s="321"/>
      <c r="O78" s="318"/>
      <c r="P78" s="305" t="s">
        <v>22</v>
      </c>
      <c r="Q78" s="307"/>
      <c r="R78" s="305"/>
      <c r="S78" s="286" t="s">
        <v>22</v>
      </c>
      <c r="T78" s="330" t="s">
        <v>22</v>
      </c>
      <c r="U78" s="286" t="s">
        <v>22</v>
      </c>
      <c r="V78" s="332" t="s">
        <v>22</v>
      </c>
      <c r="W78" s="333" t="s">
        <v>22</v>
      </c>
      <c r="X78" s="332"/>
      <c r="Y78" s="334" t="s">
        <v>22</v>
      </c>
      <c r="Z78" s="335"/>
      <c r="AA78" s="334"/>
      <c r="AB78" s="336"/>
      <c r="AC78" s="337" t="s">
        <v>22</v>
      </c>
      <c r="AD78" s="336" t="s">
        <v>22</v>
      </c>
      <c r="AE78" s="338" t="s">
        <v>22</v>
      </c>
      <c r="AF78" s="339" t="s">
        <v>22</v>
      </c>
      <c r="AG78" s="338" t="s">
        <v>22</v>
      </c>
      <c r="AH78" s="340"/>
      <c r="AI78" s="341"/>
      <c r="AJ78" s="342" t="s">
        <v>22</v>
      </c>
      <c r="AK78" s="343"/>
      <c r="AL78" s="344"/>
      <c r="AM78" s="345"/>
      <c r="AN78" s="346"/>
      <c r="AO78" s="348"/>
      <c r="AP78" s="346"/>
      <c r="AQ78" s="336" t="s">
        <v>22</v>
      </c>
      <c r="AR78" s="337"/>
      <c r="AS78" s="336"/>
      <c r="AT78" s="349" t="s">
        <v>22</v>
      </c>
      <c r="AU78" s="350"/>
      <c r="AV78" s="351" t="s">
        <v>22</v>
      </c>
      <c r="AW78" s="352"/>
      <c r="AX78" s="354"/>
      <c r="AY78" s="356"/>
      <c r="AZ78" s="357" t="s">
        <v>22</v>
      </c>
      <c r="BA78" s="359"/>
      <c r="BB78" s="360" t="s">
        <v>22</v>
      </c>
      <c r="BC78" s="362"/>
      <c r="BD78" s="397"/>
      <c r="BE78" s="364"/>
      <c r="BF78" s="366"/>
      <c r="BG78" s="369"/>
      <c r="BH78" s="372"/>
      <c r="BI78" s="398" t="s">
        <v>22</v>
      </c>
      <c r="BJ78" s="399"/>
      <c r="BK78" s="398"/>
      <c r="BL78" s="400"/>
      <c r="BM78" s="402"/>
      <c r="BN78" s="400"/>
      <c r="BO78" s="404"/>
      <c r="BP78" s="406"/>
      <c r="BQ78" s="404"/>
      <c r="BR78" s="373"/>
      <c r="BS78" s="374"/>
      <c r="BT78" s="373"/>
      <c r="BU78" s="375"/>
      <c r="BV78" s="359"/>
      <c r="BW78" s="411"/>
      <c r="BX78" s="379"/>
      <c r="BY78" s="381"/>
      <c r="BZ78" s="414"/>
      <c r="CA78" s="384" t="s">
        <v>69</v>
      </c>
      <c r="CB78" s="385">
        <v>63</v>
      </c>
      <c r="CC78" s="417">
        <v>17</v>
      </c>
      <c r="CD78" s="14" t="s">
        <v>40</v>
      </c>
      <c r="CE78" s="75">
        <f>Z78</f>
        <v>0</v>
      </c>
      <c r="CF78" s="388"/>
      <c r="CG78" s="389">
        <f>AL78+AO78+AR78+AU78+AX78</f>
        <v>0</v>
      </c>
      <c r="CH78" s="390"/>
      <c r="CI78" s="388">
        <f>BA78+BD78+BG78+BJ78+BM78</f>
        <v>0</v>
      </c>
      <c r="CJ78" s="392"/>
    </row>
    <row r="79" spans="1:88" x14ac:dyDescent="0.4">
      <c r="A79" s="313">
        <v>76</v>
      </c>
      <c r="B79" s="300">
        <v>77</v>
      </c>
      <c r="C79" s="314" t="s">
        <v>2</v>
      </c>
      <c r="D79" s="4">
        <v>78</v>
      </c>
      <c r="E79" s="4">
        <v>77</v>
      </c>
      <c r="F79" s="4" t="s">
        <v>101</v>
      </c>
      <c r="G79" s="306" t="s">
        <v>209</v>
      </c>
      <c r="H79" s="3">
        <f>N79+Q79+T79+W79+Z79+AC79+AF79+AI79+AL79+AO79+AR79+AU79+AX79+BA79+BD79+BG79+BJ79+BM79+BP79+BS79+BV79+BY79+CB79</f>
        <v>59.5</v>
      </c>
      <c r="I79" s="6">
        <f>(H79/2)</f>
        <v>29.75</v>
      </c>
      <c r="J79" s="301">
        <f>N79+Q79+T79</f>
        <v>59.5</v>
      </c>
      <c r="K79" s="283">
        <v>34</v>
      </c>
      <c r="L79" s="282"/>
      <c r="M79" s="318" t="s">
        <v>30</v>
      </c>
      <c r="N79" s="321">
        <v>46</v>
      </c>
      <c r="O79" s="318">
        <v>21</v>
      </c>
      <c r="P79" s="305" t="s">
        <v>30</v>
      </c>
      <c r="Q79" s="308">
        <v>13.5</v>
      </c>
      <c r="R79" s="305" t="s">
        <v>44</v>
      </c>
      <c r="S79" s="204"/>
      <c r="T79" s="51"/>
      <c r="U79" s="204"/>
      <c r="V79" s="347"/>
      <c r="W79" s="347"/>
      <c r="X79" s="347"/>
      <c r="Y79" s="347"/>
      <c r="Z79" s="347"/>
      <c r="AA79" s="347"/>
      <c r="AB79" s="347"/>
      <c r="AC79" s="347"/>
      <c r="AD79" s="347"/>
      <c r="AE79" s="347"/>
      <c r="AF79" s="347"/>
      <c r="AG79" s="347"/>
      <c r="AH79" s="347"/>
      <c r="AI79" s="347"/>
      <c r="AJ79" s="347"/>
      <c r="AK79" s="347"/>
      <c r="AL79" s="347"/>
      <c r="AM79" s="347"/>
      <c r="AN79" s="347"/>
      <c r="AO79" s="347"/>
      <c r="AP79" s="347"/>
      <c r="AQ79" s="347"/>
      <c r="AR79" s="347"/>
      <c r="AS79" s="347"/>
      <c r="AT79" s="347"/>
      <c r="AU79" s="347"/>
      <c r="AV79" s="347"/>
      <c r="AW79" s="347"/>
      <c r="AX79" s="347"/>
      <c r="AY79" s="347"/>
      <c r="AZ79" s="347"/>
      <c r="BA79" s="347"/>
      <c r="BB79" s="347"/>
      <c r="BC79" s="347"/>
      <c r="BD79" s="347"/>
      <c r="BE79" s="347"/>
      <c r="BF79" s="347"/>
      <c r="BG79" s="347"/>
      <c r="BH79" s="347"/>
      <c r="BI79" s="347"/>
      <c r="BJ79" s="347"/>
      <c r="BK79" s="347"/>
      <c r="BL79" s="347"/>
      <c r="BM79" s="347"/>
      <c r="BN79" s="347"/>
      <c r="BO79" s="347"/>
      <c r="BP79" s="347"/>
      <c r="BQ79" s="347"/>
      <c r="BR79" s="347"/>
      <c r="BS79" s="347"/>
      <c r="BT79" s="347"/>
      <c r="BU79" s="347"/>
      <c r="BV79" s="347"/>
      <c r="BW79" s="347"/>
      <c r="BX79" s="347"/>
      <c r="BY79" s="347"/>
      <c r="BZ79" s="347"/>
      <c r="CA79" s="347"/>
      <c r="CB79" s="347"/>
      <c r="CC79" s="347"/>
      <c r="CD79" s="306" t="s">
        <v>209</v>
      </c>
      <c r="CE79" s="74"/>
      <c r="CF79" s="347"/>
      <c r="CG79" s="347"/>
      <c r="CH79" s="347"/>
      <c r="CI79" s="347"/>
      <c r="CJ79" s="347"/>
    </row>
    <row r="80" spans="1:88" x14ac:dyDescent="0.4">
      <c r="A80" s="313">
        <v>77</v>
      </c>
      <c r="B80" s="300">
        <v>73</v>
      </c>
      <c r="C80" s="314" t="s">
        <v>101</v>
      </c>
      <c r="D80" s="4">
        <v>51</v>
      </c>
      <c r="E80" s="302">
        <v>49</v>
      </c>
      <c r="F80" s="302" t="s">
        <v>101</v>
      </c>
      <c r="G80" s="14" t="s">
        <v>54</v>
      </c>
      <c r="H80" s="3">
        <f>AI80+AL80+AO80+AR80+AU80+AX80+BA80+BD80+BG80+BJ80+BM80+BP80+BS80+BV80+BY80+CB80</f>
        <v>53</v>
      </c>
      <c r="I80" s="6">
        <f>(H80/1)</f>
        <v>53</v>
      </c>
      <c r="J80" s="301" t="str">
        <f>T80</f>
        <v xml:space="preserve"> </v>
      </c>
      <c r="K80" s="283"/>
      <c r="L80" s="282"/>
      <c r="M80" s="318" t="s">
        <v>22</v>
      </c>
      <c r="N80" s="321"/>
      <c r="O80" s="318"/>
      <c r="P80" s="305" t="s">
        <v>22</v>
      </c>
      <c r="Q80" s="307"/>
      <c r="R80" s="305"/>
      <c r="S80" s="286" t="s">
        <v>22</v>
      </c>
      <c r="T80" s="330" t="s">
        <v>22</v>
      </c>
      <c r="U80" s="286" t="s">
        <v>22</v>
      </c>
      <c r="V80" s="332" t="s">
        <v>22</v>
      </c>
      <c r="W80" s="333" t="s">
        <v>22</v>
      </c>
      <c r="X80" s="332"/>
      <c r="Y80" s="334" t="s">
        <v>22</v>
      </c>
      <c r="Z80" s="335"/>
      <c r="AA80" s="334"/>
      <c r="AB80" s="336"/>
      <c r="AC80" s="337" t="s">
        <v>22</v>
      </c>
      <c r="AD80" s="336" t="s">
        <v>22</v>
      </c>
      <c r="AE80" s="338" t="s">
        <v>22</v>
      </c>
      <c r="AF80" s="339" t="s">
        <v>22</v>
      </c>
      <c r="AG80" s="338" t="s">
        <v>22</v>
      </c>
      <c r="AH80" s="340"/>
      <c r="AI80" s="341"/>
      <c r="AJ80" s="342" t="s">
        <v>22</v>
      </c>
      <c r="AK80" s="343"/>
      <c r="AL80" s="344"/>
      <c r="AM80" s="345"/>
      <c r="AN80" s="346"/>
      <c r="AO80" s="348"/>
      <c r="AP80" s="346"/>
      <c r="AQ80" s="336" t="s">
        <v>22</v>
      </c>
      <c r="AR80" s="337"/>
      <c r="AS80" s="336"/>
      <c r="AT80" s="349" t="s">
        <v>22</v>
      </c>
      <c r="AU80" s="350"/>
      <c r="AV80" s="351" t="s">
        <v>22</v>
      </c>
      <c r="AW80" s="352"/>
      <c r="AX80" s="354"/>
      <c r="AY80" s="356"/>
      <c r="AZ80" s="357" t="s">
        <v>22</v>
      </c>
      <c r="BA80" s="359"/>
      <c r="BB80" s="360" t="s">
        <v>22</v>
      </c>
      <c r="BC80" s="362"/>
      <c r="BD80" s="397"/>
      <c r="BE80" s="364"/>
      <c r="BF80" s="366"/>
      <c r="BG80" s="369"/>
      <c r="BH80" s="372"/>
      <c r="BI80" s="398" t="s">
        <v>22</v>
      </c>
      <c r="BJ80" s="399"/>
      <c r="BK80" s="398"/>
      <c r="BL80" s="400"/>
      <c r="BM80" s="402"/>
      <c r="BN80" s="400"/>
      <c r="BO80" s="404"/>
      <c r="BP80" s="406"/>
      <c r="BQ80" s="404"/>
      <c r="BR80" s="373"/>
      <c r="BS80" s="374"/>
      <c r="BT80" s="373"/>
      <c r="BU80" s="375"/>
      <c r="BV80" s="359"/>
      <c r="BW80" s="411"/>
      <c r="BX80" s="379"/>
      <c r="BY80" s="381"/>
      <c r="BZ80" s="414"/>
      <c r="CA80" s="425" t="s">
        <v>55</v>
      </c>
      <c r="CB80" s="385">
        <v>53</v>
      </c>
      <c r="CC80" s="417">
        <v>20</v>
      </c>
      <c r="CD80" s="14" t="s">
        <v>54</v>
      </c>
      <c r="CE80" s="388">
        <f>Z80</f>
        <v>0</v>
      </c>
      <c r="CF80" s="388"/>
      <c r="CG80" s="389">
        <f>AL80+AO80+AR80+AU80+AX80</f>
        <v>0</v>
      </c>
      <c r="CH80" s="390"/>
      <c r="CI80" s="388">
        <f>BA80+BD80+BG80+BJ80+BM80</f>
        <v>0</v>
      </c>
      <c r="CJ80" s="392"/>
    </row>
    <row r="81" spans="1:88" x14ac:dyDescent="0.4">
      <c r="A81" s="313">
        <v>78</v>
      </c>
      <c r="B81" s="300">
        <v>74</v>
      </c>
      <c r="C81" s="314" t="s">
        <v>101</v>
      </c>
      <c r="D81" s="4">
        <v>60</v>
      </c>
      <c r="E81" s="302">
        <v>57</v>
      </c>
      <c r="F81" s="302" t="s">
        <v>101</v>
      </c>
      <c r="G81" s="14" t="s">
        <v>178</v>
      </c>
      <c r="H81" s="3">
        <f>AI81+AL81+AO81+AR81+AU81+AX81+BA81+BD81+BG81+BJ81+BM81+BP81+BS81+BV81+BY81+CB81</f>
        <v>48</v>
      </c>
      <c r="I81" s="6">
        <f>(H81/1)</f>
        <v>48</v>
      </c>
      <c r="J81" s="301" t="str">
        <f>T81</f>
        <v xml:space="preserve"> </v>
      </c>
      <c r="K81" s="283"/>
      <c r="L81" s="282"/>
      <c r="M81" s="318" t="s">
        <v>22</v>
      </c>
      <c r="N81" s="321"/>
      <c r="O81" s="318"/>
      <c r="P81" s="305" t="s">
        <v>22</v>
      </c>
      <c r="Q81" s="307"/>
      <c r="R81" s="305"/>
      <c r="S81" s="286" t="s">
        <v>22</v>
      </c>
      <c r="T81" s="330" t="s">
        <v>22</v>
      </c>
      <c r="U81" s="286" t="s">
        <v>22</v>
      </c>
      <c r="V81" s="332" t="s">
        <v>22</v>
      </c>
      <c r="W81" s="333" t="s">
        <v>22</v>
      </c>
      <c r="X81" s="332"/>
      <c r="Y81" s="334" t="s">
        <v>22</v>
      </c>
      <c r="Z81" s="335"/>
      <c r="AA81" s="334"/>
      <c r="AB81" s="336"/>
      <c r="AC81" s="337" t="s">
        <v>22</v>
      </c>
      <c r="AD81" s="336" t="s">
        <v>22</v>
      </c>
      <c r="AE81" s="338" t="s">
        <v>22</v>
      </c>
      <c r="AF81" s="339" t="s">
        <v>22</v>
      </c>
      <c r="AG81" s="338" t="s">
        <v>22</v>
      </c>
      <c r="AH81" s="340"/>
      <c r="AI81" s="341"/>
      <c r="AJ81" s="342" t="s">
        <v>22</v>
      </c>
      <c r="AK81" s="343"/>
      <c r="AL81" s="344"/>
      <c r="AM81" s="345"/>
      <c r="AN81" s="346" t="s">
        <v>68</v>
      </c>
      <c r="AO81" s="348">
        <v>48</v>
      </c>
      <c r="AP81" s="346">
        <v>18</v>
      </c>
      <c r="AQ81" s="347"/>
      <c r="AR81" s="347"/>
      <c r="AS81" s="347"/>
      <c r="AT81" s="347"/>
      <c r="AU81" s="347"/>
      <c r="AV81" s="347"/>
      <c r="AW81" s="347"/>
      <c r="AX81" s="347"/>
      <c r="AY81" s="347"/>
      <c r="AZ81" s="347"/>
      <c r="BA81" s="347"/>
      <c r="BB81" s="347"/>
      <c r="BC81" s="347"/>
      <c r="BD81" s="347"/>
      <c r="BE81" s="347"/>
      <c r="BF81" s="347"/>
      <c r="BG81" s="347"/>
      <c r="BH81" s="347"/>
      <c r="BI81" s="347"/>
      <c r="BJ81" s="347"/>
      <c r="BK81" s="347"/>
      <c r="BL81" s="347"/>
      <c r="BM81" s="347"/>
      <c r="BN81" s="347"/>
      <c r="BO81" s="347"/>
      <c r="BP81" s="347"/>
      <c r="BQ81" s="347"/>
      <c r="BR81" s="347"/>
      <c r="BS81" s="347"/>
      <c r="BT81" s="347"/>
      <c r="BU81" s="347"/>
      <c r="BV81" s="347"/>
      <c r="BW81" s="347"/>
      <c r="BX81" s="347"/>
      <c r="BY81" s="347"/>
      <c r="BZ81" s="347"/>
      <c r="CA81" s="347"/>
      <c r="CB81" s="347"/>
      <c r="CC81" s="347"/>
      <c r="CD81" s="14" t="s">
        <v>178</v>
      </c>
      <c r="CE81" s="388">
        <f>Z81</f>
        <v>0</v>
      </c>
      <c r="CF81" s="388"/>
      <c r="CG81" s="389">
        <f>AL81+AO81+AR81+AU81+AX81</f>
        <v>48</v>
      </c>
      <c r="CH81" s="418">
        <v>38</v>
      </c>
      <c r="CI81" s="388">
        <f>BA81+BD81+BG81+BJ81+BM81</f>
        <v>0</v>
      </c>
      <c r="CJ81" s="392"/>
    </row>
    <row r="82" spans="1:88" x14ac:dyDescent="0.4">
      <c r="A82" s="1">
        <v>79</v>
      </c>
      <c r="B82" s="313">
        <v>75</v>
      </c>
      <c r="C82" s="314" t="s">
        <v>101</v>
      </c>
      <c r="D82" s="4">
        <v>60</v>
      </c>
      <c r="E82" s="302">
        <v>57</v>
      </c>
      <c r="F82" s="302" t="s">
        <v>101</v>
      </c>
      <c r="G82" s="14" t="s">
        <v>89</v>
      </c>
      <c r="H82" s="3">
        <f>AI82+AL82+AO82+AR82+AU82+AX82+BA82+BD82+BG82+BJ82+BM82+BP82+BS82+BV82+BY82+CB82</f>
        <v>48</v>
      </c>
      <c r="I82" s="6">
        <f>(H82/1)</f>
        <v>48</v>
      </c>
      <c r="J82" s="301" t="str">
        <f>T82</f>
        <v xml:space="preserve"> </v>
      </c>
      <c r="K82" s="283"/>
      <c r="L82" s="282"/>
      <c r="M82" s="318" t="s">
        <v>22</v>
      </c>
      <c r="N82" s="321"/>
      <c r="O82" s="318"/>
      <c r="P82" s="305" t="s">
        <v>22</v>
      </c>
      <c r="Q82" s="307"/>
      <c r="R82" s="305"/>
      <c r="S82" s="315" t="s">
        <v>22</v>
      </c>
      <c r="T82" s="292" t="s">
        <v>22</v>
      </c>
      <c r="U82" s="315"/>
      <c r="V82" s="332" t="s">
        <v>22</v>
      </c>
      <c r="W82" s="419" t="s">
        <v>22</v>
      </c>
      <c r="X82" s="332"/>
      <c r="Y82" s="334" t="s">
        <v>22</v>
      </c>
      <c r="Z82" s="335"/>
      <c r="AA82" s="334"/>
      <c r="AB82" s="336"/>
      <c r="AC82" s="337" t="s">
        <v>22</v>
      </c>
      <c r="AD82" s="336" t="s">
        <v>22</v>
      </c>
      <c r="AE82" s="338" t="s">
        <v>22</v>
      </c>
      <c r="AF82" s="339" t="s">
        <v>22</v>
      </c>
      <c r="AG82" s="338" t="s">
        <v>22</v>
      </c>
      <c r="AH82" s="340"/>
      <c r="AI82" s="341"/>
      <c r="AJ82" s="342" t="s">
        <v>22</v>
      </c>
      <c r="AK82" s="343"/>
      <c r="AL82" s="344"/>
      <c r="AM82" s="345"/>
      <c r="AN82" s="346"/>
      <c r="AO82" s="348"/>
      <c r="AP82" s="346"/>
      <c r="AQ82" s="336" t="s">
        <v>22</v>
      </c>
      <c r="AR82" s="337"/>
      <c r="AS82" s="336"/>
      <c r="AT82" s="349" t="s">
        <v>22</v>
      </c>
      <c r="AU82" s="350"/>
      <c r="AV82" s="351" t="s">
        <v>22</v>
      </c>
      <c r="AW82" s="352"/>
      <c r="AX82" s="353"/>
      <c r="AY82" s="355"/>
      <c r="AZ82" s="357" t="s">
        <v>22</v>
      </c>
      <c r="BA82" s="358"/>
      <c r="BB82" s="360" t="s">
        <v>22</v>
      </c>
      <c r="BC82" s="361"/>
      <c r="BD82" s="397"/>
      <c r="BE82" s="364"/>
      <c r="BF82" s="365"/>
      <c r="BG82" s="368"/>
      <c r="BH82" s="371"/>
      <c r="BI82" s="422"/>
      <c r="BJ82" s="423"/>
      <c r="BK82" s="422"/>
      <c r="BL82" s="401"/>
      <c r="BM82" s="403"/>
      <c r="BN82" s="401"/>
      <c r="BO82" s="405"/>
      <c r="BP82" s="407"/>
      <c r="BQ82" s="405"/>
      <c r="BR82" s="373"/>
      <c r="BS82" s="331"/>
      <c r="BT82" s="373"/>
      <c r="BU82" s="410"/>
      <c r="BV82" s="358"/>
      <c r="BW82" s="412"/>
      <c r="BX82" s="380" t="s">
        <v>55</v>
      </c>
      <c r="BY82" s="413">
        <v>48</v>
      </c>
      <c r="BZ82" s="383" t="s">
        <v>100</v>
      </c>
      <c r="CA82" s="416"/>
      <c r="CB82" s="416"/>
      <c r="CC82" s="387"/>
      <c r="CD82" s="14" t="s">
        <v>89</v>
      </c>
      <c r="CE82" s="388">
        <f>Z82</f>
        <v>0</v>
      </c>
      <c r="CF82" s="388"/>
      <c r="CG82" s="389">
        <f>AL82+AO82+AR82+AU82+AX82</f>
        <v>0</v>
      </c>
      <c r="CH82" s="390"/>
      <c r="CI82" s="388">
        <f>BA82+BD82+BG82+BJ82+BM82</f>
        <v>0</v>
      </c>
      <c r="CJ82" s="392"/>
    </row>
    <row r="83" spans="1:88" x14ac:dyDescent="0.4">
      <c r="A83" s="1">
        <v>80</v>
      </c>
      <c r="B83" s="313">
        <v>76</v>
      </c>
      <c r="C83" s="314" t="s">
        <v>101</v>
      </c>
      <c r="D83" s="4">
        <v>68</v>
      </c>
      <c r="E83" s="302">
        <v>65</v>
      </c>
      <c r="F83" s="302" t="s">
        <v>101</v>
      </c>
      <c r="G83" s="14" t="s">
        <v>57</v>
      </c>
      <c r="H83" s="3">
        <f>AI83+AL83+AO83+AR83+AU83+AX83+BA83+BD83+BG83+BJ83+BM83+BP83+BS83+BV83+BY83+CB83</f>
        <v>44</v>
      </c>
      <c r="I83" s="6">
        <f>(H83/1)</f>
        <v>44</v>
      </c>
      <c r="J83" s="301" t="str">
        <f>T83</f>
        <v xml:space="preserve"> </v>
      </c>
      <c r="K83" s="283"/>
      <c r="L83" s="282"/>
      <c r="M83" s="318" t="s">
        <v>22</v>
      </c>
      <c r="N83" s="321"/>
      <c r="O83" s="318"/>
      <c r="P83" s="305" t="s">
        <v>22</v>
      </c>
      <c r="Q83" s="307"/>
      <c r="R83" s="305"/>
      <c r="S83" s="315" t="s">
        <v>22</v>
      </c>
      <c r="T83" s="292" t="s">
        <v>22</v>
      </c>
      <c r="U83" s="315"/>
      <c r="V83" s="332" t="s">
        <v>22</v>
      </c>
      <c r="W83" s="419" t="s">
        <v>22</v>
      </c>
      <c r="X83" s="332"/>
      <c r="Y83" s="334" t="s">
        <v>22</v>
      </c>
      <c r="Z83" s="335"/>
      <c r="AA83" s="334"/>
      <c r="AB83" s="336"/>
      <c r="AC83" s="337" t="s">
        <v>22</v>
      </c>
      <c r="AD83" s="336" t="s">
        <v>22</v>
      </c>
      <c r="AE83" s="338" t="s">
        <v>22</v>
      </c>
      <c r="AF83" s="339" t="s">
        <v>22</v>
      </c>
      <c r="AG83" s="338" t="s">
        <v>22</v>
      </c>
      <c r="AH83" s="340"/>
      <c r="AI83" s="341"/>
      <c r="AJ83" s="342" t="s">
        <v>22</v>
      </c>
      <c r="AK83" s="343"/>
      <c r="AL83" s="344"/>
      <c r="AM83" s="345"/>
      <c r="AN83" s="346"/>
      <c r="AO83" s="348"/>
      <c r="AP83" s="346"/>
      <c r="AQ83" s="336" t="s">
        <v>22</v>
      </c>
      <c r="AR83" s="337"/>
      <c r="AS83" s="336"/>
      <c r="AT83" s="349" t="s">
        <v>22</v>
      </c>
      <c r="AU83" s="350"/>
      <c r="AV83" s="351" t="s">
        <v>22</v>
      </c>
      <c r="AW83" s="352"/>
      <c r="AX83" s="353"/>
      <c r="AY83" s="355"/>
      <c r="AZ83" s="357" t="s">
        <v>22</v>
      </c>
      <c r="BA83" s="358"/>
      <c r="BB83" s="360" t="s">
        <v>22</v>
      </c>
      <c r="BC83" s="361"/>
      <c r="BD83" s="397"/>
      <c r="BE83" s="364"/>
      <c r="BF83" s="365"/>
      <c r="BG83" s="368"/>
      <c r="BH83" s="371"/>
      <c r="BI83" s="422" t="s">
        <v>22</v>
      </c>
      <c r="BJ83" s="423">
        <v>0</v>
      </c>
      <c r="BK83" s="422"/>
      <c r="BL83" s="401"/>
      <c r="BM83" s="403">
        <v>0</v>
      </c>
      <c r="BN83" s="401"/>
      <c r="BO83" s="405"/>
      <c r="BP83" s="407">
        <v>0</v>
      </c>
      <c r="BQ83" s="405"/>
      <c r="BR83" s="373"/>
      <c r="BS83" s="331">
        <v>0</v>
      </c>
      <c r="BT83" s="373"/>
      <c r="BU83" s="410"/>
      <c r="BV83" s="358">
        <v>0</v>
      </c>
      <c r="BW83" s="412"/>
      <c r="BX83" s="380"/>
      <c r="BY83" s="413">
        <v>0</v>
      </c>
      <c r="BZ83" s="383"/>
      <c r="CA83" s="384" t="s">
        <v>16</v>
      </c>
      <c r="CB83" s="385">
        <v>44</v>
      </c>
      <c r="CC83" s="387">
        <v>23</v>
      </c>
      <c r="CD83" s="14" t="s">
        <v>57</v>
      </c>
      <c r="CE83" s="388">
        <f>Z83</f>
        <v>0</v>
      </c>
      <c r="CF83" s="388"/>
      <c r="CG83" s="389">
        <f>AL83+AO83+AR83+AU83+AX83</f>
        <v>0</v>
      </c>
      <c r="CH83" s="390"/>
      <c r="CI83" s="388">
        <f>BA83+BD83+BG83+BJ83+BM83</f>
        <v>0</v>
      </c>
      <c r="CJ83" s="392"/>
    </row>
    <row r="84" spans="1:88" x14ac:dyDescent="0.4">
      <c r="A84" s="1">
        <v>81</v>
      </c>
      <c r="B84" s="313">
        <v>78</v>
      </c>
      <c r="C84" s="314" t="s">
        <v>101</v>
      </c>
      <c r="D84" s="4">
        <v>81</v>
      </c>
      <c r="E84" s="302">
        <v>78</v>
      </c>
      <c r="F84" s="302" t="s">
        <v>101</v>
      </c>
      <c r="G84" s="14" t="s">
        <v>211</v>
      </c>
      <c r="H84" s="3">
        <f>N84+Q84+T84+W84+Z84+AC84+AF84+AI84+AL84+AO84+AR84+AU84+AX84+BA84+BD84+BG84+BJ84+BM84+BP84+BS84+BV84+BY84+CB84</f>
        <v>28</v>
      </c>
      <c r="I84" s="6">
        <f>(H84/2)</f>
        <v>14</v>
      </c>
      <c r="J84" s="301">
        <f>N84+Q84+T84</f>
        <v>28</v>
      </c>
      <c r="K84" s="283">
        <v>38</v>
      </c>
      <c r="L84" s="282"/>
      <c r="M84" s="318" t="s">
        <v>219</v>
      </c>
      <c r="N84" s="323">
        <v>21.5</v>
      </c>
      <c r="O84" s="318" t="s">
        <v>44</v>
      </c>
      <c r="P84" s="305" t="s">
        <v>20</v>
      </c>
      <c r="Q84" s="308">
        <v>6.5</v>
      </c>
      <c r="R84" s="305" t="s">
        <v>51</v>
      </c>
      <c r="S84" s="51"/>
      <c r="T84" s="51"/>
      <c r="U84" s="51"/>
      <c r="CD84" s="14" t="s">
        <v>211</v>
      </c>
      <c r="CE84" s="347"/>
    </row>
    <row r="85" spans="1:88" x14ac:dyDescent="0.4">
      <c r="A85" s="1">
        <v>82</v>
      </c>
      <c r="B85" s="395"/>
      <c r="C85" s="2" t="s">
        <v>2</v>
      </c>
      <c r="D85" s="4">
        <v>82</v>
      </c>
      <c r="E85" s="427"/>
      <c r="F85" s="4" t="s">
        <v>2</v>
      </c>
      <c r="G85" s="14" t="s">
        <v>214</v>
      </c>
      <c r="H85" s="3">
        <f>N85+Q85+T85+W85+Z85+AC85+AF85+AI85+AL85+AO85+AR85+AU85+AX85+BA85+BD85+BG85+BJ85+BM85+BP85+BS85+BV85+BY85+CB85</f>
        <v>9.5</v>
      </c>
      <c r="I85" s="6">
        <f>(H85/1)</f>
        <v>9.5</v>
      </c>
      <c r="J85" s="301">
        <f>N85+Q85+T85</f>
        <v>9.5</v>
      </c>
      <c r="K85" s="283">
        <v>41</v>
      </c>
      <c r="L85" s="282"/>
      <c r="M85" s="318" t="s">
        <v>48</v>
      </c>
      <c r="N85" s="324">
        <v>9.5</v>
      </c>
      <c r="O85" s="325" t="s">
        <v>64</v>
      </c>
      <c r="P85" s="347"/>
      <c r="Q85" s="347"/>
      <c r="R85" s="347"/>
      <c r="S85" s="347"/>
      <c r="T85" s="347"/>
      <c r="U85" s="347"/>
      <c r="CD85" s="14" t="s">
        <v>214</v>
      </c>
    </row>
    <row r="86" spans="1:88" x14ac:dyDescent="0.4">
      <c r="A86" s="1">
        <v>83</v>
      </c>
      <c r="B86" s="300">
        <v>79</v>
      </c>
      <c r="C86" s="314" t="s">
        <v>101</v>
      </c>
      <c r="D86" s="4">
        <v>83</v>
      </c>
      <c r="E86" s="302">
        <v>79</v>
      </c>
      <c r="F86" s="302" t="s">
        <v>101</v>
      </c>
      <c r="G86" s="14" t="s">
        <v>124</v>
      </c>
      <c r="H86" s="3">
        <f>AI86+AL86+AO86+AR86+AU86+AX86+BA86+BD86+BG86+BJ86+BM86+BP86+BS86+BV86+BY86+CB86</f>
        <v>2</v>
      </c>
      <c r="I86" s="6">
        <f>(H86/1)</f>
        <v>2</v>
      </c>
      <c r="J86" s="301" t="str">
        <f>T86</f>
        <v xml:space="preserve"> </v>
      </c>
      <c r="K86" s="283"/>
      <c r="L86" s="282"/>
      <c r="M86" s="318" t="s">
        <v>22</v>
      </c>
      <c r="N86" s="327"/>
      <c r="O86" s="329"/>
      <c r="P86" s="428"/>
      <c r="Q86" s="429"/>
      <c r="R86" s="428"/>
      <c r="S86" s="315" t="s">
        <v>22</v>
      </c>
      <c r="T86" s="292" t="s">
        <v>22</v>
      </c>
      <c r="U86" s="315"/>
      <c r="V86" s="332" t="s">
        <v>22</v>
      </c>
      <c r="W86" s="419" t="s">
        <v>22</v>
      </c>
      <c r="X86" s="332"/>
      <c r="Y86" s="334" t="s">
        <v>22</v>
      </c>
      <c r="Z86" s="335"/>
      <c r="AA86" s="334"/>
      <c r="AB86" s="336"/>
      <c r="AC86" s="337"/>
      <c r="AD86" s="336" t="s">
        <v>22</v>
      </c>
      <c r="AE86" s="338" t="s">
        <v>22</v>
      </c>
      <c r="AF86" s="420"/>
      <c r="AG86" s="420"/>
      <c r="AH86" s="396" t="s">
        <v>22</v>
      </c>
      <c r="AI86" s="341"/>
      <c r="AJ86" s="342" t="s">
        <v>22</v>
      </c>
      <c r="AK86" s="343"/>
      <c r="AL86" s="344"/>
      <c r="AM86" s="345"/>
      <c r="AN86" s="346"/>
      <c r="AO86" s="348"/>
      <c r="AP86" s="346"/>
      <c r="AQ86" s="336" t="s">
        <v>22</v>
      </c>
      <c r="AR86" s="337"/>
      <c r="AS86" s="336"/>
      <c r="AT86" s="349" t="s">
        <v>22</v>
      </c>
      <c r="AU86" s="350"/>
      <c r="AV86" s="351" t="s">
        <v>22</v>
      </c>
      <c r="AW86" s="352"/>
      <c r="AX86" s="353"/>
      <c r="AY86" s="355"/>
      <c r="AZ86" s="357" t="s">
        <v>22</v>
      </c>
      <c r="BA86" s="358"/>
      <c r="BB86" s="360" t="s">
        <v>22</v>
      </c>
      <c r="BC86" s="361"/>
      <c r="BD86" s="397"/>
      <c r="BE86" s="361"/>
      <c r="BF86" s="365"/>
      <c r="BG86" s="368"/>
      <c r="BH86" s="371"/>
      <c r="BI86" s="422" t="s">
        <v>22</v>
      </c>
      <c r="BJ86" s="423"/>
      <c r="BK86" s="422"/>
      <c r="BL86" s="401"/>
      <c r="BM86" s="403"/>
      <c r="BN86" s="401"/>
      <c r="BO86" s="405" t="s">
        <v>68</v>
      </c>
      <c r="BP86" s="407">
        <v>2</v>
      </c>
      <c r="BQ86" s="405" t="s">
        <v>116</v>
      </c>
      <c r="BR86" s="347"/>
      <c r="BS86" s="347"/>
      <c r="BT86" s="347"/>
      <c r="BU86" s="347"/>
      <c r="BV86" s="347"/>
      <c r="BW86" s="347"/>
      <c r="BX86" s="347"/>
      <c r="BY86" s="347"/>
      <c r="BZ86" s="347"/>
      <c r="CA86" s="347"/>
      <c r="CB86" s="347"/>
      <c r="CC86" s="347"/>
      <c r="CD86" s="14" t="s">
        <v>124</v>
      </c>
      <c r="CE86" s="388">
        <f>Z86+AC86+AI86+AF86</f>
        <v>0</v>
      </c>
      <c r="CF86" s="388"/>
      <c r="CG86" s="389">
        <f>AL86+AO86+AR86+AU86+AX86</f>
        <v>0</v>
      </c>
      <c r="CH86" s="390"/>
      <c r="CI86" s="388">
        <f>BA86+BD86+BG86+BJ86+BM86</f>
        <v>0</v>
      </c>
      <c r="CJ86" s="392"/>
    </row>
    <row r="87" spans="1:88" x14ac:dyDescent="0.4">
      <c r="A87" s="1">
        <v>84</v>
      </c>
      <c r="B87" s="300">
        <v>80</v>
      </c>
      <c r="C87" s="314" t="s">
        <v>101</v>
      </c>
      <c r="D87" s="4">
        <v>84</v>
      </c>
      <c r="E87" s="302">
        <v>80</v>
      </c>
      <c r="F87" s="302" t="s">
        <v>101</v>
      </c>
      <c r="G87" s="14" t="s">
        <v>73</v>
      </c>
      <c r="H87" s="3">
        <f>AI87+AL87+AO87+AR87+AU87+AX87+BA87+BD87+BG87+BJ87+BM87+BP87+BS87+BV87+BY87+CB87</f>
        <v>1.5</v>
      </c>
      <c r="I87" s="6">
        <f>(H87/2)</f>
        <v>0.75</v>
      </c>
      <c r="J87" s="301" t="str">
        <f>T87</f>
        <v xml:space="preserve"> </v>
      </c>
      <c r="K87" s="283"/>
      <c r="L87" s="282"/>
      <c r="M87" s="318" t="s">
        <v>22</v>
      </c>
      <c r="N87" s="327"/>
      <c r="O87" s="329"/>
      <c r="P87" s="428"/>
      <c r="Q87" s="429"/>
      <c r="R87" s="428"/>
      <c r="S87" s="315" t="s">
        <v>22</v>
      </c>
      <c r="T87" s="292" t="s">
        <v>22</v>
      </c>
      <c r="U87" s="315" t="s">
        <v>22</v>
      </c>
      <c r="V87" s="332" t="s">
        <v>22</v>
      </c>
      <c r="W87" s="419" t="s">
        <v>22</v>
      </c>
      <c r="X87" s="332"/>
      <c r="Y87" s="334" t="s">
        <v>22</v>
      </c>
      <c r="Z87" s="335"/>
      <c r="AA87" s="334"/>
      <c r="AB87" s="336"/>
      <c r="AC87" s="337"/>
      <c r="AD87" s="336" t="s">
        <v>22</v>
      </c>
      <c r="AE87" s="338" t="s">
        <v>22</v>
      </c>
      <c r="AF87" s="420"/>
      <c r="AG87" s="420"/>
      <c r="AH87" s="396" t="s">
        <v>22</v>
      </c>
      <c r="AI87" s="341"/>
      <c r="AJ87" s="342" t="s">
        <v>22</v>
      </c>
      <c r="AK87" s="343"/>
      <c r="AL87" s="344"/>
      <c r="AM87" s="345"/>
      <c r="AN87" s="346"/>
      <c r="AO87" s="348"/>
      <c r="AP87" s="346"/>
      <c r="AQ87" s="336" t="s">
        <v>22</v>
      </c>
      <c r="AR87" s="337"/>
      <c r="AS87" s="336"/>
      <c r="AT87" s="349" t="s">
        <v>22</v>
      </c>
      <c r="AU87" s="350"/>
      <c r="AV87" s="351" t="s">
        <v>22</v>
      </c>
      <c r="AW87" s="352"/>
      <c r="AX87" s="421"/>
      <c r="AY87" s="356"/>
      <c r="AZ87" s="357" t="s">
        <v>22</v>
      </c>
      <c r="BA87" s="359"/>
      <c r="BB87" s="360" t="s">
        <v>22</v>
      </c>
      <c r="BC87" s="362"/>
      <c r="BD87" s="397"/>
      <c r="BE87" s="362"/>
      <c r="BF87" s="366"/>
      <c r="BG87" s="369"/>
      <c r="BH87" s="372"/>
      <c r="BI87" s="398" t="s">
        <v>22</v>
      </c>
      <c r="BJ87" s="399"/>
      <c r="BK87" s="398"/>
      <c r="BL87" s="400"/>
      <c r="BM87" s="402"/>
      <c r="BN87" s="400"/>
      <c r="BO87" s="404"/>
      <c r="BP87" s="406"/>
      <c r="BQ87" s="404"/>
      <c r="BR87" s="373"/>
      <c r="BS87" s="374"/>
      <c r="BT87" s="373"/>
      <c r="BU87" s="375"/>
      <c r="BV87" s="359"/>
      <c r="BW87" s="411"/>
      <c r="BX87" s="380" t="s">
        <v>74</v>
      </c>
      <c r="BY87" s="413">
        <v>0</v>
      </c>
      <c r="BZ87" s="383" t="s">
        <v>99</v>
      </c>
      <c r="CA87" s="424" t="s">
        <v>74</v>
      </c>
      <c r="CB87" s="416">
        <v>1.5</v>
      </c>
      <c r="CC87" s="387" t="s">
        <v>64</v>
      </c>
      <c r="CD87" s="14" t="s">
        <v>73</v>
      </c>
      <c r="CE87" s="388">
        <f>Z87+AC87+AI87+AF87</f>
        <v>0</v>
      </c>
      <c r="CF87" s="388"/>
      <c r="CG87" s="389">
        <f>AL87+AO87+AR87+AU87+AX87</f>
        <v>0</v>
      </c>
      <c r="CH87" s="390"/>
      <c r="CI87" s="388">
        <f>BA87+BD87+BG87+BJ87+BM87</f>
        <v>0</v>
      </c>
      <c r="CJ87" s="392"/>
    </row>
    <row r="88" spans="1:88" x14ac:dyDescent="0.4">
      <c r="A88" s="1">
        <v>85</v>
      </c>
      <c r="B88" s="300">
        <v>81</v>
      </c>
      <c r="C88" s="314" t="s">
        <v>101</v>
      </c>
      <c r="D88" s="4">
        <v>85</v>
      </c>
      <c r="E88" s="302">
        <v>81</v>
      </c>
      <c r="F88" s="302" t="s">
        <v>101</v>
      </c>
      <c r="G88" s="14" t="s">
        <v>202</v>
      </c>
      <c r="H88" s="3">
        <f>Q88+T88+W88+Z88+AC88+AF88+AI88+AL88+AO88+AR88+AU88+AX88+BA88+BD88+BG88+BJ88+BM88+BP88+BS88+BV88+BY88+CB88</f>
        <v>0.5</v>
      </c>
      <c r="I88" s="6">
        <f>(H88/1)</f>
        <v>0.5</v>
      </c>
      <c r="J88" s="301">
        <f>T88</f>
        <v>0.5</v>
      </c>
      <c r="K88" s="283"/>
      <c r="L88" s="282"/>
      <c r="M88" s="318" t="s">
        <v>22</v>
      </c>
      <c r="N88" s="327"/>
      <c r="O88" s="329"/>
      <c r="P88" s="428"/>
      <c r="Q88" s="429"/>
      <c r="R88" s="428"/>
      <c r="S88" s="315" t="s">
        <v>16</v>
      </c>
      <c r="T88" s="290">
        <v>0.5</v>
      </c>
      <c r="U88" s="315" t="s">
        <v>100</v>
      </c>
      <c r="CD88" s="14" t="s">
        <v>202</v>
      </c>
    </row>
  </sheetData>
  <sortState xmlns:xlrd2="http://schemas.microsoft.com/office/spreadsheetml/2017/richdata2" ref="A4:CJ89">
    <sortCondition descending="1" ref="H4:H89"/>
  </sortState>
  <phoneticPr fontId="3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sarria31 roig</dc:creator>
  <cp:lastModifiedBy>sarria31 roig</cp:lastModifiedBy>
  <dcterms:created xsi:type="dcterms:W3CDTF">2021-06-13T21:17:08Z</dcterms:created>
  <dcterms:modified xsi:type="dcterms:W3CDTF">2025-07-12T07:26:25Z</dcterms:modified>
</cp:coreProperties>
</file>