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15990" windowHeight="6300" firstSheet="5" activeTab="5"/>
  </bookViews>
  <sheets>
    <sheet name="Datos API BUK" sheetId="10" state="hidden" r:id="rId1"/>
    <sheet name="Datos Api" sheetId="14" r:id="rId2"/>
    <sheet name="Niveles Asignados" sheetId="18" r:id="rId3"/>
    <sheet name="Análisis" sheetId="11" r:id="rId4"/>
    <sheet name="Tablas" sheetId="15" state="hidden" r:id="rId5"/>
    <sheet name="Niveles" sheetId="16" r:id="rId6"/>
    <sheet name="Seguros Cramer" sheetId="19" r:id="rId7"/>
  </sheets>
  <definedNames>
    <definedName name="DatosExternos_1" localSheetId="1" hidden="1">'Datos Api'!$A$1:$AG$555</definedName>
    <definedName name="DatosExternos_1" localSheetId="0" hidden="1">'Datos API BUK'!$A$1:$AN$559</definedName>
    <definedName name="DatosExternos_1" localSheetId="2" hidden="1">'Niveles Asignados'!$A$1:$S$561</definedName>
  </definedNames>
  <calcPr calcId="162913"/>
  <pivotCaches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6" l="1" a="1"/>
  <c r="B3" i="16" s="1"/>
  <c r="O6" i="19" l="1"/>
  <c r="O5" i="19"/>
  <c r="O4" i="19"/>
  <c r="O3" i="19"/>
  <c r="F19" i="19"/>
  <c r="I19" i="19"/>
  <c r="I7" i="19"/>
  <c r="I6" i="19"/>
  <c r="I11" i="19"/>
  <c r="I15" i="19"/>
  <c r="I16" i="19"/>
  <c r="I17" i="19"/>
  <c r="I14" i="19"/>
  <c r="I4" i="19"/>
  <c r="I3" i="19"/>
  <c r="I9" i="19"/>
  <c r="I2" i="19"/>
  <c r="I12" i="19"/>
  <c r="I10" i="19"/>
  <c r="I5" i="19"/>
  <c r="I13" i="19"/>
  <c r="I8" i="19"/>
  <c r="I18" i="19"/>
  <c r="F15" i="19"/>
  <c r="F16" i="19"/>
  <c r="F17" i="19"/>
  <c r="F18" i="19"/>
  <c r="G14" i="19" l="1"/>
  <c r="F14" i="19" s="1"/>
  <c r="G8" i="19" l="1"/>
  <c r="F8" i="19" s="1"/>
  <c r="H8" i="19"/>
  <c r="G12" i="19" l="1"/>
  <c r="F12" i="19" s="1"/>
  <c r="G13" i="19"/>
  <c r="F13" i="19" s="1"/>
  <c r="G2" i="19"/>
  <c r="F2" i="19" s="1"/>
  <c r="G4" i="19" l="1"/>
  <c r="F4" i="19" s="1"/>
  <c r="G11" i="19"/>
  <c r="F11" i="19" s="1"/>
  <c r="G6" i="19" l="1"/>
  <c r="F6" i="19" s="1"/>
  <c r="G7" i="19"/>
  <c r="F7" i="19" s="1"/>
  <c r="G5" i="19"/>
  <c r="F5" i="19" s="1"/>
  <c r="G10" i="19" l="1"/>
  <c r="F10" i="19" s="1"/>
  <c r="G9" i="19"/>
  <c r="F9" i="19" s="1"/>
  <c r="G3" i="19"/>
  <c r="F3" i="19" s="1"/>
  <c r="C19" i="16" l="1"/>
  <c r="D19" i="16" s="1"/>
  <c r="C20" i="16"/>
  <c r="G20" i="16" s="1"/>
  <c r="C21" i="16"/>
  <c r="B21" i="16" s="1"/>
  <c r="D21" i="16"/>
  <c r="C22" i="16"/>
  <c r="B22" i="16" s="1"/>
  <c r="G22" i="16"/>
  <c r="C23" i="16"/>
  <c r="B23" i="16" s="1"/>
  <c r="C24" i="16"/>
  <c r="B24" i="16" s="1"/>
  <c r="D24" i="16"/>
  <c r="C25" i="16"/>
  <c r="D25" i="16" s="1"/>
  <c r="C26" i="16"/>
  <c r="G26" i="16" s="1"/>
  <c r="D26" i="16"/>
  <c r="C27" i="16"/>
  <c r="D27" i="16" s="1"/>
  <c r="C28" i="16"/>
  <c r="C29" i="16"/>
  <c r="G29" i="16" s="1"/>
  <c r="D29" i="16"/>
  <c r="C30" i="16"/>
  <c r="B30" i="16" s="1"/>
  <c r="G30" i="16"/>
  <c r="C31" i="16"/>
  <c r="B31" i="16" s="1"/>
  <c r="C32" i="16"/>
  <c r="G32" i="16" s="1"/>
  <c r="C33" i="16"/>
  <c r="D33" i="16" s="1"/>
  <c r="B27" i="16" l="1"/>
  <c r="E27" i="16" s="1"/>
  <c r="G28" i="16"/>
  <c r="E24" i="16"/>
  <c r="D32" i="16"/>
  <c r="F32" i="16" s="1"/>
  <c r="D23" i="16"/>
  <c r="E23" i="16" s="1"/>
  <c r="F23" i="16"/>
  <c r="B32" i="16"/>
  <c r="E32" i="16" s="1"/>
  <c r="D31" i="16"/>
  <c r="E31" i="16" s="1"/>
  <c r="B29" i="16"/>
  <c r="F29" i="16" s="1"/>
  <c r="H22" i="16"/>
  <c r="G24" i="16"/>
  <c r="G21" i="16"/>
  <c r="E29" i="16"/>
  <c r="E21" i="16"/>
  <c r="H30" i="16"/>
  <c r="F27" i="16"/>
  <c r="G27" i="16"/>
  <c r="B33" i="16"/>
  <c r="H33" i="16" s="1"/>
  <c r="B25" i="16"/>
  <c r="H25" i="16" s="1"/>
  <c r="F21" i="16"/>
  <c r="B19" i="16"/>
  <c r="F19" i="16" s="1"/>
  <c r="G31" i="16"/>
  <c r="D28" i="16"/>
  <c r="B26" i="16"/>
  <c r="H26" i="16" s="1"/>
  <c r="H24" i="16"/>
  <c r="G23" i="16"/>
  <c r="D20" i="16"/>
  <c r="G33" i="16"/>
  <c r="D30" i="16"/>
  <c r="B28" i="16"/>
  <c r="H28" i="16" s="1"/>
  <c r="G25" i="16"/>
  <c r="F24" i="16"/>
  <c r="D22" i="16"/>
  <c r="B20" i="16"/>
  <c r="H20" i="16" s="1"/>
  <c r="I3" i="16" a="1"/>
  <c r="I3" i="16" s="1"/>
  <c r="F33" i="16" l="1"/>
  <c r="E26" i="16"/>
  <c r="E33" i="16"/>
  <c r="F26" i="16"/>
  <c r="H32" i="16"/>
  <c r="F31" i="16"/>
  <c r="H27" i="16"/>
  <c r="E19" i="16"/>
  <c r="H29" i="16"/>
  <c r="F28" i="16"/>
  <c r="E28" i="16"/>
  <c r="E30" i="16"/>
  <c r="F30" i="16"/>
  <c r="H31" i="16"/>
  <c r="E22" i="16"/>
  <c r="F22" i="16"/>
  <c r="H23" i="16"/>
  <c r="F25" i="16"/>
  <c r="H21" i="16"/>
  <c r="E20" i="16"/>
  <c r="F20" i="16"/>
  <c r="E25" i="16"/>
  <c r="I4" i="16" a="1"/>
  <c r="I4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H4" i="16" l="1" a="1"/>
  <c r="H4" i="16" s="1"/>
  <c r="H5" i="16" a="1"/>
  <c r="H5" i="16" s="1"/>
  <c r="H6" i="16" a="1"/>
  <c r="H6" i="16" s="1"/>
  <c r="H7" i="16" a="1"/>
  <c r="H7" i="16" s="1"/>
  <c r="H8" i="16" a="1"/>
  <c r="H8" i="16" s="1"/>
  <c r="H9" i="16" a="1"/>
  <c r="H9" i="16" s="1"/>
  <c r="H10" i="16" a="1"/>
  <c r="H10" i="16" s="1"/>
  <c r="H11" i="16" a="1"/>
  <c r="H11" i="16" s="1"/>
  <c r="H12" i="16" a="1"/>
  <c r="H12" i="16" s="1"/>
  <c r="H13" i="16" a="1"/>
  <c r="H13" i="16" s="1"/>
  <c r="H14" i="16" a="1"/>
  <c r="H14" i="16" s="1"/>
  <c r="H15" i="16" a="1"/>
  <c r="H15" i="16" s="1"/>
  <c r="H3" i="16" a="1"/>
  <c r="H3" i="16" s="1"/>
  <c r="G4" i="16" a="1"/>
  <c r="G4" i="16" s="1"/>
  <c r="G5" i="16" a="1"/>
  <c r="G5" i="16" s="1"/>
  <c r="G6" i="16" a="1"/>
  <c r="G6" i="16" s="1"/>
  <c r="G7" i="16" a="1"/>
  <c r="G7" i="16" s="1"/>
  <c r="G8" i="16" a="1"/>
  <c r="G8" i="16" s="1"/>
  <c r="G9" i="16" a="1"/>
  <c r="G9" i="16" s="1"/>
  <c r="G10" i="16" a="1"/>
  <c r="G10" i="16" s="1"/>
  <c r="G11" i="16" a="1"/>
  <c r="G11" i="16" s="1"/>
  <c r="G12" i="16" a="1"/>
  <c r="G12" i="16" s="1"/>
  <c r="G13" i="16" a="1"/>
  <c r="G13" i="16" s="1"/>
  <c r="G14" i="16" a="1"/>
  <c r="G14" i="16" s="1"/>
  <c r="G15" i="16" a="1"/>
  <c r="G15" i="16" s="1"/>
  <c r="G3" i="16" a="1"/>
  <c r="G3" i="16" s="1"/>
  <c r="F4" i="16" a="1"/>
  <c r="F4" i="16" s="1"/>
  <c r="F5" i="16" a="1"/>
  <c r="F5" i="16" s="1"/>
  <c r="F6" i="16" a="1"/>
  <c r="F6" i="16" s="1"/>
  <c r="F7" i="16" a="1"/>
  <c r="F7" i="16" s="1"/>
  <c r="F8" i="16" a="1"/>
  <c r="F8" i="16" s="1"/>
  <c r="F9" i="16" a="1"/>
  <c r="F9" i="16" s="1"/>
  <c r="F10" i="16" a="1"/>
  <c r="F10" i="16" s="1"/>
  <c r="F11" i="16" a="1"/>
  <c r="F11" i="16" s="1"/>
  <c r="F12" i="16" a="1"/>
  <c r="F12" i="16" s="1"/>
  <c r="F13" i="16" a="1"/>
  <c r="F13" i="16" s="1"/>
  <c r="F14" i="16" a="1"/>
  <c r="F14" i="16" s="1"/>
  <c r="F15" i="16" a="1"/>
  <c r="F15" i="16" s="1"/>
  <c r="F3" i="16" a="1"/>
  <c r="F3" i="16" s="1"/>
  <c r="E4" i="16" a="1"/>
  <c r="E4" i="16" s="1"/>
  <c r="E5" i="16" a="1"/>
  <c r="E5" i="16" s="1"/>
  <c r="E6" i="16" a="1"/>
  <c r="E6" i="16" s="1"/>
  <c r="E7" i="16" a="1"/>
  <c r="E7" i="16" s="1"/>
  <c r="E8" i="16" a="1"/>
  <c r="E8" i="16" s="1"/>
  <c r="E9" i="16" a="1"/>
  <c r="E9" i="16" s="1"/>
  <c r="E10" i="16" a="1"/>
  <c r="E10" i="16" s="1"/>
  <c r="E11" i="16" a="1"/>
  <c r="E11" i="16" s="1"/>
  <c r="E12" i="16" a="1"/>
  <c r="E12" i="16" s="1"/>
  <c r="E13" i="16" a="1"/>
  <c r="E13" i="16" s="1"/>
  <c r="E14" i="16" a="1"/>
  <c r="E14" i="16" s="1"/>
  <c r="E15" i="16" a="1"/>
  <c r="E15" i="16" s="1"/>
  <c r="E3" i="16" a="1"/>
  <c r="E3" i="16" s="1"/>
  <c r="D4" i="16" a="1"/>
  <c r="D4" i="16" s="1"/>
  <c r="D5" i="16" a="1"/>
  <c r="D5" i="16" s="1"/>
  <c r="D6" i="16" a="1"/>
  <c r="D6" i="16" s="1"/>
  <c r="D7" i="16" a="1"/>
  <c r="D7" i="16" s="1"/>
  <c r="D8" i="16" a="1"/>
  <c r="D8" i="16" s="1"/>
  <c r="D9" i="16" a="1"/>
  <c r="D9" i="16" s="1"/>
  <c r="D10" i="16" a="1"/>
  <c r="D10" i="16" s="1"/>
  <c r="D11" i="16" a="1"/>
  <c r="D11" i="16" s="1"/>
  <c r="D12" i="16" a="1"/>
  <c r="D12" i="16" s="1"/>
  <c r="D13" i="16" a="1"/>
  <c r="D13" i="16" s="1"/>
  <c r="D14" i="16" a="1"/>
  <c r="D14" i="16" s="1"/>
  <c r="D15" i="16" a="1"/>
  <c r="D15" i="16" s="1"/>
  <c r="D3" i="16" a="1"/>
  <c r="D3" i="16" s="1"/>
  <c r="C4" i="16" a="1"/>
  <c r="C4" i="16" s="1"/>
  <c r="C5" i="16" a="1"/>
  <c r="C5" i="16" s="1"/>
  <c r="C6" i="16" a="1"/>
  <c r="C6" i="16" s="1"/>
  <c r="C7" i="16" a="1"/>
  <c r="C7" i="16" s="1"/>
  <c r="C8" i="16" a="1"/>
  <c r="C8" i="16" s="1"/>
  <c r="C9" i="16" a="1"/>
  <c r="C9" i="16" s="1"/>
  <c r="C10" i="16" a="1"/>
  <c r="C10" i="16" s="1"/>
  <c r="C11" i="16" a="1"/>
  <c r="C11" i="16" s="1"/>
  <c r="C12" i="16" a="1"/>
  <c r="C12" i="16" s="1"/>
  <c r="C13" i="16" a="1"/>
  <c r="C13" i="16" s="1"/>
  <c r="C14" i="16" a="1"/>
  <c r="C14" i="16" s="1"/>
  <c r="C15" i="16" a="1"/>
  <c r="C15" i="16" s="1"/>
  <c r="C3" i="16" a="1"/>
  <c r="C3" i="16" s="1"/>
  <c r="B4" i="16" a="1"/>
  <c r="B4" i="16" s="1"/>
  <c r="B5" i="16" a="1"/>
  <c r="B5" i="16" s="1"/>
  <c r="B6" i="16" a="1"/>
  <c r="B6" i="16" s="1"/>
  <c r="B7" i="16" a="1"/>
  <c r="B7" i="16" s="1"/>
  <c r="B8" i="16" a="1"/>
  <c r="B8" i="16" s="1"/>
  <c r="B9" i="16" a="1"/>
  <c r="B9" i="16" s="1"/>
  <c r="B10" i="16" a="1"/>
  <c r="B10" i="16" s="1"/>
  <c r="B11" i="16" a="1"/>
  <c r="B11" i="16" s="1"/>
  <c r="B12" i="16" a="1"/>
  <c r="B12" i="16" s="1"/>
  <c r="B13" i="16" a="1"/>
  <c r="B13" i="16" s="1"/>
  <c r="B14" i="16" a="1"/>
  <c r="B14" i="16" s="1"/>
  <c r="B15" i="16" a="1"/>
  <c r="B15" i="16" s="1"/>
  <c r="C3" i="11" l="1"/>
  <c r="E5" i="11"/>
  <c r="B4" i="11"/>
  <c r="C2" i="11"/>
  <c r="B5" i="11"/>
  <c r="E4" i="11" l="1" a="1"/>
  <c r="E4" i="11" s="1"/>
  <c r="E3" i="11" a="1"/>
  <c r="E3" i="11" s="1"/>
  <c r="D4" i="11"/>
  <c r="D3" i="11"/>
  <c r="E2" i="11"/>
  <c r="D2" i="11"/>
  <c r="C4" i="11"/>
  <c r="B2" i="11"/>
  <c r="B3" i="11"/>
</calcChain>
</file>

<file path=xl/comments1.xml><?xml version="1.0" encoding="utf-8"?>
<comments xmlns="http://schemas.openxmlformats.org/spreadsheetml/2006/main">
  <authors>
    <author>Autor</author>
  </authors>
  <commentList>
    <comment ref="B18" authorId="0" shapeId="0">
      <text>
        <r>
          <rPr>
            <b/>
            <sz val="10"/>
            <color indexed="81"/>
            <rFont val="Tahoma"/>
            <family val="2"/>
          </rPr>
          <t>Midpoint dividido por el factor de amplitud</t>
        </r>
      </text>
    </comment>
    <comment ref="C18" authorId="0" shapeId="0">
      <text>
        <r>
          <rPr>
            <b/>
            <sz val="10"/>
            <color indexed="81"/>
            <rFont val="Tahoma"/>
            <family val="2"/>
          </rPr>
          <t>Remuneración obtenida al reemplazar el valor X en la ecuación</t>
        </r>
      </text>
    </comment>
    <comment ref="D18" authorId="0" shapeId="0">
      <text>
        <r>
          <rPr>
            <b/>
            <sz val="10"/>
            <color indexed="81"/>
            <rFont val="Tahoma"/>
            <family val="2"/>
          </rPr>
          <t>Midpoint multiplicado por factor de amplitud</t>
        </r>
      </text>
    </comment>
    <comment ref="E18" authorId="0" shapeId="0">
      <text>
        <r>
          <rPr>
            <b/>
            <sz val="10"/>
            <color indexed="81"/>
            <rFont val="Tahoma"/>
            <family val="2"/>
          </rPr>
          <t>Diferencia entre mínimo y máximo de cada categoría</t>
        </r>
      </text>
    </comment>
    <comment ref="G18" authorId="0" shapeId="0">
      <text>
        <r>
          <rPr>
            <b/>
            <sz val="10"/>
            <color indexed="81"/>
            <rFont val="Tahoma"/>
            <family val="2"/>
          </rPr>
          <t>Diferencia entre midpoints de categorías contiguas</t>
        </r>
      </text>
    </comment>
    <comment ref="H18" authorId="0" shapeId="0">
      <text>
        <r>
          <rPr>
            <b/>
            <sz val="10"/>
            <color indexed="81"/>
            <rFont val="Tahoma"/>
            <family val="2"/>
          </rPr>
          <t>Diferencia entre el máximo de una categoría y el mínimo de la inmediatamente superior</t>
        </r>
      </text>
    </comment>
  </commentList>
</comments>
</file>

<file path=xl/connections.xml><?xml version="1.0" encoding="utf-8"?>
<connections xmlns="http://schemas.openxmlformats.org/spreadsheetml/2006/main">
  <connection id="1" keepAlive="1" name="Consulta - Clon_Dashboard_Salarial" description="Conexión a la consulta 'Clon_Dashboard_Salarial' en el libro." type="5" refreshedVersion="0" background="1">
    <dbPr connection="Provider=Microsoft.Mashup.OleDb.1;Data Source=$Workbook$;Location=Clon_Dashboard_Salarial;Extended Properties=&quot;&quot;" command="SELECT * FROM [Clon_Dashboard_Salarial]"/>
  </connection>
  <connection id="2" keepAlive="1" name="Consulta - Datos API BUK" description="Conexión a la consulta 'Datos API BUK' en el libro." type="5" refreshedVersion="6" background="1" saveData="1">
    <dbPr connection="Provider=Microsoft.Mashup.OleDb.1;Data Source=$Workbook$;Location=Datos API BUK;Extended Properties=&quot;&quot;" command="SELECT * FROM [Datos API BUK]"/>
  </connection>
  <connection id="3" keepAlive="1" name="Consulta - Datos API BUK (Niveles)" description="Conexión a la consulta 'Datos API BUK (Niveles)' en el libro." type="5" refreshedVersion="6" background="1" saveData="1">
    <dbPr connection="Provider=Microsoft.Mashup.OleDb.1;Data Source=$Workbook$;Location=Datos API BUK (Niveles);Extended Properties=&quot;&quot;" command="SELECT * FROM [Datos API BUK (Niveles)]"/>
  </connection>
  <connection id="4" keepAlive="1" name="Consulta - Niveles Actualizados" description="Conexión a la consulta 'Niveles Actualizados' en el libro." type="5" refreshedVersion="0" background="1">
    <dbPr connection="Provider=Microsoft.Mashup.OleDb.1;Data Source=$Workbook$;Location=&quot;Niveles Actualizados&quot;;Extended Properties=&quot;&quot;" command="SELECT * FROM [Niveles Actualizados]"/>
  </connection>
  <connection id="5" keepAlive="1" name="Consulta - Unificación Niveles" description="Conexión a la consulta 'Unificación Niveles' en el libro." type="5" refreshedVersion="6" background="1" saveData="1">
    <dbPr connection="Provider=Microsoft.Mashup.OleDb.1;Data Source=$Workbook$;Location=Unificación Niveles;Extended Properties=&quot;&quot;" command="SELECT * FROM [Unificación Niveles]"/>
  </connection>
  <connection id="6" keepAlive="1" name="Consulta - Usuarios_Buk" description="Conexión a la consulta 'Usuarios_Buk' en el libro." type="5" refreshedVersion="0" background="1">
    <dbPr connection="Provider=Microsoft.Mashup.OleDb.1;Data Source=$Workbook$;Location=Usuarios_Buk;Extended Properties=&quot;&quot;" command="SELECT * FROM [Usuarios_Buk]"/>
  </connection>
</connections>
</file>

<file path=xl/sharedStrings.xml><?xml version="1.0" encoding="utf-8"?>
<sst xmlns="http://schemas.openxmlformats.org/spreadsheetml/2006/main" count="26439" uniqueCount="2176">
  <si>
    <t>20.060.642-6</t>
  </si>
  <si>
    <t>Sueldo Base</t>
  </si>
  <si>
    <t>20.123.147-7</t>
  </si>
  <si>
    <t>21.889.457-7</t>
  </si>
  <si>
    <t>17.732.568-6</t>
  </si>
  <si>
    <t>19.282.911-9</t>
  </si>
  <si>
    <t>20.931.031-7</t>
  </si>
  <si>
    <t>20.162.829-6</t>
  </si>
  <si>
    <t>10.914.848-2</t>
  </si>
  <si>
    <t>21.028.567-9</t>
  </si>
  <si>
    <t>18.021.181-0</t>
  </si>
  <si>
    <t>18.540.146-4</t>
  </si>
  <si>
    <t>20.761.765-2</t>
  </si>
  <si>
    <t>21.128.366-1</t>
  </si>
  <si>
    <t>14.509.971-4</t>
  </si>
  <si>
    <t>18.664.101-9</t>
  </si>
  <si>
    <t>21.381.544-k</t>
  </si>
  <si>
    <t>11.864.527-8</t>
  </si>
  <si>
    <t>21.530.953-3</t>
  </si>
  <si>
    <t>26.927.040-3</t>
  </si>
  <si>
    <t>15.820.779-6</t>
  </si>
  <si>
    <t>16.085.058-2</t>
  </si>
  <si>
    <t>17.365.265-8</t>
  </si>
  <si>
    <t>26.118.229-7</t>
  </si>
  <si>
    <t>20.344.692-6</t>
  </si>
  <si>
    <t>ID_Persona</t>
  </si>
  <si>
    <t>RUT</t>
  </si>
  <si>
    <t>Nombre</t>
  </si>
  <si>
    <t>Edad</t>
  </si>
  <si>
    <t>Años de Servicio</t>
  </si>
  <si>
    <t>Cargo</t>
  </si>
  <si>
    <t>Jefatura</t>
  </si>
  <si>
    <t>12.357.791-4</t>
  </si>
  <si>
    <t>Cristian Transito Abarca Garrido</t>
  </si>
  <si>
    <t>Operario</t>
  </si>
  <si>
    <t>Manuel Alejandro Gamboa Ramirez</t>
  </si>
  <si>
    <t>12.291.995-1</t>
  </si>
  <si>
    <t>Hugo Enrique Adrian Medel</t>
  </si>
  <si>
    <t>Kevin Andrés Vásquez Acevedo</t>
  </si>
  <si>
    <t>Ayudante De Bodega</t>
  </si>
  <si>
    <t>Juan Carlos Barrales Arias</t>
  </si>
  <si>
    <t>Fernando Ignacio Ramos Velásquez</t>
  </si>
  <si>
    <t>Peoneta</t>
  </si>
  <si>
    <t>Lucio Borquez Muñoz</t>
  </si>
  <si>
    <t>15.934.416-9</t>
  </si>
  <si>
    <t>Alexander Araos Deramond</t>
  </si>
  <si>
    <t>Paul Alexis Silva Reyes</t>
  </si>
  <si>
    <t>Supervisor De Planta</t>
  </si>
  <si>
    <t>Nelsy Ariany Seijas Naranjo</t>
  </si>
  <si>
    <t>15.954.342-0</t>
  </si>
  <si>
    <t>Cristian Alejandro Araya Amaro</t>
  </si>
  <si>
    <t>Sebastian Alejandro Calquin Hidalgo</t>
  </si>
  <si>
    <t>17.292.954-0</t>
  </si>
  <si>
    <t>Sergio Manuel Aros Lobos</t>
  </si>
  <si>
    <t>Customer Service</t>
  </si>
  <si>
    <t>Victoria Kellner Gumpert</t>
  </si>
  <si>
    <t>18.200.608-4</t>
  </si>
  <si>
    <t>Alfonso Antonio Badilla Olmedo</t>
  </si>
  <si>
    <t>15.473.198-9</t>
  </si>
  <si>
    <t>Cristian Fernando Barrera Navarrete</t>
  </si>
  <si>
    <t>Leticia Andrea Flores Hernández</t>
  </si>
  <si>
    <t>Asistente De Bodega</t>
  </si>
  <si>
    <t>Jairo Jose Melo Bustos</t>
  </si>
  <si>
    <t>15.923.230-1</t>
  </si>
  <si>
    <t>Eduardo Humberto Briones Araya</t>
  </si>
  <si>
    <t>Jamppier Alejandro Saavedra Riquelme</t>
  </si>
  <si>
    <t>Natalia Carolina Vera Cespedes</t>
  </si>
  <si>
    <t>Key Account Manager</t>
  </si>
  <si>
    <t>María Francisca Ulloa Valdés</t>
  </si>
  <si>
    <t>Javier Ignacio Chavarría Catalán</t>
  </si>
  <si>
    <t>Analista De Control De Calidad</t>
  </si>
  <si>
    <t>Valeska Josefina Serrano Quezada</t>
  </si>
  <si>
    <t>21.305.810-k</t>
  </si>
  <si>
    <t>Angelo Franco Cabrera Concha</t>
  </si>
  <si>
    <t>17.259.907-9</t>
  </si>
  <si>
    <t>Juan Rodrigo Campos Llancaleo</t>
  </si>
  <si>
    <t>Ruben Antonio Diaz .</t>
  </si>
  <si>
    <t>19.563.621-4</t>
  </si>
  <si>
    <t>Rafael Antonio Cárcamo Baeza</t>
  </si>
  <si>
    <t>27.826.271-5</t>
  </si>
  <si>
    <t>Antony Eliecer Carrasco Hurtado</t>
  </si>
  <si>
    <t>Marcelo Bernabe Reyes Rubilar</t>
  </si>
  <si>
    <t>Maria Veronica Finol Morles</t>
  </si>
  <si>
    <t>Asistente De Laboratorio</t>
  </si>
  <si>
    <t>Diana Constanza Cortes Sepulveda</t>
  </si>
  <si>
    <t>Álvaro José Astorga Hinostroza</t>
  </si>
  <si>
    <t>Maximiliano Augusto Arrieta Arrieta</t>
  </si>
  <si>
    <t>Natalia Belén Varela Cea</t>
  </si>
  <si>
    <t>Fis</t>
  </si>
  <si>
    <t>19.818.948-0</t>
  </si>
  <si>
    <t>Ignacio Nicolas Cordova Pavez</t>
  </si>
  <si>
    <t>Manuel Enrique Peña Ayala</t>
  </si>
  <si>
    <t>Rodrigo Bastián Flores Núñez</t>
  </si>
  <si>
    <t>18.053.915-8</t>
  </si>
  <si>
    <t>Roger Jesus Diaz Jorquera</t>
  </si>
  <si>
    <t>21.441.722-7</t>
  </si>
  <si>
    <t>Cristian Alberto Fornari Sanchez</t>
  </si>
  <si>
    <t>10.470.220-1</t>
  </si>
  <si>
    <t>Francisco Segundo Gomez Moreno</t>
  </si>
  <si>
    <t>26.131.855-5</t>
  </si>
  <si>
    <t>Harry Giovanny Marin Calvache</t>
  </si>
  <si>
    <t>Alejandro Matias Silva Lavin</t>
  </si>
  <si>
    <t>20.449.567-k</t>
  </si>
  <si>
    <t>Danae Monserrat Torres Villena</t>
  </si>
  <si>
    <t>18.200.713-7</t>
  </si>
  <si>
    <t>Víctor Manuel González Díaz</t>
  </si>
  <si>
    <t>21.129.006-4</t>
  </si>
  <si>
    <t>Bayron Andres Torres Otarola</t>
  </si>
  <si>
    <t>17.049.574-8</t>
  </si>
  <si>
    <t>Patricio Andrés Gutiérrez Pérez</t>
  </si>
  <si>
    <t>19.784.501-5</t>
  </si>
  <si>
    <t>Javiera Constanza Bordoni Astudillo</t>
  </si>
  <si>
    <t>Gestor Comercial Junior</t>
  </si>
  <si>
    <t>Karen Zarate Mesa</t>
  </si>
  <si>
    <t>16.932.271-6</t>
  </si>
  <si>
    <t>Angelo Andrés Henríquez Gallardo</t>
  </si>
  <si>
    <t>18.952.938-4</t>
  </si>
  <si>
    <t>Paula Fernanda Bohn Roa</t>
  </si>
  <si>
    <t>Analista Cromatográfico</t>
  </si>
  <si>
    <t>Loreto Andrea Sepulveda Perez</t>
  </si>
  <si>
    <t>15.894.057-4</t>
  </si>
  <si>
    <t>Alexis Alejandro Herrera Reyes</t>
  </si>
  <si>
    <t>26.422.085-8</t>
  </si>
  <si>
    <t>Jesus Alejandro Gomez Gonzalez</t>
  </si>
  <si>
    <t>Analista De Planificación</t>
  </si>
  <si>
    <t>Luis Rodrigo Miño Medina</t>
  </si>
  <si>
    <t>14.245.109-3</t>
  </si>
  <si>
    <t>Jose Pascual Huenten Llancaleo</t>
  </si>
  <si>
    <t>15.506.285-1</t>
  </si>
  <si>
    <t>Felipe Andres Garcia Diaz</t>
  </si>
  <si>
    <t>15.930.231-8</t>
  </si>
  <si>
    <t>Claudio Esteban Lisboa Mondaca</t>
  </si>
  <si>
    <t>11.851.041-0</t>
  </si>
  <si>
    <t>Luis Mauricio Machuca Gomez</t>
  </si>
  <si>
    <t>18.795.775-3</t>
  </si>
  <si>
    <t>Esteban Rolando Marchant Rojas</t>
  </si>
  <si>
    <t>16.670.217-8</t>
  </si>
  <si>
    <t>Juan Antonio Maulén Jiménez</t>
  </si>
  <si>
    <t>17.051.576-5</t>
  </si>
  <si>
    <t>Manuel Alejandro Villegas Montoya</t>
  </si>
  <si>
    <t>Coordinador Comercial Exportaciones</t>
  </si>
  <si>
    <t>Hernán Andrés Vargas Herrera</t>
  </si>
  <si>
    <t>17.781.202-1</t>
  </si>
  <si>
    <t>Matías Sebastián Muñoz Lagos</t>
  </si>
  <si>
    <t>26.123.703-2</t>
  </si>
  <si>
    <t>Jordan Israel Olivares Aguilera</t>
  </si>
  <si>
    <t>8.800.058-7</t>
  </si>
  <si>
    <t>Mirta Rosa Beroiza Sandoval</t>
  </si>
  <si>
    <t>17.148.664-5</t>
  </si>
  <si>
    <t>Orlando Andres Orellana Ossa</t>
  </si>
  <si>
    <t>10.967.503-2</t>
  </si>
  <si>
    <t>Víctor Boris Ortiz López</t>
  </si>
  <si>
    <t>18.442.124-0</t>
  </si>
  <si>
    <t>Moises Enrique Palomo Salas</t>
  </si>
  <si>
    <t>17.257.373-8</t>
  </si>
  <si>
    <t>Hernan Alejandro Pavez Bastías</t>
  </si>
  <si>
    <t>13.466.805-9</t>
  </si>
  <si>
    <t>Cristian Soto Rodriguez</t>
  </si>
  <si>
    <t>Desarrollador Software</t>
  </si>
  <si>
    <t>Ivonne Alejandra Mienert Cardenas</t>
  </si>
  <si>
    <t>27.211.253-3</t>
  </si>
  <si>
    <t>José Piedrahita Villada</t>
  </si>
  <si>
    <t>10.706.013-8</t>
  </si>
  <si>
    <t>Francisco Alejandro Soto Nuñez</t>
  </si>
  <si>
    <t>12.085.795-9</t>
  </si>
  <si>
    <t>Héctor Joaquín Fuentes Carvajal</t>
  </si>
  <si>
    <t>15.367.808-1</t>
  </si>
  <si>
    <t>Claudio Enrique Roa Manque</t>
  </si>
  <si>
    <t>17.070.172-0</t>
  </si>
  <si>
    <t>Natalia Andrea Bastias Fernandez</t>
  </si>
  <si>
    <t>10.322.589-2</t>
  </si>
  <si>
    <t>Francisco Javier Rojas Cataldo</t>
  </si>
  <si>
    <t>16.398.634-5</t>
  </si>
  <si>
    <t>Marco Antonio Cerda Tobar</t>
  </si>
  <si>
    <t>10.500.025-1</t>
  </si>
  <si>
    <t>Roberto Enrique Romero Jensen</t>
  </si>
  <si>
    <t>26.691.522-5</t>
  </si>
  <si>
    <t>David Alejandro Garcia Barbeito</t>
  </si>
  <si>
    <t>15.464.491-1</t>
  </si>
  <si>
    <t>Juan Pablo Sanchez Montano</t>
  </si>
  <si>
    <t>10.339.783-9</t>
  </si>
  <si>
    <t>Eritt Orlando Gallardo Muñoz</t>
  </si>
  <si>
    <t>13.911.664-k</t>
  </si>
  <si>
    <t>David Orlando San Martin Santibañez</t>
  </si>
  <si>
    <t>10.279.910-0</t>
  </si>
  <si>
    <t>Jacquelinne Victoria Catalan Pino</t>
  </si>
  <si>
    <t>16.914.234-3</t>
  </si>
  <si>
    <t>Cynthia Andrea Schurter Guajardo</t>
  </si>
  <si>
    <t>8.738.725-9</t>
  </si>
  <si>
    <t>Luis Miguel Angel Fuenzalida Castañeda</t>
  </si>
  <si>
    <t>19.910.876-k</t>
  </si>
  <si>
    <t>Matías Nicolás Castro Rojas</t>
  </si>
  <si>
    <t>15.429.771-5</t>
  </si>
  <si>
    <t>Manuel Alejandro Fuentes Yañez</t>
  </si>
  <si>
    <t>13.697.731-8</t>
  </si>
  <si>
    <t>Ricardo Antonio Silva Tapia</t>
  </si>
  <si>
    <t>11.484.287-7</t>
  </si>
  <si>
    <t>Ivonne Paula Castro Ibeas</t>
  </si>
  <si>
    <t>Comprador Internacional</t>
  </si>
  <si>
    <t>Fernando Enrique Escala Granzow</t>
  </si>
  <si>
    <t>9.491.159-1</t>
  </si>
  <si>
    <t>Juan Ramon Suarez Hernandez</t>
  </si>
  <si>
    <t>17.250.815-4</t>
  </si>
  <si>
    <t>Eduardo Ismael Godoy Vega</t>
  </si>
  <si>
    <t>Mario Cristian Flores Salazar</t>
  </si>
  <si>
    <t>13.492.030-0</t>
  </si>
  <si>
    <t>Edgardo Ambrosio Valenzuela Riquelme</t>
  </si>
  <si>
    <t>26.954.249-7</t>
  </si>
  <si>
    <t>Maria Gabriela Garcia Sivada</t>
  </si>
  <si>
    <t>10.923.963-1</t>
  </si>
  <si>
    <t>Mariano Alfonso Villagra Soto</t>
  </si>
  <si>
    <t>10.945.009-k</t>
  </si>
  <si>
    <t>Giovanna Rigordi Muñoz</t>
  </si>
  <si>
    <t>13.248.367-1</t>
  </si>
  <si>
    <t>Danny Ariel Villena Alvarez</t>
  </si>
  <si>
    <t>19.792.744-5</t>
  </si>
  <si>
    <t>Javiera Valentina Abarca Riveros</t>
  </si>
  <si>
    <t>19.292.232-1</t>
  </si>
  <si>
    <t>Francisca Constanza Alarcon Madariaga</t>
  </si>
  <si>
    <t>19.053.635-1</t>
  </si>
  <si>
    <t>Nicolás Ignacio Mondaca Montero</t>
  </si>
  <si>
    <t>17.904.387-4</t>
  </si>
  <si>
    <t>Jocelyn Ninoska Peña Delgado</t>
  </si>
  <si>
    <t>Especialista Sabores</t>
  </si>
  <si>
    <t>Maria Francisca Trujillo Quintanilla</t>
  </si>
  <si>
    <t>23.181.914-2</t>
  </si>
  <si>
    <t>Héctor Andrés Rojas Fuentealba</t>
  </si>
  <si>
    <t>16.084.165-6</t>
  </si>
  <si>
    <t>Julio Florencio Puen Huaiquipan</t>
  </si>
  <si>
    <t>14.194.403-7</t>
  </si>
  <si>
    <t>Manuel Jesus Abarca Moreira</t>
  </si>
  <si>
    <t>26.952.535-5</t>
  </si>
  <si>
    <t>Moisés Gabriel Soto Escobar</t>
  </si>
  <si>
    <t>25.062.490-5</t>
  </si>
  <si>
    <t>Jarol Andrés Árias Rangel</t>
  </si>
  <si>
    <t>21.150.650-4</t>
  </si>
  <si>
    <t>Italo Rafael Cuenca Rimasca</t>
  </si>
  <si>
    <t>Inspector De Proceso</t>
  </si>
  <si>
    <t>Jose Enrique San Martin Silva</t>
  </si>
  <si>
    <t>25.540.007-k</t>
  </si>
  <si>
    <t>Heinstein Wrower Barrera Contreras</t>
  </si>
  <si>
    <t>11.904.715-3</t>
  </si>
  <si>
    <t>Carlos Alberto Pacheco Cisterna</t>
  </si>
  <si>
    <t>12.474.187-4</t>
  </si>
  <si>
    <t>Luis Andres Barrera Orellana</t>
  </si>
  <si>
    <t>27.064.835-5</t>
  </si>
  <si>
    <t>Germán Leyes Portilla</t>
  </si>
  <si>
    <t>12.857.871-4</t>
  </si>
  <si>
    <t>Sixto Manuel Beiza Mardones</t>
  </si>
  <si>
    <t>16.800.159-2</t>
  </si>
  <si>
    <t>Claudia Andrea Avalos Espinoza</t>
  </si>
  <si>
    <t>27.093.522-2</t>
  </si>
  <si>
    <t>Franklin Ramon Boscan Petit</t>
  </si>
  <si>
    <t>12.314.132-6</t>
  </si>
  <si>
    <t>Richard Agustin Bustamante Castro</t>
  </si>
  <si>
    <t>17.905.479-5</t>
  </si>
  <si>
    <t>Nancy Del Carmen Gatica Cornejo</t>
  </si>
  <si>
    <t>Victoria Alejandra Vega Vidal</t>
  </si>
  <si>
    <t>20.118.367-7</t>
  </si>
  <si>
    <t>Benjamín Sebastián Bustos Flores</t>
  </si>
  <si>
    <t>13.497.583-0</t>
  </si>
  <si>
    <t>Francisco Javier Carreño Gonzalez</t>
  </si>
  <si>
    <t>Coordinador de Planta</t>
  </si>
  <si>
    <t>8.672.444-8</t>
  </si>
  <si>
    <t>Rodrigo Del Rosario Carrasco Torres</t>
  </si>
  <si>
    <t>16.043.344-2</t>
  </si>
  <si>
    <t>Juan Ramón Yañez Ruiz</t>
  </si>
  <si>
    <t>15.664.771-3</t>
  </si>
  <si>
    <t>Rodrigo Andrés Cisternas Castro</t>
  </si>
  <si>
    <t>15.778.696-2</t>
  </si>
  <si>
    <t>19.211.733-k</t>
  </si>
  <si>
    <t>Alfredo Esteban Cofré Valles</t>
  </si>
  <si>
    <t>7.773.489-9</t>
  </si>
  <si>
    <t>Angel Reynaldo Cristi Cortes</t>
  </si>
  <si>
    <t>12.906.586-9</t>
  </si>
  <si>
    <t>Alfonso Enrique Lara Muñoz</t>
  </si>
  <si>
    <t>18.060.825-7</t>
  </si>
  <si>
    <t>Jonatan Rubén Díaz Lara</t>
  </si>
  <si>
    <t>26.068.062-5</t>
  </si>
  <si>
    <t>Amado Guillermo Labarca Parra</t>
  </si>
  <si>
    <t>17.488.577-k</t>
  </si>
  <si>
    <t>Jonathan Enrique Figueroa Lara</t>
  </si>
  <si>
    <t>17.488.498-6</t>
  </si>
  <si>
    <t>Eduardo Andres Utreras Sanchez</t>
  </si>
  <si>
    <t>Chofer</t>
  </si>
  <si>
    <t>26.070.020-0</t>
  </si>
  <si>
    <t>Luis Alberto Gomez Ramirez</t>
  </si>
  <si>
    <t>21.165.607-7</t>
  </si>
  <si>
    <t>Edmundo Iván Guerra Castro</t>
  </si>
  <si>
    <t>16.409.707-2</t>
  </si>
  <si>
    <t>Crisch Rachel Rebolledo Cariz</t>
  </si>
  <si>
    <t>20.596.378-2</t>
  </si>
  <si>
    <t>Cristian Ignacio Ramos Castillo</t>
  </si>
  <si>
    <t>15.917.472-7</t>
  </si>
  <si>
    <t>Freddy Andrés Hidalgo Aburto</t>
  </si>
  <si>
    <t>22.015.796-2</t>
  </si>
  <si>
    <t>Sebastián Antonio Ramírez Jeldes</t>
  </si>
  <si>
    <t>13.291.048-0</t>
  </si>
  <si>
    <t>Andres Benito Hurtado Estrada</t>
  </si>
  <si>
    <t>19.037.352-5</t>
  </si>
  <si>
    <t>Sebastián Alberto Infante Ramirez</t>
  </si>
  <si>
    <t>Analista De Abastecimiento</t>
  </si>
  <si>
    <t>11.837.975-6</t>
  </si>
  <si>
    <t>Sergio Vladimir Jerez Cea</t>
  </si>
  <si>
    <t>19.602.463-8</t>
  </si>
  <si>
    <t>Claudio Alexis Lizana Gatica</t>
  </si>
  <si>
    <t>19.903.707-2</t>
  </si>
  <si>
    <t>Jonathan Andres Meza Guzman</t>
  </si>
  <si>
    <t>17.612.518-7</t>
  </si>
  <si>
    <t>Jorge Andrés Ruiz Bahamonde</t>
  </si>
  <si>
    <t>Higienista</t>
  </si>
  <si>
    <t>17.669.116-6</t>
  </si>
  <si>
    <t>Emerson Ivan Romero Reyes</t>
  </si>
  <si>
    <t>13.558.836-9</t>
  </si>
  <si>
    <t>Marcelo Nicanor Morales Barrera</t>
  </si>
  <si>
    <t>27.268.192-9</t>
  </si>
  <si>
    <t>Carlos Emilio Muñoz Lopez</t>
  </si>
  <si>
    <t>13.917.002-4</t>
  </si>
  <si>
    <t>Juan Rodrigo Muñoz Salinas</t>
  </si>
  <si>
    <t>25.861.292-2</t>
  </si>
  <si>
    <t>Lisbeth Carami Noriega Garcia</t>
  </si>
  <si>
    <t>9.901.033-9</t>
  </si>
  <si>
    <t>Claudio Antonio Gutierrez Caceres</t>
  </si>
  <si>
    <t>9.093.920-3</t>
  </si>
  <si>
    <t>Ximena Del Carmen Guerrero Quezada</t>
  </si>
  <si>
    <t>Jefe de Aplicación y Muestras</t>
  </si>
  <si>
    <t>Rosa De Lourdes Reyes Carvallo</t>
  </si>
  <si>
    <t>13.469.410-6</t>
  </si>
  <si>
    <t>Eduardo Andres Guarda Maureira</t>
  </si>
  <si>
    <t>15.707.022-3</t>
  </si>
  <si>
    <t>Luciano Enrique Pinilla Pozo</t>
  </si>
  <si>
    <t xml:space="preserve">Ivan Alberto Cardenas </t>
  </si>
  <si>
    <t>26.682.223-5</t>
  </si>
  <si>
    <t>Eugenio Antonio Rodriguez Rosales</t>
  </si>
  <si>
    <t>15.348.673-5</t>
  </si>
  <si>
    <t>Rodrigo Alexis Vilchez Fernandez</t>
  </si>
  <si>
    <t>16.663.240-4</t>
  </si>
  <si>
    <t>Camila Alejandra Vera Olivos</t>
  </si>
  <si>
    <t>9.993.384-4</t>
  </si>
  <si>
    <t>Raul Antonio Rojas Guerrero</t>
  </si>
  <si>
    <t>15.387.883-8</t>
  </si>
  <si>
    <t>Jorge Hernan Salvatierra Lira</t>
  </si>
  <si>
    <t>25.322.441-k</t>
  </si>
  <si>
    <t>Dariana Coromoto Devies Castellano</t>
  </si>
  <si>
    <t>Coordinador Comercial</t>
  </si>
  <si>
    <t>18.057.245-7</t>
  </si>
  <si>
    <t>Ariel Domingo Santelices Martínez</t>
  </si>
  <si>
    <t>16.914.208-4</t>
  </si>
  <si>
    <t>Gonzalo Arturo Delgado Gallardo</t>
  </si>
  <si>
    <t>26.049.628-k</t>
  </si>
  <si>
    <t>Keny Alexandra Majano Gimenez</t>
  </si>
  <si>
    <t>9.919.072-8</t>
  </si>
  <si>
    <t>Susana Marcela Varela Gonzalez</t>
  </si>
  <si>
    <t>Subgerente Comercial Fragancias.Cl</t>
  </si>
  <si>
    <t>18.512.290-5</t>
  </si>
  <si>
    <t>Luis Avelino Toloza Guaita</t>
  </si>
  <si>
    <t>27.406.641-5</t>
  </si>
  <si>
    <t>Daniel Enrique Torrealba Mujica</t>
  </si>
  <si>
    <t>25.445.747-7</t>
  </si>
  <si>
    <t>Jhon Esteban Urbano Sanchez</t>
  </si>
  <si>
    <t>20.006.029-6</t>
  </si>
  <si>
    <t>Cristóbal Joaquín Calderón Cortés</t>
  </si>
  <si>
    <t>Fernanda Cecilia Amiama Villablanca</t>
  </si>
  <si>
    <t>11.811.753-0</t>
  </si>
  <si>
    <t>Marco Antonio Urtubia Muñoz</t>
  </si>
  <si>
    <t>19.648.766-2</t>
  </si>
  <si>
    <t>Francisca María Faúndez Soza</t>
  </si>
  <si>
    <t>17.988.156-k</t>
  </si>
  <si>
    <t>Maria Jose Lopez Ortega</t>
  </si>
  <si>
    <t>26.275.879-6</t>
  </si>
  <si>
    <t>Pedro Miguel Vergara Ramirez</t>
  </si>
  <si>
    <t>14.544.253-2</t>
  </si>
  <si>
    <t>Pablo Ariel González Azócar</t>
  </si>
  <si>
    <t>15.838.271-7</t>
  </si>
  <si>
    <t>Andy Olivier Larenas Gomez</t>
  </si>
  <si>
    <t>17.781.833-k</t>
  </si>
  <si>
    <t>Luis Jonathan Palma Diaz</t>
  </si>
  <si>
    <t>14.156.981-3</t>
  </si>
  <si>
    <t>David Israel Tapia Lobos</t>
  </si>
  <si>
    <t>14.300.267-5</t>
  </si>
  <si>
    <t>Cristian Andres Cid Valdebenito</t>
  </si>
  <si>
    <t>16.340.094-4</t>
  </si>
  <si>
    <t>Bernardo Esteban Oviedo Castillo</t>
  </si>
  <si>
    <t>18.848.967-2</t>
  </si>
  <si>
    <t>Carolina Ivette Tamayo Cruz</t>
  </si>
  <si>
    <t>Especialista Técnico en Materias Primas</t>
  </si>
  <si>
    <t>17.225.867-0</t>
  </si>
  <si>
    <t>Fabian Alejandro Sotomayor Peñailillo</t>
  </si>
  <si>
    <t>18.555.895-9</t>
  </si>
  <si>
    <t>Jose Sebastian Olivas Medel</t>
  </si>
  <si>
    <t>16.170.525-k</t>
  </si>
  <si>
    <t>Jose Antonio Oliva Ordenes</t>
  </si>
  <si>
    <t>27.364.039-8</t>
  </si>
  <si>
    <t>Diego Rafael Rodriguez Castillo</t>
  </si>
  <si>
    <t>16.241.911-0</t>
  </si>
  <si>
    <t>Roberto Antonio Cisterna Olivera</t>
  </si>
  <si>
    <t>10.949.302-3</t>
  </si>
  <si>
    <t>Richard Luis Cordova Salinas</t>
  </si>
  <si>
    <t>17.664.460-5</t>
  </si>
  <si>
    <t>Jonathan Alexis Bustos Aguilera</t>
  </si>
  <si>
    <t>18.027.793-5</t>
  </si>
  <si>
    <t>Alejandro Andres Cornejo Cornejo</t>
  </si>
  <si>
    <t>17.390.102-k</t>
  </si>
  <si>
    <t>Mario Gilmar Alvarado Bravo</t>
  </si>
  <si>
    <t>15.662.381-4</t>
  </si>
  <si>
    <t>Carlos Alberto Delgado Gallardo</t>
  </si>
  <si>
    <t>17.541.088-0</t>
  </si>
  <si>
    <t>Jefe de Planta</t>
  </si>
  <si>
    <t>14.412.055-8</t>
  </si>
  <si>
    <t>Alvaro Felipe Díaz Hernández</t>
  </si>
  <si>
    <t>11.280.338-6</t>
  </si>
  <si>
    <t>Juan Patricio Duran Lopez</t>
  </si>
  <si>
    <t>13.280.220-3</t>
  </si>
  <si>
    <t>Ricardo Javier Millanao Millanao</t>
  </si>
  <si>
    <t>13.921.072-7</t>
  </si>
  <si>
    <t>Rodrigo Alberto Flores Aqueveque</t>
  </si>
  <si>
    <t>18.379.791-3</t>
  </si>
  <si>
    <t>Constanza Venegas Velasquez</t>
  </si>
  <si>
    <t>17.706.779-2</t>
  </si>
  <si>
    <t>Mauricio Leandro Droguett Briones</t>
  </si>
  <si>
    <t>Encargado De Evaluación Sensorial</t>
  </si>
  <si>
    <t>15.892.972-4</t>
  </si>
  <si>
    <t>Maritza Susana Marifil Bustamante</t>
  </si>
  <si>
    <t>21.467.196-4</t>
  </si>
  <si>
    <t>Janis Camila Meza Álvarez</t>
  </si>
  <si>
    <t>19.499.590-3</t>
  </si>
  <si>
    <t>Patricia Karla Nicole Berrios Serantoni</t>
  </si>
  <si>
    <t>18.836.244-3</t>
  </si>
  <si>
    <t>Mirko Andres Godoy Rojas</t>
  </si>
  <si>
    <t>11.334.046-0</t>
  </si>
  <si>
    <t>Gustavo Humberto Gonzalez Inostroza</t>
  </si>
  <si>
    <t>20.534.723-2</t>
  </si>
  <si>
    <t>María José Fernanda Durán Ñancupil</t>
  </si>
  <si>
    <t>7.851.470-1</t>
  </si>
  <si>
    <t>Sandra Amelia Manzo Diaz</t>
  </si>
  <si>
    <t>13.935.403-6</t>
  </si>
  <si>
    <t>Joel Esteban Roman Gonzalez</t>
  </si>
  <si>
    <t>15.793.950-5</t>
  </si>
  <si>
    <t>Sebastián Byron Larenas Loyola</t>
  </si>
  <si>
    <t>11.786.096-5</t>
  </si>
  <si>
    <t>Manuel Octavio Lepe Cerda</t>
  </si>
  <si>
    <t>17.154.507-2</t>
  </si>
  <si>
    <t>Jonnathan Antonio Liberona Valdes</t>
  </si>
  <si>
    <t>12.284.395-5</t>
  </si>
  <si>
    <t>Julio Enrique Quiroz Flores</t>
  </si>
  <si>
    <t>17.028.365-1</t>
  </si>
  <si>
    <t>Sebastián Andrés Miranda Rojas</t>
  </si>
  <si>
    <t>16.872.683-k</t>
  </si>
  <si>
    <t>Mario Rodolfo Orellana Fuentes</t>
  </si>
  <si>
    <t>16.623.994-k</t>
  </si>
  <si>
    <t>Luis Antonio Quiroz Herrera</t>
  </si>
  <si>
    <t>21.879.019-4</t>
  </si>
  <si>
    <t>Maximiliano Adolfo Duran Barrales</t>
  </si>
  <si>
    <t>12.730.701-6</t>
  </si>
  <si>
    <t>Joaquin Riquelme Luna</t>
  </si>
  <si>
    <t>9.905.503-0</t>
  </si>
  <si>
    <t>Juan Gorki Diaz Vergara</t>
  </si>
  <si>
    <t>10.852.384-0</t>
  </si>
  <si>
    <t>Elson Maximiliano Salazar Inostroza</t>
  </si>
  <si>
    <t>12.632.762-5</t>
  </si>
  <si>
    <t>Juan Francisco Torres Olguin</t>
  </si>
  <si>
    <t>13.254.597-9</t>
  </si>
  <si>
    <t>Carolina Francisca Pizarro Corvalan</t>
  </si>
  <si>
    <t>13.055.057-6</t>
  </si>
  <si>
    <t>Mitzi Elena Pizarro Alegria</t>
  </si>
  <si>
    <t>Asistente De Compras</t>
  </si>
  <si>
    <t>20.162.645-5</t>
  </si>
  <si>
    <t>Daniel Elias Adonis Adones</t>
  </si>
  <si>
    <t>14.046.652-2</t>
  </si>
  <si>
    <t>Darwin Antonio Perez Perez</t>
  </si>
  <si>
    <t>11.079.870-9</t>
  </si>
  <si>
    <t>Fresia Flores Bermedo</t>
  </si>
  <si>
    <t>21.356.966-k</t>
  </si>
  <si>
    <t>Javier Andrés Hernández Carrasco</t>
  </si>
  <si>
    <t>14.170.493-1</t>
  </si>
  <si>
    <t>Ester Macarena Carrasco Quiroz</t>
  </si>
  <si>
    <t>Jefe de Importaciones</t>
  </si>
  <si>
    <t>12.006.327-8</t>
  </si>
  <si>
    <t>Jorge Iván Amigo Oliva</t>
  </si>
  <si>
    <t>16.914.303-k</t>
  </si>
  <si>
    <t>Victor Felipe Morales Troncoso</t>
  </si>
  <si>
    <t>15.172.551-1</t>
  </si>
  <si>
    <t>Cesar Antonio Solis Cartes</t>
  </si>
  <si>
    <t>25.829.213-8</t>
  </si>
  <si>
    <t>Paola Carolina Cardenas Chimborazo</t>
  </si>
  <si>
    <t>Especialista Desarrollo Funcional</t>
  </si>
  <si>
    <t>18.220.594-k</t>
  </si>
  <si>
    <t>Angela Beatriz Araya Méndez</t>
  </si>
  <si>
    <t>18.058.734-9</t>
  </si>
  <si>
    <t>Karen Constanza Pulgar Toledo</t>
  </si>
  <si>
    <t>9.252.524-4</t>
  </si>
  <si>
    <t>Victor Leonardo Acosta Alegria</t>
  </si>
  <si>
    <t>26.867.860-3</t>
  </si>
  <si>
    <t>Roxana Coromoto Figueroa Villalobos</t>
  </si>
  <si>
    <t>6.986.639-5</t>
  </si>
  <si>
    <t>Leticia Gonzalez Castro</t>
  </si>
  <si>
    <t>16.418.842-6</t>
  </si>
  <si>
    <t>Paulina Valeska González Muñoz</t>
  </si>
  <si>
    <t>24.035.160-9</t>
  </si>
  <si>
    <t>Diana Marcela Moreno Giraldo</t>
  </si>
  <si>
    <t>26.820.457-1</t>
  </si>
  <si>
    <t>Gerardo Arturo Perez Vasquez</t>
  </si>
  <si>
    <t>Asistente De Planificacion</t>
  </si>
  <si>
    <t>17.325.081-9</t>
  </si>
  <si>
    <t>Karen Nicole Barrera Castillo</t>
  </si>
  <si>
    <t>Jefe De Exportaciones</t>
  </si>
  <si>
    <t>17.256.315-5</t>
  </si>
  <si>
    <t>Fernando David Portilla Ortiz</t>
  </si>
  <si>
    <t>15.398.101-9</t>
  </si>
  <si>
    <t>Sebastian Segundo Riquelme Avalos</t>
  </si>
  <si>
    <t>26.362.125-5</t>
  </si>
  <si>
    <t>Humberto Jose Seijas Toro</t>
  </si>
  <si>
    <t>16.910.590-1</t>
  </si>
  <si>
    <t>Jonathan Leonardo Villarroel Ceron</t>
  </si>
  <si>
    <t>13.438.620-7</t>
  </si>
  <si>
    <t>Gabriel Alejandro San Martin Lamilla</t>
  </si>
  <si>
    <t>17.023.158-9</t>
  </si>
  <si>
    <t>Felipe Andrés Veas Oyarzún</t>
  </si>
  <si>
    <t>15.534.611-6</t>
  </si>
  <si>
    <t>Roxana Andrea Contreras Morales</t>
  </si>
  <si>
    <t>13.683.767-2</t>
  </si>
  <si>
    <t>Jose Aguilar Gonzalez</t>
  </si>
  <si>
    <t>12.685.868-k</t>
  </si>
  <si>
    <t>Claudio Avaria Reyes</t>
  </si>
  <si>
    <t>12.150.797-8</t>
  </si>
  <si>
    <t>Angel Rodrigo Eguiluz Toledo</t>
  </si>
  <si>
    <t>12.634.159-8</t>
  </si>
  <si>
    <t>Rodrigo David Arenas Guerra</t>
  </si>
  <si>
    <t>26.489.159-0</t>
  </si>
  <si>
    <t>Jorge Eliecer Quijada Mejias</t>
  </si>
  <si>
    <t>15.429.937-8</t>
  </si>
  <si>
    <t>Carlos Andres Ibañez Arce</t>
  </si>
  <si>
    <t>Encargado De Operaciones</t>
  </si>
  <si>
    <t>15.935.494-6</t>
  </si>
  <si>
    <t>Subgerente de Negocio SyF</t>
  </si>
  <si>
    <t>16.557.510-5</t>
  </si>
  <si>
    <t>Alfonso Alejandro Velásquez Vergara</t>
  </si>
  <si>
    <t>16.127.630-8</t>
  </si>
  <si>
    <t>Alejandra Angelica Martinez Ibañez</t>
  </si>
  <si>
    <t>17.706.648-6</t>
  </si>
  <si>
    <t>David Elias Montero Vasquez</t>
  </si>
  <si>
    <t>Asistente De Operaciones</t>
  </si>
  <si>
    <t>19.037.994-9</t>
  </si>
  <si>
    <t>Felipe Ignacio Joaquín Pérez Zuñiga</t>
  </si>
  <si>
    <t>Gestor Comercial Pleno</t>
  </si>
  <si>
    <t>15.334.589-9</t>
  </si>
  <si>
    <t>Alejandro Antonio Alvarez Cancino</t>
  </si>
  <si>
    <t>15.801.164-6</t>
  </si>
  <si>
    <t>Erika Cristina Alfaro Gutierrez</t>
  </si>
  <si>
    <t>17.308.379-3</t>
  </si>
  <si>
    <t>Alexis González Quezada</t>
  </si>
  <si>
    <t>22.063.079-k</t>
  </si>
  <si>
    <t>Maximiliano Andrés Olave Manriquez</t>
  </si>
  <si>
    <t>15.666.914-8</t>
  </si>
  <si>
    <t>Verónica Alejandra Sassi Arévalo</t>
  </si>
  <si>
    <t>18.332.520-5</t>
  </si>
  <si>
    <t>Marcela Gisselle Álamos Silva</t>
  </si>
  <si>
    <t>Coordinadora Muestras</t>
  </si>
  <si>
    <t>13.338.126-0</t>
  </si>
  <si>
    <t>Pablo Barrales Palma</t>
  </si>
  <si>
    <t>17.665.244-6</t>
  </si>
  <si>
    <t>David Gabriel Espinoza Bustos</t>
  </si>
  <si>
    <t>17.905.156-7</t>
  </si>
  <si>
    <t>Nelida Del Carmen Figueroa Olguin</t>
  </si>
  <si>
    <t>17.228.115-k</t>
  </si>
  <si>
    <t>Catalina Andrea Ortega González</t>
  </si>
  <si>
    <t>20.637.527-2</t>
  </si>
  <si>
    <t>Barbara Abigail Osorio Soto</t>
  </si>
  <si>
    <t>Asistente De Marketing</t>
  </si>
  <si>
    <t>8.606.991-1</t>
  </si>
  <si>
    <t>Flaminio Del Carmen Agurto Urrutia</t>
  </si>
  <si>
    <t>13.463.902-4</t>
  </si>
  <si>
    <t>Claudio Azua Mardones</t>
  </si>
  <si>
    <t>Chofer Administrativo Transporte</t>
  </si>
  <si>
    <t>26.836.241-k</t>
  </si>
  <si>
    <t>Alejandro Antonio Holguin Meneses</t>
  </si>
  <si>
    <t>16.717.021-8</t>
  </si>
  <si>
    <t>Marco Andres Curallanca Trecanahuel</t>
  </si>
  <si>
    <t>20.637.033-5</t>
  </si>
  <si>
    <t>Lorena Agustina Arenas Berna</t>
  </si>
  <si>
    <t>17.253.721-9</t>
  </si>
  <si>
    <t>Erik Enrique Moreno Corral</t>
  </si>
  <si>
    <t>20.668.443-7</t>
  </si>
  <si>
    <t>Manuel Jesús Aranguiz Maya</t>
  </si>
  <si>
    <t>15.822.017-2</t>
  </si>
  <si>
    <t>Carlos Rodrigo Riquelme Jara</t>
  </si>
  <si>
    <t>19.384.495-2</t>
  </si>
  <si>
    <t>Francisca Alejandra Antilef Marimán</t>
  </si>
  <si>
    <t>17.278.236-1</t>
  </si>
  <si>
    <t>Katiuska Andrea Carrasco Elgueta</t>
  </si>
  <si>
    <t>16.018.852-9</t>
  </si>
  <si>
    <t>Jefe De Cromatografía E Investigación</t>
  </si>
  <si>
    <t>18.497.682-k</t>
  </si>
  <si>
    <t>Karla Odette Calderon Rodas</t>
  </si>
  <si>
    <t>20.729.014-9</t>
  </si>
  <si>
    <t>Javier Alonso Alarcon Andrade</t>
  </si>
  <si>
    <t>20.055.122-2</t>
  </si>
  <si>
    <t>Estefanía Alejandra Orellana Mora</t>
  </si>
  <si>
    <t>Especialista Aplicación Fragancias</t>
  </si>
  <si>
    <t>19.587.499-9</t>
  </si>
  <si>
    <t>Gonzalo Alexis Pinto Sepulveda</t>
  </si>
  <si>
    <t>Especialista Investigación</t>
  </si>
  <si>
    <t>13.068.105-0</t>
  </si>
  <si>
    <t>Claudia Andrea Santander Hoffmann</t>
  </si>
  <si>
    <t>17.373.130-2</t>
  </si>
  <si>
    <t>Edgard Omar Grove Silva</t>
  </si>
  <si>
    <t>Comprador Nacional</t>
  </si>
  <si>
    <t>27.036.306-7</t>
  </si>
  <si>
    <t>Jesus Rafael Rodriguez Vielma</t>
  </si>
  <si>
    <t>16.546.947-k</t>
  </si>
  <si>
    <t>Juan Marcelo Bustamante Neira</t>
  </si>
  <si>
    <t>18.765.417-3</t>
  </si>
  <si>
    <t>Diego Alejandro Islas Huenchuman</t>
  </si>
  <si>
    <t>25.607.292-0</t>
  </si>
  <si>
    <t>Luis Bladimir Jiménez Torrealba</t>
  </si>
  <si>
    <t>26.210.046-4</t>
  </si>
  <si>
    <t xml:space="preserve">Rudys Amalia Martínez </t>
  </si>
  <si>
    <t>18.547.983-8</t>
  </si>
  <si>
    <t>Diego Camilo Morales Orellana</t>
  </si>
  <si>
    <t>Administrativo Bodega Despacho</t>
  </si>
  <si>
    <t>20.053.937-0</t>
  </si>
  <si>
    <t>Daniel Nicolas Moreno Araneda</t>
  </si>
  <si>
    <t>17.052.683-k</t>
  </si>
  <si>
    <t>Jacob Esteban Paredes Soto</t>
  </si>
  <si>
    <t>14.006.455-6</t>
  </si>
  <si>
    <t>Christopher Alejandro Poblete Huina</t>
  </si>
  <si>
    <t>27.411.923-3</t>
  </si>
  <si>
    <t xml:space="preserve">Leandro Elías Agustín Arancibia </t>
  </si>
  <si>
    <t>19.235.016-6</t>
  </si>
  <si>
    <t>Rodrigo Alexander Soto Vera</t>
  </si>
  <si>
    <t>25.037.484-4</t>
  </si>
  <si>
    <t>Cesar Alfonso Franco Marulanda</t>
  </si>
  <si>
    <t>8.547.470-7</t>
  </si>
  <si>
    <t>Juan Jose Yañez Espinoza</t>
  </si>
  <si>
    <t>16.323.864-0</t>
  </si>
  <si>
    <t>Francisco Javier Vásquez Adrián</t>
  </si>
  <si>
    <t>18.737.731-5</t>
  </si>
  <si>
    <t>Daniel Alexis Quiroz Troncoso</t>
  </si>
  <si>
    <t>16.644.870-0</t>
  </si>
  <si>
    <t>Wladimir Eulogio Osiel Órdenes Morales</t>
  </si>
  <si>
    <t>18.614.862-2</t>
  </si>
  <si>
    <t>Mauricio Esteban Pavez Suarez</t>
  </si>
  <si>
    <t>18.284.842-5</t>
  </si>
  <si>
    <t>Felipe Ignacio López Villanueva</t>
  </si>
  <si>
    <t>15.389.882-0</t>
  </si>
  <si>
    <t>Jose Miguel Huerta Moreno</t>
  </si>
  <si>
    <t>18.682.875-5</t>
  </si>
  <si>
    <t>Alejandra Gajardo Carrasco</t>
  </si>
  <si>
    <t>26.556.362-7</t>
  </si>
  <si>
    <t>Rodolfo Antonio Dorantes Chavez</t>
  </si>
  <si>
    <t>19.311.074-6</t>
  </si>
  <si>
    <t>Natalia Andrea Espinoza Alvarez</t>
  </si>
  <si>
    <t>26.542.918-1</t>
  </si>
  <si>
    <t>Lisa Alvarado Magne</t>
  </si>
  <si>
    <t>17.960.137-0</t>
  </si>
  <si>
    <t>Jefe Laboratorio Aplicaciones</t>
  </si>
  <si>
    <t>15.423.761-5</t>
  </si>
  <si>
    <t>Christopher Alan González Torres</t>
  </si>
  <si>
    <t>15.534.735-k</t>
  </si>
  <si>
    <t>Cesar Cristobal Sanchez Ferreira</t>
  </si>
  <si>
    <t>13.297.437-3</t>
  </si>
  <si>
    <t>Cristhian Alejandro Jimenez Medina</t>
  </si>
  <si>
    <t>19.571.435-5</t>
  </si>
  <si>
    <t>Margarita Paula Santander Anjarid</t>
  </si>
  <si>
    <t>Asistente Comercial</t>
  </si>
  <si>
    <t>12.261.540-5</t>
  </si>
  <si>
    <t>Marcela Andrea Bravo Gallego</t>
  </si>
  <si>
    <t>20.099.412-4</t>
  </si>
  <si>
    <t>Carla Cecilia Ortega Chaparro</t>
  </si>
  <si>
    <t>13.349.609-2</t>
  </si>
  <si>
    <t>Ana María Ortiz Urbina</t>
  </si>
  <si>
    <t>17.293.728-4</t>
  </si>
  <si>
    <t>Aaron Israel Cortés Hernandez</t>
  </si>
  <si>
    <t>Customer Service de Exportaciones</t>
  </si>
  <si>
    <t>17.563.226-3</t>
  </si>
  <si>
    <t>Lorena Jazmin Valencia Quinteros</t>
  </si>
  <si>
    <t>20.203.808-5</t>
  </si>
  <si>
    <t>Angelo Alexander Daza Valdebenito</t>
  </si>
  <si>
    <t>12.644.053-7</t>
  </si>
  <si>
    <t>Jose Ignacio Donoso Ortega</t>
  </si>
  <si>
    <t>20.329.435-2</t>
  </si>
  <si>
    <t>Bastian Antonio Santander Cruces</t>
  </si>
  <si>
    <t>16.357.908-1</t>
  </si>
  <si>
    <t>Marco Andres Rioseco Gallardo</t>
  </si>
  <si>
    <t>Especialista De Aseguramiento Calidad</t>
  </si>
  <si>
    <t>19.284.526-2</t>
  </si>
  <si>
    <t>Isadora Paz Gonzalez Gutierrez</t>
  </si>
  <si>
    <t>19.727.303-8</t>
  </si>
  <si>
    <t>Joel Natham Leighton Fuentes</t>
  </si>
  <si>
    <t>19.037.316-9</t>
  </si>
  <si>
    <t>Karin Guisel Lizama Córdova</t>
  </si>
  <si>
    <t>19.279.657-1</t>
  </si>
  <si>
    <t>Alexis Joseph Moya Navarrete</t>
  </si>
  <si>
    <t>16.091.619-2</t>
  </si>
  <si>
    <t>Maria Olga Martinez Gimenez</t>
  </si>
  <si>
    <t>Jefe De Marketing</t>
  </si>
  <si>
    <t>7.227.947-6</t>
  </si>
  <si>
    <t>Ten Lan Lay Castillo</t>
  </si>
  <si>
    <t>Coordinadora De Ventas Sabores</t>
  </si>
  <si>
    <t>13.699.431-k</t>
  </si>
  <si>
    <t>Ixsia Arlene Flores Torres</t>
  </si>
  <si>
    <t>10.179.598-5</t>
  </si>
  <si>
    <t>Patricia Jimena Muñoz Infante</t>
  </si>
  <si>
    <t>Perfumista</t>
  </si>
  <si>
    <t>26.812.874-3</t>
  </si>
  <si>
    <t>Renato Jose Flores Hernandez</t>
  </si>
  <si>
    <t>18.276.588-0</t>
  </si>
  <si>
    <t>Ana Francisca Lillo Meneses</t>
  </si>
  <si>
    <t>Especialista De Desarrollo</t>
  </si>
  <si>
    <t>16.422.931-9</t>
  </si>
  <si>
    <t>Pamela Alexandra Lavin Marchant</t>
  </si>
  <si>
    <t>Especialista En Evaluación Sensorial</t>
  </si>
  <si>
    <t>11.750.638-k</t>
  </si>
  <si>
    <t>Julio Guillermo Mora Rojas</t>
  </si>
  <si>
    <t>10.875.002-2</t>
  </si>
  <si>
    <t>Ricardo Alejandro Muñoz Escobar</t>
  </si>
  <si>
    <t>13.128.669-4</t>
  </si>
  <si>
    <t>Carlos Cristian Novoa Novoa</t>
  </si>
  <si>
    <t>15.668.346-9</t>
  </si>
  <si>
    <t>Nicolas Fernando Reyes Retamal</t>
  </si>
  <si>
    <t>8.961.105-9</t>
  </si>
  <si>
    <t>David Riveros Guzman</t>
  </si>
  <si>
    <t>18.906.244-3</t>
  </si>
  <si>
    <t>Marco Elizer Rojas Mora</t>
  </si>
  <si>
    <t>9.033.833-1</t>
  </si>
  <si>
    <t>Oscar Armando Rojas Miquel</t>
  </si>
  <si>
    <t>16.416.813-1</t>
  </si>
  <si>
    <t>Carlos Alfonso Saez Osses</t>
  </si>
  <si>
    <t>19.997.303-7</t>
  </si>
  <si>
    <t>Bastián Rodrigo Salas Salamanca</t>
  </si>
  <si>
    <t>12.474.911-5</t>
  </si>
  <si>
    <t>Marcelo Ricardo Salazar Alvarez</t>
  </si>
  <si>
    <t>8.639.116-3</t>
  </si>
  <si>
    <t>Victor Jose Tapia Valenzuela</t>
  </si>
  <si>
    <t>22.593.492-4</t>
  </si>
  <si>
    <t>Pedro Eduardo Triviño Ordoñez</t>
  </si>
  <si>
    <t>17.388.990-9</t>
  </si>
  <si>
    <t>Christopher Sebastian Villagra Varela</t>
  </si>
  <si>
    <t>21.849.441-2</t>
  </si>
  <si>
    <t>Peter Benjamín Anabalón León</t>
  </si>
  <si>
    <t>Luis Alfredo Castillo Contreras</t>
  </si>
  <si>
    <t>21.728.075-3</t>
  </si>
  <si>
    <t>Estrella Araceli Andrada Pelaitay</t>
  </si>
  <si>
    <t>21.843.503-3</t>
  </si>
  <si>
    <t>Giovanni Araya Curín</t>
  </si>
  <si>
    <t>20.946.031-9</t>
  </si>
  <si>
    <t>Joyce Andrea González Ulloa</t>
  </si>
  <si>
    <t>Isaac Leonardo Llanos Lobos</t>
  </si>
  <si>
    <t>13.702.299-0</t>
  </si>
  <si>
    <t>Manuel Ricardo Cortés Zuñiga</t>
  </si>
  <si>
    <t>Encargado de Infraestructura</t>
  </si>
  <si>
    <t>Gonzalo Benavides Villar</t>
  </si>
  <si>
    <t>15.635.003-6</t>
  </si>
  <si>
    <t>Benito Patricio Naranjo Diaz</t>
  </si>
  <si>
    <t>Jefe De Mantención</t>
  </si>
  <si>
    <t>12.448.393-k</t>
  </si>
  <si>
    <t>Heylen Valeska Pozo Leiva</t>
  </si>
  <si>
    <t>Jefe de Medio Ambiente, Prevención y Normas de Calidad</t>
  </si>
  <si>
    <t>12.244.675-1</t>
  </si>
  <si>
    <t>Luis Salvador Sanchez Santibáñez</t>
  </si>
  <si>
    <t>Gestor de Proyectos de Infraestructura</t>
  </si>
  <si>
    <t>19.475.653-4</t>
  </si>
  <si>
    <t>Nicolás Antúnez Monge</t>
  </si>
  <si>
    <t>Gestor de Oportunidades de Negocio</t>
  </si>
  <si>
    <t>10.994.473-4</t>
  </si>
  <si>
    <t>Maria Magdalena Fuenzalida Morales</t>
  </si>
  <si>
    <t>12.241.427-2</t>
  </si>
  <si>
    <t>Yubran Farid Hazbun Hicks</t>
  </si>
  <si>
    <t>Jefe de Ventas</t>
  </si>
  <si>
    <t>18.839.501-5</t>
  </si>
  <si>
    <t>Tiare Catalina Pinto Fuentes</t>
  </si>
  <si>
    <t>15.492.415-9</t>
  </si>
  <si>
    <t>Ciro Saavedra Navarrete</t>
  </si>
  <si>
    <t>26.777.720-9</t>
  </si>
  <si>
    <t>Helen Mariu Arrieta Castro</t>
  </si>
  <si>
    <t>Romina Fiorella Sanguineti Guaita</t>
  </si>
  <si>
    <t>25.607.565-2</t>
  </si>
  <si>
    <t>Jefe Unidad De Muestras</t>
  </si>
  <si>
    <t>13.061.856-1</t>
  </si>
  <si>
    <t>Lider Pesaje</t>
  </si>
  <si>
    <t>12.464.549-2</t>
  </si>
  <si>
    <t>Patricio Macaya Villagran</t>
  </si>
  <si>
    <t>Saborista</t>
  </si>
  <si>
    <t>17.770.657-4</t>
  </si>
  <si>
    <t>Joans Andre Matus Calderon</t>
  </si>
  <si>
    <t>10.033.163-2</t>
  </si>
  <si>
    <t>Veronica Daniela Piderit Gonzalez</t>
  </si>
  <si>
    <t>Jefe Unidad Investigación y Sensorial</t>
  </si>
  <si>
    <t>17.908.482-1</t>
  </si>
  <si>
    <t>Vicky Andrea Reveco Fuentes</t>
  </si>
  <si>
    <t>Saborista de Planta</t>
  </si>
  <si>
    <t>6.752.603-1</t>
  </si>
  <si>
    <t>Ana Elisa Rojas Torres</t>
  </si>
  <si>
    <t>Jefe Unidad Cromotagrafia Y Mejoramiento</t>
  </si>
  <si>
    <t>16.286.890-k</t>
  </si>
  <si>
    <t>Líder Analistas Cromatográficos</t>
  </si>
  <si>
    <t>19.243.690-7</t>
  </si>
  <si>
    <t>Analista De Innovación</t>
  </si>
  <si>
    <t>María Jesús Del Carmen Arellano Curi</t>
  </si>
  <si>
    <t>Constanza Macchiavello Luna</t>
  </si>
  <si>
    <t>18.533.922-k</t>
  </si>
  <si>
    <t>Víctor José Benítez Uribe</t>
  </si>
  <si>
    <t>19.731.750-7</t>
  </si>
  <si>
    <t>Camila Fernanda Ester Jara Farias</t>
  </si>
  <si>
    <t>21.063.481-9</t>
  </si>
  <si>
    <t>Kiara De Las Mercedes Maldonado Vega</t>
  </si>
  <si>
    <t>26.965.301-9</t>
  </si>
  <si>
    <t>Deliana Veronica Villarreal Borges</t>
  </si>
  <si>
    <t>20.222.981-6</t>
  </si>
  <si>
    <t>Jorge Byron Carter Palomera</t>
  </si>
  <si>
    <t>Nelson Alfonso Sepulveda Oviedo</t>
  </si>
  <si>
    <t>20.002.279-3</t>
  </si>
  <si>
    <t>Germán Eduardo Díaz Sandoval</t>
  </si>
  <si>
    <t>25.227.098-1</t>
  </si>
  <si>
    <t xml:space="preserve">Emmanuel Lestin </t>
  </si>
  <si>
    <t>16.724.474-2</t>
  </si>
  <si>
    <t>Isaac Eduardo Nuñez Cartes</t>
  </si>
  <si>
    <t>20.580.404-8</t>
  </si>
  <si>
    <t>Nicolás Alexis Sandoval Contreras</t>
  </si>
  <si>
    <t>20.450.778-3</t>
  </si>
  <si>
    <t>Gabriel Antonio Segura Ponce</t>
  </si>
  <si>
    <t>Danilo Antonio Cabezas Varela</t>
  </si>
  <si>
    <t>Ingeniero en Administración de Proyectos</t>
  </si>
  <si>
    <t>Axidalia Josefina Fernandez Garrido</t>
  </si>
  <si>
    <t>21.146.071-7</t>
  </si>
  <si>
    <t>Alfredo Enrique Galdames Saravia</t>
  </si>
  <si>
    <t>Programador</t>
  </si>
  <si>
    <t>13.168.537-8</t>
  </si>
  <si>
    <t>Jefe área Desarrollo Software</t>
  </si>
  <si>
    <t>26.005.246-2</t>
  </si>
  <si>
    <t xml:space="preserve">Jhon Miguel Rodriguez </t>
  </si>
  <si>
    <t>Analista de Datos</t>
  </si>
  <si>
    <t>Jean Michael Venegas Ascencio</t>
  </si>
  <si>
    <t>26.665.308-5</t>
  </si>
  <si>
    <t>Elio Donovan Zerpa Gonzalez</t>
  </si>
  <si>
    <t>Jefe Unidad Infraestructura TI</t>
  </si>
  <si>
    <t>19.417.608-2</t>
  </si>
  <si>
    <t>Diego Alexander Avila Arce</t>
  </si>
  <si>
    <t>Analista Control De Gestión Bi</t>
  </si>
  <si>
    <t>Jaime Alfonso Rojas Pavon</t>
  </si>
  <si>
    <t>Daryen Andree Cáceres Toro</t>
  </si>
  <si>
    <t>19.418.079-9</t>
  </si>
  <si>
    <t>Jordan Patricio Irarrazabal Pino</t>
  </si>
  <si>
    <t>19.933.140-k</t>
  </si>
  <si>
    <t>Ivan Ignacio Ulloa Soto</t>
  </si>
  <si>
    <t>Analista Control De Gestión</t>
  </si>
  <si>
    <t>20.041.022-k</t>
  </si>
  <si>
    <t>Scarlette Nataly Ávila Bravo</t>
  </si>
  <si>
    <t>Carolina Caballeria Zavala</t>
  </si>
  <si>
    <t>18.927.755-5</t>
  </si>
  <si>
    <t>Pamela Andrea Castro Coronado</t>
  </si>
  <si>
    <t>Analista De Microbiología</t>
  </si>
  <si>
    <t>17.926.429-3</t>
  </si>
  <si>
    <t>Andrea Paz Cid Araneda</t>
  </si>
  <si>
    <t>Encargada De Lab.Calidad Polvos</t>
  </si>
  <si>
    <t>18.954.554-1</t>
  </si>
  <si>
    <t>Francisca Soraya Diaz Vera</t>
  </si>
  <si>
    <t>18.596.930-4</t>
  </si>
  <si>
    <t>Paula Francisca Lisboa Perez</t>
  </si>
  <si>
    <t>Cristina Alejandra Mariqueo Sanchez</t>
  </si>
  <si>
    <t>19.090.669-8</t>
  </si>
  <si>
    <t>Renato Gabriel Mendoza Lagos</t>
  </si>
  <si>
    <t>Encargado Control Calidad Fragancia</t>
  </si>
  <si>
    <t>13.297.738-0</t>
  </si>
  <si>
    <t>Carlos Cristian Riquelme Cabrera</t>
  </si>
  <si>
    <t>18.624.250-5</t>
  </si>
  <si>
    <t>Jose Mauricio Romero Romero</t>
  </si>
  <si>
    <t>Analista de Calidad y Procesos</t>
  </si>
  <si>
    <t>17.780.630-7</t>
  </si>
  <si>
    <t>Melanie Alejandra Sandoval Herrera</t>
  </si>
  <si>
    <t>15.919.516-3</t>
  </si>
  <si>
    <t>Denise Patricia Silva Barrientos</t>
  </si>
  <si>
    <t>18.357.635-6</t>
  </si>
  <si>
    <t>Encargado Control Calidad</t>
  </si>
  <si>
    <t>Alejandro Andrés Ayala Salas</t>
  </si>
  <si>
    <t>Operario Almacenamiento y Gestión de Residuos</t>
  </si>
  <si>
    <t>Rosleiny Gabriela Chang Zambrano</t>
  </si>
  <si>
    <t>26.975.407-9</t>
  </si>
  <si>
    <t>Carlos Eduardo Azocar Ruiz</t>
  </si>
  <si>
    <t>Analista De Crédito Y Cobranza</t>
  </si>
  <si>
    <t>Manuel Segundo Bazan Lara</t>
  </si>
  <si>
    <t>16.007.049-8</t>
  </si>
  <si>
    <t>Sonia De Las Mercedes González Banda</t>
  </si>
  <si>
    <t>18.072.419-2</t>
  </si>
  <si>
    <t>Carla Del Rosario Hernandez Raniqueo</t>
  </si>
  <si>
    <t>18.063.654-4</t>
  </si>
  <si>
    <t>Fabian Ulises Iturriaga Vidal</t>
  </si>
  <si>
    <t>Asistente De Credito Y Cobranzas</t>
  </si>
  <si>
    <t>21.289.225-4</t>
  </si>
  <si>
    <t>Paz Belén Fuentes Melo</t>
  </si>
  <si>
    <t>Carolina Andrea Escobar Ortega</t>
  </si>
  <si>
    <t>20.433.244-4</t>
  </si>
  <si>
    <t>Consuelo Dominique Orellana Díaz</t>
  </si>
  <si>
    <t>27.807.705-5</t>
  </si>
  <si>
    <t>Dallmir Enrique Rios Perez</t>
  </si>
  <si>
    <t>12.119.527-5</t>
  </si>
  <si>
    <t>Jefe Bodega De Despacho</t>
  </si>
  <si>
    <t>Marcos Gonzalo Rios Quiroz</t>
  </si>
  <si>
    <t>10.947.411-8</t>
  </si>
  <si>
    <t>Jefe De Transportes</t>
  </si>
  <si>
    <t>9.903.216-2</t>
  </si>
  <si>
    <t>Jorge Pablo Martinez Piña</t>
  </si>
  <si>
    <t>Jefe De Bodega Recepción</t>
  </si>
  <si>
    <t>9.583.064-1</t>
  </si>
  <si>
    <t>Jefe Bodega De Exportaciones</t>
  </si>
  <si>
    <t>16.076.462-7</t>
  </si>
  <si>
    <t>Catherin Andrea Beltrand Diaz</t>
  </si>
  <si>
    <t>Asistente De Exportaciones</t>
  </si>
  <si>
    <t>13.270.127-k</t>
  </si>
  <si>
    <t>Simón Brull Anento</t>
  </si>
  <si>
    <t>17.314.895-k</t>
  </si>
  <si>
    <t>Albano Alexis Gutierrez Aguilera</t>
  </si>
  <si>
    <t>16.790.665-6</t>
  </si>
  <si>
    <t>Marian Nataly Morel Poly</t>
  </si>
  <si>
    <t>12.592.360-7</t>
  </si>
  <si>
    <t>Juan Jose Barril Villarroel</t>
  </si>
  <si>
    <t>Jefe Administrativo Mantención</t>
  </si>
  <si>
    <t>14.092.153-k</t>
  </si>
  <si>
    <t>Rodrigo Alejandro Vivanco Orellana</t>
  </si>
  <si>
    <t>Supervisor de Mantención</t>
  </si>
  <si>
    <t>12.641.819-1</t>
  </si>
  <si>
    <t>Paulo Emilio Lizana Yañez</t>
  </si>
  <si>
    <t>Encargado De Bodega De Mantención</t>
  </si>
  <si>
    <t>21.919.428-5</t>
  </si>
  <si>
    <t>Allyson Antonia Barrios Calvio</t>
  </si>
  <si>
    <t>Alejandra Carolina Salas Barragan</t>
  </si>
  <si>
    <t>20.580.807-8</t>
  </si>
  <si>
    <t>Juan Manuel González Soto</t>
  </si>
  <si>
    <t>19.648.672-0</t>
  </si>
  <si>
    <t>Fernanda Jazmín Rojas Uribe</t>
  </si>
  <si>
    <t>12.645.553-4</t>
  </si>
  <si>
    <t>Alvaro Gustavo Baschmann Ibañez</t>
  </si>
  <si>
    <t>Administrador Servidores</t>
  </si>
  <si>
    <t>26.724.631-9</t>
  </si>
  <si>
    <t>José Victoriano Hevia Parra</t>
  </si>
  <si>
    <t>Técnico de Infraestructura</t>
  </si>
  <si>
    <t>19.802.060-5</t>
  </si>
  <si>
    <t>Bryan William Sotomayor Muñoz</t>
  </si>
  <si>
    <t>13.469.578-1</t>
  </si>
  <si>
    <t>Subgerente De Ingenieria Y Medio Ambient</t>
  </si>
  <si>
    <t xml:space="preserve">Marie Raymonde Etienne </t>
  </si>
  <si>
    <t>8.957.970-8</t>
  </si>
  <si>
    <t>Ximena Clara Burg Ermann</t>
  </si>
  <si>
    <t>Gerente Desarrollo Corporativo</t>
  </si>
  <si>
    <t>11.834.812-5</t>
  </si>
  <si>
    <t>Juan Heriberto Carcamo Catalan</t>
  </si>
  <si>
    <t>Gerente de Producción y Logística</t>
  </si>
  <si>
    <t>8.504.382-k</t>
  </si>
  <si>
    <t>Juan Jesus Elizalde Juanicotena</t>
  </si>
  <si>
    <t>Gerente Corporativo Asuntos Regulatorios y Científicos</t>
  </si>
  <si>
    <t>13.020.926-2</t>
  </si>
  <si>
    <t>Subgerente De Informatica</t>
  </si>
  <si>
    <t>8.851.361-4</t>
  </si>
  <si>
    <t>Karen Paz Henriquez Escobedo</t>
  </si>
  <si>
    <t>Gerente de Aplicación y Desarrollo de Fragancias</t>
  </si>
  <si>
    <t>7.148.523-4</t>
  </si>
  <si>
    <t>Ricardo Gregorio Israel Abramovich</t>
  </si>
  <si>
    <t>Gerente de Exportaciones Mercado de Sabores</t>
  </si>
  <si>
    <t>13.679.960-6</t>
  </si>
  <si>
    <t>Alejandra Daniela Marambio Vega</t>
  </si>
  <si>
    <t>Subgerente Aplicación y Desarrollo Sabores Bebidas y Dulces</t>
  </si>
  <si>
    <t>8.967.130-2</t>
  </si>
  <si>
    <t>Deborah Lissete Misraji Vaizer</t>
  </si>
  <si>
    <t>Gerente de Personas y SSGG</t>
  </si>
  <si>
    <t>12.474.901-8</t>
  </si>
  <si>
    <t>Marcela Alejandra Nuñez Fernandez</t>
  </si>
  <si>
    <t>Subgerente De Aseguramiento Y Control De</t>
  </si>
  <si>
    <t>13.190.934-9</t>
  </si>
  <si>
    <t>Gerente De Creación Sabores</t>
  </si>
  <si>
    <t>11.843.532-k</t>
  </si>
  <si>
    <t>Claudio Schmauk Cespedes</t>
  </si>
  <si>
    <t>Gerente de Finanzas</t>
  </si>
  <si>
    <t>10.036.334-8</t>
  </si>
  <si>
    <t>Andrea Schwartz Greve</t>
  </si>
  <si>
    <t>Gerente Comercial Sabores Chile</t>
  </si>
  <si>
    <t>10.172.861-7</t>
  </si>
  <si>
    <t>Michel Patricio Ulloa Bozo</t>
  </si>
  <si>
    <t>Gerente Comercial Fragancias</t>
  </si>
  <si>
    <t>8.270.763-8</t>
  </si>
  <si>
    <t>Maria Soledad Yaryes Vergara</t>
  </si>
  <si>
    <t>Subgerente De Creacion Y Aplicacion De S</t>
  </si>
  <si>
    <t>8.954.496-3</t>
  </si>
  <si>
    <t>Gerente De Unidad De Negocios S.F.C.L</t>
  </si>
  <si>
    <t>23.610.509-1</t>
  </si>
  <si>
    <t xml:space="preserve">Ornella Beninati </t>
  </si>
  <si>
    <t>11.296.179-8</t>
  </si>
  <si>
    <t>Eduardo Javier Benitez Pereira</t>
  </si>
  <si>
    <t>Supervisor de Cámaras</t>
  </si>
  <si>
    <t>Francisca Fernanda Cerda Garcia</t>
  </si>
  <si>
    <t>15.822.983-8</t>
  </si>
  <si>
    <t>Carlos Isaac Torres Gana</t>
  </si>
  <si>
    <t>7.811.480-0</t>
  </si>
  <si>
    <t>Miguel Andres Berndt Briceño</t>
  </si>
  <si>
    <t>Gerente General</t>
  </si>
  <si>
    <t>4.775.647-2</t>
  </si>
  <si>
    <t>Miguel Renato Berndt Cramer</t>
  </si>
  <si>
    <t>Directorio</t>
  </si>
  <si>
    <t>16.976.419-0</t>
  </si>
  <si>
    <t>Nicole Jeanette Bilbao Vergara</t>
  </si>
  <si>
    <t>Diseñadora</t>
  </si>
  <si>
    <t>19.209.862-9</t>
  </si>
  <si>
    <t>Francisca Javiera González Caballero</t>
  </si>
  <si>
    <t>20.283.227-k</t>
  </si>
  <si>
    <t>Maria Ignacia Guerrero Perez</t>
  </si>
  <si>
    <t>17.724.964-5</t>
  </si>
  <si>
    <t>Paula Francisca Parraguez Durán</t>
  </si>
  <si>
    <t>13.240.392-9</t>
  </si>
  <si>
    <t>Carlos Alberto Bravo Sepulveda</t>
  </si>
  <si>
    <t>Asistente De Importaciones</t>
  </si>
  <si>
    <t>15.462.343-4</t>
  </si>
  <si>
    <t>Marjorie Luz Núñez Vásquez</t>
  </si>
  <si>
    <t>15.743.814-k</t>
  </si>
  <si>
    <t>Humberto Sigisfredo Rios Tranamil</t>
  </si>
  <si>
    <t>13.427.831-5</t>
  </si>
  <si>
    <t>Jefe de Control Calidad</t>
  </si>
  <si>
    <t>13.546.003-6</t>
  </si>
  <si>
    <t>Jefe De Aseguramiento De Calidad</t>
  </si>
  <si>
    <t>17.255.753-8</t>
  </si>
  <si>
    <t>Jefe Unidad Control Calidad Materias Primas</t>
  </si>
  <si>
    <t>15.805.395-0</t>
  </si>
  <si>
    <t>Vanessa Constanza Valdes Azua</t>
  </si>
  <si>
    <t>Jefe Unidad de Regulaciones</t>
  </si>
  <si>
    <t>9.093.145-8</t>
  </si>
  <si>
    <t>Mario Patricio Caceres Mora</t>
  </si>
  <si>
    <t>16.561.803-3</t>
  </si>
  <si>
    <t>Felipe Esteban Carrasco Esparza</t>
  </si>
  <si>
    <t>15.661.444-0</t>
  </si>
  <si>
    <t>Miguel Angel Carrasco Caniulao</t>
  </si>
  <si>
    <t>16.622.679-1</t>
  </si>
  <si>
    <t>Hector Daniel Donaire Cartagena</t>
  </si>
  <si>
    <t>Encargado De Bodega Inflamables</t>
  </si>
  <si>
    <t>15.702.915-0</t>
  </si>
  <si>
    <t>Enrique Jean Pierre Millapan Jelves</t>
  </si>
  <si>
    <t>Encargado De Bodega Materias Primas</t>
  </si>
  <si>
    <t>26.140.287-4</t>
  </si>
  <si>
    <t>Germain Alexander Montes Medina</t>
  </si>
  <si>
    <t>18.116.870-6</t>
  </si>
  <si>
    <t>Edgar Habraham Rupallan Guaringa</t>
  </si>
  <si>
    <t>18.879.799-7</t>
  </si>
  <si>
    <t>Felipe Francisco Vargas Carmona</t>
  </si>
  <si>
    <t>15.357.778-1</t>
  </si>
  <si>
    <t>Marco Antonio Calfucura Meliñir</t>
  </si>
  <si>
    <t>Josuald Jose Pimentel Aponte</t>
  </si>
  <si>
    <t>17.416.401-0</t>
  </si>
  <si>
    <t>Felipe Luciano Carrasco Figueroa</t>
  </si>
  <si>
    <t>15.362.377-5</t>
  </si>
  <si>
    <t>Victor Boris Garrido Chamorro</t>
  </si>
  <si>
    <t>10.341.318-4</t>
  </si>
  <si>
    <t>Mario Antonio Gomez Retamal</t>
  </si>
  <si>
    <t>9.689.246-2</t>
  </si>
  <si>
    <t>Luis Humberto Gonzalez Vasquez</t>
  </si>
  <si>
    <t>9.262.185-5</t>
  </si>
  <si>
    <t>Marco Antonio Pinto Palma</t>
  </si>
  <si>
    <t>12.289.242-5</t>
  </si>
  <si>
    <t>Isaac Cristian Saez Avendaño</t>
  </si>
  <si>
    <t>14.330.339-k</t>
  </si>
  <si>
    <t>Jefe De Unidad Desarrollo Y Aplicacion S</t>
  </si>
  <si>
    <t>17.841.404-6</t>
  </si>
  <si>
    <t>Fernando Ignacio Magaña Cancino</t>
  </si>
  <si>
    <t>Especialista Aplic. Sab Cárnicos</t>
  </si>
  <si>
    <t>11.500.383-6</t>
  </si>
  <si>
    <t>Joel Mondaca Gonzalez</t>
  </si>
  <si>
    <t>19.034.384-7</t>
  </si>
  <si>
    <t>Sebastián Antonio Pozas Pozas</t>
  </si>
  <si>
    <t>Especialista Sabores Salados</t>
  </si>
  <si>
    <t>17.245.468-2</t>
  </si>
  <si>
    <t>Daniela Paz Roa Osses</t>
  </si>
  <si>
    <t>13.599.425-1</t>
  </si>
  <si>
    <t>Maritza Del Carmen Romero Barros</t>
  </si>
  <si>
    <t>Especialista Aplic Sab. Culinarios</t>
  </si>
  <si>
    <t>Analista De Recursos Humanos</t>
  </si>
  <si>
    <t>Natalia Constanzo Fuentes</t>
  </si>
  <si>
    <t>15.775.315-0</t>
  </si>
  <si>
    <t>Sebastian Alejandro Casajuana Bruna</t>
  </si>
  <si>
    <t>20.053.662-2</t>
  </si>
  <si>
    <t>Jazmín Susana Castillo Ponce</t>
  </si>
  <si>
    <t>Fernanda Luna Lizana Parraguez</t>
  </si>
  <si>
    <t>18.567.094-5</t>
  </si>
  <si>
    <t>Líder Aplicaciones Sabores</t>
  </si>
  <si>
    <t>16.151.511-6</t>
  </si>
  <si>
    <t>16.211.984-2</t>
  </si>
  <si>
    <t>Macarena De La Concepción Quilodrán Escobar</t>
  </si>
  <si>
    <t>26.258.345-7</t>
  </si>
  <si>
    <t>11.159.290-k</t>
  </si>
  <si>
    <t>Jose Ruperto Cempe Guzman</t>
  </si>
  <si>
    <t>Electromecánico</t>
  </si>
  <si>
    <t>12.642.681-k</t>
  </si>
  <si>
    <t>Ingeniero De Excelencia Operacional</t>
  </si>
  <si>
    <t>15.797.997-3</t>
  </si>
  <si>
    <t>Débora Ester Muñoz Barrientos</t>
  </si>
  <si>
    <t>26.168.808-5</t>
  </si>
  <si>
    <t>19.034.278-6</t>
  </si>
  <si>
    <t>Javier Ignacio Reyes Salazar</t>
  </si>
  <si>
    <t>Jefe Unidad Gestión de Operaciones</t>
  </si>
  <si>
    <t>9.407.931-4</t>
  </si>
  <si>
    <t>Jefe De Logística</t>
  </si>
  <si>
    <t>16.935.747-1</t>
  </si>
  <si>
    <t>Enzo Rodrigo Robbiano Muñoz</t>
  </si>
  <si>
    <t>Subgerente de Producción</t>
  </si>
  <si>
    <t>Felipe Alberto Chica Acevedo</t>
  </si>
  <si>
    <t>15.528.969-4</t>
  </si>
  <si>
    <t>Octavio Orellana Cifuentes</t>
  </si>
  <si>
    <t>15.473.130-k</t>
  </si>
  <si>
    <t>Jenny Elisa Quezada Inostroza</t>
  </si>
  <si>
    <t>19.174.332-6</t>
  </si>
  <si>
    <t>Bastian Ignacio Cisternas Astorga</t>
  </si>
  <si>
    <t>19.558.298-k</t>
  </si>
  <si>
    <t>Matias Alexis Gutierrez Navarro</t>
  </si>
  <si>
    <t>Analista en Datos de Producción</t>
  </si>
  <si>
    <t>26.169.643-6</t>
  </si>
  <si>
    <t>Eyver Orankis Roa Vargas</t>
  </si>
  <si>
    <t>12.658.197-1</t>
  </si>
  <si>
    <t>Analista De Remuneraciones</t>
  </si>
  <si>
    <t>Claudia Cisternas Flores</t>
  </si>
  <si>
    <t>20.573.842-8</t>
  </si>
  <si>
    <t>Benjamín Sebastián Gacitúa Godoy</t>
  </si>
  <si>
    <t>Asistente De Recursos Humanos</t>
  </si>
  <si>
    <t>15.776.698-8</t>
  </si>
  <si>
    <t>María José Contreras Diaz</t>
  </si>
  <si>
    <t>Maria Paz Illanes Sotta</t>
  </si>
  <si>
    <t>19.871.894-7</t>
  </si>
  <si>
    <t>Camila Alejandra Curín Hudson</t>
  </si>
  <si>
    <t>17.428.217-k</t>
  </si>
  <si>
    <t>Cristobal Felipe Diaz Escobar</t>
  </si>
  <si>
    <t>Asistente De Tesorería Y Contabilidad</t>
  </si>
  <si>
    <t>Patricio Alex Parra Cifuente</t>
  </si>
  <si>
    <t>18.835.448-3</t>
  </si>
  <si>
    <t>Camila Andrea Orellana Parra</t>
  </si>
  <si>
    <t>Auditor de Cumplimiento</t>
  </si>
  <si>
    <t>Deborah Carolina Moses Castro</t>
  </si>
  <si>
    <t>16.068.854-8</t>
  </si>
  <si>
    <t>Rosa Lissette Valdebenito Tapia</t>
  </si>
  <si>
    <t>Contralor Tributario y Patrimonial</t>
  </si>
  <si>
    <t>25.624.878-6</t>
  </si>
  <si>
    <t>Asistente De Servicios Generales</t>
  </si>
  <si>
    <t>Hernan Alberto Solar Guzman</t>
  </si>
  <si>
    <t>6.986.640-9</t>
  </si>
  <si>
    <t>Gloria Emilia Gonzalez Castro</t>
  </si>
  <si>
    <t>Secretaria</t>
  </si>
  <si>
    <t>10.780.646-6</t>
  </si>
  <si>
    <t>8.275.564-0</t>
  </si>
  <si>
    <t>Marcela Del Carmen Rios Seco</t>
  </si>
  <si>
    <t>11.620.792-3</t>
  </si>
  <si>
    <t>Rosa Aída Silva Ayala</t>
  </si>
  <si>
    <t>12.829.498-8</t>
  </si>
  <si>
    <t>Cesar Ivan Vera Ibarra</t>
  </si>
  <si>
    <t>15.971.363-6</t>
  </si>
  <si>
    <t>Jorge Andres Figueroa Castro</t>
  </si>
  <si>
    <t>17.291.849-2</t>
  </si>
  <si>
    <t>Ayra Fernanda Gallardo Vargas</t>
  </si>
  <si>
    <t>17.408.083-6</t>
  </si>
  <si>
    <t>Daniela Allyson Gomez Maldonado</t>
  </si>
  <si>
    <t>19.996.928-5</t>
  </si>
  <si>
    <t>Gabriel Esteban Fuentes Barahona</t>
  </si>
  <si>
    <t>19.683.409-5</t>
  </si>
  <si>
    <t>Francisca Javiera Mercado González</t>
  </si>
  <si>
    <t>20.191.361-6</t>
  </si>
  <si>
    <t>Benjamin Antonio Godoy Rodriguez</t>
  </si>
  <si>
    <t>16.208.127-6</t>
  </si>
  <si>
    <t>Ivana Rocío Lorca Hernandez</t>
  </si>
  <si>
    <t>15.580.368-1</t>
  </si>
  <si>
    <t>Carolina Andrea Muñoz Gomez</t>
  </si>
  <si>
    <t>10.901.206-8</t>
  </si>
  <si>
    <t>Katherina Andrea Thumann Llermaly</t>
  </si>
  <si>
    <t>15.385.147-6</t>
  </si>
  <si>
    <t>Alejandra Raquel Mora Solis</t>
  </si>
  <si>
    <t>Especialista De Regulaciones</t>
  </si>
  <si>
    <t>18.339.545-9</t>
  </si>
  <si>
    <t>Fernando Ariel Riquelme Rodriguez</t>
  </si>
  <si>
    <t>18.000.042-9</t>
  </si>
  <si>
    <t>Matías Alejandro Sepúlveda Navarro</t>
  </si>
  <si>
    <t>19.917.580-7</t>
  </si>
  <si>
    <t>Aranza Andrea Torres Quezada</t>
  </si>
  <si>
    <t>Analista De Regulaciones</t>
  </si>
  <si>
    <t>15.056.843-9</t>
  </si>
  <si>
    <t>Andrés Alberto Alvarado Rojas</t>
  </si>
  <si>
    <t>Prevencionista de Riesgos</t>
  </si>
  <si>
    <t>18.756.037-3</t>
  </si>
  <si>
    <t>José Miguel Antonio Cortés Marín</t>
  </si>
  <si>
    <t>Líder de Prevención</t>
  </si>
  <si>
    <t>16.422.870-3</t>
  </si>
  <si>
    <t>Jason Orlando Paredes Neira</t>
  </si>
  <si>
    <t>27.093.599-0</t>
  </si>
  <si>
    <t>Cristian Arturo Polo Vallejo</t>
  </si>
  <si>
    <t>Técnico De Medio Ambiente</t>
  </si>
  <si>
    <t>16.015.563-9</t>
  </si>
  <si>
    <t>Sergio Javier Villagrán Mardones</t>
  </si>
  <si>
    <t>16.044.825-3</t>
  </si>
  <si>
    <t>Johana Bárbara Villalobos Salas</t>
  </si>
  <si>
    <t>16.267.743-8</t>
  </si>
  <si>
    <t>Rosse Mery Zanni Canales</t>
  </si>
  <si>
    <t>Ingeniero de Optimización</t>
  </si>
  <si>
    <t>20.051.168-9</t>
  </si>
  <si>
    <t>Matías Nicolás Aránguiz Palacios</t>
  </si>
  <si>
    <t>Gestor de Servicios y Proyectos</t>
  </si>
  <si>
    <t>16.623.947-8</t>
  </si>
  <si>
    <t>Nicole Alejandra Avalos Carrasco</t>
  </si>
  <si>
    <t>12.862.673-5</t>
  </si>
  <si>
    <t>Líder de Administración de Personal</t>
  </si>
  <si>
    <t>27.042.560-7</t>
  </si>
  <si>
    <t>Lizeth García Ladrón De Guevara</t>
  </si>
  <si>
    <t>Talent Partner</t>
  </si>
  <si>
    <t>13.875.252-6</t>
  </si>
  <si>
    <t>Jefe De Comunicaciones</t>
  </si>
  <si>
    <t>11.363.171-6</t>
  </si>
  <si>
    <t>Jefe De Servicios Generales</t>
  </si>
  <si>
    <t>10.885.857-5</t>
  </si>
  <si>
    <t>Jefe De Credito Y Cobranzas</t>
  </si>
  <si>
    <t>15.377.760-8</t>
  </si>
  <si>
    <t>Subgerente De Abastecimiento</t>
  </si>
  <si>
    <t>10.601.144-3</t>
  </si>
  <si>
    <t>Subgerente Control y Cumplimiento Financiero</t>
  </si>
  <si>
    <t>17.316.167-0</t>
  </si>
  <si>
    <t>Marcela Tatiana Muñoz Cuevas</t>
  </si>
  <si>
    <t>Jefe De Contabilidad</t>
  </si>
  <si>
    <t>12.679.200-k</t>
  </si>
  <si>
    <t>Tesorero</t>
  </si>
  <si>
    <t>18.957.219-0</t>
  </si>
  <si>
    <t>Josefina Constanza Pavez Blumenfeld</t>
  </si>
  <si>
    <t>Abogado</t>
  </si>
  <si>
    <t>15.308.722-9</t>
  </si>
  <si>
    <t>Jefe de BI y Control de Gestión</t>
  </si>
  <si>
    <t>17.244.298-6</t>
  </si>
  <si>
    <t>Diego Ignacio Beltran Contreras</t>
  </si>
  <si>
    <t>18.480.925-7</t>
  </si>
  <si>
    <t>Fabian Esteban Carvajal Ledezma</t>
  </si>
  <si>
    <t>25.822.362-4</t>
  </si>
  <si>
    <t>16.694.989-0</t>
  </si>
  <si>
    <t>Ivan Angel Conejeros Vallejos</t>
  </si>
  <si>
    <t>16.163.484-0</t>
  </si>
  <si>
    <t>Khristopher Frederic Flores Pacheco</t>
  </si>
  <si>
    <t>18.794.618-2</t>
  </si>
  <si>
    <t>Alfredo Tomás Galán Salgado</t>
  </si>
  <si>
    <t>13.916.566-7</t>
  </si>
  <si>
    <t>Cesar Henriquez Mejias</t>
  </si>
  <si>
    <t>18.834.455-0</t>
  </si>
  <si>
    <t>Roberto Andrés Mujica Méndez</t>
  </si>
  <si>
    <t>17.756.583-0</t>
  </si>
  <si>
    <t>Álvaro Andres Muñoz Palma</t>
  </si>
  <si>
    <t>16.072.644-k</t>
  </si>
  <si>
    <t>Gonzalo Andrés Padilla Bastias</t>
  </si>
  <si>
    <t>19.117.548-4</t>
  </si>
  <si>
    <t>Juan Carlos Catalan Riveros</t>
  </si>
  <si>
    <t>Analista Contable</t>
  </si>
  <si>
    <t>25.625.114-0</t>
  </si>
  <si>
    <t>20.052.792-5</t>
  </si>
  <si>
    <t>Francisco Germán Gonzalez Neira</t>
  </si>
  <si>
    <t>21.130.222-4</t>
  </si>
  <si>
    <t>José Luis Jiménez Bravo</t>
  </si>
  <si>
    <t>12.632.716-1</t>
  </si>
  <si>
    <t>Maribel Del Carmen Lesperguer Flores</t>
  </si>
  <si>
    <t>Asistente Contable</t>
  </si>
  <si>
    <t>12.468.819-1</t>
  </si>
  <si>
    <t>Patricia Isabel Tapia Clark</t>
  </si>
  <si>
    <t>16.298.941-3</t>
  </si>
  <si>
    <t>Anggie Margareth Alicia Vallejos Diaz</t>
  </si>
  <si>
    <t>18.541.431-0</t>
  </si>
  <si>
    <t>Jazmín Loreley Contador Guzmán</t>
  </si>
  <si>
    <t>19.631.279-k</t>
  </si>
  <si>
    <t>Felipe Aarón Contreras Meneses</t>
  </si>
  <si>
    <t>20.464.902-2</t>
  </si>
  <si>
    <t>Marixa Lucia Valdenegro Castro</t>
  </si>
  <si>
    <t>20.043.252-5</t>
  </si>
  <si>
    <t>Macarena Alexandra Contreras Vera</t>
  </si>
  <si>
    <t>12.380.668-9</t>
  </si>
  <si>
    <t>11.524.484-1</t>
  </si>
  <si>
    <t>17.150.512-7</t>
  </si>
  <si>
    <t>13.911.264-4</t>
  </si>
  <si>
    <t>Jefe De Planificación De La Producción y Customer Service</t>
  </si>
  <si>
    <t>26.689.690-5</t>
  </si>
  <si>
    <t>26.998.630-1</t>
  </si>
  <si>
    <t>Emily Del Valle Leon Sanchez</t>
  </si>
  <si>
    <t>Analista De Reclutamiento Y Selección</t>
  </si>
  <si>
    <t>19.420.469-8</t>
  </si>
  <si>
    <t>Gabriel Alejandro Pavez Silva</t>
  </si>
  <si>
    <t>25.642.446-0</t>
  </si>
  <si>
    <t>Santiago Tomás Soto Castro</t>
  </si>
  <si>
    <t>ID_Area</t>
  </si>
  <si>
    <t>Nombre_Area</t>
  </si>
  <si>
    <t>Primer_Nivel</t>
  </si>
  <si>
    <t>Segundo_Nivel</t>
  </si>
  <si>
    <t>Ruta_Jerarquica</t>
  </si>
  <si>
    <t>Tipo_Area</t>
  </si>
  <si>
    <t>CARLOS CRAMER PRODUCTOS AROMÁTICOS S.A. C.I.</t>
  </si>
  <si>
    <t>Sabores Y Fragancias.Cl Comercial Ltda.</t>
  </si>
  <si>
    <t>Servicios De Producción Y Logística Ccpa Ltda.</t>
  </si>
  <si>
    <t>Administración</t>
  </si>
  <si>
    <t>CARLOS CRAMER PRODUCTOS AROMÁTICOS S.A. C.I. &gt; Administración</t>
  </si>
  <si>
    <t>Cárnica</t>
  </si>
  <si>
    <t>Fragancias</t>
  </si>
  <si>
    <t>Operaciones</t>
  </si>
  <si>
    <t>Sabores</t>
  </si>
  <si>
    <t>Género</t>
  </si>
  <si>
    <t>Nivel_Jerarquico_Area</t>
  </si>
  <si>
    <t>Centro_Costo_Area</t>
  </si>
  <si>
    <t>Rango de Edad</t>
  </si>
  <si>
    <t>Rango de Antigüedad</t>
  </si>
  <si>
    <t>Antigüedad en Cargo</t>
  </si>
  <si>
    <t>Tipo de Contrato</t>
  </si>
  <si>
    <t>Horas Semanales</t>
  </si>
  <si>
    <t>Es Jefe</t>
  </si>
  <si>
    <t>Jefe Directo</t>
  </si>
  <si>
    <t>Categoria_Empleado</t>
  </si>
  <si>
    <t>Empleados_Total_Area</t>
  </si>
  <si>
    <t>Salario_Promedio_Area</t>
  </si>
  <si>
    <t>Salario_Mediana_Area</t>
  </si>
  <si>
    <t>Masa_Salarial_Area</t>
  </si>
  <si>
    <t>Desviacion_Estandar_Area</t>
  </si>
  <si>
    <t>Posicion_Salarial_Area</t>
  </si>
  <si>
    <t>Indice_Equidad</t>
  </si>
  <si>
    <t>Nivel_Equidad_Area</t>
  </si>
  <si>
    <t>Aumento_Sugerido_Pct</t>
  </si>
  <si>
    <t>Monto_Aumento</t>
  </si>
  <si>
    <t>Salario_Proyectado</t>
  </si>
  <si>
    <t>Alertas_Salariales</t>
  </si>
  <si>
    <t>M</t>
  </si>
  <si>
    <t>Fabricación Y Envasado Mezclas Polvos</t>
  </si>
  <si>
    <t>Operativa</t>
  </si>
  <si>
    <t>CARLOS CRAMER PRODUCTOS AROMÁTICOS S.A. C.I. &gt; Operaciones &gt; Fabricación Y Envasado Mezclas Polvos</t>
  </si>
  <si>
    <t>6005</t>
  </si>
  <si>
    <t>45-54</t>
  </si>
  <si>
    <t>5-10 años</t>
  </si>
  <si>
    <t>Indefinido</t>
  </si>
  <si>
    <t>Senior</t>
  </si>
  <si>
    <t>Alto</t>
  </si>
  <si>
    <t>Moderada</t>
  </si>
  <si>
    <t>[List]</t>
  </si>
  <si>
    <t>1-3 años</t>
  </si>
  <si>
    <t>Junior</t>
  </si>
  <si>
    <t>Bajo</t>
  </si>
  <si>
    <t>35-44</t>
  </si>
  <si>
    <t>Intermedio</t>
  </si>
  <si>
    <t>Menos de 1 año</t>
  </si>
  <si>
    <t>25-34</t>
  </si>
  <si>
    <t>Gerencia</t>
  </si>
  <si>
    <t>6201</t>
  </si>
  <si>
    <t>7001</t>
  </si>
  <si>
    <t>7201</t>
  </si>
  <si>
    <t>Rol Privado</t>
  </si>
  <si>
    <t>7402</t>
  </si>
  <si>
    <t>CARLOS CRAMER PRODUCTOS AROMÁTICOS S.A. C.I. &gt; Administración &gt; Rol Privado</t>
  </si>
  <si>
    <t>7101</t>
  </si>
  <si>
    <t>4002</t>
  </si>
  <si>
    <t>3002</t>
  </si>
  <si>
    <t>3001</t>
  </si>
  <si>
    <t>6101</t>
  </si>
  <si>
    <t>1002</t>
  </si>
  <si>
    <t>6109</t>
  </si>
  <si>
    <t>6102</t>
  </si>
  <si>
    <t>6001</t>
  </si>
  <si>
    <t>2005</t>
  </si>
  <si>
    <t>2001</t>
  </si>
  <si>
    <t>7202</t>
  </si>
  <si>
    <t>7006</t>
  </si>
  <si>
    <t>6106</t>
  </si>
  <si>
    <t>6003</t>
  </si>
  <si>
    <t>6205</t>
  </si>
  <si>
    <t>6012</t>
  </si>
  <si>
    <t>Compras Internacionales</t>
  </si>
  <si>
    <t>CARLOS CRAMER PRODUCTOS AROMÁTICOS S.A. C.I. &gt; Administración &gt; Compras Internacionales</t>
  </si>
  <si>
    <t>Compras Nacionales</t>
  </si>
  <si>
    <t>6202</t>
  </si>
  <si>
    <t>CARLOS CRAMER PRODUCTOS AROMÁTICOS S.A. C.I. &gt; Administración &gt; Compras Nacionales</t>
  </si>
  <si>
    <t>Contabilidad</t>
  </si>
  <si>
    <t>7002</t>
  </si>
  <si>
    <t>CARLOS CRAMER PRODUCTOS AROMÁTICOS S.A. C.I. &gt; Administración &gt; Contabilidad</t>
  </si>
  <si>
    <t>Control De Gestión</t>
  </si>
  <si>
    <t>7004</t>
  </si>
  <si>
    <t>CARLOS CRAMER PRODUCTOS AROMÁTICOS S.A. C.I. &gt; Administración &gt; Control De Gestión</t>
  </si>
  <si>
    <t>Crédito Y Cobranza</t>
  </si>
  <si>
    <t>CARLOS CRAMER PRODUCTOS AROMÁTICOS S.A. C.I. &gt; Administración &gt; Crédito Y Cobranza</t>
  </si>
  <si>
    <t>Informática</t>
  </si>
  <si>
    <t>CARLOS CRAMER PRODUCTOS AROMÁTICOS S.A. C.I. &gt; Administración &gt; Informática</t>
  </si>
  <si>
    <t>Recursos Humanos</t>
  </si>
  <si>
    <t>CARLOS CRAMER PRODUCTOS AROMÁTICOS S.A. C.I. &gt; Administración &gt; Recursos Humanos</t>
  </si>
  <si>
    <t>Tesorería</t>
  </si>
  <si>
    <t>7003</t>
  </si>
  <si>
    <t>CARLOS CRAMER PRODUCTOS AROMÁTICOS S.A. C.I. &gt; Administración &gt; Tesorería</t>
  </si>
  <si>
    <t>Ventas Cárnica</t>
  </si>
  <si>
    <t>CARLOS CRAMER PRODUCTOS AROMÁTICOS S.A. C.I. &gt; Cárnica &gt; Ventas Cárnica</t>
  </si>
  <si>
    <t>Desarrollo Fragancias</t>
  </si>
  <si>
    <t>CARLOS CRAMER PRODUCTOS AROMÁTICOS S.A. C.I. &gt; Fragancias &gt; Desarrollo Fragancias</t>
  </si>
  <si>
    <t>Marketing Fragancias</t>
  </si>
  <si>
    <t>3004</t>
  </si>
  <si>
    <t>CARLOS CRAMER PRODUCTOS AROMÁTICOS S.A. C.I. &gt; Fragancias &gt; Marketing Fragancias</t>
  </si>
  <si>
    <t>Ventas Fragancias</t>
  </si>
  <si>
    <t>CARLOS CRAMER PRODUCTOS AROMÁTICOS S.A. C.I. &gt; Fragancias &gt; Ventas Fragancias</t>
  </si>
  <si>
    <t>Administración Gral De Producción</t>
  </si>
  <si>
    <t>CARLOS CRAMER PRODUCTOS AROMÁTICOS S.A. C.I. &gt; Operaciones &gt; Administración Gral De Producción</t>
  </si>
  <si>
    <t>Aromacolor Y Colorantes</t>
  </si>
  <si>
    <t>6008</t>
  </si>
  <si>
    <t>CARLOS CRAMER PRODUCTOS AROMÁTICOS S.A. C.I. &gt; Operaciones &gt; Aromacolor Y Colorantes</t>
  </si>
  <si>
    <t>Aseguramiento De Calidad</t>
  </si>
  <si>
    <t>CARLOS CRAMER PRODUCTOS AROMÁTICOS S.A. C.I. &gt; Operaciones &gt; Aseguramiento De Calidad</t>
  </si>
  <si>
    <t>Bodega Recepcion Materia Prima E Insumos</t>
  </si>
  <si>
    <t>CARLOS CRAMER PRODUCTOS AROMÁTICOS S.A. C.I. &gt; Operaciones &gt; Bodega Recepcion Materia Prima E Insumos</t>
  </si>
  <si>
    <t>Control De Calidad</t>
  </si>
  <si>
    <t>CARLOS CRAMER PRODUCTOS AROMÁTICOS S.A. C.I. &gt; Operaciones &gt; Control De Calidad</t>
  </si>
  <si>
    <t>Control Y Gestión De Producción</t>
  </si>
  <si>
    <t>6104</t>
  </si>
  <si>
    <t>CARLOS CRAMER PRODUCTOS AROMÁTICOS S.A. C.I. &gt; Operaciones &gt; Control Y Gestión De Producción</t>
  </si>
  <si>
    <t>Despacho</t>
  </si>
  <si>
    <t>6204</t>
  </si>
  <si>
    <t>CARLOS CRAMER PRODUCTOS AROMÁTICOS S.A. C.I. &gt; Operaciones &gt; Despacho</t>
  </si>
  <si>
    <t>Fabricación Y Envasado De Esencias</t>
  </si>
  <si>
    <t>CARLOS CRAMER PRODUCTOS AROMÁTICOS S.A. C.I. &gt; Operaciones &gt; Fabricación Y Envasado De Esencias</t>
  </si>
  <si>
    <t>Fabricación Y Envasado De Fragancias</t>
  </si>
  <si>
    <t>6002</t>
  </si>
  <si>
    <t>CARLOS CRAMER PRODUCTOS AROMÁTICOS S.A. C.I. &gt; Operaciones &gt; Fabricación Y Envasado De Fragancias</t>
  </si>
  <si>
    <t>Lavandería Producción</t>
  </si>
  <si>
    <t>6105</t>
  </si>
  <si>
    <t>CARLOS CRAMER PRODUCTOS AROMÁTICOS S.A. C.I. &gt; Operaciones &gt; Lavandería Producción</t>
  </si>
  <si>
    <t>Mantención</t>
  </si>
  <si>
    <t>CARLOS CRAMER PRODUCTOS AROMÁTICOS S.A. C.I. &gt; Operaciones &gt; Mantención</t>
  </si>
  <si>
    <t>Oper. Comerciales Internacionales</t>
  </si>
  <si>
    <t>CARLOS CRAMER PRODUCTOS AROMÁTICOS S.A. C.I. &gt; Operaciones &gt; Oper. Comerciales Internacionales</t>
  </si>
  <si>
    <t>Planta De Muestras</t>
  </si>
  <si>
    <t>6006</t>
  </si>
  <si>
    <t>CARLOS CRAMER PRODUCTOS AROMÁTICOS S.A. C.I. &gt; Operaciones &gt; Planta De Muestras</t>
  </si>
  <si>
    <t>Planta Mezclado 2</t>
  </si>
  <si>
    <t>6013</t>
  </si>
  <si>
    <t>CARLOS CRAMER PRODUCTOS AROMÁTICOS S.A. C.I. &gt; Operaciones &gt; Planta Mezclado 2</t>
  </si>
  <si>
    <t>Planta Secado 2</t>
  </si>
  <si>
    <t>CARLOS CRAMER PRODUCTOS AROMÁTICOS S.A. C.I. &gt; Operaciones &gt; Planta Secado 2</t>
  </si>
  <si>
    <t>Prev. De Riesgo Y Medio Ambiente</t>
  </si>
  <si>
    <t>6103</t>
  </si>
  <si>
    <t>CARLOS CRAMER PRODUCTOS AROMÁTICOS S.A. C.I. &gt; Operaciones &gt; Prev. De Riesgo Y Medio Ambiente</t>
  </si>
  <si>
    <t>Regulaciones Control Calidad</t>
  </si>
  <si>
    <t>6111</t>
  </si>
  <si>
    <t>CARLOS CRAMER PRODUCTOS AROMÁTICOS S.A. C.I. &gt; Operaciones &gt; Regulaciones Control Calidad</t>
  </si>
  <si>
    <t>Secador Spray</t>
  </si>
  <si>
    <t>6004</t>
  </si>
  <si>
    <t>CARLOS CRAMER PRODUCTOS AROMÁTICOS S.A. C.I. &gt; Operaciones &gt; Secador Spray</t>
  </si>
  <si>
    <t>Transporte</t>
  </si>
  <si>
    <t>CARLOS CRAMER PRODUCTOS AROMÁTICOS S.A. C.I. &gt; Operaciones &gt; Transporte</t>
  </si>
  <si>
    <t>Desarrollo Sabores Bebidas</t>
  </si>
  <si>
    <t>2003</t>
  </si>
  <si>
    <t>CARLOS CRAMER PRODUCTOS AROMÁTICOS S.A. C.I. &gt; Sabores &gt; Desarrollo Sabores Bebidas</t>
  </si>
  <si>
    <t>Desarrollo Sabores Dulces</t>
  </si>
  <si>
    <t>2002</t>
  </si>
  <si>
    <t>CARLOS CRAMER PRODUCTOS AROMÁTICOS S.A. C.I. &gt; Sabores &gt; Desarrollo Sabores Dulces</t>
  </si>
  <si>
    <t>Desarrollo Sabores General</t>
  </si>
  <si>
    <t>CARLOS CRAMER PRODUCTOS AROMÁTICOS S.A. C.I. &gt; Sabores &gt; Desarrollo Sabores General</t>
  </si>
  <si>
    <t>Desarrollo Sabores Salados</t>
  </si>
  <si>
    <t>2004</t>
  </si>
  <si>
    <t>CARLOS CRAMER PRODUCTOS AROMÁTICOS S.A. C.I. &gt; Sabores &gt; Desarrollo Sabores Salados</t>
  </si>
  <si>
    <t>Marketing Sabores</t>
  </si>
  <si>
    <t>2007</t>
  </si>
  <si>
    <t>CARLOS CRAMER PRODUCTOS AROMÁTICOS S.A. C.I. &gt; Sabores &gt; Marketing Sabores</t>
  </si>
  <si>
    <t>Muestras Sabores</t>
  </si>
  <si>
    <t>2011</t>
  </si>
  <si>
    <t>CARLOS CRAMER PRODUCTOS AROMÁTICOS S.A. C.I. &gt; Sabores &gt; Muestras Sabores</t>
  </si>
  <si>
    <t>Ventas Sabores</t>
  </si>
  <si>
    <t>CARLOS CRAMER PRODUCTOS AROMÁTICOS S.A. C.I. &gt; Sabores &gt; Ventas Sabores</t>
  </si>
  <si>
    <t>Administracion Y Finanzas Sabores</t>
  </si>
  <si>
    <t>Sabores Y Fragancias.Cl Comercial Ltda. &gt; Administración &gt; Administracion Y Finanzas Sabores</t>
  </si>
  <si>
    <t>Sabores Y Fragancias.Cl Comercial Ltda. &gt; Fragancias &gt; Desarrollo Fragancias</t>
  </si>
  <si>
    <t>Sabores Y Fragancias.Cl Comercial Ltda. &gt; Fragancias &gt; Ventas Fragancias</t>
  </si>
  <si>
    <t>Sabores Y Fragancias.Cl Comercial Ltda. &gt; Operaciones &gt; Aseguramiento De Calidad</t>
  </si>
  <si>
    <t>Envasado Bodega Sabores</t>
  </si>
  <si>
    <t>Sabores Y Fragancias.Cl Comercial Ltda. &gt; Operaciones &gt; Envasado Bodega Sabores</t>
  </si>
  <si>
    <t>Desarrollo Sabores</t>
  </si>
  <si>
    <t>Sabores Y Fragancias.Cl Comercial Ltda. &gt; Sabores &gt; Desarrollo Sabores</t>
  </si>
  <si>
    <t>Sabores Y Fragancias.Cl Comercial Ltda. &gt; Sabores &gt; Ventas Sabores</t>
  </si>
  <si>
    <t>Servicios De Producción Y Logística Ccpa Ltda. &gt; Operaciones &gt; Planta Secado 2</t>
  </si>
  <si>
    <t>Servicios De Producción Y Logística Ccpa Ltda. &gt; Operaciones &gt; Transporte</t>
  </si>
  <si>
    <t>Promedio</t>
  </si>
  <si>
    <t>18-24</t>
  </si>
  <si>
    <t>Fijo</t>
  </si>
  <si>
    <t>Muy Bajo</t>
  </si>
  <si>
    <t>3-5 años</t>
  </si>
  <si>
    <t>Muy Alto</t>
  </si>
  <si>
    <t>55-64</t>
  </si>
  <si>
    <t>Más de 10 años</t>
  </si>
  <si>
    <t>F</t>
  </si>
  <si>
    <t>Inequitativa</t>
  </si>
  <si>
    <t>Poco Equitativa</t>
  </si>
  <si>
    <t>65+</t>
  </si>
  <si>
    <t>Sin Datos</t>
  </si>
  <si>
    <t>Equitativa</t>
  </si>
  <si>
    <t>Muy Equitativa</t>
  </si>
  <si>
    <t>Salario Promedio</t>
  </si>
  <si>
    <t>Mediana</t>
  </si>
  <si>
    <t xml:space="preserve">Cramer </t>
  </si>
  <si>
    <t>SyF</t>
  </si>
  <si>
    <t>CCPA</t>
  </si>
  <si>
    <t>Dotación</t>
  </si>
  <si>
    <t>Dotación por Empresa</t>
  </si>
  <si>
    <t>Etiquetas de fila</t>
  </si>
  <si>
    <t>Empresa</t>
  </si>
  <si>
    <t>Total</t>
  </si>
  <si>
    <t>12357791-4</t>
  </si>
  <si>
    <t>12291995-1</t>
  </si>
  <si>
    <t>15934416-9</t>
  </si>
  <si>
    <t>15954342-0</t>
  </si>
  <si>
    <t>17292954-0</t>
  </si>
  <si>
    <t>18200608-4</t>
  </si>
  <si>
    <t>15473198-9</t>
  </si>
  <si>
    <t>15923230-1</t>
  </si>
  <si>
    <t>21305810-k</t>
  </si>
  <si>
    <t>19282911-9</t>
  </si>
  <si>
    <t>17259907-9</t>
  </si>
  <si>
    <t>19563621-4</t>
  </si>
  <si>
    <t>27826271-5</t>
  </si>
  <si>
    <t>19818948-0</t>
  </si>
  <si>
    <t>18053915-8</t>
  </si>
  <si>
    <t>21441722-7</t>
  </si>
  <si>
    <t>10470220-1</t>
  </si>
  <si>
    <t>18200713-7</t>
  </si>
  <si>
    <t>17049574-8</t>
  </si>
  <si>
    <t>16932271-6</t>
  </si>
  <si>
    <t>15894057-4</t>
  </si>
  <si>
    <t>14245109-3</t>
  </si>
  <si>
    <t>15930231-8</t>
  </si>
  <si>
    <t>11851041-0</t>
  </si>
  <si>
    <t>18795775-3</t>
  </si>
  <si>
    <t>16670217-8</t>
  </si>
  <si>
    <t>17781202-1</t>
  </si>
  <si>
    <t>26123703-2</t>
  </si>
  <si>
    <t>17148664-5</t>
  </si>
  <si>
    <t>10967503-2</t>
  </si>
  <si>
    <t>18442124-0</t>
  </si>
  <si>
    <t>17257373-8</t>
  </si>
  <si>
    <t>27211253-3</t>
  </si>
  <si>
    <t>15367808-1</t>
  </si>
  <si>
    <t>10322589-2</t>
  </si>
  <si>
    <t>10500025-1</t>
  </si>
  <si>
    <t>21028567-9</t>
  </si>
  <si>
    <t>15464491-1</t>
  </si>
  <si>
    <t>13911664-k</t>
  </si>
  <si>
    <t>16914234-3</t>
  </si>
  <si>
    <t>13697731-8</t>
  </si>
  <si>
    <t>10706013-8</t>
  </si>
  <si>
    <t>9491159-1</t>
  </si>
  <si>
    <t>13492030-0</t>
  </si>
  <si>
    <t>10923963-1</t>
  </si>
  <si>
    <t>13248367-1</t>
  </si>
  <si>
    <t>19792744-5</t>
  </si>
  <si>
    <t>26927040-3</t>
  </si>
  <si>
    <t>26954249-7</t>
  </si>
  <si>
    <t>16084165-6</t>
  </si>
  <si>
    <t>19292232-1</t>
  </si>
  <si>
    <t>15917472-7</t>
  </si>
  <si>
    <t>19053635-1</t>
  </si>
  <si>
    <t>23181914-2</t>
  </si>
  <si>
    <t>14194403-7</t>
  </si>
  <si>
    <t>25062490-5</t>
  </si>
  <si>
    <t>25540007-k</t>
  </si>
  <si>
    <t>12474187-4</t>
  </si>
  <si>
    <t>12857871-4</t>
  </si>
  <si>
    <t>8800058-7</t>
  </si>
  <si>
    <t>27093522-2</t>
  </si>
  <si>
    <t>12314132-6</t>
  </si>
  <si>
    <t>20118367-7</t>
  </si>
  <si>
    <t>8672444-8</t>
  </si>
  <si>
    <t>15664771-3</t>
  </si>
  <si>
    <t>19211733-k</t>
  </si>
  <si>
    <t>7773489-9</t>
  </si>
  <si>
    <t>18060825-7</t>
  </si>
  <si>
    <t>17488577-k</t>
  </si>
  <si>
    <t>26691522-5</t>
  </si>
  <si>
    <t>26070020-0</t>
  </si>
  <si>
    <t>21165607-7</t>
  </si>
  <si>
    <t>13291048-0</t>
  </si>
  <si>
    <t>11837975-6</t>
  </si>
  <si>
    <t>19602463-8</t>
  </si>
  <si>
    <t>19903707-2</t>
  </si>
  <si>
    <t>13558836-9</t>
  </si>
  <si>
    <t>27268192-9</t>
  </si>
  <si>
    <t>13917002-4</t>
  </si>
  <si>
    <t>25861292-2</t>
  </si>
  <si>
    <t>11904715-3</t>
  </si>
  <si>
    <t>26118229-7</t>
  </si>
  <si>
    <t>15707022-3</t>
  </si>
  <si>
    <t>26682223-5</t>
  </si>
  <si>
    <t>9993384-4</t>
  </si>
  <si>
    <t>15387883-8</t>
  </si>
  <si>
    <t>18057245-7</t>
  </si>
  <si>
    <t>17732568-6</t>
  </si>
  <si>
    <t>26952535-5</t>
  </si>
  <si>
    <t>18512290-5</t>
  </si>
  <si>
    <t>27406641-5</t>
  </si>
  <si>
    <t>20449567-k</t>
  </si>
  <si>
    <t>25445747-7</t>
  </si>
  <si>
    <t>11811753-0</t>
  </si>
  <si>
    <t>26275879-6</t>
  </si>
  <si>
    <t>9252524-4</t>
  </si>
  <si>
    <t>26867860-3</t>
  </si>
  <si>
    <t>26422085-8</t>
  </si>
  <si>
    <t>6986639-5</t>
  </si>
  <si>
    <t>16418842-6</t>
  </si>
  <si>
    <t>26049628-k</t>
  </si>
  <si>
    <t>24035160-9</t>
  </si>
  <si>
    <t>14046652-2</t>
  </si>
  <si>
    <t>26820457-1</t>
  </si>
  <si>
    <t>17256315-5</t>
  </si>
  <si>
    <t>15398101-9</t>
  </si>
  <si>
    <t>26362125-5</t>
  </si>
  <si>
    <t>16910590-1</t>
  </si>
  <si>
    <t>20162645-5</t>
  </si>
  <si>
    <t>11079870-9</t>
  </si>
  <si>
    <t>21356966-k</t>
  </si>
  <si>
    <t>16914303-k</t>
  </si>
  <si>
    <t>15172551-1</t>
  </si>
  <si>
    <t>13683767-2</t>
  </si>
  <si>
    <t>19784501-5</t>
  </si>
  <si>
    <t>12150797-8</t>
  </si>
  <si>
    <t>15429937-8</t>
  </si>
  <si>
    <t>15935494-6</t>
  </si>
  <si>
    <t>16127630-8</t>
  </si>
  <si>
    <t>17706648-6</t>
  </si>
  <si>
    <t>19037994-9</t>
  </si>
  <si>
    <t>10945009-k</t>
  </si>
  <si>
    <t>17541088-0</t>
  </si>
  <si>
    <t>9919072-8</t>
  </si>
  <si>
    <t>8606991-1</t>
  </si>
  <si>
    <t>13338126-0</t>
  </si>
  <si>
    <t>19910876-k</t>
  </si>
  <si>
    <t>16717021-8</t>
  </si>
  <si>
    <t>9905503-0</t>
  </si>
  <si>
    <t>14509971-4</t>
  </si>
  <si>
    <t>17253721-9</t>
  </si>
  <si>
    <t>16340094-4</t>
  </si>
  <si>
    <t>21889457-7</t>
  </si>
  <si>
    <t>15822017-2</t>
  </si>
  <si>
    <t>17488498-6</t>
  </si>
  <si>
    <t>18332520-5</t>
  </si>
  <si>
    <t>17278236-1</t>
  </si>
  <si>
    <t>20055122-2</t>
  </si>
  <si>
    <t>20729014-9</t>
  </si>
  <si>
    <t>12634159-8</t>
  </si>
  <si>
    <t>13463902-4</t>
  </si>
  <si>
    <t>18765417-3</t>
  </si>
  <si>
    <t>25607292-0</t>
  </si>
  <si>
    <t>13280220-3</t>
  </si>
  <si>
    <t>18547983-8</t>
  </si>
  <si>
    <t>20053937-0</t>
  </si>
  <si>
    <t>17052683-k</t>
  </si>
  <si>
    <t>14006455-6</t>
  </si>
  <si>
    <t>22015796-2</t>
  </si>
  <si>
    <t>19235016-6</t>
  </si>
  <si>
    <t>20123147-7</t>
  </si>
  <si>
    <t>16557510-5</t>
  </si>
  <si>
    <t>8547470-7</t>
  </si>
  <si>
    <t>15801164-6</t>
  </si>
  <si>
    <t>19384495-2</t>
  </si>
  <si>
    <t>20637033-5</t>
  </si>
  <si>
    <t>12261540-5</t>
  </si>
  <si>
    <t>15534611-6</t>
  </si>
  <si>
    <t>20099412-4</t>
  </si>
  <si>
    <t>13349609-2</t>
  </si>
  <si>
    <t>19571435-5</t>
  </si>
  <si>
    <t>17960137-0</t>
  </si>
  <si>
    <t>15056843-9</t>
  </si>
  <si>
    <t>18756037-3</t>
  </si>
  <si>
    <t>16422870-3</t>
  </si>
  <si>
    <t>27093599-0</t>
  </si>
  <si>
    <t>16015563-9</t>
  </si>
  <si>
    <t>16044825-3</t>
  </si>
  <si>
    <t>16267743-8</t>
  </si>
  <si>
    <t>26542918-1</t>
  </si>
  <si>
    <t>19499590-3</t>
  </si>
  <si>
    <t>18497682-k</t>
  </si>
  <si>
    <t>20006029-6</t>
  </si>
  <si>
    <t>19648766-2</t>
  </si>
  <si>
    <t>18682875-5</t>
  </si>
  <si>
    <t>19284526-2</t>
  </si>
  <si>
    <t>19727303-8</t>
  </si>
  <si>
    <t>19037316-9</t>
  </si>
  <si>
    <t>21467196-4</t>
  </si>
  <si>
    <t>19279657-1</t>
  </si>
  <si>
    <t>22063079-k</t>
  </si>
  <si>
    <t>19587499-9</t>
  </si>
  <si>
    <t>18379791-3</t>
  </si>
  <si>
    <t>17390102-k</t>
  </si>
  <si>
    <t>27411923-3</t>
  </si>
  <si>
    <t>20668443-7</t>
  </si>
  <si>
    <t>17664460-5</t>
  </si>
  <si>
    <t>13497583-0</t>
  </si>
  <si>
    <t>20203808-5</t>
  </si>
  <si>
    <t>12644053-7</t>
  </si>
  <si>
    <t>26556362-7</t>
  </si>
  <si>
    <t>21879019-4</t>
  </si>
  <si>
    <t>25037484-4</t>
  </si>
  <si>
    <t>26836241-k</t>
  </si>
  <si>
    <t>15389882-0</t>
  </si>
  <si>
    <t>18284842-5</t>
  </si>
  <si>
    <t>26131855-5</t>
  </si>
  <si>
    <t>16644870-0</t>
  </si>
  <si>
    <t>18614862-2</t>
  </si>
  <si>
    <t>18737731-5</t>
  </si>
  <si>
    <t>27364039-8</t>
  </si>
  <si>
    <t>21129006-4</t>
  </si>
  <si>
    <t>15778696-2</t>
  </si>
  <si>
    <t>16323864-0</t>
  </si>
  <si>
    <t>16043344-2</t>
  </si>
  <si>
    <t>15334589-9</t>
  </si>
  <si>
    <t>16800159-2</t>
  </si>
  <si>
    <t>10279910-0</t>
  </si>
  <si>
    <t>25322441-k</t>
  </si>
  <si>
    <t>7227947-6</t>
  </si>
  <si>
    <t>16091619-2</t>
  </si>
  <si>
    <t>18058734-9</t>
  </si>
  <si>
    <t>13068105-0</t>
  </si>
  <si>
    <t>17563226-3</t>
  </si>
  <si>
    <t>17365265-8</t>
  </si>
  <si>
    <t>18021181-0</t>
  </si>
  <si>
    <t>16018852-9</t>
  </si>
  <si>
    <t>25829213-8</t>
  </si>
  <si>
    <t>9093920-3</t>
  </si>
  <si>
    <t>16422931-9</t>
  </si>
  <si>
    <t>18276588-0</t>
  </si>
  <si>
    <t>10179598-5</t>
  </si>
  <si>
    <t>13254597-9</t>
  </si>
  <si>
    <t>12006327-8</t>
  </si>
  <si>
    <t>12685868-k</t>
  </si>
  <si>
    <t>16546947-k</t>
  </si>
  <si>
    <t>17250815-4</t>
  </si>
  <si>
    <t>17308379-3</t>
  </si>
  <si>
    <t>13297437-3</t>
  </si>
  <si>
    <t>26068062-5</t>
  </si>
  <si>
    <t>27064835-5</t>
  </si>
  <si>
    <t>11750638-k</t>
  </si>
  <si>
    <t>10875002-2</t>
  </si>
  <si>
    <t>13128669-4</t>
  </si>
  <si>
    <t>15668346-9</t>
  </si>
  <si>
    <t>8961105-9</t>
  </si>
  <si>
    <t>18906244-3</t>
  </si>
  <si>
    <t>9033833-1</t>
  </si>
  <si>
    <t>16416813-1</t>
  </si>
  <si>
    <t>19997303-7</t>
  </si>
  <si>
    <t>12474911-5</t>
  </si>
  <si>
    <t>8639116-3</t>
  </si>
  <si>
    <t>22593492-4</t>
  </si>
  <si>
    <t>17388990-9</t>
  </si>
  <si>
    <t>21849441-2</t>
  </si>
  <si>
    <t>21728075-3</t>
  </si>
  <si>
    <t>21843503-3</t>
  </si>
  <si>
    <t>20946031-9</t>
  </si>
  <si>
    <t>20060642-6</t>
  </si>
  <si>
    <t>19475653-4</t>
  </si>
  <si>
    <t>10994473-4</t>
  </si>
  <si>
    <t>12241427-2</t>
  </si>
  <si>
    <t>18839501-5</t>
  </si>
  <si>
    <t>15492415-9</t>
  </si>
  <si>
    <t>20051168-9</t>
  </si>
  <si>
    <t>16623947-8</t>
  </si>
  <si>
    <t>12862673-5</t>
  </si>
  <si>
    <t>27042560-7</t>
  </si>
  <si>
    <t>13875252-6</t>
  </si>
  <si>
    <t>11363171-6</t>
  </si>
  <si>
    <t>18220594-k</t>
  </si>
  <si>
    <t>21150650-4</t>
  </si>
  <si>
    <t>13699431-k</t>
  </si>
  <si>
    <t>26812874-3</t>
  </si>
  <si>
    <t>15892972-4</t>
  </si>
  <si>
    <t>17028365-1</t>
  </si>
  <si>
    <t>16357908-1</t>
  </si>
  <si>
    <t>27036306-7</t>
  </si>
  <si>
    <t>17612518-7</t>
  </si>
  <si>
    <t>20329435-2</t>
  </si>
  <si>
    <t>15666914-8</t>
  </si>
  <si>
    <t>21530953-3</t>
  </si>
  <si>
    <t>18533922-k</t>
  </si>
  <si>
    <t>19731750-7</t>
  </si>
  <si>
    <t>21063481-9</t>
  </si>
  <si>
    <t>26965301-9</t>
  </si>
  <si>
    <t>26777720-9</t>
  </si>
  <si>
    <t>25607565-2</t>
  </si>
  <si>
    <t>13061856-1</t>
  </si>
  <si>
    <t>12464549-2</t>
  </si>
  <si>
    <t>17770657-4</t>
  </si>
  <si>
    <t>10033163-2</t>
  </si>
  <si>
    <t>17908482-1</t>
  </si>
  <si>
    <t>6752603-1</t>
  </si>
  <si>
    <t>16286890-k</t>
  </si>
  <si>
    <t>19243690-7</t>
  </si>
  <si>
    <t>16085058-2</t>
  </si>
  <si>
    <t>15820779-6</t>
  </si>
  <si>
    <t>16398634-5</t>
  </si>
  <si>
    <t>14300267-5</t>
  </si>
  <si>
    <t>16241911-0</t>
  </si>
  <si>
    <t>10949302-3</t>
  </si>
  <si>
    <t>18027793-5</t>
  </si>
  <si>
    <t>15662381-4</t>
  </si>
  <si>
    <t>16914208-4</t>
  </si>
  <si>
    <t>14412055-8</t>
  </si>
  <si>
    <t>11280338-6</t>
  </si>
  <si>
    <t>10914848-2</t>
  </si>
  <si>
    <t>13921072-7</t>
  </si>
  <si>
    <t>20344692-6</t>
  </si>
  <si>
    <t>12085795-9</t>
  </si>
  <si>
    <t>15429771-5</t>
  </si>
  <si>
    <t>8738725-9</t>
  </si>
  <si>
    <t>10339783-9</t>
  </si>
  <si>
    <t>15506285-1</t>
  </si>
  <si>
    <t>18836244-3</t>
  </si>
  <si>
    <t>11334046-0</t>
  </si>
  <si>
    <t>14544253-2</t>
  </si>
  <si>
    <t>9901033-9</t>
  </si>
  <si>
    <t>12906586-9</t>
  </si>
  <si>
    <t>15793950-5</t>
  </si>
  <si>
    <t>11786096-5</t>
  </si>
  <si>
    <t>17154507-2</t>
  </si>
  <si>
    <t>7851470-1</t>
  </si>
  <si>
    <t>16170525-k</t>
  </si>
  <si>
    <t>18555895-9</t>
  </si>
  <si>
    <t>16872683-k</t>
  </si>
  <si>
    <t>17781833-k</t>
  </si>
  <si>
    <t>12284395-5</t>
  </si>
  <si>
    <t>16623994-k</t>
  </si>
  <si>
    <t>11864527-8</t>
  </si>
  <si>
    <t>12730701-6</t>
  </si>
  <si>
    <t>13935403-6</t>
  </si>
  <si>
    <t>17669116-6</t>
  </si>
  <si>
    <t>10852384-0</t>
  </si>
  <si>
    <t>17225867-0</t>
  </si>
  <si>
    <t>12632762-5</t>
  </si>
  <si>
    <t>19417608-2</t>
  </si>
  <si>
    <t>20931031-7</t>
  </si>
  <si>
    <t>19418079-9</t>
  </si>
  <si>
    <t>19933140-k</t>
  </si>
  <si>
    <t>20041022-k</t>
  </si>
  <si>
    <t>18927755-5</t>
  </si>
  <si>
    <t>17926429-3</t>
  </si>
  <si>
    <t>18954554-1</t>
  </si>
  <si>
    <t>18596930-4</t>
  </si>
  <si>
    <t>21381544-k</t>
  </si>
  <si>
    <t>19090669-8</t>
  </si>
  <si>
    <t>13297738-0</t>
  </si>
  <si>
    <t>18624250-5</t>
  </si>
  <si>
    <t>17780630-7</t>
  </si>
  <si>
    <t>15919516-3</t>
  </si>
  <si>
    <t>18357635-6</t>
  </si>
  <si>
    <t>20761765-2</t>
  </si>
  <si>
    <t>26975407-9</t>
  </si>
  <si>
    <t>16007049-8</t>
  </si>
  <si>
    <t>18072419-2</t>
  </si>
  <si>
    <t>18063654-4</t>
  </si>
  <si>
    <t>12119527-5</t>
  </si>
  <si>
    <t>10947411-8</t>
  </si>
  <si>
    <t>9903216-2</t>
  </si>
  <si>
    <t>9583064-1</t>
  </si>
  <si>
    <t>17325081-9</t>
  </si>
  <si>
    <t>17293728-4</t>
  </si>
  <si>
    <t>26489159-0</t>
  </si>
  <si>
    <t>16663240-4</t>
  </si>
  <si>
    <t>17051576-5</t>
  </si>
  <si>
    <t>16076462-7</t>
  </si>
  <si>
    <t>13270127-k</t>
  </si>
  <si>
    <t>17314895-k</t>
  </si>
  <si>
    <t>16790665-6</t>
  </si>
  <si>
    <t>12592360-7</t>
  </si>
  <si>
    <t>14092153-k</t>
  </si>
  <si>
    <t>12641819-1</t>
  </si>
  <si>
    <t>21919428-5</t>
  </si>
  <si>
    <t>20580807-8</t>
  </si>
  <si>
    <t>19648672-0</t>
  </si>
  <si>
    <t>12645553-4</t>
  </si>
  <si>
    <t>26724631-9</t>
  </si>
  <si>
    <t>19802060-5</t>
  </si>
  <si>
    <t>17070172-0</t>
  </si>
  <si>
    <t>18952938-4</t>
  </si>
  <si>
    <t>19311074-6</t>
  </si>
  <si>
    <t>10885857-5</t>
  </si>
  <si>
    <t>15377760-8</t>
  </si>
  <si>
    <t>10601144-3</t>
  </si>
  <si>
    <t>17316167-0</t>
  </si>
  <si>
    <t>12679200-k</t>
  </si>
  <si>
    <t>18957219-0</t>
  </si>
  <si>
    <t>15308722-9</t>
  </si>
  <si>
    <t>17244298-6</t>
  </si>
  <si>
    <t>18480925-7</t>
  </si>
  <si>
    <t>25822362-4</t>
  </si>
  <si>
    <t>16694989-0</t>
  </si>
  <si>
    <t>16163484-0</t>
  </si>
  <si>
    <t>18794618-2</t>
  </si>
  <si>
    <t>13916566-7</t>
  </si>
  <si>
    <t>18834455-0</t>
  </si>
  <si>
    <t>17756583-0</t>
  </si>
  <si>
    <t>16072644-k</t>
  </si>
  <si>
    <t>13469578-1</t>
  </si>
  <si>
    <t>8957970-8</t>
  </si>
  <si>
    <t>11834812-5</t>
  </si>
  <si>
    <t>8504382-k</t>
  </si>
  <si>
    <t>13020926-2</t>
  </si>
  <si>
    <t>8851361-4</t>
  </si>
  <si>
    <t>7148523-4</t>
  </si>
  <si>
    <t>13679960-6</t>
  </si>
  <si>
    <t>8967130-2</t>
  </si>
  <si>
    <t>12474901-8</t>
  </si>
  <si>
    <t>13190934-9</t>
  </si>
  <si>
    <t>11843532-k</t>
  </si>
  <si>
    <t>10036334-8</t>
  </si>
  <si>
    <t>10172861-7</t>
  </si>
  <si>
    <t>8270763-8</t>
  </si>
  <si>
    <t>8954496-3</t>
  </si>
  <si>
    <t>13702299-0</t>
  </si>
  <si>
    <t>15635003-6</t>
  </si>
  <si>
    <t>12448393-k</t>
  </si>
  <si>
    <t>12244675-1</t>
  </si>
  <si>
    <t>23610509-1</t>
  </si>
  <si>
    <t>11296179-8</t>
  </si>
  <si>
    <t>15822983-8</t>
  </si>
  <si>
    <t>7811480-0</t>
  </si>
  <si>
    <t>4775647-2</t>
  </si>
  <si>
    <t>16976419-0</t>
  </si>
  <si>
    <t>19209862-9</t>
  </si>
  <si>
    <t>20283227-k</t>
  </si>
  <si>
    <t>17724964-5</t>
  </si>
  <si>
    <t>13240392-9</t>
  </si>
  <si>
    <t>15462343-4</t>
  </si>
  <si>
    <t>15743814-k</t>
  </si>
  <si>
    <t>13427831-5</t>
  </si>
  <si>
    <t>13546003-6</t>
  </si>
  <si>
    <t>17255753-8</t>
  </si>
  <si>
    <t>15805395-0</t>
  </si>
  <si>
    <t>18664101-9</t>
  </si>
  <si>
    <t>21146071-7</t>
  </si>
  <si>
    <t>13168537-8</t>
  </si>
  <si>
    <t>26005246-2</t>
  </si>
  <si>
    <t>21128366-1</t>
  </si>
  <si>
    <t>26665308-5</t>
  </si>
  <si>
    <t>9093145-8</t>
  </si>
  <si>
    <t>16561803-3</t>
  </si>
  <si>
    <t>15661444-0</t>
  </si>
  <si>
    <t>16622679-1</t>
  </si>
  <si>
    <t>15702915-0</t>
  </si>
  <si>
    <t>26140287-4</t>
  </si>
  <si>
    <t>18116870-6</t>
  </si>
  <si>
    <t>18879799-7</t>
  </si>
  <si>
    <t>15357778-1</t>
  </si>
  <si>
    <t>17416401-0</t>
  </si>
  <si>
    <t>15362377-5</t>
  </si>
  <si>
    <t>10341318-4</t>
  </si>
  <si>
    <t>9689246-2</t>
  </si>
  <si>
    <t>9262185-5</t>
  </si>
  <si>
    <t>12289242-5</t>
  </si>
  <si>
    <t>12642681-k</t>
  </si>
  <si>
    <t>15797997-3</t>
  </si>
  <si>
    <t>26168808-5</t>
  </si>
  <si>
    <t>19034278-6</t>
  </si>
  <si>
    <t>9407931-4</t>
  </si>
  <si>
    <t>16935747-1</t>
  </si>
  <si>
    <t>14170493-1</t>
  </si>
  <si>
    <t>11484287-7</t>
  </si>
  <si>
    <t>15423761-5</t>
  </si>
  <si>
    <t>17373130-2</t>
  </si>
  <si>
    <t>19037352-5</t>
  </si>
  <si>
    <t>17988156-k</t>
  </si>
  <si>
    <t>26210046-4</t>
  </si>
  <si>
    <t>13055057-6</t>
  </si>
  <si>
    <t>15534735-k</t>
  </si>
  <si>
    <t>20222981-6</t>
  </si>
  <si>
    <t>20002279-3</t>
  </si>
  <si>
    <t>25227098-1</t>
  </si>
  <si>
    <t>16724474-2</t>
  </si>
  <si>
    <t>20580404-8</t>
  </si>
  <si>
    <t>20450778-3</t>
  </si>
  <si>
    <t>15775315-0</t>
  </si>
  <si>
    <t>20053662-2</t>
  </si>
  <si>
    <t>20162829-6</t>
  </si>
  <si>
    <t>19117548-4</t>
  </si>
  <si>
    <t>25625114-0</t>
  </si>
  <si>
    <t>20052792-5</t>
  </si>
  <si>
    <t>21130222-4</t>
  </si>
  <si>
    <t>12632716-1</t>
  </si>
  <si>
    <t>12468819-1</t>
  </si>
  <si>
    <t>16298941-3</t>
  </si>
  <si>
    <t>11159290-k</t>
  </si>
  <si>
    <t>18540146-4</t>
  </si>
  <si>
    <t>20596378-2</t>
  </si>
  <si>
    <t>13438620-7</t>
  </si>
  <si>
    <t>18848967-2</t>
  </si>
  <si>
    <t>17023158-9</t>
  </si>
  <si>
    <t>15528969-4</t>
  </si>
  <si>
    <t>15473130-k</t>
  </si>
  <si>
    <t>19174332-6</t>
  </si>
  <si>
    <t>19558298-k</t>
  </si>
  <si>
    <t>26169643-6</t>
  </si>
  <si>
    <t>12658197-1</t>
  </si>
  <si>
    <t>20573842-8</t>
  </si>
  <si>
    <t>18541431-0</t>
  </si>
  <si>
    <t>19631279-k</t>
  </si>
  <si>
    <t>20464902-2</t>
  </si>
  <si>
    <t>20043252-5</t>
  </si>
  <si>
    <t>15776698-8</t>
  </si>
  <si>
    <t>18567094-5</t>
  </si>
  <si>
    <t>16151511-6</t>
  </si>
  <si>
    <t>16211984-2</t>
  </si>
  <si>
    <t>26258345-7</t>
  </si>
  <si>
    <t>19871894-7</t>
  </si>
  <si>
    <t>17428217-k</t>
  </si>
  <si>
    <t>17706779-2</t>
  </si>
  <si>
    <t>17665244-6</t>
  </si>
  <si>
    <t>17905156-7</t>
  </si>
  <si>
    <t>17228115-k</t>
  </si>
  <si>
    <t>20637527-2</t>
  </si>
  <si>
    <t>20534723-2</t>
  </si>
  <si>
    <t>17904387-4</t>
  </si>
  <si>
    <t>16409707-2</t>
  </si>
  <si>
    <t>21289225-4</t>
  </si>
  <si>
    <t>20433244-4</t>
  </si>
  <si>
    <t>27807705-5</t>
  </si>
  <si>
    <t>25624878-6</t>
  </si>
  <si>
    <t>6986640-9</t>
  </si>
  <si>
    <t>10780646-6</t>
  </si>
  <si>
    <t>8275564-0</t>
  </si>
  <si>
    <t>11620792-3</t>
  </si>
  <si>
    <t>12829498-8</t>
  </si>
  <si>
    <t>15971363-6</t>
  </si>
  <si>
    <t>17291849-2</t>
  </si>
  <si>
    <t>17408083-6</t>
  </si>
  <si>
    <t>12380668-9</t>
  </si>
  <si>
    <t>11524484-1</t>
  </si>
  <si>
    <t>17150512-7</t>
  </si>
  <si>
    <t>13911264-4</t>
  </si>
  <si>
    <t>26689690-5</t>
  </si>
  <si>
    <t>19996928-5</t>
  </si>
  <si>
    <t>19683409-5</t>
  </si>
  <si>
    <t>26998630-1</t>
  </si>
  <si>
    <t>19420469-8</t>
  </si>
  <si>
    <t>17905479-5</t>
  </si>
  <si>
    <t>20191361-6</t>
  </si>
  <si>
    <t>13469410-6</t>
  </si>
  <si>
    <t>15838271-7</t>
  </si>
  <si>
    <t>13466805-9</t>
  </si>
  <si>
    <t>14156981-3</t>
  </si>
  <si>
    <t>15348673-5</t>
  </si>
  <si>
    <t>16208127-6</t>
  </si>
  <si>
    <t>15580368-1</t>
  </si>
  <si>
    <t>10901206-8</t>
  </si>
  <si>
    <t>14330339-k</t>
  </si>
  <si>
    <t>17841404-6</t>
  </si>
  <si>
    <t>11500383-6</t>
  </si>
  <si>
    <t>19034384-7</t>
  </si>
  <si>
    <t>17245468-2</t>
  </si>
  <si>
    <t>13599425-1</t>
  </si>
  <si>
    <t>25642446-0</t>
  </si>
  <si>
    <t>15385147-6</t>
  </si>
  <si>
    <t>18339545-9</t>
  </si>
  <si>
    <t>18000042-9</t>
  </si>
  <si>
    <t>19917580-7</t>
  </si>
  <si>
    <t>18835448-3</t>
  </si>
  <si>
    <t>16068854-8</t>
  </si>
  <si>
    <t>Sueldo Actualizado</t>
  </si>
  <si>
    <t>Nivel Actualizado</t>
  </si>
  <si>
    <t>Aumento Pesos</t>
  </si>
  <si>
    <t>Porcentaje Aumento</t>
  </si>
  <si>
    <t>Total Colaboradores</t>
  </si>
  <si>
    <t>Promedio Salario</t>
  </si>
  <si>
    <t>Total general</t>
  </si>
  <si>
    <t>Suma de Sueldo Base</t>
  </si>
  <si>
    <t>Cargos Mayor Gasto</t>
  </si>
  <si>
    <t>Cargos Mayor Rotación</t>
  </si>
  <si>
    <t>Promedio de Antigüedad</t>
  </si>
  <si>
    <t>Rol General</t>
  </si>
  <si>
    <t xml:space="preserve">Valor Min. </t>
  </si>
  <si>
    <t>Valor Maximo</t>
  </si>
  <si>
    <t>Desviación Estandar</t>
  </si>
  <si>
    <t>P.25</t>
  </si>
  <si>
    <t>P.75</t>
  </si>
  <si>
    <t xml:space="preserve">Nivel </t>
  </si>
  <si>
    <t xml:space="preserve">Personas </t>
  </si>
  <si>
    <t>CAT (X)</t>
  </si>
  <si>
    <t>Mínimo</t>
  </si>
  <si>
    <t>Midpoint (Y)</t>
  </si>
  <si>
    <t>Máximo</t>
  </si>
  <si>
    <t>Niveles Actuales</t>
  </si>
  <si>
    <t>Constante Base</t>
  </si>
  <si>
    <t xml:space="preserve">Constante Exponencial </t>
  </si>
  <si>
    <t>E</t>
  </si>
  <si>
    <t>Amplitud</t>
  </si>
  <si>
    <t>Crecimiento</t>
  </si>
  <si>
    <t>Traslape</t>
  </si>
  <si>
    <t>y = Constante Base * e ^ Constante Exponencial * X</t>
  </si>
  <si>
    <t>-</t>
  </si>
  <si>
    <t>2</t>
  </si>
  <si>
    <t>1</t>
  </si>
  <si>
    <t>4</t>
  </si>
  <si>
    <t>6</t>
  </si>
  <si>
    <t>3</t>
  </si>
  <si>
    <t>5</t>
  </si>
  <si>
    <t>7</t>
  </si>
  <si>
    <t>8</t>
  </si>
  <si>
    <t>11</t>
  </si>
  <si>
    <t>9</t>
  </si>
  <si>
    <t>12</t>
  </si>
  <si>
    <t>10</t>
  </si>
  <si>
    <t>13</t>
  </si>
  <si>
    <t>14</t>
  </si>
  <si>
    <t>Fuera de rango</t>
  </si>
  <si>
    <t>Nivel</t>
  </si>
  <si>
    <t>Posición Sub-Nivel</t>
  </si>
  <si>
    <t>Posición En Nivel</t>
  </si>
  <si>
    <t>Rol General Total</t>
  </si>
  <si>
    <t>2a</t>
  </si>
  <si>
    <t>1a</t>
  </si>
  <si>
    <t>2b</t>
  </si>
  <si>
    <t>4b</t>
  </si>
  <si>
    <t>6b</t>
  </si>
  <si>
    <t>3b</t>
  </si>
  <si>
    <t>4a</t>
  </si>
  <si>
    <t>5a</t>
  </si>
  <si>
    <t>3a</t>
  </si>
  <si>
    <t>5b</t>
  </si>
  <si>
    <t>7b</t>
  </si>
  <si>
    <t>8b</t>
  </si>
  <si>
    <t>6a</t>
  </si>
  <si>
    <t>7a</t>
  </si>
  <si>
    <t>11a</t>
  </si>
  <si>
    <t>9a</t>
  </si>
  <si>
    <t>8a</t>
  </si>
  <si>
    <t>11b</t>
  </si>
  <si>
    <t>9b</t>
  </si>
  <si>
    <t>12b</t>
  </si>
  <si>
    <t>10a</t>
  </si>
  <si>
    <t>10b</t>
  </si>
  <si>
    <t>12a</t>
  </si>
  <si>
    <t>13b</t>
  </si>
  <si>
    <t>14a</t>
  </si>
  <si>
    <t>14b</t>
  </si>
  <si>
    <t>13a</t>
  </si>
  <si>
    <t>Modelo</t>
  </si>
  <si>
    <t>Mazda CX5 (2023)</t>
  </si>
  <si>
    <t>Persona</t>
  </si>
  <si>
    <t>Costo vehículo</t>
  </si>
  <si>
    <t>SUZUKI - NEW FRONX (2025)</t>
  </si>
  <si>
    <t xml:space="preserve">Renault Clio (2023) </t>
  </si>
  <si>
    <t>Seguro Anual (UF)</t>
  </si>
  <si>
    <t>Costo Mensual (UF)</t>
  </si>
  <si>
    <t>Susuki fronx (2025)</t>
  </si>
  <si>
    <t>Suzuki Baleno (2025)</t>
  </si>
  <si>
    <t>Kia K3 Cross (2025)</t>
  </si>
  <si>
    <t>Auto Reemplazo</t>
  </si>
  <si>
    <t>Si, 15 días</t>
  </si>
  <si>
    <t>Si, 45 días</t>
  </si>
  <si>
    <t>Si</t>
  </si>
  <si>
    <t>Si, 30 días</t>
  </si>
  <si>
    <t>Si, 3 días</t>
  </si>
  <si>
    <t>Chevrolet Onix (2024)</t>
  </si>
  <si>
    <t xml:space="preserve">Si, 30 días </t>
  </si>
  <si>
    <t>New Rexton (2022)</t>
  </si>
  <si>
    <t>12.469.381-0</t>
  </si>
  <si>
    <t>Cristián Ignacio Hernández Ojeda</t>
  </si>
  <si>
    <t>18.529.878-7</t>
  </si>
  <si>
    <t>Francisco Sepúlveda Ortizaga</t>
  </si>
  <si>
    <t>20.039.496-8</t>
  </si>
  <si>
    <t>Camilo Ignacio Pérez Rodríguez</t>
  </si>
  <si>
    <t>20.579.845-5</t>
  </si>
  <si>
    <t>Javier Eduardo Guiñez Zurita</t>
  </si>
  <si>
    <t>Kia Sonet (2023)</t>
  </si>
  <si>
    <t>ID_Empleado</t>
  </si>
  <si>
    <t>ID_Jefe</t>
  </si>
  <si>
    <t>Person_ID_Jefe</t>
  </si>
  <si>
    <t>RUT_Jefe</t>
  </si>
  <si>
    <t>Hyundai Tucson (2025)</t>
  </si>
  <si>
    <t>SI</t>
  </si>
  <si>
    <t>Susuki Dzire (2022)</t>
  </si>
  <si>
    <t>Área</t>
  </si>
  <si>
    <t>Volkswagen Nivus (2022)</t>
  </si>
  <si>
    <t>?</t>
  </si>
  <si>
    <t>Suzuki SX4 (2011)</t>
  </si>
  <si>
    <t>19.135.632-2</t>
  </si>
  <si>
    <t>Constanza Francisca Ruiz Bustos</t>
  </si>
  <si>
    <t>16.695.434-7</t>
  </si>
  <si>
    <t>Cristian Eduardo Villalobos Leon</t>
  </si>
  <si>
    <t>Operador de Servicios Generales</t>
  </si>
  <si>
    <t xml:space="preserve">uf </t>
  </si>
  <si>
    <t>Deducible UF</t>
  </si>
  <si>
    <t xml:space="preserve">Ten Lan Lay Castillo </t>
  </si>
  <si>
    <t>Costo Mensual $</t>
  </si>
  <si>
    <t>Deducible $</t>
  </si>
  <si>
    <t xml:space="preserve">Deducible (5)  </t>
  </si>
  <si>
    <t>Costo mensual Seguro</t>
  </si>
  <si>
    <t>Costo Empresa Deducible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</si>
</sst>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;[Red]&quot;$&quot;\-#,##0"/>
    <numFmt numFmtId="42" formatCode="_ &quot;$&quot;* #,##0_ ;_ &quot;$&quot;* \-#,##0_ ;_ &quot;$&quot;* &quot;-&quot;_ ;_ @_ "/>
    <numFmt numFmtId="164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theme="9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theme="9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/>
      </left>
      <right style="thin">
        <color theme="9"/>
      </right>
      <top style="thin">
        <color theme="9" tint="0.39997558519241921"/>
      </top>
      <bottom style="medium">
        <color theme="9"/>
      </bottom>
      <diagonal/>
    </border>
    <border>
      <left style="thin">
        <color indexed="64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5">
    <xf numFmtId="0" fontId="0" fillId="0" borderId="0"/>
    <xf numFmtId="42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</cellStyleXfs>
  <cellXfs count="101">
    <xf numFmtId="0" fontId="0" fillId="0" borderId="0" xfId="0"/>
    <xf numFmtId="0" fontId="0" fillId="0" borderId="0" xfId="0" applyNumberFormat="1"/>
    <xf numFmtId="42" fontId="2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2" fontId="0" fillId="0" borderId="0" xfId="0" applyNumberFormat="1"/>
    <xf numFmtId="0" fontId="3" fillId="0" borderId="0" xfId="0" applyFont="1"/>
    <xf numFmtId="0" fontId="5" fillId="2" borderId="2" xfId="2" applyBorder="1"/>
    <xf numFmtId="0" fontId="5" fillId="2" borderId="1" xfId="2" applyBorder="1"/>
    <xf numFmtId="0" fontId="5" fillId="2" borderId="3" xfId="2" applyBorder="1"/>
    <xf numFmtId="0" fontId="5" fillId="2" borderId="4" xfId="2" applyBorder="1"/>
    <xf numFmtId="0" fontId="5" fillId="2" borderId="6" xfId="2" applyBorder="1"/>
    <xf numFmtId="0" fontId="0" fillId="0" borderId="2" xfId="0" applyFont="1" applyBorder="1"/>
    <xf numFmtId="42" fontId="0" fillId="0" borderId="1" xfId="1" applyFont="1" applyBorder="1"/>
    <xf numFmtId="42" fontId="0" fillId="0" borderId="3" xfId="1" applyFont="1" applyBorder="1"/>
    <xf numFmtId="0" fontId="0" fillId="0" borderId="4" xfId="0" applyFont="1" applyBorder="1"/>
    <xf numFmtId="42" fontId="0" fillId="0" borderId="0" xfId="1" applyFont="1" applyBorder="1"/>
    <xf numFmtId="42" fontId="0" fillId="0" borderId="5" xfId="1" applyFont="1" applyBorder="1"/>
    <xf numFmtId="0" fontId="0" fillId="0" borderId="6" xfId="0" applyFont="1" applyBorder="1"/>
    <xf numFmtId="42" fontId="1" fillId="0" borderId="8" xfId="1" applyFont="1" applyBorder="1"/>
    <xf numFmtId="2" fontId="0" fillId="0" borderId="0" xfId="0" applyNumberFormat="1"/>
    <xf numFmtId="42" fontId="0" fillId="0" borderId="7" xfId="1" applyFont="1" applyBorder="1"/>
    <xf numFmtId="0" fontId="0" fillId="0" borderId="0" xfId="0" applyFont="1"/>
    <xf numFmtId="1" fontId="0" fillId="0" borderId="0" xfId="0" applyNumberFormat="1"/>
    <xf numFmtId="42" fontId="0" fillId="0" borderId="2" xfId="1" applyFont="1" applyBorder="1"/>
    <xf numFmtId="0" fontId="0" fillId="0" borderId="3" xfId="0" applyBorder="1"/>
    <xf numFmtId="42" fontId="0" fillId="0" borderId="4" xfId="1" applyFont="1" applyBorder="1"/>
    <xf numFmtId="0" fontId="0" fillId="0" borderId="5" xfId="0" applyBorder="1"/>
    <xf numFmtId="42" fontId="0" fillId="0" borderId="6" xfId="1" applyFont="1" applyBorder="1"/>
    <xf numFmtId="0" fontId="0" fillId="0" borderId="8" xfId="0" applyBorder="1"/>
    <xf numFmtId="0" fontId="6" fillId="2" borderId="4" xfId="2" applyFont="1" applyBorder="1" applyAlignment="1">
      <alignment horizontal="center"/>
    </xf>
    <xf numFmtId="0" fontId="6" fillId="2" borderId="0" xfId="2" applyFont="1" applyBorder="1" applyAlignment="1">
      <alignment horizontal="center"/>
    </xf>
    <xf numFmtId="0" fontId="6" fillId="2" borderId="5" xfId="2" applyFont="1" applyBorder="1" applyAlignment="1">
      <alignment horizontal="center"/>
    </xf>
    <xf numFmtId="0" fontId="6" fillId="2" borderId="6" xfId="2" applyFont="1" applyBorder="1" applyAlignment="1">
      <alignment horizontal="center"/>
    </xf>
    <xf numFmtId="9" fontId="0" fillId="0" borderId="0" xfId="0" applyNumberFormat="1" applyFont="1" applyBorder="1"/>
    <xf numFmtId="9" fontId="0" fillId="0" borderId="5" xfId="0" applyNumberFormat="1" applyFont="1" applyBorder="1"/>
    <xf numFmtId="9" fontId="0" fillId="0" borderId="7" xfId="0" applyNumberFormat="1" applyFont="1" applyBorder="1"/>
    <xf numFmtId="9" fontId="0" fillId="0" borderId="8" xfId="0" applyNumberFormat="1" applyFont="1" applyBorder="1"/>
    <xf numFmtId="9" fontId="0" fillId="0" borderId="1" xfId="0" applyNumberFormat="1" applyFont="1" applyBorder="1"/>
    <xf numFmtId="9" fontId="0" fillId="0" borderId="3" xfId="0" applyNumberFormat="1" applyFont="1" applyBorder="1"/>
    <xf numFmtId="0" fontId="6" fillId="2" borderId="0" xfId="2" applyFont="1" applyBorder="1" applyAlignment="1">
      <alignment horizontal="center"/>
    </xf>
    <xf numFmtId="42" fontId="0" fillId="0" borderId="2" xfId="0" applyNumberFormat="1" applyBorder="1"/>
    <xf numFmtId="42" fontId="0" fillId="0" borderId="4" xfId="0" applyNumberFormat="1" applyBorder="1"/>
    <xf numFmtId="42" fontId="0" fillId="0" borderId="6" xfId="0" applyNumberFormat="1" applyBorder="1"/>
    <xf numFmtId="0" fontId="8" fillId="0" borderId="5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0" fontId="0" fillId="0" borderId="0" xfId="0" applyNumberFormat="1" applyFont="1"/>
    <xf numFmtId="0" fontId="6" fillId="4" borderId="9" xfId="0" applyNumberFormat="1" applyFont="1" applyFill="1" applyBorder="1"/>
    <xf numFmtId="0" fontId="0" fillId="5" borderId="9" xfId="0" applyNumberFormat="1" applyFont="1" applyFill="1" applyBorder="1"/>
    <xf numFmtId="0" fontId="0" fillId="5" borderId="0" xfId="0" applyNumberFormat="1" applyFont="1" applyFill="1" applyBorder="1"/>
    <xf numFmtId="0" fontId="6" fillId="4" borderId="0" xfId="0" applyNumberFormat="1" applyFont="1" applyFill="1" applyBorder="1"/>
    <xf numFmtId="0" fontId="0" fillId="6" borderId="0" xfId="0" applyNumberFormat="1" applyFill="1"/>
    <xf numFmtId="0" fontId="0" fillId="0" borderId="9" xfId="0" applyNumberFormat="1" applyFont="1" applyBorder="1"/>
    <xf numFmtId="42" fontId="0" fillId="0" borderId="0" xfId="1" applyFont="1"/>
    <xf numFmtId="42" fontId="0" fillId="0" borderId="9" xfId="1" applyFont="1" applyBorder="1"/>
    <xf numFmtId="42" fontId="6" fillId="4" borderId="9" xfId="1" applyFont="1" applyFill="1" applyBorder="1"/>
    <xf numFmtId="42" fontId="0" fillId="5" borderId="9" xfId="1" applyFont="1" applyFill="1" applyBorder="1"/>
    <xf numFmtId="0" fontId="9" fillId="4" borderId="0" xfId="0" applyNumberFormat="1" applyFont="1" applyFill="1"/>
    <xf numFmtId="42" fontId="0" fillId="0" borderId="0" xfId="1" applyNumberFormat="1" applyFont="1"/>
    <xf numFmtId="42" fontId="0" fillId="0" borderId="0" xfId="0" applyNumberFormat="1" applyFont="1"/>
    <xf numFmtId="42" fontId="0" fillId="5" borderId="0" xfId="1" applyFont="1" applyFill="1" applyBorder="1"/>
    <xf numFmtId="0" fontId="0" fillId="0" borderId="9" xfId="0" applyBorder="1"/>
    <xf numFmtId="164" fontId="0" fillId="5" borderId="0" xfId="0" applyNumberFormat="1" applyFont="1" applyFill="1" applyBorder="1"/>
    <xf numFmtId="0" fontId="0" fillId="0" borderId="0" xfId="0" applyNumberFormat="1" applyFont="1" applyBorder="1"/>
    <xf numFmtId="0" fontId="0" fillId="5" borderId="10" xfId="0" applyNumberFormat="1" applyFont="1" applyFill="1" applyBorder="1"/>
    <xf numFmtId="0" fontId="0" fillId="0" borderId="0" xfId="0" applyBorder="1"/>
    <xf numFmtId="42" fontId="0" fillId="5" borderId="10" xfId="1" applyFont="1" applyFill="1" applyBorder="1"/>
    <xf numFmtId="42" fontId="0" fillId="5" borderId="13" xfId="1" applyFont="1" applyFill="1" applyBorder="1"/>
    <xf numFmtId="0" fontId="0" fillId="0" borderId="14" xfId="0" applyNumberFormat="1" applyFont="1" applyBorder="1"/>
    <xf numFmtId="2" fontId="0" fillId="5" borderId="14" xfId="0" applyNumberFormat="1" applyFont="1" applyFill="1" applyBorder="1"/>
    <xf numFmtId="2" fontId="0" fillId="5" borderId="5" xfId="0" applyNumberFormat="1" applyFont="1" applyFill="1" applyBorder="1"/>
    <xf numFmtId="0" fontId="0" fillId="0" borderId="5" xfId="0" applyNumberFormat="1" applyFont="1" applyBorder="1"/>
    <xf numFmtId="0" fontId="0" fillId="0" borderId="14" xfId="0" applyBorder="1"/>
    <xf numFmtId="42" fontId="0" fillId="0" borderId="6" xfId="1" applyNumberFormat="1" applyFont="1" applyBorder="1"/>
    <xf numFmtId="42" fontId="0" fillId="5" borderId="16" xfId="1" applyNumberFormat="1" applyFont="1" applyFill="1" applyBorder="1"/>
    <xf numFmtId="42" fontId="6" fillId="4" borderId="10" xfId="1" applyFont="1" applyFill="1" applyBorder="1"/>
    <xf numFmtId="0" fontId="6" fillId="4" borderId="10" xfId="0" applyNumberFormat="1" applyFont="1" applyFill="1" applyBorder="1"/>
    <xf numFmtId="42" fontId="6" fillId="4" borderId="17" xfId="1" applyNumberFormat="1" applyFont="1" applyFill="1" applyBorder="1"/>
    <xf numFmtId="0" fontId="6" fillId="4" borderId="17" xfId="0" applyNumberFormat="1" applyFont="1" applyFill="1" applyBorder="1"/>
    <xf numFmtId="42" fontId="0" fillId="5" borderId="11" xfId="1" applyFont="1" applyFill="1" applyBorder="1"/>
    <xf numFmtId="42" fontId="0" fillId="5" borderId="15" xfId="1" applyNumberFormat="1" applyFont="1" applyFill="1" applyBorder="1"/>
    <xf numFmtId="0" fontId="0" fillId="5" borderId="14" xfId="0" applyNumberFormat="1" applyFont="1" applyFill="1" applyBorder="1"/>
    <xf numFmtId="42" fontId="0" fillId="0" borderId="13" xfId="1" applyFont="1" applyBorder="1"/>
    <xf numFmtId="42" fontId="0" fillId="5" borderId="4" xfId="1" applyFont="1" applyFill="1" applyBorder="1"/>
    <xf numFmtId="0" fontId="0" fillId="5" borderId="5" xfId="0" applyNumberFormat="1" applyFont="1" applyFill="1" applyBorder="1"/>
    <xf numFmtId="0" fontId="0" fillId="0" borderId="13" xfId="0" applyBorder="1"/>
    <xf numFmtId="0" fontId="0" fillId="0" borderId="4" xfId="0" applyBorder="1"/>
    <xf numFmtId="0" fontId="0" fillId="0" borderId="6" xfId="0" applyNumberFormat="1" applyBorder="1"/>
    <xf numFmtId="42" fontId="0" fillId="5" borderId="18" xfId="1" applyNumberFormat="1" applyFont="1" applyFill="1" applyBorder="1"/>
    <xf numFmtId="42" fontId="0" fillId="0" borderId="18" xfId="1" applyNumberFormat="1" applyFont="1" applyBorder="1"/>
    <xf numFmtId="42" fontId="0" fillId="0" borderId="16" xfId="1" applyNumberFormat="1" applyFont="1" applyBorder="1"/>
    <xf numFmtId="42" fontId="5" fillId="7" borderId="0" xfId="3" applyNumberFormat="1"/>
    <xf numFmtId="0" fontId="1" fillId="8" borderId="0" xfId="4"/>
    <xf numFmtId="6" fontId="0" fillId="0" borderId="9" xfId="1" applyNumberFormat="1" applyFont="1" applyBorder="1"/>
    <xf numFmtId="2" fontId="0" fillId="5" borderId="12" xfId="0" applyNumberFormat="1" applyFont="1" applyFill="1" applyBorder="1"/>
    <xf numFmtId="0" fontId="0" fillId="5" borderId="12" xfId="0" applyNumberFormat="1" applyFont="1" applyFill="1" applyBorder="1"/>
    <xf numFmtId="0" fontId="5" fillId="2" borderId="7" xfId="2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6" fillId="2" borderId="2" xfId="2" applyFont="1" applyBorder="1" applyAlignment="1">
      <alignment horizontal="center"/>
    </xf>
    <xf numFmtId="0" fontId="6" fillId="2" borderId="1" xfId="2" applyFont="1" applyBorder="1" applyAlignment="1">
      <alignment horizontal="center"/>
    </xf>
    <xf numFmtId="0" fontId="6" fillId="2" borderId="3" xfId="2" applyFont="1" applyBorder="1" applyAlignment="1">
      <alignment horizontal="center"/>
    </xf>
  </cellXfs>
  <cellStyles count="5">
    <cellStyle name="40% - Énfasis4" xfId="4" builtinId="43"/>
    <cellStyle name="Énfasis1" xfId="2" builtinId="29"/>
    <cellStyle name="Énfasis4" xfId="3" builtinId="41"/>
    <cellStyle name="Moneda [0]" xfId="1" builtinId="7"/>
    <cellStyle name="Normal" xfId="0" builtinId="0"/>
  </cellStyles>
  <dxfs count="123">
    <dxf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32" formatCode="_ &quot;$&quot;* #,##0_ ;_ &quot;$&quot;* \-#,##0_ ;_ &quot;$&quot;* &quot;-&quot;_ ;_ @_ 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  <dxf>
      <numFmt numFmtId="32" formatCode="_ &quot;$&quot;* #,##0_ ;_ &quot;$&quot;* \-#,##0_ ;_ &quot;$&quot;* &quot;-&quot;_ ;_ @_ "/>
    </dxf>
    <dxf>
      <numFmt numFmtId="2" formatCode="0.00"/>
    </dxf>
    <dxf>
      <numFmt numFmtId="165" formatCode="0.0"/>
    </dxf>
    <dxf>
      <numFmt numFmtId="2" formatCode="0.00"/>
    </dxf>
    <dxf>
      <numFmt numFmtId="166" formatCode="0.000"/>
    </dxf>
    <dxf>
      <numFmt numFmtId="167" formatCode="0.0000"/>
    </dxf>
    <dxf>
      <numFmt numFmtId="168" formatCode="0.00000"/>
    </dxf>
    <dxf>
      <numFmt numFmtId="169" formatCode="0.000000"/>
    </dxf>
    <dxf>
      <numFmt numFmtId="170" formatCode="0.0000000"/>
    </dxf>
    <dxf>
      <numFmt numFmtId="171" formatCode="0.00000000"/>
    </dxf>
    <dxf>
      <numFmt numFmtId="1" formatCode="0"/>
    </dxf>
    <dxf>
      <numFmt numFmtId="165" formatCode="0.0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2" formatCode="0.00"/>
    </dxf>
    <dxf>
      <numFmt numFmtId="166" formatCode="0.000"/>
    </dxf>
    <dxf>
      <numFmt numFmtId="167" formatCode="0.0000"/>
    </dxf>
    <dxf>
      <numFmt numFmtId="168" formatCode="0.00000"/>
    </dxf>
    <dxf>
      <numFmt numFmtId="169" formatCode="0.000000"/>
    </dxf>
    <dxf>
      <numFmt numFmtId="170" formatCode="0.0000000"/>
    </dxf>
    <dxf>
      <numFmt numFmtId="171" formatCode="0.00000000"/>
    </dxf>
    <dxf>
      <numFmt numFmtId="2" formatCode="0.00"/>
    </dxf>
    <dxf>
      <numFmt numFmtId="165" formatCode="0.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2" formatCode="_ &quot;$&quot;* #,##0_ ;_ &quot;$&quot;* \-#,##0_ ;_ &quot;$&quot;* &quot;-&quot;_ ;_ 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BUK Chile.xlsx]Tablas!TablaDinámica3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Rol General</a:t>
            </a:r>
          </a:p>
        </c:rich>
      </c:tx>
      <c:layout>
        <c:manualLayout>
          <c:xMode val="edge"/>
          <c:yMode val="edge"/>
          <c:x val="0.16338495855956936"/>
          <c:y val="7.09759188846641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Tablas!$B$2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085-4C5B-81DD-70487A5352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085-4C5B-81DD-70487A5352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085-4C5B-81DD-70487A5352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085-4C5B-81DD-70487A5352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085-4C5B-81DD-70487A5352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Tablas!$A$3:$A$8</c:f>
              <c:strCache>
                <c:ptCount val="5"/>
                <c:pt idx="0">
                  <c:v>Administración</c:v>
                </c:pt>
                <c:pt idx="1">
                  <c:v>Cárnica</c:v>
                </c:pt>
                <c:pt idx="2">
                  <c:v>Fragancias</c:v>
                </c:pt>
                <c:pt idx="3">
                  <c:v>Operaciones</c:v>
                </c:pt>
                <c:pt idx="4">
                  <c:v>Sabores</c:v>
                </c:pt>
              </c:strCache>
            </c:strRef>
          </c:cat>
          <c:val>
            <c:numRef>
              <c:f>Tablas!$B$3:$B$8</c:f>
              <c:numCache>
                <c:formatCode>General</c:formatCode>
                <c:ptCount val="5"/>
                <c:pt idx="0">
                  <c:v>288960478</c:v>
                </c:pt>
                <c:pt idx="1">
                  <c:v>15450000</c:v>
                </c:pt>
                <c:pt idx="2">
                  <c:v>86473500</c:v>
                </c:pt>
                <c:pt idx="3">
                  <c:v>361161924</c:v>
                </c:pt>
                <c:pt idx="4">
                  <c:v>148427500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85-4C5B-81DD-70487A5352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9525</xdr:rowOff>
    </xdr:from>
    <xdr:to>
      <xdr:col>6</xdr:col>
      <xdr:colOff>0</xdr:colOff>
      <xdr:row>30</xdr:row>
      <xdr:rowOff>104774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5873.583427083337" createdVersion="6" refreshedVersion="6" minRefreshableVersion="3" recordCount="554">
  <cacheSource type="worksheet">
    <worksheetSource name="Unificación_Niveles"/>
  </cacheSource>
  <cacheFields count="33">
    <cacheField name="ID_Persona" numFmtId="0">
      <sharedItems containsSemiMixedTypes="0" containsString="0" containsNumber="1" containsInteger="1" minValue="4129" maxValue="11135"/>
    </cacheField>
    <cacheField name="RUT" numFmtId="0">
      <sharedItems/>
    </cacheField>
    <cacheField name="Nombre" numFmtId="0">
      <sharedItems/>
    </cacheField>
    <cacheField name="Género" numFmtId="0">
      <sharedItems/>
    </cacheField>
    <cacheField name="Cargo" numFmtId="0">
      <sharedItems count="161">
        <s v="Operario"/>
        <s v="Gestor de Servicios y Proyectos"/>
        <s v="Supervisor De Planta"/>
        <s v="Asistente De Laboratorio"/>
        <s v="Analista De Control De Calidad"/>
        <s v="Diseñadora"/>
        <s v="Prevencionista de Riesgos"/>
        <s v="Coordinador de Planta"/>
        <s v="Asistente De Servicios Generales"/>
        <s v="Key Account Manager"/>
        <s v="Coordinadora Muestras"/>
        <s v="Especialista Aplicación Fragancias"/>
        <s v="Abogado"/>
        <s v="Ingeniero De Excelencia Operacional"/>
        <s v="Jefe De Contabilidad"/>
        <s v="Subgerente de Producción"/>
        <s v="Desarrollador Software"/>
        <s v="Especialista Técnico en Materias Primas"/>
        <s v="Analista Contable"/>
        <s v="Talent Partner"/>
        <s v="Jefe de Planta"/>
        <s v="Jefe De Planificación De La Producción y Customer Service"/>
        <s v="Peoneta"/>
        <s v="Electromecánico"/>
        <s v="Ayudante De Bodega"/>
        <s v="Analista De Reclutamiento Y Selección"/>
        <s v="Comprador Nacional"/>
        <s v="Asistente De Planificacion"/>
        <s v="Customer Service"/>
        <s v="Jefe De Cromatografía E Investigación"/>
        <s v="Gestor de Oportunidades de Negocio"/>
        <s v="Analista De Recursos Humanos"/>
        <s v="Analista Control De Gestión Bi"/>
        <s v="Analista De Crédito Y Cobranza"/>
        <s v="Chofer Administrativo Transporte"/>
        <s v="Jefe Bodega De Despacho"/>
        <s v="Jefe De Exportaciones"/>
        <s v="Jefe Administrativo Mantención"/>
        <s v="Administrador Servidores"/>
        <s v="Analista Cromatográfico"/>
        <s v="Jefe De Credito Y Cobranzas"/>
        <s v="Asistente De Exportaciones"/>
        <s v="Subgerente De Ingenieria Y Medio Ambient"/>
        <s v="Supervisor de Cámaras"/>
        <s v="Jefe De Transportes"/>
        <s v="Asistente De Importaciones"/>
        <s v="Analista De Planificación"/>
        <s v="Jefe de Control Calidad"/>
        <s v="Ingeniero en Administración de Proyectos"/>
        <s v="Jefe Unidad De Muestras"/>
        <s v="Especialista Desarrollo Funcional"/>
        <s v="Jefe de Importaciones"/>
        <s v="Gestor Comercial Junior"/>
        <s v="Encargado De Operaciones"/>
        <s v="Subgerente de Negocio SyF"/>
        <s v="Especialista Investigación"/>
        <s v="Lider Pesaje"/>
        <s v="Asistente De Operaciones"/>
        <s v="Gestor Comercial Pleno"/>
        <s v="Analista De Microbiología"/>
        <s v="Comprador Internacional"/>
        <s v="Subgerente Comercial Fragancias.Cl"/>
        <s v="Chofer"/>
        <s v="Encargada De Lab.Calidad Polvos"/>
        <s v="Líder de Administración de Personal"/>
        <s v="Analista De Remuneraciones"/>
        <s v="Customer Service de Exportaciones"/>
        <s v="Líder Aplicaciones Sabores"/>
        <s v="Encargado de Infraestructura"/>
        <s v="Administrativo Bodega Despacho"/>
        <s v="Coordinador Comercial"/>
        <s v="Asistente De Tesorería Y Contabilidad"/>
        <s v="Encargado De Bodega Inflamables"/>
        <s v="Subgerente De Abastecimiento"/>
        <s v="Subgerente De Informatica"/>
        <s v="Asistente De Marketing"/>
        <s v="Asistente Comercial"/>
        <s v="Jefe Laboratorio Aplicaciones"/>
        <s v="Especialista De Aseguramiento Calidad"/>
        <s v="Líder de Prevención"/>
        <s v="Técnico De Medio Ambiente"/>
        <s v="Jefe De Marketing"/>
        <s v="Ingeniero de Optimización"/>
        <s v="Fis"/>
        <s v="Secretaria"/>
        <s v="Asistente De Compras"/>
        <s v="Jefe de Aplicación y Muestras"/>
        <s v="Analista en Datos de Producción"/>
        <s v="Técnico de Infraestructura"/>
        <s v="Jefe De Comunicaciones"/>
        <s v="Asistente De Credito Y Cobranzas"/>
        <s v="Especialista Sabores"/>
        <s v="Coordinadora De Ventas Sabores"/>
        <s v="Especialista En Evaluación Sensorial"/>
        <s v="Asistente Contable"/>
        <s v="Especialista De Desarrollo"/>
        <s v="Perfumista"/>
        <s v="Encargado De Evaluación Sensorial"/>
        <s v="Encargado De Bodega De Mantención"/>
        <s v="Analista De Abastecimiento"/>
        <s v="Saborista"/>
        <s v="Jefe De Unidad Desarrollo Y Aplicacion S"/>
        <s v="Especialista Aplic. Sab Cárnicos"/>
        <s v="Asistente De Bodega"/>
        <s v="Subgerente Aplicación y Desarrollo Sabores Bebidas y Dulces"/>
        <s v="Inspector De Proceso"/>
        <s v="Jefe De Bodega Recepción"/>
        <s v="Encargado Control Calidad Fragancia"/>
        <s v="Jefe área Desarrollo Software"/>
        <s v="Encargado De Bodega Materias Primas"/>
        <s v="Jefe de Ventas"/>
        <s v="Coordinador Comercial Exportaciones"/>
        <s v="Subgerente Control y Cumplimiento Financiero"/>
        <s v="Jefe De Servicios Generales"/>
        <s v="Jefe De Mantención"/>
        <s v="Subgerente De Aseguramiento Y Control De"/>
        <s v="Higienista"/>
        <s v="Tesorero"/>
        <s v="Jefe Unidad Investigación y Sensorial"/>
        <s v="Saborista de Planta"/>
        <s v="Jefe Unidad Cromotagrafia Y Mejoramiento"/>
        <s v="Líder Analistas Cromatográficos"/>
        <s v="Analista De Innovación"/>
        <s v="Jefe de Medio Ambiente, Prevención y Normas de Calidad"/>
        <s v="Jefe Unidad Gestión de Operaciones"/>
        <s v="Jefe De Logística"/>
        <s v="Analista de Datos"/>
        <s v="Jefe de BI y Control de Gestión"/>
        <s v="Analista Control De Gestión"/>
        <s v="Jefe De Aseguramiento De Calidad"/>
        <s v="Analista de Calidad y Procesos"/>
        <s v="Gestor de Proyectos de Infraestructura"/>
        <s v="Encargado Control Calidad"/>
        <s v="Operario Almacenamiento y Gestión de Residuos"/>
        <s v="Jefe Bodega De Exportaciones"/>
        <s v="Jefe Unidad Control Calidad Materias Primas"/>
        <s v="Supervisor de Mantención"/>
        <s v="Jefe Unidad de Regulaciones"/>
        <s v="Subgerente De Creacion Y Aplicacion De S"/>
        <s v="Jefe Unidad Infraestructura TI"/>
        <s v="Gerente Desarrollo Corporativo"/>
        <s v="Gerente de Producción y Logística"/>
        <s v="Gerente Corporativo Asuntos Regulatorios y Científicos"/>
        <s v="Gerente de Aplicación y Desarrollo de Fragancias"/>
        <s v="Gerente de Exportaciones Mercado de Sabores"/>
        <s v="Gerente de Personas y SSGG"/>
        <s v="Gerente De Creación Sabores"/>
        <s v="Gerente de Finanzas"/>
        <s v="Gerente Comercial Sabores Chile"/>
        <s v="Gerente Comercial Fragancias"/>
        <s v="Gerente De Unidad De Negocios S.F.C.L"/>
        <s v="Gerente General"/>
        <s v="Directorio"/>
        <s v="Programador"/>
        <s v="Asistente De Recursos Humanos"/>
        <s v="Especialista Sabores Salados"/>
        <s v="Especialista Aplic Sab. Culinarios"/>
        <s v="Especialista De Regulaciones"/>
        <s v="Analista De Regulaciones"/>
        <s v="Auditor de Cumplimiento"/>
        <s v="Contralor Tributario y Patrimonial"/>
      </sharedItems>
    </cacheField>
    <cacheField name="ID_Area" numFmtId="0">
      <sharedItems containsSemiMixedTypes="0" containsString="0" containsNumber="1" containsInteger="1" minValue="415" maxValue="511"/>
    </cacheField>
    <cacheField name="Nombre_Area" numFmtId="0">
      <sharedItems/>
    </cacheField>
    <cacheField name="Primer_Nivel" numFmtId="0">
      <sharedItems/>
    </cacheField>
    <cacheField name="Segundo_Nivel" numFmtId="0">
      <sharedItems count="5">
        <s v="Operaciones"/>
        <s v="Administración"/>
        <s v="Fragancias"/>
        <s v="Sabores"/>
        <s v="Cárnica"/>
      </sharedItems>
    </cacheField>
    <cacheField name="Nivel_Jerarquico_Area" numFmtId="0">
      <sharedItems/>
    </cacheField>
    <cacheField name="Tipo_Area" numFmtId="0">
      <sharedItems/>
    </cacheField>
    <cacheField name="Centro_Costo_Area" numFmtId="0">
      <sharedItems/>
    </cacheField>
    <cacheField name="Edad" numFmtId="0">
      <sharedItems containsSemiMixedTypes="0" containsString="0" containsNumber="1" minValue="19.399999999999999" maxValue="81.2"/>
    </cacheField>
    <cacheField name="Rango de Edad" numFmtId="0">
      <sharedItems/>
    </cacheField>
    <cacheField name="Años de Servicio" numFmtId="0">
      <sharedItems containsSemiMixedTypes="0" containsString="0" containsNumber="1" minValue="0" maxValue="43.9"/>
    </cacheField>
    <cacheField name="Rango de Antigüedad" numFmtId="0">
      <sharedItems/>
    </cacheField>
    <cacheField name="Antigüedad en Cargo" numFmtId="0">
      <sharedItems containsSemiMixedTypes="0" containsString="0" containsNumber="1" minValue="0" maxValue="0.3"/>
    </cacheField>
    <cacheField name="Sueldo Base" numFmtId="42">
      <sharedItems containsSemiMixedTypes="0" containsString="0" containsNumber="1" containsInteger="1" minValue="540000" maxValue="18200000"/>
    </cacheField>
    <cacheField name="Es Jefe" numFmtId="0">
      <sharedItems/>
    </cacheField>
    <cacheField name="Jefe Directo" numFmtId="0">
      <sharedItems/>
    </cacheField>
    <cacheField name="Categoria_Empleado" numFmtId="0">
      <sharedItems/>
    </cacheField>
    <cacheField name="Empleados_Total_Area" numFmtId="0">
      <sharedItems containsSemiMixedTypes="0" containsString="0" containsNumber="1" containsInteger="1" minValue="1" maxValue="46"/>
    </cacheField>
    <cacheField name="Salario_Promedio_Area" numFmtId="0">
      <sharedItems containsSemiMixedTypes="0" containsString="0" containsNumber="1" containsInteger="1" minValue="586000" maxValue="10141667"/>
    </cacheField>
    <cacheField name="Salario_Mediana_Area" numFmtId="0">
      <sharedItems containsSemiMixedTypes="0" containsString="0" containsNumber="1" containsInteger="1" minValue="567000" maxValue="9800000"/>
    </cacheField>
    <cacheField name="Masa_Salarial_Area" numFmtId="0">
      <sharedItems containsSemiMixedTypes="0" containsString="0" containsNumber="1" containsInteger="1" minValue="959000" maxValue="121700000"/>
    </cacheField>
    <cacheField name="Desviacion_Estandar_Area" numFmtId="0">
      <sharedItems containsSemiMixedTypes="0" containsString="0" containsNumber="1" containsInteger="1" minValue="0" maxValue="2753331"/>
    </cacheField>
    <cacheField name="Posicion_Salarial_Area" numFmtId="0">
      <sharedItems/>
    </cacheField>
    <cacheField name="Indice_Equidad" numFmtId="0">
      <sharedItems containsString="0" containsBlank="1" containsNumber="1" minValue="8.5000000000000006E-2" maxValue="1.27"/>
    </cacheField>
    <cacheField name="Nivel_Equidad_Area" numFmtId="0">
      <sharedItems/>
    </cacheField>
    <cacheField name="Sueldo Actualizado" numFmtId="1">
      <sharedItems containsSemiMixedTypes="0" containsString="0" containsNumber="1" containsInteger="1" minValue="540000" maxValue="18200000"/>
    </cacheField>
    <cacheField name="Nivel Actualizado" numFmtId="1">
      <sharedItems containsSemiMixedTypes="0" containsString="0" containsNumber="1" containsInteger="1" minValue="1" maxValue="14"/>
    </cacheField>
    <cacheField name="Aumento Pesos" numFmtId="0">
      <sharedItems containsSemiMixedTypes="0" containsString="0" containsNumber="1" containsInteger="1" minValue="0" maxValue="200000"/>
    </cacheField>
    <cacheField name="Porcentaje Aumento" numFmtId="0">
      <sharedItems containsSemiMixedTypes="0" containsString="0" containsNumber="1" minValue="0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5873.583427430553" createdVersion="6" refreshedVersion="6" minRefreshableVersion="3" recordCount="558">
  <cacheSource type="worksheet">
    <worksheetSource name="Datos_API_BUK"/>
  </cacheSource>
  <cacheFields count="40">
    <cacheField name="ID_Empleado" numFmtId="0">
      <sharedItems containsSemiMixedTypes="0" containsString="0" containsNumber="1" containsInteger="1" minValue="4129" maxValue="11287"/>
    </cacheField>
    <cacheField name="ID_Persona" numFmtId="0">
      <sharedItems containsSemiMixedTypes="0" containsString="0" containsNumber="1" containsInteger="1" minValue="4129" maxValue="11235"/>
    </cacheField>
    <cacheField name="RUT" numFmtId="0">
      <sharedItems/>
    </cacheField>
    <cacheField name="Nombre" numFmtId="0">
      <sharedItems/>
    </cacheField>
    <cacheField name="Género" numFmtId="0">
      <sharedItems/>
    </cacheField>
    <cacheField name="Cargo" numFmtId="0">
      <sharedItems count="161">
        <s v="Operario"/>
        <s v="Supervisor De Planta"/>
        <s v="Asistente De Laboratorio"/>
        <s v="Customer Service"/>
        <s v="Analista De Planificación"/>
        <s v="Asistente De Planificacion"/>
        <s v="Key Account Manager"/>
        <s v="Gestor Comercial Junior"/>
        <s v="Encargado De Operaciones"/>
        <s v="Subgerente de Negocio SyF"/>
        <s v="Asistente De Operaciones"/>
        <s v="Gestor Comercial Pleno"/>
        <s v="Jefe de Planta"/>
        <s v="Subgerente Comercial Fragancias.Cl"/>
        <s v="Chofer"/>
        <s v="Peoneta"/>
        <s v="Coordinadora Muestras"/>
        <s v="Especialista Aplicación Fragancias"/>
        <s v="Ayudante De Bodega"/>
        <s v="Chofer Administrativo Transporte"/>
        <s v="Administrativo Bodega Despacho"/>
        <s v="Asistente De Marketing"/>
        <s v="Asistente Comercial"/>
        <s v="Jefe Laboratorio Aplicaciones"/>
        <s v="Prevencionista de Riesgos"/>
        <s v="Líder de Prevención"/>
        <s v="Técnico De Medio Ambiente"/>
        <s v="Ingeniero de Optimización"/>
        <s v="Analista Cromatográfico"/>
        <s v="Especialista Investigación"/>
        <s v="Coordinador de Planta"/>
        <s v="Coordinador Comercial"/>
        <s v="Coordinadora De Ventas Sabores"/>
        <s v="Jefe De Marketing"/>
        <s v="Fis"/>
        <s v="Jefe De Cromatografía E Investigación"/>
        <s v="Especialista Desarrollo Funcional"/>
        <s v="Jefe de Aplicación y Muestras"/>
        <s v="Especialista En Evaluación Sensorial"/>
        <s v="Especialista De Desarrollo"/>
        <s v="Perfumista"/>
        <s v="Encargado De Evaluación Sensorial"/>
        <s v="Gestor de Oportunidades de Negocio"/>
        <s v="Jefe de Ventas"/>
        <s v="Coordinador Comercial Exportaciones"/>
        <s v="Gestor de Servicios y Proyectos"/>
        <s v="Analista De Recursos Humanos"/>
        <s v="Líder de Administración de Personal"/>
        <s v="Talent Partner"/>
        <s v="Jefe De Comunicaciones"/>
        <s v="Jefe De Servicios Generales"/>
        <s v="Inspector De Proceso"/>
        <s v="Especialista De Aseguramiento Calidad"/>
        <s v="Higienista"/>
        <s v="Especialista Sabores"/>
        <s v="Jefe Unidad De Muestras"/>
        <s v="Lider Pesaje"/>
        <s v="Saborista"/>
        <s v="Jefe Unidad Investigación y Sensorial"/>
        <s v="Saborista de Planta"/>
        <s v="Jefe Unidad Cromotagrafia Y Mejoramiento"/>
        <s v="Líder Analistas Cromatográficos"/>
        <s v="Analista De Innovación"/>
        <s v="Asistente De Bodega"/>
        <s v="Analista Control De Gestión Bi"/>
        <s v="Analista Control De Gestión"/>
        <s v="Analista De Control De Calidad"/>
        <s v="Analista De Microbiología"/>
        <s v="Encargada De Lab.Calidad Polvos"/>
        <s v="Encargado Control Calidad Fragancia"/>
        <s v="Analista de Calidad y Procesos"/>
        <s v="Encargado Control Calidad"/>
        <s v="Operario Almacenamiento y Gestión de Residuos"/>
        <s v="Analista De Crédito Y Cobranza"/>
        <s v="Asistente De Credito Y Cobranzas"/>
        <s v="Jefe Bodega De Despacho"/>
        <s v="Jefe De Transportes"/>
        <s v="Jefe De Bodega Recepción"/>
        <s v="Jefe Bodega De Exportaciones"/>
        <s v="Jefe De Exportaciones"/>
        <s v="Customer Service de Exportaciones"/>
        <s v="Asistente De Exportaciones"/>
        <s v="Jefe Administrativo Mantención"/>
        <s v="Supervisor de Mantención"/>
        <s v="Encargado De Bodega De Mantención"/>
        <s v="Administrador Servidores"/>
        <s v="Técnico de Infraestructura"/>
        <s v="Jefe De Credito Y Cobranzas"/>
        <s v="Subgerente De Abastecimiento"/>
        <s v="Subgerente Control y Cumplimiento Financiero"/>
        <s v="Jefe De Contabilidad"/>
        <s v="Tesorero"/>
        <s v="Abogado"/>
        <s v="Jefe de BI y Control de Gestión"/>
        <s v="Contralor Tributario y Patrimonial"/>
        <s v="Electromecánico"/>
        <s v="Subgerente De Ingenieria Y Medio Ambient"/>
        <s v="Gerente Desarrollo Corporativo"/>
        <s v="Gerente de Producción y Logística"/>
        <s v="Gerente Corporativo Asuntos Regulatorios y Científicos"/>
        <s v="Subgerente De Informatica"/>
        <s v="Gerente de Aplicación y Desarrollo de Fragancias"/>
        <s v="Gerente de Exportaciones Mercado de Sabores"/>
        <s v="Subgerente Aplicación y Desarrollo Sabores Bebidas y Dulces"/>
        <s v="Gerente de Personas y SSGG"/>
        <s v="Subgerente De Aseguramiento Y Control De"/>
        <s v="Gerente De Creación Sabores"/>
        <s v="Gerente de Finanzas"/>
        <s v="Gerente Comercial Sabores Chile"/>
        <s v="Gerente Comercial Fragancias"/>
        <s v="Subgerente De Creacion Y Aplicacion De S"/>
        <s v="Gerente De Unidad De Negocios S.F.C.L"/>
        <s v="Encargado de Infraestructura"/>
        <s v="Jefe De Mantención"/>
        <s v="Jefe de Medio Ambiente, Prevención y Normas de Calidad"/>
        <s v="Gestor de Proyectos de Infraestructura"/>
        <s v="Especialista Técnico en Materias Primas"/>
        <s v="Supervisor de Cámaras"/>
        <s v="Gerente General"/>
        <s v="Directorio"/>
        <s v="Diseñadora"/>
        <s v="Asistente De Importaciones"/>
        <s v="Jefe de Control Calidad"/>
        <s v="Jefe De Aseguramiento De Calidad"/>
        <s v="Jefe Unidad Control Calidad Materias Primas"/>
        <s v="Jefe Unidad de Regulaciones"/>
        <s v="Ingeniero en Administración de Proyectos"/>
        <s v="Programador"/>
        <s v="Jefe área Desarrollo Software"/>
        <s v="Analista de Datos"/>
        <s v="Jefe Unidad Infraestructura TI"/>
        <s v="Encargado De Bodega Inflamables"/>
        <s v="Encargado De Bodega Materias Primas"/>
        <s v="Ingeniero De Excelencia Operacional"/>
        <s v="Jefe Unidad Gestión de Operaciones"/>
        <s v="Jefe De Logística"/>
        <s v="Subgerente de Producción"/>
        <s v="Jefe de Importaciones"/>
        <s v="Comprador Internacional"/>
        <s v="Asistente De Compras"/>
        <s v="Comprador Nacional"/>
        <s v="Analista De Abastecimiento"/>
        <s v="Analista Contable"/>
        <s v="Asistente Contable"/>
        <s v="Analista en Datos de Producción"/>
        <s v="Analista De Remuneraciones"/>
        <s v="Asistente De Recursos Humanos"/>
        <s v="Líder Aplicaciones Sabores"/>
        <s v="Asistente De Tesorería Y Contabilidad"/>
        <s v="Asistente De Servicios Generales"/>
        <s v="Secretaria"/>
        <s v="Jefe De Planificación De La Producción y Customer Service"/>
        <s v="Analista De Reclutamiento Y Selección"/>
        <s v="Desarrollador Software"/>
        <s v="Jefe De Unidad Desarrollo Y Aplicacion S"/>
        <s v="Especialista Aplic. Sab Cárnicos"/>
        <s v="Especialista Sabores Salados"/>
        <s v="Especialista Aplic Sab. Culinarios"/>
        <s v="Especialista De Regulaciones"/>
        <s v="Analista De Regulaciones"/>
        <s v="Auditor de Cumplimiento"/>
      </sharedItems>
    </cacheField>
    <cacheField name="ID_Area" numFmtId="0">
      <sharedItems containsSemiMixedTypes="0" containsString="0" containsNumber="1" containsInteger="1" minValue="415" maxValue="511"/>
    </cacheField>
    <cacheField name="Nombre_Area" numFmtId="0">
      <sharedItems/>
    </cacheField>
    <cacheField name="Primer_Nivel" numFmtId="0">
      <sharedItems/>
    </cacheField>
    <cacheField name="Segundo_Nivel" numFmtId="0">
      <sharedItems/>
    </cacheField>
    <cacheField name="Nivel_Jerarquico_Area" numFmtId="0">
      <sharedItems/>
    </cacheField>
    <cacheField name="Tipo_Area" numFmtId="0">
      <sharedItems/>
    </cacheField>
    <cacheField name="Ruta_Jerarquica" numFmtId="0">
      <sharedItems/>
    </cacheField>
    <cacheField name="Centro_Costo_Area" numFmtId="0">
      <sharedItems/>
    </cacheField>
    <cacheField name="Edad" numFmtId="0">
      <sharedItems containsSemiMixedTypes="0" containsString="0" containsNumber="1" minValue="19.399999999999999" maxValue="81.2"/>
    </cacheField>
    <cacheField name="Rango de Edad" numFmtId="0">
      <sharedItems/>
    </cacheField>
    <cacheField name="Años de Servicio" numFmtId="0">
      <sharedItems containsSemiMixedTypes="0" containsString="0" containsNumber="1" minValue="0" maxValue="43.9"/>
    </cacheField>
    <cacheField name="Rango de Antigüedad" numFmtId="0">
      <sharedItems/>
    </cacheField>
    <cacheField name="Antigüedad en Cargo" numFmtId="0">
      <sharedItems containsSemiMixedTypes="0" containsString="0" containsNumber="1" minValue="0" maxValue="0.3"/>
    </cacheField>
    <cacheField name="Tipo de Contrato" numFmtId="0">
      <sharedItems/>
    </cacheField>
    <cacheField name="Horas Semanales" numFmtId="0">
      <sharedItems containsSemiMixedTypes="0" containsString="0" containsNumber="1" containsInteger="1" minValue="41" maxValue="41"/>
    </cacheField>
    <cacheField name="Sueldo Base" numFmtId="0">
      <sharedItems containsSemiMixedTypes="0" containsString="0" containsNumber="1" containsInteger="1" minValue="540000" maxValue="18200000"/>
    </cacheField>
    <cacheField name="Es Jefe" numFmtId="0">
      <sharedItems/>
    </cacheField>
    <cacheField name="Jefe Directo" numFmtId="0">
      <sharedItems/>
    </cacheField>
    <cacheField name="Categoria_Empleado" numFmtId="0">
      <sharedItems/>
    </cacheField>
    <cacheField name="ID_Jefe" numFmtId="0">
      <sharedItems containsSemiMixedTypes="0" containsString="0" containsNumber="1" containsInteger="1" minValue="4145" maxValue="10428"/>
    </cacheField>
    <cacheField name="Person_ID_Jefe" numFmtId="0">
      <sharedItems containsNonDate="0" containsString="0" containsBlank="1"/>
    </cacheField>
    <cacheField name="RUT_Jefe" numFmtId="0">
      <sharedItems/>
    </cacheField>
    <cacheField name="Empleados_Total_Area" numFmtId="0">
      <sharedItems containsSemiMixedTypes="0" containsString="0" containsNumber="1" containsInteger="1" minValue="1" maxValue="47"/>
    </cacheField>
    <cacheField name="Salario_Promedio_Area" numFmtId="0">
      <sharedItems containsSemiMixedTypes="0" containsString="0" containsNumber="1" containsInteger="1" minValue="586000" maxValue="10141667"/>
    </cacheField>
    <cacheField name="Salario_Mediana_Area" numFmtId="0">
      <sharedItems containsSemiMixedTypes="0" containsString="0" containsNumber="1" containsInteger="1" minValue="567000" maxValue="9800000"/>
    </cacheField>
    <cacheField name="Masa_Salarial_Area" numFmtId="0">
      <sharedItems containsSemiMixedTypes="0" containsString="0" containsNumber="1" containsInteger="1" minValue="959000" maxValue="121700000"/>
    </cacheField>
    <cacheField name="Desviacion_Estandar_Area" numFmtId="0">
      <sharedItems containsSemiMixedTypes="0" containsString="0" containsNumber="1" containsInteger="1" minValue="0" maxValue="2753331"/>
    </cacheField>
    <cacheField name="Posicion_Salarial_Area" numFmtId="0">
      <sharedItems/>
    </cacheField>
    <cacheField name="Indice_Equidad" numFmtId="0">
      <sharedItems containsString="0" containsBlank="1" containsNumber="1" minValue="8.5000000000000006E-2" maxValue="1.27"/>
    </cacheField>
    <cacheField name="Nivel_Equidad_Area" numFmtId="0">
      <sharedItems/>
    </cacheField>
    <cacheField name="Aumento_Sugerido_Pct" numFmtId="0">
      <sharedItems containsSemiMixedTypes="0" containsString="0" containsNumber="1" containsInteger="1" minValue="0" maxValue="15"/>
    </cacheField>
    <cacheField name="Monto_Aumento" numFmtId="0">
      <sharedItems containsSemiMixedTypes="0" containsString="0" containsNumber="1" containsInteger="1" minValue="0" maxValue="1050000"/>
    </cacheField>
    <cacheField name="Salario_Proyectado" numFmtId="0">
      <sharedItems containsSemiMixedTypes="0" containsString="0" containsNumber="1" containsInteger="1" minValue="577500" maxValue="18200000"/>
    </cacheField>
    <cacheField name="Alertas_Salarial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4">
  <r>
    <n v="4232"/>
    <s v="12357791-4"/>
    <s v="Cristian Transito Abarca Garrido"/>
    <s v="M"/>
    <x v="0"/>
    <n v="450"/>
    <s v="Fabricación Y Envasado Mezclas Polvos"/>
    <s v="CARLOS CRAMER PRODUCTOS AROMÁTICOS S.A. C.I."/>
    <x v="0"/>
    <s v="Jefatura"/>
    <s v="Operativa"/>
    <s v="6005"/>
    <n v="52.4"/>
    <s v="45-54"/>
    <n v="5.5"/>
    <s v="5-10 años"/>
    <n v="0.3"/>
    <n v="730000"/>
    <b v="0"/>
    <s v="Manuel Alejandro Gamboa Ramirez"/>
    <s v="Senior"/>
    <n v="46"/>
    <n v="695717"/>
    <n v="630000"/>
    <n v="32003000"/>
    <n v="202644"/>
    <s v="Promedio"/>
    <n v="0.29099999999999998"/>
    <s v="Moderada"/>
    <n v="730000"/>
    <n v="4"/>
    <n v="0"/>
    <n v="0"/>
  </r>
  <r>
    <n v="9947"/>
    <s v="20051168-9"/>
    <s v="Matías Nicolás Aránguiz Palacios"/>
    <s v="M"/>
    <x v="1"/>
    <n v="488"/>
    <s v="Administración"/>
    <s v="CARLOS CRAMER PRODUCTOS AROMÁTICOS S.A. C.I."/>
    <x v="1"/>
    <s v="Jefatura"/>
    <s v="Operativa"/>
    <s v="7201"/>
    <n v="26.8"/>
    <s v="25-34"/>
    <n v="0.3"/>
    <s v="Menos de 1 año"/>
    <n v="0"/>
    <n v="2140000"/>
    <b v="0"/>
    <s v="Deborah Lissete Misraji Vaizer"/>
    <s v="Junior"/>
    <n v="4"/>
    <n v="1559350"/>
    <n v="1552700"/>
    <n v="6237400"/>
    <n v="595928"/>
    <s v="Muy Alto"/>
    <n v="0.38200000000000001"/>
    <s v="Poco Equitativa"/>
    <n v="2140000"/>
    <n v="7"/>
    <n v="0"/>
    <n v="0"/>
  </r>
  <r>
    <n v="4254"/>
    <s v="12906586-9"/>
    <s v="Alfonso Enrique Lara Muñoz"/>
    <s v="M"/>
    <x v="0"/>
    <n v="453"/>
    <s v="Planta Secado 2"/>
    <s v="CARLOS CRAMER PRODUCTOS AROMÁTICOS S.A. C.I."/>
    <x v="0"/>
    <s v="Jefatura"/>
    <s v="Operativa"/>
    <s v="6012"/>
    <n v="50.1"/>
    <s v="45-54"/>
    <n v="7.1"/>
    <s v="5-10 años"/>
    <n v="0.3"/>
    <n v="1000000"/>
    <b v="0"/>
    <s v="Jairo Jose Melo Bustos"/>
    <s v="Senior"/>
    <n v="4"/>
    <n v="865000"/>
    <n v="840000"/>
    <n v="3460000"/>
    <n v="271968"/>
    <s v="Alto"/>
    <n v="0.314"/>
    <s v="Moderada"/>
    <n v="1000000"/>
    <n v="2"/>
    <n v="0"/>
    <n v="0"/>
  </r>
  <r>
    <n v="9255"/>
    <s v="25861292-2"/>
    <s v="Lisbeth Carami Noriega Garcia"/>
    <s v="F"/>
    <x v="2"/>
    <n v="446"/>
    <s v="Fabricación Y Envasado De Esencias"/>
    <s v="CARLOS CRAMER PRODUCTOS AROMÁTICOS S.A. C.I."/>
    <x v="0"/>
    <s v="Jefatura"/>
    <s v="Operativa"/>
    <s v="6003"/>
    <n v="46.6"/>
    <s v="45-54"/>
    <n v="0.5"/>
    <s v="Menos de 1 año"/>
    <n v="0.3"/>
    <n v="1386000"/>
    <b v="0"/>
    <s v="Nelsy Ariany Seijas Naranjo"/>
    <s v="Junior"/>
    <n v="39"/>
    <n v="816692"/>
    <n v="740000"/>
    <n v="31851000"/>
    <n v="304538"/>
    <s v="Muy Alto"/>
    <n v="0.373"/>
    <s v="Poco Equitativa"/>
    <n v="1386000"/>
    <n v="6"/>
    <n v="0"/>
    <n v="0"/>
  </r>
  <r>
    <n v="5130"/>
    <s v="15934416-9"/>
    <s v="Alexander Araos Deramond"/>
    <s v="M"/>
    <x v="0"/>
    <n v="450"/>
    <s v="Fabricación Y Envasado Mezclas Polvos"/>
    <s v="CARLOS CRAMER PRODUCTOS AROMÁTICOS S.A. C.I."/>
    <x v="0"/>
    <s v="Jefatura"/>
    <s v="Operativa"/>
    <s v="6005"/>
    <n v="40.9"/>
    <s v="35-44"/>
    <n v="2.5"/>
    <s v="1-3 años"/>
    <n v="0.3"/>
    <n v="640000"/>
    <b v="0"/>
    <s v="Manuel Alejandro Gamboa Ramirez"/>
    <s v="Intermedio"/>
    <n v="46"/>
    <n v="695717"/>
    <n v="630000"/>
    <n v="32003000"/>
    <n v="202644"/>
    <s v="Bajo"/>
    <n v="0.29099999999999998"/>
    <s v="Moderada"/>
    <n v="640000"/>
    <n v="4"/>
    <n v="0"/>
    <n v="0"/>
  </r>
  <r>
    <n v="9782"/>
    <s v="26542918-1"/>
    <s v="Lisa Alvarado Magne"/>
    <s v="F"/>
    <x v="3"/>
    <n v="432"/>
    <s v="Desarrollo Fragancias"/>
    <s v="CARLOS CRAMER PRODUCTOS AROMÁTICOS S.A. C.I."/>
    <x v="2"/>
    <s v="Jefatura"/>
    <s v="Operativa"/>
    <s v="3001"/>
    <n v="27.6"/>
    <s v="25-34"/>
    <n v="0.4"/>
    <s v="Menos de 1 año"/>
    <n v="0.1"/>
    <n v="655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610000"/>
    <n v="4"/>
    <n v="0"/>
    <n v="0"/>
  </r>
  <r>
    <n v="5624"/>
    <s v="15954342-0"/>
    <s v="Cristian Alejandro Araya Amaro"/>
    <s v="M"/>
    <x v="0"/>
    <n v="450"/>
    <s v="Fabricación Y Envasado Mezclas Polvos"/>
    <s v="CARLOS CRAMER PRODUCTOS AROMÁTICOS S.A. C.I."/>
    <x v="0"/>
    <s v="Jefatura"/>
    <s v="Operativa"/>
    <s v="6005"/>
    <n v="40.6"/>
    <s v="35-44"/>
    <n v="2.1"/>
    <s v="1-3 años"/>
    <n v="0.3"/>
    <n v="600000"/>
    <b v="0"/>
    <s v="Manuel Alejandro Gamboa Ramirez"/>
    <s v="Intermedio"/>
    <n v="46"/>
    <n v="695717"/>
    <n v="630000"/>
    <n v="32003000"/>
    <n v="202644"/>
    <s v="Bajo"/>
    <n v="0.29099999999999998"/>
    <s v="Moderada"/>
    <n v="600000"/>
    <n v="3"/>
    <n v="0"/>
    <n v="0"/>
  </r>
  <r>
    <n v="4240"/>
    <s v="12632762-5"/>
    <s v="Juan Francisco Torres Olguin"/>
    <s v="M"/>
    <x v="0"/>
    <n v="456"/>
    <s v="Planta Mezclado 2"/>
    <s v="CARLOS CRAMER PRODUCTOS AROMÁTICOS S.A. C.I."/>
    <x v="0"/>
    <s v="Jefatura"/>
    <s v="Operativa"/>
    <s v="6013"/>
    <n v="51.2"/>
    <s v="45-54"/>
    <n v="8.3000000000000007"/>
    <s v="5-10 años"/>
    <n v="0.3"/>
    <n v="970000"/>
    <b v="0"/>
    <s v="Jairo Jose Melo Bustos"/>
    <s v="Senior"/>
    <n v="15"/>
    <n v="803000"/>
    <n v="780000"/>
    <n v="12045000"/>
    <n v="214158"/>
    <s v="Muy Alto"/>
    <n v="0.26700000000000002"/>
    <s v="Moderada"/>
    <n v="970000"/>
    <n v="1"/>
    <n v="0"/>
    <n v="0"/>
  </r>
  <r>
    <n v="8431"/>
    <s v="17292954-0"/>
    <s v="Sergio Manuel Aros Lobos"/>
    <s v="M"/>
    <x v="0"/>
    <n v="450"/>
    <s v="Fabricación Y Envasado Mezclas Polvos"/>
    <s v="CARLOS CRAMER PRODUCTOS AROMÁTICOS S.A. C.I."/>
    <x v="0"/>
    <s v="Jefatura"/>
    <s v="Operativa"/>
    <s v="6005"/>
    <n v="35.700000000000003"/>
    <s v="35-44"/>
    <n v="0.9"/>
    <s v="Menos de 1 año"/>
    <n v="0.3"/>
    <n v="580000"/>
    <b v="0"/>
    <s v="Manuel Alejandro Gamboa Ramirez"/>
    <s v="Junior"/>
    <n v="46"/>
    <n v="695717"/>
    <n v="630000"/>
    <n v="32003000"/>
    <n v="202644"/>
    <s v="Bajo"/>
    <n v="0.29099999999999998"/>
    <s v="Moderada"/>
    <n v="600000"/>
    <n v="3"/>
    <n v="20000"/>
    <n v="3.4"/>
  </r>
  <r>
    <n v="6086"/>
    <s v="15506285-1"/>
    <s v="Felipe Andres Garcia Diaz"/>
    <s v="M"/>
    <x v="0"/>
    <n v="455"/>
    <s v="Planta Secado 2"/>
    <s v="Servicios De Producción Y Logística Ccpa Ltda."/>
    <x v="0"/>
    <s v="Jefatura"/>
    <s v="Operativa"/>
    <s v="6012"/>
    <n v="42.6"/>
    <s v="35-44"/>
    <n v="1.9"/>
    <s v="1-3 años"/>
    <n v="0.3"/>
    <n v="850000"/>
    <b v="0"/>
    <s v="Jairo Jose Melo Bustos"/>
    <s v="Junior"/>
    <n v="11"/>
    <n v="1275455"/>
    <n v="1200000"/>
    <n v="14030000"/>
    <n v="233136"/>
    <s v="Muy Bajo"/>
    <n v="0.183"/>
    <s v="Equitativa"/>
    <n v="850000"/>
    <n v="2"/>
    <n v="0"/>
    <n v="0"/>
  </r>
  <r>
    <n v="7010"/>
    <s v="18200608-4"/>
    <s v="Alfonso Antonio Badilla Olmedo"/>
    <s v="M"/>
    <x v="0"/>
    <n v="450"/>
    <s v="Fabricación Y Envasado Mezclas Polvos"/>
    <s v="CARLOS CRAMER PRODUCTOS AROMÁTICOS S.A. C.I."/>
    <x v="0"/>
    <s v="Jefatura"/>
    <s v="Operativa"/>
    <s v="6005"/>
    <n v="33.5"/>
    <s v="25-34"/>
    <n v="1.5"/>
    <s v="1-3 años"/>
    <n v="0.3"/>
    <n v="640000"/>
    <b v="0"/>
    <s v="Manuel Alejandro Gamboa Ramirez"/>
    <s v="Junior"/>
    <n v="46"/>
    <n v="695717"/>
    <n v="630000"/>
    <n v="32003000"/>
    <n v="202644"/>
    <s v="Bajo"/>
    <n v="0.29099999999999998"/>
    <s v="Moderada"/>
    <n v="640000"/>
    <n v="3"/>
    <n v="0"/>
    <n v="0"/>
  </r>
  <r>
    <n v="9225"/>
    <s v="18954554-1"/>
    <s v="Francisca Soraya Diaz Vera"/>
    <s v="F"/>
    <x v="4"/>
    <n v="458"/>
    <s v="Control De Calidad"/>
    <s v="CARLOS CRAMER PRODUCTOS AROMÁTICOS S.A. C.I."/>
    <x v="0"/>
    <s v="Jefatura"/>
    <s v="Operativa"/>
    <s v="6101"/>
    <n v="30.7"/>
    <s v="25-34"/>
    <n v="0.5"/>
    <s v="Menos de 1 año"/>
    <n v="0.1"/>
    <n v="655000"/>
    <b v="0"/>
    <s v="Carolina Caballeria Zavala"/>
    <s v="Junior"/>
    <n v="23"/>
    <n v="1033826"/>
    <n v="772000"/>
    <n v="23778000"/>
    <n v="661324"/>
    <s v="Muy Bajo"/>
    <n v="0.64"/>
    <s v="Inequitativa"/>
    <n v="610000"/>
    <n v="4"/>
    <n v="0"/>
    <n v="0"/>
  </r>
  <r>
    <n v="5855"/>
    <s v="15473198-9"/>
    <s v="Cristian Fernando Barrera Navarrete"/>
    <s v="M"/>
    <x v="0"/>
    <n v="450"/>
    <s v="Fabricación Y Envasado Mezclas Polvos"/>
    <s v="CARLOS CRAMER PRODUCTOS AROMÁTICOS S.A. C.I."/>
    <x v="0"/>
    <s v="Jefatura"/>
    <s v="Operativa"/>
    <s v="6005"/>
    <n v="43"/>
    <s v="35-44"/>
    <n v="2"/>
    <s v="1-3 años"/>
    <n v="0.3"/>
    <n v="660000"/>
    <b v="0"/>
    <s v="Manuel Alejandro Gamboa Ramirez"/>
    <s v="Intermedio"/>
    <n v="46"/>
    <n v="695717"/>
    <n v="630000"/>
    <n v="32003000"/>
    <n v="202644"/>
    <s v="Bajo"/>
    <n v="0.29099999999999998"/>
    <s v="Moderada"/>
    <n v="660000"/>
    <n v="4"/>
    <n v="0"/>
    <n v="0"/>
  </r>
  <r>
    <n v="9287"/>
    <s v="16976419-0"/>
    <s v="Nicole Jeanette Bilbao Vergara"/>
    <s v="F"/>
    <x v="5"/>
    <n v="439"/>
    <s v="Marketing Fragancias"/>
    <s v="CARLOS CRAMER PRODUCTOS AROMÁTICOS S.A. C.I."/>
    <x v="2"/>
    <s v="Jefatura"/>
    <s v="Operativa"/>
    <s v="3004"/>
    <n v="37.1"/>
    <s v="35-44"/>
    <n v="0.5"/>
    <s v="Menos de 1 año"/>
    <n v="0.3"/>
    <n v="853000"/>
    <b v="0"/>
    <s v="Maria Magdalena Fuenzalida Morales"/>
    <s v="Junior"/>
    <n v="5"/>
    <n v="1880600"/>
    <n v="1600000"/>
    <n v="9403000"/>
    <n v="979391"/>
    <s v="Muy Bajo"/>
    <n v="0.52100000000000002"/>
    <s v="Inequitativa"/>
    <n v="853000"/>
    <n v="4"/>
    <n v="0"/>
    <n v="0"/>
  </r>
  <r>
    <n v="6120"/>
    <s v="15923230-1"/>
    <s v="Eduardo Humberto Briones Araya"/>
    <s v="M"/>
    <x v="0"/>
    <n v="450"/>
    <s v="Fabricación Y Envasado Mezclas Polvos"/>
    <s v="CARLOS CRAMER PRODUCTOS AROMÁTICOS S.A. C.I."/>
    <x v="0"/>
    <s v="Jefatura"/>
    <s v="Operativa"/>
    <s v="6005"/>
    <n v="40.799999999999997"/>
    <s v="35-44"/>
    <n v="1.9"/>
    <s v="1-3 años"/>
    <n v="0.3"/>
    <n v="630000"/>
    <b v="0"/>
    <s v="Manuel Alejandro Gamboa Ramirez"/>
    <s v="Junior"/>
    <n v="46"/>
    <n v="695717"/>
    <n v="630000"/>
    <n v="32003000"/>
    <n v="202644"/>
    <s v="Bajo"/>
    <n v="0.29099999999999998"/>
    <s v="Moderada"/>
    <n v="630000"/>
    <n v="4"/>
    <n v="0"/>
    <n v="0"/>
  </r>
  <r>
    <n v="4521"/>
    <s v="18836244-3"/>
    <s v="Mirko Andres Godoy Rojas"/>
    <s v="M"/>
    <x v="0"/>
    <n v="456"/>
    <s v="Planta Mezclado 2"/>
    <s v="CARLOS CRAMER PRODUCTOS AROMÁTICOS S.A. C.I."/>
    <x v="0"/>
    <s v="Jefatura"/>
    <s v="Operativa"/>
    <s v="6013"/>
    <n v="31"/>
    <s v="25-34"/>
    <n v="7.7"/>
    <s v="5-10 años"/>
    <n v="0.3"/>
    <n v="935000"/>
    <b v="0"/>
    <s v="Jairo Jose Melo Bustos"/>
    <s v="Senior"/>
    <n v="15"/>
    <n v="803000"/>
    <n v="780000"/>
    <n v="12045000"/>
    <n v="214158"/>
    <s v="Alto"/>
    <n v="0.26700000000000002"/>
    <s v="Moderada"/>
    <n v="935000"/>
    <n v="1"/>
    <n v="0"/>
    <n v="0"/>
  </r>
  <r>
    <n v="8134"/>
    <s v="15820779-6"/>
    <s v="Álvaro José Astorga Hinostroza"/>
    <s v="M"/>
    <x v="0"/>
    <n v="449"/>
    <s v="Secador Spray"/>
    <s v="CARLOS CRAMER PRODUCTOS AROMÁTICOS S.A. C.I."/>
    <x v="0"/>
    <s v="Jefatura"/>
    <s v="Operativa"/>
    <s v="6004"/>
    <n v="40.9"/>
    <s v="35-44"/>
    <n v="1"/>
    <s v="1-3 años"/>
    <n v="0.1"/>
    <n v="700000"/>
    <b v="0"/>
    <s v="Jairo Jose Melo Bustos"/>
    <s v="Junior"/>
    <n v="11"/>
    <n v="843636"/>
    <n v="760000"/>
    <n v="9280000"/>
    <n v="290208"/>
    <s v="Bajo"/>
    <n v="0.34399999999999997"/>
    <s v="Moderada"/>
    <n v="590000"/>
    <n v="1"/>
    <n v="0"/>
    <n v="0"/>
  </r>
  <r>
    <n v="9254"/>
    <s v="16015563-9"/>
    <s v="Sergio Javier Villagrán Mardones"/>
    <s v="M"/>
    <x v="6"/>
    <n v="461"/>
    <s v="Prev. De Riesgo Y Medio Ambiente"/>
    <s v="CARLOS CRAMER PRODUCTOS AROMÁTICOS S.A. C.I."/>
    <x v="0"/>
    <s v="Jefatura"/>
    <s v="Operativa"/>
    <s v="6103"/>
    <n v="40.4"/>
    <s v="35-44"/>
    <n v="0.5"/>
    <s v="Menos de 1 año"/>
    <n v="0.3"/>
    <n v="1105000"/>
    <b v="0"/>
    <s v="Heylen Valeska Pozo Leiva"/>
    <s v="Junior"/>
    <n v="9"/>
    <n v="1928667"/>
    <n v="1600000"/>
    <n v="17358000"/>
    <n v="1226630"/>
    <s v="Muy Bajo"/>
    <n v="0.63600000000000001"/>
    <s v="Inequitativa"/>
    <n v="1105000"/>
    <n v="5"/>
    <n v="0"/>
    <n v="0"/>
  </r>
  <r>
    <n v="4543"/>
    <s v="19282911-9"/>
    <s v="Sebastian Alejandro Calquin Hidalgo"/>
    <s v="M"/>
    <x v="2"/>
    <n v="450"/>
    <s v="Fabricación Y Envasado Mezclas Polvos"/>
    <s v="CARLOS CRAMER PRODUCTOS AROMÁTICOS S.A. C.I."/>
    <x v="0"/>
    <s v="Jefatura"/>
    <s v="Operativa"/>
    <s v="6005"/>
    <n v="29.3"/>
    <s v="25-34"/>
    <n v="4.2"/>
    <s v="3-5 años"/>
    <n v="0.1"/>
    <n v="1000000"/>
    <b v="0"/>
    <s v="Manuel Alejandro Gamboa Ramirez"/>
    <s v="Intermedio"/>
    <n v="46"/>
    <n v="695717"/>
    <n v="630000"/>
    <n v="32003000"/>
    <n v="202644"/>
    <s v="Muy Alto"/>
    <n v="0.29099999999999998"/>
    <s v="Moderada"/>
    <n v="1000000"/>
    <n v="4"/>
    <n v="0"/>
    <n v="0"/>
  </r>
  <r>
    <n v="4283"/>
    <s v="13497583-0"/>
    <s v="Francisco Javier Carreño Gonzalez"/>
    <s v="M"/>
    <x v="7"/>
    <n v="448"/>
    <s v="Envasado Bodega Sabores"/>
    <s v="Sabores Y Fragancias.Cl Comercial Ltda."/>
    <x v="0"/>
    <s v="Jefatura"/>
    <s v="Operativa"/>
    <s v="6003"/>
    <n v="46.9"/>
    <s v="45-54"/>
    <n v="4.8"/>
    <s v="3-5 años"/>
    <n v="0.3"/>
    <n v="698000"/>
    <b v="0"/>
    <s v="Alejandro Matias Silva Lavin"/>
    <s v="Intermedio"/>
    <n v="23"/>
    <n v="676043"/>
    <n v="600000"/>
    <n v="15549000"/>
    <n v="247791"/>
    <s v="Promedio"/>
    <n v="0.36699999999999999"/>
    <s v="Poco Equitativa"/>
    <n v="698000"/>
    <n v="1"/>
    <n v="0"/>
    <n v="0"/>
  </r>
  <r>
    <n v="4166"/>
    <s v="8275564-0"/>
    <s v="Marcela Del Carmen Rios Seco"/>
    <s v="F"/>
    <x v="8"/>
    <n v="463"/>
    <s v="Lavandería Producción"/>
    <s v="CARLOS CRAMER PRODUCTOS AROMÁTICOS S.A. C.I."/>
    <x v="0"/>
    <s v="Jefatura"/>
    <s v="Operativa"/>
    <s v="6105"/>
    <n v="64.7"/>
    <s v="55-64"/>
    <n v="9.3000000000000007"/>
    <s v="5-10 años"/>
    <n v="0.3"/>
    <n v="660000"/>
    <b v="0"/>
    <s v="Hernan Alberto Solar Guzman"/>
    <s v="Senior"/>
    <n v="4"/>
    <n v="586000"/>
    <n v="567000"/>
    <n v="2344000"/>
    <n v="49980"/>
    <s v="Alto"/>
    <n v="8.5000000000000006E-2"/>
    <s v="Muy Equitativa"/>
    <n v="660000"/>
    <n v="2"/>
    <n v="0"/>
    <n v="0"/>
  </r>
  <r>
    <n v="4794"/>
    <s v="15778696-2"/>
    <s v="Hernán Andrés Vargas Herrera"/>
    <s v="M"/>
    <x v="0"/>
    <n v="448"/>
    <s v="Envasado Bodega Sabores"/>
    <s v="Sabores Y Fragancias.Cl Comercial Ltda."/>
    <x v="0"/>
    <s v="Jefatura"/>
    <s v="Operativa"/>
    <s v="6003"/>
    <n v="41"/>
    <s v="35-44"/>
    <n v="3.6"/>
    <s v="3-5 años"/>
    <n v="0.3"/>
    <n v="670000"/>
    <b v="0"/>
    <s v="Alejandro Matias Silva Lavin"/>
    <s v="Intermedio"/>
    <n v="23"/>
    <n v="676043"/>
    <n v="600000"/>
    <n v="15549000"/>
    <n v="247791"/>
    <s v="Promedio"/>
    <n v="0.36699999999999999"/>
    <s v="Poco Equitativa"/>
    <n v="670000"/>
    <n v="1"/>
    <n v="0"/>
    <n v="0"/>
  </r>
  <r>
    <n v="4913"/>
    <s v="19563621-4"/>
    <s v="Rafael Antonio Cárcamo Baeza"/>
    <s v="M"/>
    <x v="0"/>
    <n v="450"/>
    <s v="Fabricación Y Envasado Mezclas Polvos"/>
    <s v="CARLOS CRAMER PRODUCTOS AROMÁTICOS S.A. C.I."/>
    <x v="0"/>
    <s v="Jefatura"/>
    <s v="Operativa"/>
    <s v="6005"/>
    <n v="28.5"/>
    <s v="25-34"/>
    <n v="2.7"/>
    <s v="1-3 años"/>
    <n v="0.3"/>
    <n v="660000"/>
    <b v="0"/>
    <s v="Manuel Alejandro Gamboa Ramirez"/>
    <s v="Intermedio"/>
    <n v="46"/>
    <n v="695717"/>
    <n v="630000"/>
    <n v="32003000"/>
    <n v="202644"/>
    <s v="Bajo"/>
    <n v="0.29099999999999998"/>
    <s v="Moderada"/>
    <n v="660000"/>
    <n v="4"/>
    <n v="0"/>
    <n v="0"/>
  </r>
  <r>
    <n v="4919"/>
    <s v="18284842-5"/>
    <s v="Felipe Ignacio López Villanueva"/>
    <s v="M"/>
    <x v="0"/>
    <n v="448"/>
    <s v="Envasado Bodega Sabores"/>
    <s v="Sabores Y Fragancias.Cl Comercial Ltda."/>
    <x v="0"/>
    <s v="Jefatura"/>
    <s v="Operativa"/>
    <s v="6003"/>
    <n v="33"/>
    <s v="25-34"/>
    <n v="2.7"/>
    <s v="1-3 años"/>
    <n v="0.3"/>
    <n v="650000"/>
    <b v="0"/>
    <s v="Alejandro Matias Silva Lavin"/>
    <s v="Intermedio"/>
    <n v="23"/>
    <n v="676043"/>
    <n v="600000"/>
    <n v="15549000"/>
    <n v="247791"/>
    <s v="Promedio"/>
    <n v="0.36699999999999999"/>
    <s v="Poco Equitativa"/>
    <n v="650000"/>
    <n v="1"/>
    <n v="0"/>
    <n v="0"/>
  </r>
  <r>
    <n v="8660"/>
    <s v="27826271-5"/>
    <s v="Antony Eliecer Carrasco Hurtado"/>
    <s v="M"/>
    <x v="0"/>
    <n v="450"/>
    <s v="Fabricación Y Envasado Mezclas Polvos"/>
    <s v="CARLOS CRAMER PRODUCTOS AROMÁTICOS S.A. C.I."/>
    <x v="0"/>
    <s v="Jefatura"/>
    <s v="Operativa"/>
    <s v="6005"/>
    <n v="32.5"/>
    <s v="25-34"/>
    <n v="0.8"/>
    <s v="Menos de 1 año"/>
    <n v="0.1"/>
    <n v="630000"/>
    <b v="0"/>
    <s v="Manuel Alejandro Gamboa Ramirez"/>
    <s v="Junior"/>
    <n v="46"/>
    <n v="695717"/>
    <n v="630000"/>
    <n v="32003000"/>
    <n v="202644"/>
    <s v="Bajo"/>
    <n v="0.29099999999999998"/>
    <s v="Moderada"/>
    <n v="630000"/>
    <n v="3"/>
    <n v="0"/>
    <n v="0"/>
  </r>
  <r>
    <n v="9783"/>
    <s v="18682875-5"/>
    <s v="Alejandra Gajardo Carrasco"/>
    <s v="F"/>
    <x v="3"/>
    <n v="432"/>
    <s v="Desarrollo Fragancias"/>
    <s v="CARLOS CRAMER PRODUCTOS AROMÁTICOS S.A. C.I."/>
    <x v="2"/>
    <s v="Jefatura"/>
    <s v="Operativa"/>
    <s v="3001"/>
    <n v="30.9"/>
    <s v="25-34"/>
    <n v="0.4"/>
    <s v="Menos de 1 año"/>
    <n v="0.1"/>
    <n v="655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610000"/>
    <n v="4"/>
    <n v="0"/>
    <n v="0"/>
  </r>
  <r>
    <n v="8726"/>
    <s v="19818948-0"/>
    <s v="Ignacio Nicolas Cordova Pavez"/>
    <s v="M"/>
    <x v="0"/>
    <n v="450"/>
    <s v="Fabricación Y Envasado Mezclas Polvos"/>
    <s v="CARLOS CRAMER PRODUCTOS AROMÁTICOS S.A. C.I."/>
    <x v="0"/>
    <s v="Jefatura"/>
    <s v="Operativa"/>
    <s v="6005"/>
    <n v="27.7"/>
    <s v="25-34"/>
    <n v="0.8"/>
    <s v="Menos de 1 año"/>
    <n v="0.3"/>
    <n v="600000"/>
    <b v="0"/>
    <s v="Manuel Alejandro Gamboa Ramirez"/>
    <s v="Junior"/>
    <n v="46"/>
    <n v="695717"/>
    <n v="630000"/>
    <n v="32003000"/>
    <n v="202644"/>
    <s v="Bajo"/>
    <n v="0.29099999999999998"/>
    <s v="Moderada"/>
    <n v="600000"/>
    <n v="3"/>
    <n v="0"/>
    <n v="0"/>
  </r>
  <r>
    <n v="9226"/>
    <s v="19683409-5"/>
    <s v="Francisca Javiera Mercado González"/>
    <s v="F"/>
    <x v="3"/>
    <n v="418"/>
    <s v="Desarrollo Sabores General"/>
    <s v="CARLOS CRAMER PRODUCTOS AROMÁTICOS S.A. C.I."/>
    <x v="3"/>
    <s v="Jefatura"/>
    <s v="Operativa"/>
    <s v="2001"/>
    <n v="28"/>
    <s v="25-34"/>
    <n v="0.5"/>
    <s v="Menos de 1 año"/>
    <n v="0.1"/>
    <n v="655000"/>
    <b v="0"/>
    <s v="María Francisca Ulloa Valdés"/>
    <s v="Junior"/>
    <n v="21"/>
    <n v="1745714"/>
    <n v="1260000"/>
    <n v="36660000"/>
    <n v="1168327"/>
    <s v="Muy Bajo"/>
    <n v="0.66900000000000004"/>
    <s v="Inequitativa"/>
    <n v="610000"/>
    <n v="2"/>
    <n v="0"/>
    <n v="0"/>
  </r>
  <r>
    <n v="4653"/>
    <s v="18053915-8"/>
    <s v="Roger Jesus Diaz Jorquera"/>
    <s v="M"/>
    <x v="0"/>
    <n v="450"/>
    <s v="Fabricación Y Envasado Mezclas Polvos"/>
    <s v="CARLOS CRAMER PRODUCTOS AROMÁTICOS S.A. C.I."/>
    <x v="0"/>
    <s v="Jefatura"/>
    <s v="Operativa"/>
    <s v="6005"/>
    <n v="33.200000000000003"/>
    <s v="25-34"/>
    <n v="7.3"/>
    <s v="5-10 años"/>
    <n v="0.3"/>
    <n v="740000"/>
    <b v="0"/>
    <s v="Manuel Alejandro Gamboa Ramirez"/>
    <s v="Senior"/>
    <n v="46"/>
    <n v="695717"/>
    <n v="630000"/>
    <n v="32003000"/>
    <n v="202644"/>
    <s v="Alto"/>
    <n v="0.29099999999999998"/>
    <s v="Moderada"/>
    <n v="740000"/>
    <n v="4"/>
    <n v="0"/>
    <n v="0"/>
  </r>
  <r>
    <n v="9353"/>
    <s v="21919428-5"/>
    <s v="Allyson Antonia Barrios Calvio"/>
    <s v="F"/>
    <x v="3"/>
    <n v="422"/>
    <s v="Desarrollo Sabores Bebidas"/>
    <s v="CARLOS CRAMER PRODUCTOS AROMÁTICOS S.A. C.I."/>
    <x v="3"/>
    <s v="Jefatura"/>
    <s v="Operativa"/>
    <s v="2003"/>
    <n v="19.899999999999999"/>
    <s v="18-24"/>
    <n v="0.5"/>
    <s v="Menos de 1 año"/>
    <n v="0.1"/>
    <n v="655000"/>
    <b v="0"/>
    <s v="Alejandra Carolina Salas Barragan"/>
    <s v="Junior"/>
    <n v="9"/>
    <n v="1647778"/>
    <n v="750000"/>
    <n v="14830000"/>
    <n v="1799823"/>
    <s v="Muy Bajo"/>
    <n v="1.0920000000000001"/>
    <s v="Inequitativa"/>
    <n v="610000"/>
    <n v="2"/>
    <n v="0"/>
    <n v="0"/>
  </r>
  <r>
    <n v="8232"/>
    <s v="21441722-7"/>
    <s v="Cristian Alberto Fornari Sanchez"/>
    <s v="M"/>
    <x v="0"/>
    <n v="450"/>
    <s v="Fabricación Y Envasado Mezclas Polvos"/>
    <s v="CARLOS CRAMER PRODUCTOS AROMÁTICOS S.A. C.I."/>
    <x v="0"/>
    <s v="Jefatura"/>
    <s v="Operativa"/>
    <s v="6005"/>
    <n v="38.5"/>
    <s v="35-44"/>
    <n v="1"/>
    <s v="1-3 años"/>
    <n v="0.1"/>
    <n v="630000"/>
    <b v="0"/>
    <s v="Manuel Alejandro Gamboa Ramirez"/>
    <s v="Junior"/>
    <n v="46"/>
    <n v="695717"/>
    <n v="630000"/>
    <n v="32003000"/>
    <n v="202644"/>
    <s v="Bajo"/>
    <n v="0.29099999999999998"/>
    <s v="Moderada"/>
    <n v="630000"/>
    <n v="3"/>
    <n v="0"/>
    <n v="0"/>
  </r>
  <r>
    <n v="4811"/>
    <s v="27364039-8"/>
    <s v="Diego Rafael Rodriguez Castillo"/>
    <s v="M"/>
    <x v="0"/>
    <n v="448"/>
    <s v="Envasado Bodega Sabores"/>
    <s v="Sabores Y Fragancias.Cl Comercial Ltda."/>
    <x v="0"/>
    <s v="Jefatura"/>
    <s v="Operativa"/>
    <s v="6003"/>
    <n v="22.3"/>
    <s v="18-24"/>
    <n v="3.4"/>
    <s v="3-5 años"/>
    <n v="0.3"/>
    <n v="650000"/>
    <b v="0"/>
    <s v="Alejandro Matias Silva Lavin"/>
    <s v="Intermedio"/>
    <n v="23"/>
    <n v="676043"/>
    <n v="600000"/>
    <n v="15549000"/>
    <n v="247791"/>
    <s v="Promedio"/>
    <n v="0.36699999999999999"/>
    <s v="Poco Equitativa"/>
    <n v="650000"/>
    <n v="1"/>
    <n v="0"/>
    <n v="0"/>
  </r>
  <r>
    <n v="4191"/>
    <s v="10470220-1"/>
    <s v="Francisco Segundo Gomez Moreno"/>
    <s v="M"/>
    <x v="0"/>
    <n v="450"/>
    <s v="Fabricación Y Envasado Mezclas Polvos"/>
    <s v="CARLOS CRAMER PRODUCTOS AROMÁTICOS S.A. C.I."/>
    <x v="0"/>
    <s v="Jefatura"/>
    <s v="Operativa"/>
    <s v="6005"/>
    <n v="59.7"/>
    <s v="55-64"/>
    <n v="9.4"/>
    <s v="5-10 años"/>
    <n v="0.3"/>
    <n v="985000"/>
    <b v="0"/>
    <s v="Manuel Alejandro Gamboa Ramirez"/>
    <s v="Senior"/>
    <n v="46"/>
    <n v="695717"/>
    <n v="630000"/>
    <n v="32003000"/>
    <n v="202644"/>
    <s v="Muy Alto"/>
    <n v="0.29099999999999998"/>
    <s v="Moderada"/>
    <n v="985000"/>
    <n v="5"/>
    <n v="0"/>
    <n v="0"/>
  </r>
  <r>
    <n v="9354"/>
    <s v="18541431-0"/>
    <s v="Jazmín Loreley Contador Guzmán"/>
    <s v="F"/>
    <x v="3"/>
    <n v="421"/>
    <s v="Desarrollo Sabores Dulces"/>
    <s v="CARLOS CRAMER PRODUCTOS AROMÁTICOS S.A. C.I."/>
    <x v="3"/>
    <s v="Jefatura"/>
    <s v="Operativa"/>
    <s v="2002"/>
    <n v="31.9"/>
    <s v="25-34"/>
    <n v="0.5"/>
    <s v="Menos de 1 año"/>
    <n v="0.1"/>
    <n v="655000"/>
    <b v="0"/>
    <s v="Macarena De La Concepción Quilodrán Escobar"/>
    <s v="Junior"/>
    <n v="10"/>
    <n v="1204500"/>
    <n v="780000"/>
    <n v="12045000"/>
    <n v="1001961"/>
    <s v="Muy Bajo"/>
    <n v="0.83199999999999996"/>
    <s v="Inequitativa"/>
    <n v="610000"/>
    <n v="2"/>
    <n v="0"/>
    <n v="0"/>
  </r>
  <r>
    <n v="7803"/>
    <s v="15362377-5"/>
    <s v="Victor Boris Garrido Chamorro"/>
    <s v="M"/>
    <x v="0"/>
    <n v="451"/>
    <s v="Planta De Muestras"/>
    <s v="CARLOS CRAMER PRODUCTOS AROMÁTICOS S.A. C.I."/>
    <x v="0"/>
    <s v="Jefatura"/>
    <s v="Operativa"/>
    <s v="6006"/>
    <n v="40.700000000000003"/>
    <s v="35-44"/>
    <n v="1.2"/>
    <s v="1-3 años"/>
    <n v="0.3"/>
    <n v="580000"/>
    <b v="0"/>
    <s v="Josuald Jose Pimentel Aponte"/>
    <s v="Junior"/>
    <n v="8"/>
    <n v="886250"/>
    <n v="705000"/>
    <n v="7090000"/>
    <n v="379396"/>
    <s v="Muy Bajo"/>
    <n v="0.42799999999999999"/>
    <s v="Poco Equitativa"/>
    <n v="580000"/>
    <n v="1"/>
    <n v="0"/>
    <n v="0"/>
  </r>
  <r>
    <n v="9981"/>
    <s v="18021181-0"/>
    <s v="Natalia Carolina Vera Cespedes"/>
    <s v="F"/>
    <x v="9"/>
    <n v="425"/>
    <s v="Ventas Sabores"/>
    <s v="CARLOS CRAMER PRODUCTOS AROMÁTICOS S.A. C.I."/>
    <x v="3"/>
    <s v="Jefatura"/>
    <s v="Operativa"/>
    <s v="2005"/>
    <n v="33.4"/>
    <s v="25-34"/>
    <n v="0.3"/>
    <s v="Menos de 1 año"/>
    <n v="0"/>
    <n v="2900000"/>
    <b v="0"/>
    <s v="Andrea Schwartz Greve"/>
    <s v="Junior"/>
    <n v="6"/>
    <n v="3616667"/>
    <n v="3325000"/>
    <n v="21700000"/>
    <n v="811583"/>
    <s v="Bajo"/>
    <n v="0.224"/>
    <s v="Equitativa"/>
    <n v="2900000"/>
    <n v="9"/>
    <n v="0"/>
    <n v="0"/>
  </r>
  <r>
    <n v="7802"/>
    <s v="17049574-8"/>
    <s v="Patricio Andrés Gutiérrez Pérez"/>
    <s v="M"/>
    <x v="0"/>
    <n v="450"/>
    <s v="Fabricación Y Envasado Mezclas Polvos"/>
    <s v="CARLOS CRAMER PRODUCTOS AROMÁTICOS S.A. C.I."/>
    <x v="0"/>
    <s v="Jefatura"/>
    <s v="Operativa"/>
    <s v="6005"/>
    <n v="36.799999999999997"/>
    <s v="35-44"/>
    <n v="1.2"/>
    <s v="1-3 años"/>
    <n v="0.3"/>
    <n v="580000"/>
    <b v="0"/>
    <s v="Manuel Alejandro Gamboa Ramirez"/>
    <s v="Junior"/>
    <n v="46"/>
    <n v="695717"/>
    <n v="630000"/>
    <n v="32003000"/>
    <n v="202644"/>
    <s v="Bajo"/>
    <n v="0.29099999999999998"/>
    <s v="Moderada"/>
    <n v="580000"/>
    <n v="3"/>
    <n v="0"/>
    <n v="0"/>
  </r>
  <r>
    <n v="10013"/>
    <s v="23181914-2"/>
    <s v="Héctor Andrés Rojas Fuentealba"/>
    <s v="M"/>
    <x v="2"/>
    <n v="445"/>
    <s v="Fabricación Y Envasado De Fragancias"/>
    <s v="CARLOS CRAMER PRODUCTOS AROMÁTICOS S.A. C.I."/>
    <x v="0"/>
    <s v="Jefatura"/>
    <s v="Operativa"/>
    <s v="6002"/>
    <n v="38.299999999999997"/>
    <s v="35-44"/>
    <n v="0.3"/>
    <s v="Menos de 1 año"/>
    <n v="0"/>
    <n v="1203000"/>
    <b v="0"/>
    <s v="Nelsy Ariany Seijas Naranjo"/>
    <s v="Junior"/>
    <n v="25"/>
    <n v="757400"/>
    <n v="740000"/>
    <n v="18935000"/>
    <n v="230538"/>
    <s v="Muy Alto"/>
    <n v="0.30399999999999999"/>
    <s v="Moderada"/>
    <n v="1203000"/>
    <n v="5"/>
    <n v="0"/>
    <n v="0"/>
  </r>
  <r>
    <n v="4927"/>
    <s v="16932271-6"/>
    <s v="Angelo Andrés Henríquez Gallardo"/>
    <s v="M"/>
    <x v="0"/>
    <n v="450"/>
    <s v="Fabricación Y Envasado Mezclas Polvos"/>
    <s v="CARLOS CRAMER PRODUCTOS AROMÁTICOS S.A. C.I."/>
    <x v="0"/>
    <s v="Jefatura"/>
    <s v="Operativa"/>
    <s v="6005"/>
    <n v="37"/>
    <s v="35-44"/>
    <n v="2.6"/>
    <s v="1-3 años"/>
    <n v="0.3"/>
    <n v="670000"/>
    <b v="0"/>
    <s v="Manuel Alejandro Gamboa Ramirez"/>
    <s v="Intermedio"/>
    <n v="46"/>
    <n v="695717"/>
    <n v="630000"/>
    <n v="32003000"/>
    <n v="202644"/>
    <s v="Promedio"/>
    <n v="0.29099999999999998"/>
    <s v="Moderada"/>
    <n v="670000"/>
    <n v="4"/>
    <n v="0"/>
    <n v="0"/>
  </r>
  <r>
    <n v="8561"/>
    <s v="16546947-k"/>
    <s v="Juan Marcelo Bustamante Neira"/>
    <s v="M"/>
    <x v="0"/>
    <n v="445"/>
    <s v="Fabricación Y Envasado De Fragancias"/>
    <s v="CARLOS CRAMER PRODUCTOS AROMÁTICOS S.A. C.I."/>
    <x v="0"/>
    <s v="Jefatura"/>
    <s v="Operativa"/>
    <s v="6002"/>
    <n v="38.4"/>
    <s v="35-44"/>
    <n v="0.8"/>
    <s v="Menos de 1 año"/>
    <n v="0.3"/>
    <n v="570000"/>
    <b v="0"/>
    <s v="Mario Cristian Flores Salazar"/>
    <s v="Junior"/>
    <n v="25"/>
    <n v="757400"/>
    <n v="740000"/>
    <n v="18935000"/>
    <n v="230538"/>
    <s v="Muy Bajo"/>
    <n v="0.30399999999999999"/>
    <s v="Moderada"/>
    <n v="570000"/>
    <n v="1"/>
    <n v="0"/>
    <n v="0"/>
  </r>
  <r>
    <n v="4358"/>
    <s v="15894057-4"/>
    <s v="Alexis Alejandro Herrera Reyes"/>
    <s v="M"/>
    <x v="2"/>
    <n v="450"/>
    <s v="Fabricación Y Envasado Mezclas Polvos"/>
    <s v="CARLOS CRAMER PRODUCTOS AROMÁTICOS S.A. C.I."/>
    <x v="0"/>
    <s v="Jefatura"/>
    <s v="Operativa"/>
    <s v="6005"/>
    <n v="40.5"/>
    <s v="35-44"/>
    <n v="15.9"/>
    <s v="Más de 10 años"/>
    <n v="0.3"/>
    <n v="1600000"/>
    <b v="0"/>
    <s v="Manuel Alejandro Gamboa Ramirez"/>
    <s v="Senior"/>
    <n v="46"/>
    <n v="695717"/>
    <n v="630000"/>
    <n v="32003000"/>
    <n v="202644"/>
    <s v="Muy Alto"/>
    <n v="0.29099999999999998"/>
    <s v="Moderada"/>
    <n v="1600000"/>
    <n v="7"/>
    <n v="0"/>
    <n v="0"/>
  </r>
  <r>
    <n v="4789"/>
    <s v="25624878-6"/>
    <s v="Marie Raymonde Etienne "/>
    <s v="F"/>
    <x v="8"/>
    <n v="463"/>
    <s v="Lavandería Producción"/>
    <s v="CARLOS CRAMER PRODUCTOS AROMÁTICOS S.A. C.I."/>
    <x v="0"/>
    <s v="Jefatura"/>
    <s v="Operativa"/>
    <s v="6105"/>
    <n v="34.6"/>
    <s v="25-34"/>
    <n v="3.6"/>
    <s v="3-5 años"/>
    <n v="0.3"/>
    <n v="567000"/>
    <b v="0"/>
    <s v="Hernan Alberto Solar Guzman"/>
    <s v="Intermedio"/>
    <n v="4"/>
    <n v="586000"/>
    <n v="567000"/>
    <n v="2344000"/>
    <n v="49980"/>
    <s v="Promedio"/>
    <n v="8.5000000000000006E-2"/>
    <s v="Muy Equitativa"/>
    <n v="567000"/>
    <n v="1"/>
    <n v="0"/>
    <n v="0"/>
  </r>
  <r>
    <n v="4309"/>
    <s v="14245109-3"/>
    <s v="Jose Pascual Huenten Llancaleo"/>
    <s v="M"/>
    <x v="0"/>
    <n v="450"/>
    <s v="Fabricación Y Envasado Mezclas Polvos"/>
    <s v="CARLOS CRAMER PRODUCTOS AROMÁTICOS S.A. C.I."/>
    <x v="0"/>
    <s v="Jefatura"/>
    <s v="Operativa"/>
    <s v="6005"/>
    <n v="52.2"/>
    <s v="45-54"/>
    <n v="6.9"/>
    <s v="5-10 años"/>
    <n v="0.3"/>
    <n v="740000"/>
    <b v="0"/>
    <s v="Manuel Alejandro Gamboa Ramirez"/>
    <s v="Senior"/>
    <n v="46"/>
    <n v="695717"/>
    <n v="630000"/>
    <n v="32003000"/>
    <n v="202644"/>
    <s v="Alto"/>
    <n v="0.29099999999999998"/>
    <s v="Moderada"/>
    <n v="740000"/>
    <n v="4"/>
    <n v="0"/>
    <n v="0"/>
  </r>
  <r>
    <n v="4830"/>
    <s v="18332520-5"/>
    <s v="Marcela Gisselle Álamos Silva"/>
    <s v="F"/>
    <x v="10"/>
    <n v="432"/>
    <s v="Desarrollo Fragancias"/>
    <s v="CARLOS CRAMER PRODUCTOS AROMÁTICOS S.A. C.I."/>
    <x v="2"/>
    <s v="Jefatura"/>
    <s v="Operativa"/>
    <s v="3001"/>
    <n v="31.1"/>
    <s v="25-34"/>
    <n v="3.3"/>
    <s v="3-5 años"/>
    <n v="0.3"/>
    <n v="892000"/>
    <b v="0"/>
    <s v="Ximena Del Carmen Guerrero Quezada"/>
    <s v="Intermedio"/>
    <n v="24"/>
    <n v="1669438"/>
    <n v="1235000"/>
    <n v="40066500"/>
    <n v="1193862"/>
    <s v="Muy Bajo"/>
    <n v="0.71499999999999997"/>
    <s v="Inequitativa"/>
    <n v="892000"/>
    <n v="4"/>
    <n v="0"/>
    <n v="0"/>
  </r>
  <r>
    <n v="5527"/>
    <s v="26556362-7"/>
    <s v="Rodolfo Antonio Dorantes Chavez"/>
    <s v="M"/>
    <x v="0"/>
    <n v="448"/>
    <s v="Envasado Bodega Sabores"/>
    <s v="Sabores Y Fragancias.Cl Comercial Ltda."/>
    <x v="0"/>
    <s v="Jefatura"/>
    <s v="Operativa"/>
    <s v="6003"/>
    <n v="45.6"/>
    <s v="45-54"/>
    <n v="2.2000000000000002"/>
    <s v="1-3 años"/>
    <n v="0.3"/>
    <n v="567000"/>
    <b v="0"/>
    <s v="Alejandro Matias Silva Lavin"/>
    <s v="Intermedio"/>
    <n v="23"/>
    <n v="676043"/>
    <n v="600000"/>
    <n v="15549000"/>
    <n v="247791"/>
    <s v="Bajo"/>
    <n v="0.36699999999999999"/>
    <s v="Poco Equitativa"/>
    <n v="567000"/>
    <n v="1"/>
    <n v="0"/>
    <n v="0"/>
  </r>
  <r>
    <n v="8198"/>
    <s v="17278236-1"/>
    <s v="Katiuska Andrea Carrasco Elgueta"/>
    <s v="F"/>
    <x v="3"/>
    <n v="432"/>
    <s v="Desarrollo Fragancias"/>
    <s v="CARLOS CRAMER PRODUCTOS AROMÁTICOS S.A. C.I."/>
    <x v="2"/>
    <s v="Jefatura"/>
    <s v="Operativa"/>
    <s v="3001"/>
    <n v="35.9"/>
    <s v="35-44"/>
    <n v="1"/>
    <s v="1-3 años"/>
    <n v="0.1"/>
    <n v="719000"/>
    <b v="0"/>
    <s v="Ximena Del Carmen Guerrero Quezada"/>
    <s v="Junior"/>
    <n v="24"/>
    <n v="1669438"/>
    <n v="1235000"/>
    <n v="40066500"/>
    <n v="1193862"/>
    <s v="Muy Bajo"/>
    <n v="0.71499999999999997"/>
    <s v="Inequitativa"/>
    <n v="680000"/>
    <n v="4"/>
    <n v="0"/>
    <n v="0"/>
  </r>
  <r>
    <n v="4219"/>
    <s v="11851041-0"/>
    <s v="Luis Mauricio Machuca Gomez"/>
    <s v="M"/>
    <x v="0"/>
    <n v="450"/>
    <s v="Fabricación Y Envasado Mezclas Polvos"/>
    <s v="CARLOS CRAMER PRODUCTOS AROMÁTICOS S.A. C.I."/>
    <x v="0"/>
    <s v="Jefatura"/>
    <s v="Operativa"/>
    <s v="6005"/>
    <n v="54"/>
    <s v="45-54"/>
    <n v="4"/>
    <s v="3-5 años"/>
    <n v="0.3"/>
    <n v="651000"/>
    <b v="0"/>
    <s v="Manuel Alejandro Gamboa Ramirez"/>
    <s v="Intermedio"/>
    <n v="46"/>
    <n v="695717"/>
    <n v="630000"/>
    <n v="32003000"/>
    <n v="202644"/>
    <s v="Bajo"/>
    <n v="0.29099999999999998"/>
    <s v="Moderada"/>
    <n v="651000"/>
    <n v="4"/>
    <n v="0"/>
    <n v="0"/>
  </r>
  <r>
    <n v="8958"/>
    <s v="20055122-2"/>
    <s v="Estefanía Alejandra Orellana Mora"/>
    <s v="F"/>
    <x v="11"/>
    <n v="432"/>
    <s v="Desarrollo Fragancias"/>
    <s v="CARLOS CRAMER PRODUCTOS AROMÁTICOS S.A. C.I."/>
    <x v="2"/>
    <s v="Jefatura"/>
    <s v="Operativa"/>
    <s v="3001"/>
    <n v="26.4"/>
    <s v="25-34"/>
    <n v="0.7"/>
    <s v="Menos de 1 año"/>
    <n v="0.1"/>
    <n v="1000000"/>
    <b v="0"/>
    <s v="Ximena Del Carmen Guerrero Quezada"/>
    <s v="Junior"/>
    <n v="24"/>
    <n v="1669438"/>
    <n v="1235000"/>
    <n v="40066500"/>
    <n v="1193862"/>
    <s v="Muy Bajo"/>
    <n v="0.71499999999999997"/>
    <s v="Inequitativa"/>
    <n v="1000000"/>
    <n v="7"/>
    <n v="0"/>
    <n v="0"/>
  </r>
  <r>
    <n v="5659"/>
    <s v="18795775-3"/>
    <s v="Esteban Rolando Marchant Rojas"/>
    <s v="M"/>
    <x v="0"/>
    <n v="450"/>
    <s v="Fabricación Y Envasado Mezclas Polvos"/>
    <s v="CARLOS CRAMER PRODUCTOS AROMÁTICOS S.A. C.I."/>
    <x v="0"/>
    <s v="Jefatura"/>
    <s v="Operativa"/>
    <s v="6005"/>
    <n v="31"/>
    <s v="25-34"/>
    <n v="2.1"/>
    <s v="1-3 años"/>
    <n v="0.3"/>
    <n v="630000"/>
    <b v="0"/>
    <s v="Manuel Alejandro Gamboa Ramirez"/>
    <s v="Intermedio"/>
    <n v="46"/>
    <n v="695717"/>
    <n v="630000"/>
    <n v="32003000"/>
    <n v="202644"/>
    <s v="Bajo"/>
    <n v="0.29099999999999998"/>
    <s v="Moderada"/>
    <n v="630000"/>
    <n v="4"/>
    <n v="0"/>
    <n v="0"/>
  </r>
  <r>
    <n v="4900"/>
    <s v="16323864-0"/>
    <s v="Francisco Javier Vásquez Adrián"/>
    <s v="M"/>
    <x v="0"/>
    <n v="448"/>
    <s v="Envasado Bodega Sabores"/>
    <s v="Sabores Y Fragancias.Cl Comercial Ltda."/>
    <x v="0"/>
    <s v="Jefatura"/>
    <s v="Operativa"/>
    <s v="6003"/>
    <n v="38.6"/>
    <s v="35-44"/>
    <n v="2.9"/>
    <s v="1-3 años"/>
    <n v="0.3"/>
    <n v="567000"/>
    <b v="0"/>
    <s v="Alejandro Matias Silva Lavin"/>
    <s v="Intermedio"/>
    <n v="23"/>
    <n v="676043"/>
    <n v="600000"/>
    <n v="15549000"/>
    <n v="247791"/>
    <s v="Bajo"/>
    <n v="0.36699999999999999"/>
    <s v="Poco Equitativa"/>
    <n v="567000"/>
    <n v="1"/>
    <n v="0"/>
    <n v="0"/>
  </r>
  <r>
    <n v="9980"/>
    <s v="20433244-4"/>
    <s v="Consuelo Dominique Orellana Díaz"/>
    <s v="F"/>
    <x v="3"/>
    <n v="421"/>
    <s v="Desarrollo Sabores Dulces"/>
    <s v="CARLOS CRAMER PRODUCTOS AROMÁTICOS S.A. C.I."/>
    <x v="3"/>
    <s v="Jefatura"/>
    <s v="Operativa"/>
    <s v="2002"/>
    <n v="25.4"/>
    <s v="25-34"/>
    <n v="0.3"/>
    <s v="Menos de 1 año"/>
    <n v="0"/>
    <n v="655000"/>
    <b v="0"/>
    <s v="Carolina Andrea Escobar Ortega"/>
    <s v="Junior"/>
    <n v="10"/>
    <n v="1204500"/>
    <n v="780000"/>
    <n v="12045000"/>
    <n v="1001961"/>
    <s v="Muy Bajo"/>
    <n v="0.83199999999999996"/>
    <s v="Inequitativa"/>
    <n v="610000"/>
    <n v="2"/>
    <n v="0"/>
    <n v="0"/>
  </r>
  <r>
    <n v="7307"/>
    <s v="18957219-0"/>
    <s v="Josefina Constanza Pavez Blumenfeld"/>
    <s v="F"/>
    <x v="12"/>
    <n v="482"/>
    <s v="Control De Gestión"/>
    <s v="CARLOS CRAMER PRODUCTOS AROMÁTICOS S.A. C.I."/>
    <x v="1"/>
    <s v="Jefatura"/>
    <s v="Operativa"/>
    <s v="7004"/>
    <n v="30.3"/>
    <s v="25-34"/>
    <n v="1.3"/>
    <s v="1-3 años"/>
    <n v="0.3"/>
    <n v="1900000"/>
    <b v="0"/>
    <s v="Claudio Schmauk Cespedes"/>
    <s v="Junior"/>
    <n v="9"/>
    <n v="2760333"/>
    <n v="2000000"/>
    <n v="24843000"/>
    <n v="1590524"/>
    <s v="Muy Bajo"/>
    <n v="0.57599999999999996"/>
    <s v="Inequitativa"/>
    <n v="1900000"/>
    <n v="7"/>
    <n v="0"/>
    <n v="0"/>
  </r>
  <r>
    <n v="9916"/>
    <s v="21356966-k"/>
    <s v="Javier Andrés Hernández Carrasco"/>
    <s v="M"/>
    <x v="3"/>
    <n v="429"/>
    <s v="Muestras Sabores"/>
    <s v="CARLOS CRAMER PRODUCTOS AROMÁTICOS S.A. C.I."/>
    <x v="3"/>
    <s v="Jefatura"/>
    <s v="Operativa"/>
    <s v="2011"/>
    <n v="22"/>
    <s v="18-24"/>
    <n v="0.3"/>
    <s v="Menos de 1 año"/>
    <n v="0.1"/>
    <n v="655000"/>
    <b v="0"/>
    <s v="Ivan Alberto Cardenas "/>
    <s v="Junior"/>
    <n v="6"/>
    <n v="1123667"/>
    <n v="842000"/>
    <n v="6742000"/>
    <n v="803775"/>
    <s v="Muy Bajo"/>
    <n v="0.71499999999999997"/>
    <s v="Inequitativa"/>
    <n v="610000"/>
    <n v="2"/>
    <n v="0"/>
    <n v="0"/>
  </r>
  <r>
    <n v="8101"/>
    <s v="15797997-3"/>
    <s v="Débora Ester Muñoz Barrientos"/>
    <s v="F"/>
    <x v="13"/>
    <n v="444"/>
    <s v="Administración Gral De Producción"/>
    <s v="CARLOS CRAMER PRODUCTOS AROMÁTICOS S.A. C.I."/>
    <x v="0"/>
    <s v="Jefatura"/>
    <s v="Operativa"/>
    <s v="6001"/>
    <n v="41.3"/>
    <s v="35-44"/>
    <n v="1"/>
    <s v="1-3 años"/>
    <n v="0.3"/>
    <n v="3509000"/>
    <b v="0"/>
    <s v="Juan Heriberto Carcamo Catalan"/>
    <s v="Junior"/>
    <n v="28"/>
    <n v="2099357"/>
    <n v="1772500"/>
    <n v="58782000"/>
    <n v="1299418"/>
    <s v="Muy Alto"/>
    <n v="0.61899999999999999"/>
    <s v="Inequitativa"/>
    <n v="3509000"/>
    <n v="9"/>
    <n v="0"/>
    <n v="0"/>
  </r>
  <r>
    <n v="10576"/>
    <s v="22063079-k"/>
    <s v="Maximiliano Andrés Olave Manriquez"/>
    <s v="M"/>
    <x v="3"/>
    <n v="432"/>
    <s v="Desarrollo Fragancias"/>
    <s v="CARLOS CRAMER PRODUCTOS AROMÁTICOS S.A. C.I."/>
    <x v="2"/>
    <s v="Jefatura"/>
    <s v="Operativa"/>
    <s v="3001"/>
    <n v="19.399999999999999"/>
    <s v="18-24"/>
    <n v="0.1"/>
    <s v="Menos de 1 año"/>
    <n v="0"/>
    <n v="655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655000"/>
    <n v="2"/>
    <n v="0"/>
    <n v="0"/>
  </r>
  <r>
    <n v="8234"/>
    <s v="17316167-0"/>
    <s v="Marcela Tatiana Muñoz Cuevas"/>
    <s v="F"/>
    <x v="14"/>
    <n v="480"/>
    <s v="Contabilidad"/>
    <s v="CARLOS CRAMER PRODUCTOS AROMÁTICOS S.A. C.I."/>
    <x v="1"/>
    <s v="Jefatura"/>
    <s v="Operativa"/>
    <s v="7002"/>
    <n v="35.299999999999997"/>
    <s v="35-44"/>
    <n v="0.9"/>
    <s v="Menos de 1 año"/>
    <n v="0.3"/>
    <n v="3274000"/>
    <b v="1"/>
    <s v="Claudio Schmauk Cespedes"/>
    <s v="Jefatura"/>
    <n v="8"/>
    <n v="1715000"/>
    <n v="1650000"/>
    <n v="13720000"/>
    <n v="738828"/>
    <s v="Muy Alto"/>
    <n v="0.43099999999999999"/>
    <s v="Poco Equitativa"/>
    <n v="3274000"/>
    <n v="9"/>
    <n v="0"/>
    <n v="0"/>
  </r>
  <r>
    <n v="11069"/>
    <s v="21843503-3"/>
    <s v="Giovanni Araya Curín"/>
    <s v="M"/>
    <x v="3"/>
    <n v="418"/>
    <s v="Desarrollo Sabores General"/>
    <s v="CARLOS CRAMER PRODUCTOS AROMÁTICOS S.A. C.I."/>
    <x v="3"/>
    <s v="Jefatura"/>
    <s v="Operativa"/>
    <s v="2001"/>
    <n v="20.2"/>
    <s v="18-24"/>
    <n v="0"/>
    <s v="Menos de 1 año"/>
    <n v="0"/>
    <n v="655000"/>
    <b v="0"/>
    <s v="Luis Alfredo Castillo Contreras"/>
    <s v="Junior"/>
    <n v="21"/>
    <n v="1745714"/>
    <n v="1260000"/>
    <n v="36660000"/>
    <n v="1168327"/>
    <s v="Muy Bajo"/>
    <n v="0.66900000000000004"/>
    <s v="Inequitativa"/>
    <n v="655000"/>
    <n v="2"/>
    <n v="0"/>
    <n v="0"/>
  </r>
  <r>
    <n v="9188"/>
    <s v="16935747-1"/>
    <s v="Enzo Rodrigo Robbiano Muñoz"/>
    <s v="M"/>
    <x v="15"/>
    <n v="444"/>
    <s v="Administración Gral De Producción"/>
    <s v="CARLOS CRAMER PRODUCTOS AROMÁTICOS S.A. C.I."/>
    <x v="0"/>
    <s v="Jefatura"/>
    <s v="Operativa"/>
    <s v="6001"/>
    <n v="37.5"/>
    <s v="35-44"/>
    <n v="0.5"/>
    <s v="Menos de 1 año"/>
    <n v="0.3"/>
    <n v="6738000"/>
    <b v="1"/>
    <s v="Juan Heriberto Carcamo Catalan"/>
    <s v="Jefatura"/>
    <n v="28"/>
    <n v="2099357"/>
    <n v="1772500"/>
    <n v="58782000"/>
    <n v="1299418"/>
    <s v="Muy Alto"/>
    <n v="0.61899999999999999"/>
    <s v="Inequitativa"/>
    <n v="6738000"/>
    <n v="13"/>
    <n v="0"/>
    <n v="0"/>
  </r>
  <r>
    <n v="7175"/>
    <s v="16043344-2"/>
    <s v="Juan Ramón Yañez Ruiz"/>
    <s v="M"/>
    <x v="0"/>
    <n v="448"/>
    <s v="Envasado Bodega Sabores"/>
    <s v="Sabores Y Fragancias.Cl Comercial Ltda."/>
    <x v="0"/>
    <s v="Jefatura"/>
    <s v="Operativa"/>
    <s v="6003"/>
    <n v="40.200000000000003"/>
    <s v="35-44"/>
    <n v="1.4"/>
    <s v="1-3 años"/>
    <n v="0.3"/>
    <n v="567000"/>
    <b v="0"/>
    <s v="Alejandro Matias Silva Lavin"/>
    <s v="Junior"/>
    <n v="23"/>
    <n v="676043"/>
    <n v="600000"/>
    <n v="15549000"/>
    <n v="247791"/>
    <s v="Bajo"/>
    <n v="0.36699999999999999"/>
    <s v="Poco Equitativa"/>
    <n v="567000"/>
    <n v="1"/>
    <n v="0"/>
    <n v="0"/>
  </r>
  <r>
    <n v="8462"/>
    <s v="14156981-3"/>
    <s v="David Israel Tapia Lobos"/>
    <s v="M"/>
    <x v="16"/>
    <n v="486"/>
    <s v="Informática"/>
    <s v="CARLOS CRAMER PRODUCTOS AROMÁTICOS S.A. C.I."/>
    <x v="1"/>
    <s v="Jefatura"/>
    <s v="Operativa"/>
    <s v="7101"/>
    <n v="44.5"/>
    <s v="35-44"/>
    <n v="0.9"/>
    <s v="Menos de 1 año"/>
    <n v="0.3"/>
    <n v="2539000"/>
    <b v="0"/>
    <s v="Ivonne Alejandra Mienert Cardenas"/>
    <s v="Junior"/>
    <n v="15"/>
    <n v="2671120"/>
    <n v="2600000"/>
    <n v="40066800"/>
    <n v="1489345"/>
    <s v="Promedio"/>
    <n v="0.55800000000000005"/>
    <s v="Inequitativa"/>
    <n v="2539000"/>
    <n v="8"/>
    <n v="0"/>
    <n v="0"/>
  </r>
  <r>
    <n v="4503"/>
    <s v="18442124-0"/>
    <s v="Moises Enrique Palomo Salas"/>
    <s v="M"/>
    <x v="0"/>
    <n v="450"/>
    <s v="Fabricación Y Envasado Mezclas Polvos"/>
    <s v="CARLOS CRAMER PRODUCTOS AROMÁTICOS S.A. C.I."/>
    <x v="0"/>
    <s v="Jefatura"/>
    <s v="Operativa"/>
    <s v="6005"/>
    <n v="32.200000000000003"/>
    <s v="25-34"/>
    <n v="6.2"/>
    <s v="5-10 años"/>
    <n v="0.3"/>
    <n v="800000"/>
    <b v="0"/>
    <s v="Manuel Alejandro Gamboa Ramirez"/>
    <s v="Senior"/>
    <n v="46"/>
    <n v="695717"/>
    <n v="630000"/>
    <n v="32003000"/>
    <n v="202644"/>
    <s v="Alto"/>
    <n v="0.29099999999999998"/>
    <s v="Moderada"/>
    <n v="800000"/>
    <n v="5"/>
    <n v="0"/>
    <n v="0"/>
  </r>
  <r>
    <n v="8430"/>
    <s v="23610509-1"/>
    <s v="Ornella Beninati "/>
    <s v="F"/>
    <x v="17"/>
    <n v="458"/>
    <s v="Control De Calidad"/>
    <s v="CARLOS CRAMER PRODUCTOS AROMÁTICOS S.A. C.I."/>
    <x v="0"/>
    <s v="Jefatura"/>
    <s v="Operativa"/>
    <s v="6101"/>
    <n v="26.9"/>
    <s v="25-34"/>
    <n v="0.8"/>
    <s v="Menos de 1 año"/>
    <n v="0.3"/>
    <n v="1244000"/>
    <b v="0"/>
    <s v="Juan Jesus Elizalde Juanicotena"/>
    <s v="Junior"/>
    <n v="23"/>
    <n v="1033826"/>
    <n v="772000"/>
    <n v="23778000"/>
    <n v="661324"/>
    <s v="Muy Alto"/>
    <n v="0.64"/>
    <s v="Inequitativa"/>
    <n v="1244000"/>
    <n v="7"/>
    <n v="0"/>
    <n v="0"/>
  </r>
  <r>
    <n v="4440"/>
    <s v="17257373-8"/>
    <s v="Hernan Alejandro Pavez Bastías"/>
    <s v="M"/>
    <x v="0"/>
    <n v="450"/>
    <s v="Fabricación Y Envasado Mezclas Polvos"/>
    <s v="CARLOS CRAMER PRODUCTOS AROMÁTICOS S.A. C.I."/>
    <x v="0"/>
    <s v="Jefatura"/>
    <s v="Operativa"/>
    <s v="6005"/>
    <n v="35.4"/>
    <s v="35-44"/>
    <n v="9.1"/>
    <s v="5-10 años"/>
    <n v="0.3"/>
    <n v="800000"/>
    <b v="0"/>
    <s v="Manuel Alejandro Gamboa Ramirez"/>
    <s v="Senior"/>
    <n v="46"/>
    <n v="695717"/>
    <n v="630000"/>
    <n v="32003000"/>
    <n v="202644"/>
    <s v="Alto"/>
    <n v="0.29099999999999998"/>
    <s v="Moderada"/>
    <n v="800000"/>
    <n v="5"/>
    <n v="0"/>
    <n v="0"/>
  </r>
  <r>
    <n v="8495"/>
    <s v="12468819-1"/>
    <s v="Patricia Isabel Tapia Clark"/>
    <s v="F"/>
    <x v="18"/>
    <n v="480"/>
    <s v="Contabilidad"/>
    <s v="CARLOS CRAMER PRODUCTOS AROMÁTICOS S.A. C.I."/>
    <x v="1"/>
    <s v="Jefatura"/>
    <s v="Operativa"/>
    <s v="7002"/>
    <n v="51.9"/>
    <s v="45-54"/>
    <n v="0.8"/>
    <s v="Menos de 1 año"/>
    <n v="0.3"/>
    <n v="1901000"/>
    <b v="0"/>
    <s v="Marcela Tatiana Muñoz Cuevas"/>
    <s v="Junior"/>
    <n v="8"/>
    <n v="1715000"/>
    <n v="1650000"/>
    <n v="13720000"/>
    <n v="738828"/>
    <s v="Alto"/>
    <n v="0.43099999999999999"/>
    <s v="Poco Equitativa"/>
    <n v="1901000"/>
    <n v="7"/>
    <n v="0"/>
    <n v="0"/>
  </r>
  <r>
    <n v="8066"/>
    <s v="27211253-3"/>
    <s v="José Piedrahita Villada"/>
    <s v="M"/>
    <x v="0"/>
    <n v="450"/>
    <s v="Fabricación Y Envasado Mezclas Polvos"/>
    <s v="CARLOS CRAMER PRODUCTOS AROMÁTICOS S.A. C.I."/>
    <x v="0"/>
    <s v="Jefatura"/>
    <s v="Operativa"/>
    <s v="6005"/>
    <n v="27.2"/>
    <s v="25-34"/>
    <n v="1.1000000000000001"/>
    <s v="1-3 años"/>
    <n v="0.3"/>
    <n v="600000"/>
    <b v="0"/>
    <s v="Manuel Alejandro Gamboa Ramirez"/>
    <s v="Junior"/>
    <n v="46"/>
    <n v="695717"/>
    <n v="630000"/>
    <n v="32003000"/>
    <n v="202644"/>
    <s v="Bajo"/>
    <n v="0.29099999999999998"/>
    <s v="Moderada"/>
    <n v="600000"/>
    <n v="3"/>
    <n v="0"/>
    <n v="0"/>
  </r>
  <r>
    <n v="8528"/>
    <s v="16800159-2"/>
    <s v="Claudia Andrea Avalos Espinoza"/>
    <s v="F"/>
    <x v="9"/>
    <n v="425"/>
    <s v="Ventas Sabores"/>
    <s v="CARLOS CRAMER PRODUCTOS AROMÁTICOS S.A. C.I."/>
    <x v="3"/>
    <s v="Jefatura"/>
    <s v="Operativa"/>
    <s v="2005"/>
    <n v="37.200000000000003"/>
    <s v="35-44"/>
    <n v="0.8"/>
    <s v="Menos de 1 año"/>
    <n v="0.3"/>
    <n v="2900000"/>
    <b v="0"/>
    <s v="Andrea Schwartz Greve"/>
    <s v="Junior"/>
    <n v="6"/>
    <n v="3616667"/>
    <n v="3325000"/>
    <n v="21700000"/>
    <n v="811583"/>
    <s v="Bajo"/>
    <n v="0.224"/>
    <s v="Equitativa"/>
    <n v="2900000"/>
    <n v="8"/>
    <n v="0"/>
    <n v="0"/>
  </r>
  <r>
    <n v="8594"/>
    <s v="27042560-7"/>
    <s v="Lizeth García Ladrón De Guevara"/>
    <s v="F"/>
    <x v="19"/>
    <n v="489"/>
    <s v="Recursos Humanos"/>
    <s v="CARLOS CRAMER PRODUCTOS AROMÁTICOS S.A. C.I."/>
    <x v="1"/>
    <s v="Jefatura"/>
    <s v="Operativa"/>
    <s v="7202"/>
    <n v="39"/>
    <s v="35-44"/>
    <n v="0.8"/>
    <s v="Menos de 1 año"/>
    <n v="0.3"/>
    <n v="3715000"/>
    <b v="1"/>
    <s v="Deborah Lissete Misraji Vaizer"/>
    <s v="Jefatura"/>
    <n v="9"/>
    <n v="1954889"/>
    <n v="1600000"/>
    <n v="17594000"/>
    <n v="966153"/>
    <s v="Muy Alto"/>
    <n v="0.49399999999999999"/>
    <s v="Poco Equitativa"/>
    <n v="3715000"/>
    <n v="10"/>
    <n v="0"/>
    <n v="0"/>
  </r>
  <r>
    <n v="4187"/>
    <s v="10322589-2"/>
    <s v="Francisco Javier Rojas Cataldo"/>
    <s v="M"/>
    <x v="0"/>
    <n v="450"/>
    <s v="Fabricación Y Envasado Mezclas Polvos"/>
    <s v="CARLOS CRAMER PRODUCTOS AROMÁTICOS S.A. C.I."/>
    <x v="0"/>
    <s v="Jefatura"/>
    <s v="Operativa"/>
    <s v="6005"/>
    <n v="55.8"/>
    <s v="55-64"/>
    <n v="7.3"/>
    <s v="5-10 años"/>
    <n v="0.3"/>
    <n v="980000"/>
    <b v="0"/>
    <s v="Manuel Alejandro Gamboa Ramirez"/>
    <s v="Senior"/>
    <n v="46"/>
    <n v="695717"/>
    <n v="630000"/>
    <n v="32003000"/>
    <n v="202644"/>
    <s v="Muy Alto"/>
    <n v="0.29099999999999998"/>
    <s v="Moderada"/>
    <n v="980000"/>
    <n v="5"/>
    <n v="0"/>
    <n v="0"/>
  </r>
  <r>
    <n v="4625"/>
    <s v="26689690-5"/>
    <s v="Nelsy Ariany Seijas Naranjo"/>
    <s v="F"/>
    <x v="20"/>
    <n v="444"/>
    <s v="Administración Gral De Producción"/>
    <s v="CARLOS CRAMER PRODUCTOS AROMÁTICOS S.A. C.I."/>
    <x v="0"/>
    <s v="Jefatura"/>
    <s v="Operativa"/>
    <s v="6001"/>
    <n v="41.7"/>
    <s v="35-44"/>
    <n v="5.4"/>
    <s v="5-10 años"/>
    <n v="0.3"/>
    <n v="2600000"/>
    <b v="1"/>
    <s v="Enzo Rodrigo Robbiano Muñoz"/>
    <s v="Jefatura"/>
    <n v="28"/>
    <n v="2099357"/>
    <n v="1772500"/>
    <n v="58782000"/>
    <n v="1299418"/>
    <s v="Muy Alto"/>
    <n v="0.61899999999999999"/>
    <s v="Inequitativa"/>
    <n v="2600000"/>
    <n v="9"/>
    <n v="0"/>
    <n v="0"/>
  </r>
  <r>
    <n v="4192"/>
    <s v="10500025-1"/>
    <s v="Roberto Enrique Romero Jensen"/>
    <s v="M"/>
    <x v="0"/>
    <n v="450"/>
    <s v="Fabricación Y Envasado Mezclas Polvos"/>
    <s v="CARLOS CRAMER PRODUCTOS AROMÁTICOS S.A. C.I."/>
    <x v="0"/>
    <s v="Jefatura"/>
    <s v="Operativa"/>
    <s v="6005"/>
    <n v="55.2"/>
    <s v="55-64"/>
    <n v="3.9"/>
    <s v="3-5 años"/>
    <n v="0.3"/>
    <n v="690000"/>
    <b v="0"/>
    <s v="Manuel Alejandro Gamboa Ramirez"/>
    <s v="Intermedio"/>
    <n v="46"/>
    <n v="695717"/>
    <n v="630000"/>
    <n v="32003000"/>
    <n v="202644"/>
    <s v="Promedio"/>
    <n v="0.29099999999999998"/>
    <s v="Moderada"/>
    <n v="690000"/>
    <n v="4"/>
    <n v="0"/>
    <n v="0"/>
  </r>
  <r>
    <n v="4233"/>
    <s v="12380668-9"/>
    <s v="Mario Cristian Flores Salazar"/>
    <s v="M"/>
    <x v="20"/>
    <n v="444"/>
    <s v="Administración Gral De Producción"/>
    <s v="CARLOS CRAMER PRODUCTOS AROMÁTICOS S.A. C.I."/>
    <x v="0"/>
    <s v="Jefatura"/>
    <s v="Operativa"/>
    <s v="6001"/>
    <n v="52.2"/>
    <s v="45-54"/>
    <n v="12.9"/>
    <s v="Más de 10 años"/>
    <n v="0.3"/>
    <n v="2400000"/>
    <b v="1"/>
    <s v="Enzo Rodrigo Robbiano Muñoz"/>
    <s v="Jefatura"/>
    <n v="28"/>
    <n v="2099357"/>
    <n v="1772500"/>
    <n v="58782000"/>
    <n v="1299418"/>
    <s v="Alto"/>
    <n v="0.61899999999999999"/>
    <s v="Inequitativa"/>
    <n v="2400000"/>
    <n v="9"/>
    <n v="0"/>
    <n v="0"/>
  </r>
  <r>
    <n v="4793"/>
    <s v="10780646-6"/>
    <s v="Rosa De Lourdes Reyes Carvallo"/>
    <s v="F"/>
    <x v="8"/>
    <n v="463"/>
    <s v="Lavandería Producción"/>
    <s v="CARLOS CRAMER PRODUCTOS AROMÁTICOS S.A. C.I."/>
    <x v="0"/>
    <s v="Jefatura"/>
    <s v="Operativa"/>
    <s v="6105"/>
    <n v="55"/>
    <s v="55-64"/>
    <n v="3.6"/>
    <s v="3-5 años"/>
    <n v="0.3"/>
    <n v="567000"/>
    <b v="0"/>
    <s v="Hernan Alberto Solar Guzman"/>
    <s v="Intermedio"/>
    <n v="4"/>
    <n v="586000"/>
    <n v="567000"/>
    <n v="2344000"/>
    <n v="49980"/>
    <s v="Promedio"/>
    <n v="8.5000000000000006E-2"/>
    <s v="Muy Equitativa"/>
    <n v="567000"/>
    <n v="1"/>
    <n v="0"/>
    <n v="0"/>
  </r>
  <r>
    <n v="4678"/>
    <s v="11524484-1"/>
    <s v="Manuel Alejandro Gamboa Ramirez"/>
    <s v="M"/>
    <x v="20"/>
    <n v="444"/>
    <s v="Administración Gral De Producción"/>
    <s v="CARLOS CRAMER PRODUCTOS AROMÁTICOS S.A. C.I."/>
    <x v="0"/>
    <s v="Jefatura"/>
    <s v="Operativa"/>
    <s v="6001"/>
    <n v="55.4"/>
    <s v="55-64"/>
    <n v="31.8"/>
    <s v="Más de 10 años"/>
    <n v="0.3"/>
    <n v="3150000"/>
    <b v="1"/>
    <s v="Enzo Rodrigo Robbiano Muñoz"/>
    <s v="Jefatura"/>
    <n v="28"/>
    <n v="2099357"/>
    <n v="1772500"/>
    <n v="58782000"/>
    <n v="1299418"/>
    <s v="Muy Alto"/>
    <n v="0.61899999999999999"/>
    <s v="Inequitativa"/>
    <n v="3150000"/>
    <n v="9"/>
    <n v="0"/>
    <n v="0"/>
  </r>
  <r>
    <n v="4333"/>
    <s v="15464491-1"/>
    <s v="Juan Pablo Sanchez Montano"/>
    <s v="M"/>
    <x v="0"/>
    <n v="450"/>
    <s v="Fabricación Y Envasado Mezclas Polvos"/>
    <s v="CARLOS CRAMER PRODUCTOS AROMÁTICOS S.A. C.I."/>
    <x v="0"/>
    <s v="Jefatura"/>
    <s v="Operativa"/>
    <s v="6005"/>
    <n v="42.5"/>
    <s v="35-44"/>
    <n v="4.0999999999999996"/>
    <s v="3-5 años"/>
    <n v="0.3"/>
    <n v="750000"/>
    <b v="0"/>
    <s v="Manuel Alejandro Gamboa Ramirez"/>
    <s v="Intermedio"/>
    <n v="46"/>
    <n v="695717"/>
    <n v="630000"/>
    <n v="32003000"/>
    <n v="202644"/>
    <s v="Alto"/>
    <n v="0.29099999999999998"/>
    <s v="Moderada"/>
    <n v="750000"/>
    <n v="4"/>
    <n v="0"/>
    <n v="0"/>
  </r>
  <r>
    <n v="4432"/>
    <s v="17150512-7"/>
    <s v="Jairo Jose Melo Bustos"/>
    <s v="M"/>
    <x v="20"/>
    <n v="444"/>
    <s v="Administración Gral De Producción"/>
    <s v="CARLOS CRAMER PRODUCTOS AROMÁTICOS S.A. C.I."/>
    <x v="0"/>
    <s v="Jefatura"/>
    <s v="Operativa"/>
    <s v="6001"/>
    <n v="36.4"/>
    <s v="35-44"/>
    <n v="16"/>
    <s v="Más de 10 años"/>
    <n v="0.3"/>
    <n v="3000000"/>
    <b v="1"/>
    <s v="Enzo Rodrigo Robbiano Muñoz"/>
    <s v="Jefatura"/>
    <n v="28"/>
    <n v="2099357"/>
    <n v="1772500"/>
    <n v="58782000"/>
    <n v="1299418"/>
    <s v="Muy Alto"/>
    <n v="0.61899999999999999"/>
    <s v="Inequitativa"/>
    <n v="3000000"/>
    <n v="9"/>
    <n v="0"/>
    <n v="0"/>
  </r>
  <r>
    <n v="9090"/>
    <s v="20946031-9"/>
    <s v="Joyce Andrea González Ulloa"/>
    <s v="F"/>
    <x v="3"/>
    <n v="418"/>
    <s v="Desarrollo Sabores General"/>
    <s v="CARLOS CRAMER PRODUCTOS AROMÁTICOS S.A. C.I."/>
    <x v="3"/>
    <s v="Jefatura"/>
    <s v="Operativa"/>
    <s v="2001"/>
    <n v="23.6"/>
    <s v="18-24"/>
    <n v="0.7"/>
    <s v="Menos de 1 año"/>
    <n v="0.1"/>
    <n v="655000"/>
    <b v="0"/>
    <s v="Luis Alfredo Castillo Contreras"/>
    <s v="Junior"/>
    <n v="21"/>
    <n v="1745714"/>
    <n v="1260000"/>
    <n v="36660000"/>
    <n v="1168327"/>
    <s v="Muy Bajo"/>
    <n v="0.66900000000000004"/>
    <s v="Inequitativa"/>
    <n v="610000"/>
    <n v="2"/>
    <n v="0"/>
    <n v="0"/>
  </r>
  <r>
    <n v="4301"/>
    <s v="13911264-4"/>
    <s v="Luis Rodrigo Miño Medina"/>
    <s v="M"/>
    <x v="21"/>
    <n v="444"/>
    <s v="Administración Gral De Producción"/>
    <s v="CARLOS CRAMER PRODUCTOS AROMÁTICOS S.A. C.I."/>
    <x v="0"/>
    <s v="Jefatura"/>
    <s v="Operativa"/>
    <s v="6001"/>
    <n v="45.6"/>
    <s v="45-54"/>
    <n v="21"/>
    <s v="Más de 10 años"/>
    <n v="0.3"/>
    <n v="3700000"/>
    <b v="1"/>
    <s v="Enzo Rodrigo Robbiano Muñoz"/>
    <s v="Jefatura"/>
    <n v="28"/>
    <n v="2099357"/>
    <n v="1772500"/>
    <n v="58782000"/>
    <n v="1299418"/>
    <s v="Muy Alto"/>
    <n v="0.61899999999999999"/>
    <s v="Inequitativa"/>
    <n v="3700000"/>
    <n v="9"/>
    <n v="0"/>
    <n v="0"/>
  </r>
  <r>
    <n v="9452"/>
    <s v="16914234-3"/>
    <s v="Cynthia Andrea Schurter Guajardo"/>
    <s v="F"/>
    <x v="2"/>
    <n v="450"/>
    <s v="Fabricación Y Envasado Mezclas Polvos"/>
    <s v="CARLOS CRAMER PRODUCTOS AROMÁTICOS S.A. C.I."/>
    <x v="0"/>
    <s v="Jefatura"/>
    <s v="Operativa"/>
    <s v="6005"/>
    <n v="36.6"/>
    <s v="35-44"/>
    <n v="0.5"/>
    <s v="Menos de 1 año"/>
    <n v="0.3"/>
    <n v="1127000"/>
    <b v="0"/>
    <s v="Manuel Alejandro Gamboa Ramirez"/>
    <s v="Junior"/>
    <n v="46"/>
    <n v="695717"/>
    <n v="630000"/>
    <n v="32003000"/>
    <n v="202644"/>
    <s v="Muy Alto"/>
    <n v="0.29099999999999998"/>
    <s v="Moderada"/>
    <n v="1127000"/>
    <n v="5"/>
    <n v="0"/>
    <n v="0"/>
  </r>
  <r>
    <n v="9223"/>
    <s v="21889457-7"/>
    <s v="Fernando Ignacio Ramos Velásquez"/>
    <s v="M"/>
    <x v="22"/>
    <n v="477"/>
    <s v="Transporte"/>
    <s v="Servicios De Producción Y Logística Ccpa Ltda."/>
    <x v="0"/>
    <s v="Jefatura"/>
    <s v="Operativa"/>
    <s v="6205"/>
    <n v="20"/>
    <s v="18-24"/>
    <n v="0.5"/>
    <s v="Menos de 1 año"/>
    <n v="0.1"/>
    <n v="550000"/>
    <b v="0"/>
    <s v="Lucio Borquez Muñoz"/>
    <s v="Junior"/>
    <n v="11"/>
    <n v="907636"/>
    <n v="1000000"/>
    <n v="9984000"/>
    <n v="255236"/>
    <s v="Muy Bajo"/>
    <n v="0.28100000000000003"/>
    <s v="Moderada"/>
    <n v="550000"/>
    <n v="1"/>
    <n v="0"/>
    <n v="0"/>
  </r>
  <r>
    <n v="11135"/>
    <s v="20060642-6"/>
    <s v="Isaac Leonardo Llanos Lobos"/>
    <s v="M"/>
    <x v="3"/>
    <n v="418"/>
    <s v="Desarrollo Sabores General"/>
    <s v="CARLOS CRAMER PRODUCTOS AROMÁTICOS S.A. C.I."/>
    <x v="3"/>
    <s v="Jefatura"/>
    <s v="Operativa"/>
    <s v="2001"/>
    <n v="26.2"/>
    <s v="25-34"/>
    <n v="0"/>
    <s v="Menos de 1 año"/>
    <n v="0"/>
    <n v="655000"/>
    <b v="0"/>
    <s v="Luis Alfredo Castillo Contreras"/>
    <s v="Junior"/>
    <n v="21"/>
    <n v="1745714"/>
    <n v="1260000"/>
    <n v="36660000"/>
    <n v="1168327"/>
    <s v="Muy Bajo"/>
    <n v="0.66900000000000004"/>
    <s v="Inequitativa"/>
    <n v="655000"/>
    <n v="2"/>
    <n v="0"/>
    <n v="0"/>
  </r>
  <r>
    <n v="4194"/>
    <s v="10706013-8"/>
    <s v="Francisco Alejandro Soto Nuñez"/>
    <s v="M"/>
    <x v="0"/>
    <n v="450"/>
    <s v="Fabricación Y Envasado Mezclas Polvos"/>
    <s v="CARLOS CRAMER PRODUCTOS AROMÁTICOS S.A. C.I."/>
    <x v="0"/>
    <s v="Jefatura"/>
    <s v="Operativa"/>
    <s v="6005"/>
    <n v="52.5"/>
    <s v="45-54"/>
    <n v="4.5"/>
    <s v="3-5 años"/>
    <n v="0.3"/>
    <n v="750000"/>
    <b v="0"/>
    <s v="Manuel Alejandro Gamboa Ramirez"/>
    <s v="Intermedio"/>
    <n v="46"/>
    <n v="695717"/>
    <n v="630000"/>
    <n v="32003000"/>
    <n v="202644"/>
    <s v="Alto"/>
    <n v="0.29099999999999998"/>
    <s v="Moderada"/>
    <n v="750000"/>
    <n v="4"/>
    <n v="0"/>
    <n v="0"/>
  </r>
  <r>
    <n v="8825"/>
    <s v="18794618-2"/>
    <s v="Alfredo Tomás Galán Salgado"/>
    <s v="M"/>
    <x v="23"/>
    <n v="460"/>
    <s v="Mantención"/>
    <s v="CARLOS CRAMER PRODUCTOS AROMÁTICOS S.A. C.I."/>
    <x v="0"/>
    <s v="Jefatura"/>
    <s v="Operativa"/>
    <s v="6102"/>
    <n v="31.3"/>
    <s v="25-34"/>
    <n v="0.8"/>
    <s v="Menos de 1 año"/>
    <n v="0.2"/>
    <n v="1260000"/>
    <b v="0"/>
    <s v="Rodrigo Alejandro Vivanco Orellana"/>
    <s v="Junior"/>
    <n v="13"/>
    <n v="1199702"/>
    <n v="1150000"/>
    <n v="15596124"/>
    <n v="204535"/>
    <s v="Alto"/>
    <n v="0.17"/>
    <s v="Equitativa"/>
    <n v="1260000"/>
    <n v="6"/>
    <n v="0"/>
    <n v="0"/>
  </r>
  <r>
    <n v="9222"/>
    <s v="16557510-5"/>
    <s v="Alfonso Alejandro Velásquez Vergara"/>
    <s v="M"/>
    <x v="24"/>
    <n v="474"/>
    <s v="Despacho"/>
    <s v="CARLOS CRAMER PRODUCTOS AROMÁTICOS S.A. C.I."/>
    <x v="0"/>
    <s v="Jefatura"/>
    <s v="Operativa"/>
    <s v="6204"/>
    <n v="38.200000000000003"/>
    <s v="35-44"/>
    <n v="0.5"/>
    <s v="Menos de 1 año"/>
    <n v="0.3"/>
    <n v="550000"/>
    <b v="0"/>
    <s v="Juan Carlos Barrales Arias"/>
    <s v="Junior"/>
    <n v="23"/>
    <n v="742609"/>
    <n v="600000"/>
    <n v="17080000"/>
    <n v="292271"/>
    <s v="Muy Bajo"/>
    <n v="0.39400000000000002"/>
    <s v="Poco Equitativa"/>
    <n v="550000"/>
    <n v="1"/>
    <n v="0"/>
    <n v="0"/>
  </r>
  <r>
    <n v="4640"/>
    <s v="26998630-1"/>
    <s v="Emily Del Valle Leon Sanchez"/>
    <s v="F"/>
    <x v="25"/>
    <n v="489"/>
    <s v="Recursos Humanos"/>
    <s v="CARLOS CRAMER PRODUCTOS AROMÁTICOS S.A. C.I."/>
    <x v="1"/>
    <s v="Jefatura"/>
    <s v="Operativa"/>
    <s v="7202"/>
    <n v="30.8"/>
    <s v="25-34"/>
    <n v="4.4000000000000004"/>
    <s v="3-5 años"/>
    <n v="0.3"/>
    <n v="1500000"/>
    <b v="0"/>
    <s v="Lizeth García Ladrón De Guevara"/>
    <s v="Intermedio"/>
    <n v="9"/>
    <n v="1954889"/>
    <n v="1600000"/>
    <n v="17594000"/>
    <n v="966153"/>
    <s v="Muy Bajo"/>
    <n v="0.49399999999999999"/>
    <s v="Poco Equitativa"/>
    <n v="1500000"/>
    <n v="7"/>
    <n v="0"/>
    <n v="0"/>
  </r>
  <r>
    <n v="4199"/>
    <s v="10923963-1"/>
    <s v="Mariano Alfonso Villagra Soto"/>
    <s v="M"/>
    <x v="0"/>
    <n v="450"/>
    <s v="Fabricación Y Envasado Mezclas Polvos"/>
    <s v="CARLOS CRAMER PRODUCTOS AROMÁTICOS S.A. C.I."/>
    <x v="0"/>
    <s v="Jefatura"/>
    <s v="Operativa"/>
    <s v="6005"/>
    <n v="57.9"/>
    <s v="55-64"/>
    <n v="10.8"/>
    <s v="Más de 10 años"/>
    <n v="0.3"/>
    <n v="740000"/>
    <b v="0"/>
    <s v="Manuel Alejandro Gamboa Ramirez"/>
    <s v="Senior"/>
    <n v="46"/>
    <n v="695717"/>
    <n v="630000"/>
    <n v="32003000"/>
    <n v="202644"/>
    <s v="Alto"/>
    <n v="0.29099999999999998"/>
    <s v="Moderada"/>
    <n v="740000"/>
    <n v="4"/>
    <n v="0"/>
    <n v="0"/>
  </r>
  <r>
    <n v="5888"/>
    <s v="19420469-8"/>
    <s v="Gabriel Alejandro Pavez Silva"/>
    <s v="M"/>
    <x v="25"/>
    <n v="489"/>
    <s v="Recursos Humanos"/>
    <s v="CARLOS CRAMER PRODUCTOS AROMÁTICOS S.A. C.I."/>
    <x v="1"/>
    <s v="Jefatura"/>
    <s v="Operativa"/>
    <s v="7202"/>
    <n v="27.9"/>
    <s v="25-34"/>
    <n v="2"/>
    <s v="1-3 años"/>
    <n v="0.1"/>
    <n v="1350000"/>
    <b v="0"/>
    <s v="Lizeth García Ladrón De Guevara"/>
    <s v="Intermedio"/>
    <n v="9"/>
    <n v="1954889"/>
    <n v="1600000"/>
    <n v="17594000"/>
    <n v="966153"/>
    <s v="Muy Bajo"/>
    <n v="0.49399999999999999"/>
    <s v="Poco Equitativa"/>
    <n v="1150000"/>
    <n v="6"/>
    <n v="0"/>
    <n v="0"/>
  </r>
  <r>
    <n v="4273"/>
    <s v="13248367-1"/>
    <s v="Danny Ariel Villena Alvarez"/>
    <s v="M"/>
    <x v="2"/>
    <n v="450"/>
    <s v="Fabricación Y Envasado Mezclas Polvos"/>
    <s v="CARLOS CRAMER PRODUCTOS AROMÁTICOS S.A. C.I."/>
    <x v="0"/>
    <s v="Jefatura"/>
    <s v="Operativa"/>
    <s v="6005"/>
    <n v="48.6"/>
    <s v="45-54"/>
    <n v="11.8"/>
    <s v="Más de 10 años"/>
    <n v="0.3"/>
    <n v="1130000"/>
    <b v="0"/>
    <s v="Manuel Alejandro Gamboa Ramirez"/>
    <s v="Senior"/>
    <n v="46"/>
    <n v="695717"/>
    <n v="630000"/>
    <n v="32003000"/>
    <n v="202644"/>
    <s v="Muy Alto"/>
    <n v="0.29099999999999998"/>
    <s v="Moderada"/>
    <n v="1130000"/>
    <n v="6"/>
    <n v="0"/>
    <n v="0"/>
  </r>
  <r>
    <n v="8693"/>
    <s v="26210046-4"/>
    <s v="Rudys Amalia Martínez "/>
    <s v="F"/>
    <x v="26"/>
    <n v="473"/>
    <s v="Compras Nacionales"/>
    <s v="CARLOS CRAMER PRODUCTOS AROMÁTICOS S.A. C.I."/>
    <x v="1"/>
    <s v="Jefatura"/>
    <s v="Operativa"/>
    <s v="6202"/>
    <n v="33.200000000000003"/>
    <s v="25-34"/>
    <n v="0.8"/>
    <s v="Menos de 1 año"/>
    <n v="0.3"/>
    <n v="2914000"/>
    <b v="0"/>
    <s v="Fernando Enrique Escala Granzow"/>
    <s v="Junior"/>
    <n v="2"/>
    <n v="2507000"/>
    <n v="2507000"/>
    <n v="5014000"/>
    <n v="575585"/>
    <s v="Alto"/>
    <n v="0.23"/>
    <s v="Equitativa"/>
    <n v="2914000"/>
    <n v="9"/>
    <n v="0"/>
    <n v="0"/>
  </r>
  <r>
    <n v="4827"/>
    <s v="19792744-5"/>
    <s v="Javiera Valentina Abarca Riveros"/>
    <s v="F"/>
    <x v="3"/>
    <n v="421"/>
    <s v="Desarrollo Sabores Dulces"/>
    <s v="CARLOS CRAMER PRODUCTOS AROMÁTICOS S.A. C.I."/>
    <x v="3"/>
    <s v="Jefatura"/>
    <s v="Operativa"/>
    <s v="2002"/>
    <n v="27.6"/>
    <s v="25-34"/>
    <n v="3.3"/>
    <s v="3-5 años"/>
    <n v="0.3"/>
    <n v="780000"/>
    <b v="0"/>
    <s v="Diana Constanza Cortes Sepulveda"/>
    <s v="Intermedio"/>
    <n v="10"/>
    <n v="1204500"/>
    <n v="780000"/>
    <n v="12045000"/>
    <n v="1001961"/>
    <s v="Muy Bajo"/>
    <n v="0.83199999999999996"/>
    <s v="Inequitativa"/>
    <n v="780000"/>
    <n v="4"/>
    <n v="0"/>
    <n v="0"/>
  </r>
  <r>
    <n v="10343"/>
    <s v="21063481-9"/>
    <s v="Kiara De Las Mercedes Maldonado Vega"/>
    <s v="F"/>
    <x v="3"/>
    <n v="423"/>
    <s v="Desarrollo Sabores Salados"/>
    <s v="CARLOS CRAMER PRODUCTOS AROMÁTICOS S.A. C.I."/>
    <x v="3"/>
    <s v="Jefatura"/>
    <s v="Operativa"/>
    <s v="2004"/>
    <n v="23.1"/>
    <s v="18-24"/>
    <n v="0.2"/>
    <s v="Menos de 1 año"/>
    <n v="0.1"/>
    <n v="655000"/>
    <b v="0"/>
    <s v="Constanza Macchiavello Luna"/>
    <s v="Junior"/>
    <n v="17"/>
    <n v="1593941"/>
    <n v="945000"/>
    <n v="27097000"/>
    <n v="1495711"/>
    <s v="Muy Bajo"/>
    <n v="0.93799999999999994"/>
    <s v="Inequitativa"/>
    <n v="610000"/>
    <n v="2"/>
    <n v="0"/>
    <n v="0"/>
  </r>
  <r>
    <n v="4257"/>
    <s v="26927040-3"/>
    <s v="Maria Veronica Finol Morles"/>
    <s v="F"/>
    <x v="3"/>
    <n v="421"/>
    <s v="Desarrollo Sabores Dulces"/>
    <s v="CARLOS CRAMER PRODUCTOS AROMÁTICOS S.A. C.I."/>
    <x v="3"/>
    <s v="Jefatura"/>
    <s v="Operativa"/>
    <s v="2002"/>
    <n v="35.1"/>
    <s v="35-44"/>
    <n v="6"/>
    <s v="5-10 años"/>
    <n v="0.1"/>
    <n v="826000"/>
    <b v="0"/>
    <s v="Diana Constanza Cortes Sepulveda"/>
    <s v="Senior"/>
    <n v="10"/>
    <n v="1204500"/>
    <n v="780000"/>
    <n v="12045000"/>
    <n v="1001961"/>
    <s v="Muy Bajo"/>
    <n v="0.83199999999999996"/>
    <s v="Inequitativa"/>
    <n v="826000"/>
    <n v="4"/>
    <n v="0"/>
    <n v="0"/>
  </r>
  <r>
    <n v="11070"/>
    <s v="21381544-k"/>
    <s v="Cristina Alejandra Mariqueo Sanchez"/>
    <s v="F"/>
    <x v="4"/>
    <n v="458"/>
    <s v="Control De Calidad"/>
    <s v="CARLOS CRAMER PRODUCTOS AROMÁTICOS S.A. C.I."/>
    <x v="0"/>
    <s v="Jefatura"/>
    <s v="Operativa"/>
    <s v="6101"/>
    <n v="21.9"/>
    <s v="18-24"/>
    <n v="0"/>
    <s v="Menos de 1 año"/>
    <n v="0"/>
    <n v="655000"/>
    <b v="0"/>
    <s v="Carolina Caballeria Zavala"/>
    <s v="Junior"/>
    <n v="23"/>
    <n v="1033826"/>
    <n v="772000"/>
    <n v="23778000"/>
    <n v="661324"/>
    <s v="Muy Bajo"/>
    <n v="0.64"/>
    <s v="Inequitativa"/>
    <n v="655000"/>
    <n v="2"/>
    <n v="0"/>
    <n v="0"/>
  </r>
  <r>
    <n v="5330"/>
    <s v="26954249-7"/>
    <s v="Maria Gabriela Garcia Sivada"/>
    <s v="F"/>
    <x v="3"/>
    <n v="421"/>
    <s v="Desarrollo Sabores Dulces"/>
    <s v="CARLOS CRAMER PRODUCTOS AROMÁTICOS S.A. C.I."/>
    <x v="3"/>
    <s v="Jefatura"/>
    <s v="Operativa"/>
    <s v="2002"/>
    <n v="29.8"/>
    <s v="25-34"/>
    <n v="2.2999999999999998"/>
    <s v="1-3 años"/>
    <n v="0.1"/>
    <n v="780000"/>
    <b v="0"/>
    <s v="Diana Constanza Cortes Sepulveda"/>
    <s v="Intermedio"/>
    <n v="10"/>
    <n v="1204500"/>
    <n v="780000"/>
    <n v="12045000"/>
    <n v="1001961"/>
    <s v="Muy Bajo"/>
    <n v="0.83199999999999996"/>
    <s v="Inequitativa"/>
    <n v="750000"/>
    <n v="4"/>
    <n v="0"/>
    <n v="0"/>
  </r>
  <r>
    <n v="4612"/>
    <s v="26362125-5"/>
    <s v="Humberto Jose Seijas Toro"/>
    <s v="M"/>
    <x v="27"/>
    <n v="444"/>
    <s v="Administración Gral De Producción"/>
    <s v="CARLOS CRAMER PRODUCTOS AROMÁTICOS S.A. C.I."/>
    <x v="0"/>
    <s v="Jefatura"/>
    <s v="Operativa"/>
    <s v="6001"/>
    <n v="26.6"/>
    <s v="25-34"/>
    <n v="6.7"/>
    <s v="5-10 años"/>
    <n v="0.1"/>
    <n v="860000"/>
    <b v="0"/>
    <s v="Luis Rodrigo Miño Medina"/>
    <s v="Senior"/>
    <n v="28"/>
    <n v="2099357"/>
    <n v="1772500"/>
    <n v="58782000"/>
    <n v="1299418"/>
    <s v="Muy Bajo"/>
    <n v="0.61899999999999999"/>
    <s v="Inequitativa"/>
    <n v="860000"/>
    <n v="5"/>
    <n v="0"/>
    <n v="0"/>
  </r>
  <r>
    <n v="4368"/>
    <s v="16084165-6"/>
    <s v="Julio Florencio Puen Huaiquipan"/>
    <s v="M"/>
    <x v="3"/>
    <n v="421"/>
    <s v="Desarrollo Sabores Dulces"/>
    <s v="CARLOS CRAMER PRODUCTOS AROMÁTICOS S.A. C.I."/>
    <x v="3"/>
    <s v="Jefatura"/>
    <s v="Operativa"/>
    <s v="2002"/>
    <n v="40.200000000000003"/>
    <s v="35-44"/>
    <n v="10.3"/>
    <s v="Más de 10 años"/>
    <n v="0.3"/>
    <n v="826000"/>
    <b v="0"/>
    <s v="Diana Constanza Cortes Sepulveda"/>
    <s v="Senior"/>
    <n v="10"/>
    <n v="1204500"/>
    <n v="780000"/>
    <n v="12045000"/>
    <n v="1001961"/>
    <s v="Muy Bajo"/>
    <n v="0.83199999999999996"/>
    <s v="Inequitativa"/>
    <n v="826000"/>
    <n v="5"/>
    <n v="0"/>
    <n v="0"/>
  </r>
  <r>
    <n v="4603"/>
    <s v="26070020-0"/>
    <s v="Luis Alberto Gomez Ramirez"/>
    <s v="M"/>
    <x v="2"/>
    <n v="446"/>
    <s v="Fabricación Y Envasado De Esencias"/>
    <s v="CARLOS CRAMER PRODUCTOS AROMÁTICOS S.A. C.I."/>
    <x v="0"/>
    <s v="Jefatura"/>
    <s v="Operativa"/>
    <s v="6003"/>
    <n v="40"/>
    <s v="35-44"/>
    <n v="7.3"/>
    <s v="5-10 años"/>
    <n v="0.3"/>
    <n v="1075000"/>
    <b v="0"/>
    <s v="Nelsy Ariany Seijas Naranjo"/>
    <s v="Senior"/>
    <n v="39"/>
    <n v="816692"/>
    <n v="740000"/>
    <n v="31851000"/>
    <n v="304538"/>
    <s v="Muy Alto"/>
    <n v="0.373"/>
    <s v="Poco Equitativa"/>
    <n v="1075000"/>
    <n v="5"/>
    <n v="0"/>
    <n v="0"/>
  </r>
  <r>
    <n v="4728"/>
    <s v="19292232-1"/>
    <s v="Francisca Constanza Alarcon Madariaga"/>
    <s v="F"/>
    <x v="3"/>
    <n v="422"/>
    <s v="Desarrollo Sabores Bebidas"/>
    <s v="CARLOS CRAMER PRODUCTOS AROMÁTICOS S.A. C.I."/>
    <x v="3"/>
    <s v="Jefatura"/>
    <s v="Operativa"/>
    <s v="2003"/>
    <n v="29.3"/>
    <s v="25-34"/>
    <n v="5.5"/>
    <s v="5-10 años"/>
    <n v="0.1"/>
    <n v="800000"/>
    <b v="0"/>
    <s v="Diana Constanza Cortes Sepulveda"/>
    <s v="Senior"/>
    <n v="9"/>
    <n v="1647778"/>
    <n v="750000"/>
    <n v="14830000"/>
    <n v="1799823"/>
    <s v="Muy Bajo"/>
    <n v="1.0920000000000001"/>
    <s v="Inequitativa"/>
    <n v="787000"/>
    <n v="4"/>
    <n v="0"/>
    <n v="0"/>
  </r>
  <r>
    <n v="10475"/>
    <s v="21305810-k"/>
    <s v="Angelo Franco Cabrera Concha"/>
    <s v="M"/>
    <x v="0"/>
    <n v="450"/>
    <s v="Fabricación Y Envasado Mezclas Polvos"/>
    <s v="CARLOS CRAMER PRODUCTOS AROMÁTICOS S.A. C.I."/>
    <x v="0"/>
    <s v="Jefatura"/>
    <s v="Operativa"/>
    <s v="6005"/>
    <n v="22.2"/>
    <s v="18-24"/>
    <n v="0.1"/>
    <s v="Menos de 1 año"/>
    <n v="0.1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4308"/>
    <s v="14194403-7"/>
    <s v="Manuel Jesus Abarca Moreira"/>
    <s v="M"/>
    <x v="0"/>
    <n v="446"/>
    <s v="Fabricación Y Envasado De Esencias"/>
    <s v="CARLOS CRAMER PRODUCTOS AROMÁTICOS S.A. C.I."/>
    <x v="0"/>
    <s v="Jefatura"/>
    <s v="Operativa"/>
    <s v="6003"/>
    <n v="44.3"/>
    <s v="35-44"/>
    <n v="5.8"/>
    <s v="5-10 años"/>
    <n v="0.3"/>
    <n v="825000"/>
    <b v="0"/>
    <s v="Nelsy Ariany Seijas Naranjo"/>
    <s v="Senior"/>
    <n v="39"/>
    <n v="816692"/>
    <n v="740000"/>
    <n v="31851000"/>
    <n v="304538"/>
    <s v="Promedio"/>
    <n v="0.373"/>
    <s v="Poco Equitativa"/>
    <n v="825000"/>
    <n v="5"/>
    <n v="0"/>
    <n v="0"/>
  </r>
  <r>
    <n v="9320"/>
    <s v="15367808-1"/>
    <s v="Claudio Enrique Roa Manque"/>
    <s v="M"/>
    <x v="0"/>
    <n v="450"/>
    <s v="Fabricación Y Envasado Mezclas Polvos"/>
    <s v="CARLOS CRAMER PRODUCTOS AROMÁTICOS S.A. C.I."/>
    <x v="0"/>
    <s v="Jefatura"/>
    <s v="Operativa"/>
    <s v="6005"/>
    <n v="46.4"/>
    <s v="45-54"/>
    <n v="0.5"/>
    <s v="Menos de 1 año"/>
    <n v="0.3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4542"/>
    <s v="9252524-4"/>
    <s v="Victor Leonardo Acosta Alegria"/>
    <s v="M"/>
    <x v="28"/>
    <n v="444"/>
    <s v="Administración Gral De Producción"/>
    <s v="CARLOS CRAMER PRODUCTOS AROMÁTICOS S.A. C.I."/>
    <x v="0"/>
    <s v="Jefatura"/>
    <s v="Operativa"/>
    <s v="6001"/>
    <n v="64.2"/>
    <s v="55-64"/>
    <n v="38.5"/>
    <s v="Más de 10 años"/>
    <n v="0.3"/>
    <n v="2000000"/>
    <b v="0"/>
    <s v="Luis Rodrigo Miño Medina"/>
    <s v="Senior"/>
    <n v="28"/>
    <n v="2099357"/>
    <n v="1772500"/>
    <n v="58782000"/>
    <n v="1299418"/>
    <s v="Promedio"/>
    <n v="0.61899999999999999"/>
    <s v="Inequitativa"/>
    <n v="2000000"/>
    <n v="6"/>
    <n v="0"/>
    <n v="0"/>
  </r>
  <r>
    <n v="4834"/>
    <s v="20162645-5"/>
    <s v="Daniel Elias Adonis Adones"/>
    <s v="M"/>
    <x v="3"/>
    <n v="429"/>
    <s v="Muestras Sabores"/>
    <s v="CARLOS CRAMER PRODUCTOS AROMÁTICOS S.A. C.I."/>
    <x v="3"/>
    <s v="Jefatura"/>
    <s v="Operativa"/>
    <s v="2011"/>
    <n v="25.7"/>
    <s v="25-34"/>
    <n v="3.2"/>
    <s v="3-5 años"/>
    <n v="0.1"/>
    <n v="720000"/>
    <b v="0"/>
    <s v="Ivan Alberto Cardenas "/>
    <s v="Intermedio"/>
    <n v="6"/>
    <n v="1123667"/>
    <n v="842000"/>
    <n v="6742000"/>
    <n v="803775"/>
    <s v="Muy Bajo"/>
    <n v="0.71499999999999997"/>
    <s v="Inequitativa"/>
    <n v="682000"/>
    <n v="4"/>
    <n v="0"/>
    <n v="0"/>
  </r>
  <r>
    <n v="9221"/>
    <s v="13280220-3"/>
    <s v="Ricardo Javier Millanao Millanao"/>
    <s v="M"/>
    <x v="24"/>
    <n v="474"/>
    <s v="Despacho"/>
    <s v="CARLOS CRAMER PRODUCTOS AROMÁTICOS S.A. C.I."/>
    <x v="0"/>
    <s v="Jefatura"/>
    <s v="Operativa"/>
    <s v="6204"/>
    <n v="47.9"/>
    <s v="45-54"/>
    <n v="0.5"/>
    <s v="Menos de 1 año"/>
    <n v="0.3"/>
    <n v="550000"/>
    <b v="0"/>
    <s v="Juan Carlos Barrales Arias"/>
    <s v="Junior"/>
    <n v="23"/>
    <n v="742609"/>
    <n v="600000"/>
    <n v="17080000"/>
    <n v="292271"/>
    <s v="Muy Bajo"/>
    <n v="0.39400000000000002"/>
    <s v="Poco Equitativa"/>
    <n v="550000"/>
    <n v="1"/>
    <n v="0"/>
    <n v="0"/>
  </r>
  <r>
    <n v="4744"/>
    <s v="25540007-k"/>
    <s v="Heinstein Wrower Barrera Contreras"/>
    <s v="M"/>
    <x v="2"/>
    <n v="446"/>
    <s v="Fabricación Y Envasado De Esencias"/>
    <s v="CARLOS CRAMER PRODUCTOS AROMÁTICOS S.A. C.I."/>
    <x v="0"/>
    <s v="Jefatura"/>
    <s v="Operativa"/>
    <s v="6003"/>
    <n v="38.200000000000003"/>
    <s v="35-44"/>
    <n v="3.7"/>
    <s v="3-5 años"/>
    <n v="0.3"/>
    <n v="1450000"/>
    <b v="0"/>
    <s v="Nelsy Ariany Seijas Naranjo"/>
    <s v="Intermedio"/>
    <n v="39"/>
    <n v="816692"/>
    <n v="740000"/>
    <n v="31851000"/>
    <n v="304538"/>
    <s v="Muy Alto"/>
    <n v="0.373"/>
    <s v="Poco Equitativa"/>
    <n v="1450000"/>
    <n v="6"/>
    <n v="0"/>
    <n v="0"/>
  </r>
  <r>
    <n v="4573"/>
    <s v="20729014-9"/>
    <s v="Javier Alonso Alarcon Andrade"/>
    <s v="M"/>
    <x v="24"/>
    <n v="474"/>
    <s v="Despacho"/>
    <s v="CARLOS CRAMER PRODUCTOS AROMÁTICOS S.A. C.I."/>
    <x v="0"/>
    <s v="Jefatura"/>
    <s v="Operativa"/>
    <s v="6204"/>
    <n v="24.3"/>
    <s v="18-24"/>
    <n v="4.0999999999999996"/>
    <s v="3-5 años"/>
    <n v="0.3"/>
    <n v="740000"/>
    <b v="0"/>
    <s v="Juan Carlos Barrales Arias"/>
    <s v="Intermedio"/>
    <n v="23"/>
    <n v="742609"/>
    <n v="600000"/>
    <n v="17080000"/>
    <n v="292271"/>
    <s v="Promedio"/>
    <n v="0.39400000000000002"/>
    <s v="Poco Equitativa"/>
    <n v="740000"/>
    <n v="4"/>
    <n v="0"/>
    <n v="0"/>
  </r>
  <r>
    <n v="4234"/>
    <s v="12474187-4"/>
    <s v="Luis Andres Barrera Orellana"/>
    <s v="M"/>
    <x v="0"/>
    <n v="446"/>
    <s v="Fabricación Y Envasado De Esencias"/>
    <s v="CARLOS CRAMER PRODUCTOS AROMÁTICOS S.A. C.I."/>
    <x v="0"/>
    <s v="Jefatura"/>
    <s v="Operativa"/>
    <s v="6003"/>
    <n v="51.8"/>
    <s v="45-54"/>
    <n v="8.6999999999999993"/>
    <s v="5-10 años"/>
    <n v="0.3"/>
    <n v="730000"/>
    <b v="0"/>
    <s v="Nelsy Ariany Seijas Naranjo"/>
    <s v="Senior"/>
    <n v="39"/>
    <n v="816692"/>
    <n v="740000"/>
    <n v="31851000"/>
    <n v="304538"/>
    <s v="Bajo"/>
    <n v="0.373"/>
    <s v="Poco Equitativa"/>
    <n v="730000"/>
    <n v="4"/>
    <n v="0"/>
    <n v="0"/>
  </r>
  <r>
    <n v="10772"/>
    <s v="13297738-0"/>
    <s v="Carlos Cristian Riquelme Cabrera"/>
    <s v="M"/>
    <x v="4"/>
    <n v="458"/>
    <s v="Control De Calidad"/>
    <s v="CARLOS CRAMER PRODUCTOS AROMÁTICOS S.A. C.I."/>
    <x v="0"/>
    <s v="Jefatura"/>
    <s v="Operativa"/>
    <s v="6101"/>
    <n v="47.8"/>
    <s v="45-54"/>
    <n v="0.1"/>
    <s v="Menos de 1 año"/>
    <n v="0"/>
    <n v="655000"/>
    <b v="0"/>
    <s v="Carolina Caballeria Zavala"/>
    <s v="Junior"/>
    <n v="23"/>
    <n v="1033826"/>
    <n v="772000"/>
    <n v="23778000"/>
    <n v="661324"/>
    <s v="Muy Bajo"/>
    <n v="0.64"/>
    <s v="Inequitativa"/>
    <n v="655000"/>
    <n v="2"/>
    <n v="0"/>
    <n v="0"/>
  </r>
  <r>
    <n v="7606"/>
    <s v="15334589-9"/>
    <s v="Alejandro Antonio Alvarez Cancino"/>
    <s v="M"/>
    <x v="9"/>
    <n v="425"/>
    <s v="Ventas Sabores"/>
    <s v="CARLOS CRAMER PRODUCTOS AROMÁTICOS S.A. C.I."/>
    <x v="3"/>
    <s v="Jefatura"/>
    <s v="Operativa"/>
    <s v="2005"/>
    <n v="41.3"/>
    <s v="35-44"/>
    <n v="1.2"/>
    <s v="1-3 años"/>
    <n v="0.3"/>
    <n v="3500000"/>
    <b v="0"/>
    <s v="Andrea Schwartz Greve"/>
    <s v="Junior"/>
    <n v="6"/>
    <n v="3616667"/>
    <n v="3325000"/>
    <n v="21700000"/>
    <n v="811583"/>
    <s v="Promedio"/>
    <n v="0.224"/>
    <s v="Equitativa"/>
    <n v="3500000"/>
    <n v="10"/>
    <n v="0"/>
    <n v="0"/>
  </r>
  <r>
    <n v="4169"/>
    <s v="8800058-7"/>
    <s v="Mirta Rosa Beroiza Sandoval"/>
    <s v="F"/>
    <x v="0"/>
    <n v="446"/>
    <s v="Fabricación Y Envasado De Esencias"/>
    <s v="CARLOS CRAMER PRODUCTOS AROMÁTICOS S.A. C.I."/>
    <x v="0"/>
    <s v="Jefatura"/>
    <s v="Operativa"/>
    <s v="6003"/>
    <n v="62.4"/>
    <s v="55-64"/>
    <n v="9.9"/>
    <s v="5-10 años"/>
    <n v="0.3"/>
    <n v="740000"/>
    <b v="0"/>
    <s v="Nelsy Ariany Seijas Naranjo"/>
    <s v="Senior"/>
    <n v="39"/>
    <n v="816692"/>
    <n v="740000"/>
    <n v="31851000"/>
    <n v="304538"/>
    <s v="Bajo"/>
    <n v="0.373"/>
    <s v="Poco Equitativa"/>
    <n v="740000"/>
    <n v="4"/>
    <n v="0"/>
    <n v="0"/>
  </r>
  <r>
    <n v="4362"/>
    <s v="16018852-9"/>
    <s v="Fernanda Cecilia Amiama Villablanca"/>
    <s v="F"/>
    <x v="29"/>
    <n v="432"/>
    <s v="Desarrollo Fragancias"/>
    <s v="CARLOS CRAMER PRODUCTOS AROMÁTICOS S.A. C.I."/>
    <x v="2"/>
    <s v="Jefatura"/>
    <s v="Operativa"/>
    <s v="3001"/>
    <n v="39.9"/>
    <s v="35-44"/>
    <n v="10.8"/>
    <s v="Más de 10 años"/>
    <n v="0.3"/>
    <n v="4300000"/>
    <b v="1"/>
    <s v="Karen Paz Henriquez Escobedo"/>
    <s v="Jefatura"/>
    <n v="24"/>
    <n v="1669438"/>
    <n v="1235000"/>
    <n v="40066500"/>
    <n v="1193862"/>
    <s v="Muy Alto"/>
    <n v="0.71499999999999997"/>
    <s v="Inequitativa"/>
    <n v="4300000"/>
    <n v="10"/>
    <n v="0"/>
    <n v="0"/>
  </r>
  <r>
    <n v="4643"/>
    <s v="27093522-2"/>
    <s v="Franklin Ramon Boscan Petit"/>
    <s v="M"/>
    <x v="0"/>
    <n v="446"/>
    <s v="Fabricación Y Envasado De Esencias"/>
    <s v="CARLOS CRAMER PRODUCTOS AROMÁTICOS S.A. C.I."/>
    <x v="0"/>
    <s v="Jefatura"/>
    <s v="Operativa"/>
    <s v="6003"/>
    <n v="43.1"/>
    <s v="35-44"/>
    <n v="5.5"/>
    <s v="5-10 años"/>
    <n v="0.3"/>
    <n v="795000"/>
    <b v="0"/>
    <s v="Nelsy Ariany Seijas Naranjo"/>
    <s v="Senior"/>
    <n v="39"/>
    <n v="816692"/>
    <n v="740000"/>
    <n v="31851000"/>
    <n v="304538"/>
    <s v="Promedio"/>
    <n v="0.373"/>
    <s v="Poco Equitativa"/>
    <n v="795000"/>
    <n v="4"/>
    <n v="0"/>
    <n v="0"/>
  </r>
  <r>
    <n v="7473"/>
    <s v="21849441-2"/>
    <s v="Peter Benjamín Anabalón León"/>
    <s v="M"/>
    <x v="3"/>
    <n v="418"/>
    <s v="Desarrollo Sabores General"/>
    <s v="CARLOS CRAMER PRODUCTOS AROMÁTICOS S.A. C.I."/>
    <x v="3"/>
    <s v="Jefatura"/>
    <s v="Operativa"/>
    <s v="2001"/>
    <n v="20.100000000000001"/>
    <s v="18-24"/>
    <n v="1.3"/>
    <s v="1-3 años"/>
    <n v="0.3"/>
    <n v="630000"/>
    <b v="0"/>
    <s v="Luis Alfredo Castillo Contreras"/>
    <s v="Junior"/>
    <n v="21"/>
    <n v="1745714"/>
    <n v="1260000"/>
    <n v="36660000"/>
    <n v="1168327"/>
    <s v="Muy Bajo"/>
    <n v="0.66900000000000004"/>
    <s v="Inequitativa"/>
    <n v="630000"/>
    <n v="4"/>
    <n v="0"/>
    <n v="0"/>
  </r>
  <r>
    <n v="4231"/>
    <s v="12314132-6"/>
    <s v="Richard Agustin Bustamante Castro"/>
    <s v="M"/>
    <x v="0"/>
    <n v="446"/>
    <s v="Fabricación Y Envasado De Esencias"/>
    <s v="CARLOS CRAMER PRODUCTOS AROMÁTICOS S.A. C.I."/>
    <x v="0"/>
    <s v="Jefatura"/>
    <s v="Operativa"/>
    <s v="6003"/>
    <n v="55.1"/>
    <s v="55-64"/>
    <n v="8.1"/>
    <s v="5-10 años"/>
    <n v="0.3"/>
    <n v="970000"/>
    <b v="0"/>
    <s v="Nelsy Ariany Seijas Naranjo"/>
    <s v="Senior"/>
    <n v="39"/>
    <n v="816692"/>
    <n v="740000"/>
    <n v="31851000"/>
    <n v="304538"/>
    <s v="Alto"/>
    <n v="0.373"/>
    <s v="Poco Equitativa"/>
    <n v="970000"/>
    <n v="5"/>
    <n v="0"/>
    <n v="0"/>
  </r>
  <r>
    <n v="8202"/>
    <s v="21728075-3"/>
    <s v="Estrella Araceli Andrada Pelaitay"/>
    <s v="F"/>
    <x v="3"/>
    <n v="418"/>
    <s v="Desarrollo Sabores General"/>
    <s v="CARLOS CRAMER PRODUCTOS AROMÁTICOS S.A. C.I."/>
    <x v="3"/>
    <s v="Jefatura"/>
    <s v="Operativa"/>
    <s v="2001"/>
    <n v="27.3"/>
    <s v="25-34"/>
    <n v="1"/>
    <s v="1-3 años"/>
    <n v="0.1"/>
    <n v="673000"/>
    <b v="0"/>
    <s v="Luis Alfredo Castillo Contreras"/>
    <s v="Junior"/>
    <n v="21"/>
    <n v="1745714"/>
    <n v="1260000"/>
    <n v="36660000"/>
    <n v="1168327"/>
    <s v="Muy Bajo"/>
    <n v="0.66900000000000004"/>
    <s v="Inequitativa"/>
    <n v="630000"/>
    <n v="4"/>
    <n v="0"/>
    <n v="0"/>
  </r>
  <r>
    <n v="6845"/>
    <s v="20118367-7"/>
    <s v="Benjamín Sebastián Bustos Flores"/>
    <s v="M"/>
    <x v="0"/>
    <n v="446"/>
    <s v="Fabricación Y Envasado De Esencias"/>
    <s v="CARLOS CRAMER PRODUCTOS AROMÁTICOS S.A. C.I."/>
    <x v="0"/>
    <s v="Jefatura"/>
    <s v="Operativa"/>
    <s v="6003"/>
    <n v="26.6"/>
    <s v="25-34"/>
    <n v="1.6"/>
    <s v="1-3 años"/>
    <n v="0.1"/>
    <n v="620000"/>
    <b v="0"/>
    <s v="Nelsy Ariany Seijas Naranjo"/>
    <s v="Junior"/>
    <n v="39"/>
    <n v="816692"/>
    <n v="740000"/>
    <n v="31851000"/>
    <n v="304538"/>
    <s v="Muy Bajo"/>
    <n v="0.373"/>
    <s v="Poco Equitativa"/>
    <n v="620000"/>
    <n v="3"/>
    <n v="0"/>
    <n v="0"/>
  </r>
  <r>
    <n v="5494"/>
    <s v="19475653-4"/>
    <s v="Nicolás Antúnez Monge"/>
    <s v="M"/>
    <x v="30"/>
    <n v="436"/>
    <s v="Ventas Fragancias"/>
    <s v="CARLOS CRAMER PRODUCTOS AROMÁTICOS S.A. C.I."/>
    <x v="2"/>
    <s v="Jefatura"/>
    <s v="Operativa"/>
    <s v="3002"/>
    <n v="29"/>
    <s v="25-34"/>
    <n v="2.2000000000000002"/>
    <s v="1-3 años"/>
    <n v="0.3"/>
    <n v="2500000"/>
    <b v="0"/>
    <s v="Michel Patricio Ulloa Bozo"/>
    <s v="Intermedio"/>
    <n v="7"/>
    <n v="3018571"/>
    <n v="2500000"/>
    <n v="21130000"/>
    <n v="1251831"/>
    <s v="Bajo"/>
    <n v="0.41499999999999998"/>
    <s v="Poco Equitativa"/>
    <n v="2500000"/>
    <n v="8"/>
    <n v="0"/>
    <n v="0"/>
  </r>
  <r>
    <n v="4132"/>
    <s v="8672444-8"/>
    <s v="Rodrigo Del Rosario Carrasco Torres"/>
    <s v="M"/>
    <x v="0"/>
    <n v="446"/>
    <s v="Fabricación Y Envasado De Esencias"/>
    <s v="CARLOS CRAMER PRODUCTOS AROMÁTICOS S.A. C.I."/>
    <x v="0"/>
    <s v="Jefatura"/>
    <s v="Operativa"/>
    <s v="6003"/>
    <n v="63.4"/>
    <s v="55-64"/>
    <n v="31.4"/>
    <s v="Más de 10 años"/>
    <n v="0.3"/>
    <n v="1245000"/>
    <b v="0"/>
    <s v="Nelsy Ariany Seijas Naranjo"/>
    <s v="Senior"/>
    <n v="39"/>
    <n v="816692"/>
    <n v="740000"/>
    <n v="31851000"/>
    <n v="304538"/>
    <s v="Muy Alto"/>
    <n v="0.373"/>
    <s v="Poco Equitativa"/>
    <n v="1245000"/>
    <n v="5"/>
    <n v="0"/>
    <n v="0"/>
  </r>
  <r>
    <n v="10805"/>
    <s v="17780630-7"/>
    <s v="Melanie Alejandra Sandoval Herrera"/>
    <s v="F"/>
    <x v="4"/>
    <n v="458"/>
    <s v="Control De Calidad"/>
    <s v="CARLOS CRAMER PRODUCTOS AROMÁTICOS S.A. C.I."/>
    <x v="0"/>
    <s v="Jefatura"/>
    <s v="Operativa"/>
    <s v="6101"/>
    <n v="34.4"/>
    <s v="25-34"/>
    <n v="0.1"/>
    <s v="Menos de 1 año"/>
    <n v="0"/>
    <n v="655000"/>
    <b v="0"/>
    <s v="Carolina Caballeria Zavala"/>
    <s v="Junior"/>
    <n v="23"/>
    <n v="1033826"/>
    <n v="772000"/>
    <n v="23778000"/>
    <n v="661324"/>
    <s v="Muy Bajo"/>
    <n v="0.64"/>
    <s v="Inequitativa"/>
    <n v="655000"/>
    <n v="2"/>
    <n v="0"/>
    <n v="0"/>
  </r>
  <r>
    <n v="4819"/>
    <s v="19211733-k"/>
    <s v="Alfredo Esteban Cofré Valles"/>
    <s v="M"/>
    <x v="0"/>
    <n v="446"/>
    <s v="Fabricación Y Envasado De Esencias"/>
    <s v="CARLOS CRAMER PRODUCTOS AROMÁTICOS S.A. C.I."/>
    <x v="0"/>
    <s v="Jefatura"/>
    <s v="Operativa"/>
    <s v="6003"/>
    <n v="29.8"/>
    <s v="25-34"/>
    <n v="3.3"/>
    <s v="3-5 años"/>
    <n v="0.3"/>
    <n v="750000"/>
    <b v="0"/>
    <s v="Nelsy Ariany Seijas Naranjo"/>
    <s v="Intermedio"/>
    <n v="39"/>
    <n v="816692"/>
    <n v="740000"/>
    <n v="31851000"/>
    <n v="304538"/>
    <s v="Bajo"/>
    <n v="0.373"/>
    <s v="Poco Equitativa"/>
    <n v="750000"/>
    <n v="4"/>
    <n v="0"/>
    <n v="0"/>
  </r>
  <r>
    <n v="4844"/>
    <s v="21530953-3"/>
    <s v="María Jesús Del Carmen Arellano Curi"/>
    <s v="F"/>
    <x v="3"/>
    <n v="423"/>
    <s v="Desarrollo Sabores Salados"/>
    <s v="CARLOS CRAMER PRODUCTOS AROMÁTICOS S.A. C.I."/>
    <x v="3"/>
    <s v="Jefatura"/>
    <s v="Operativa"/>
    <s v="2004"/>
    <n v="21.4"/>
    <s v="18-24"/>
    <n v="3.1"/>
    <s v="3-5 años"/>
    <n v="0.1"/>
    <n v="720000"/>
    <b v="0"/>
    <s v="Constanza Macchiavello Luna"/>
    <s v="Intermedio"/>
    <n v="17"/>
    <n v="1593941"/>
    <n v="945000"/>
    <n v="27097000"/>
    <n v="1495711"/>
    <s v="Muy Bajo"/>
    <n v="0.93799999999999994"/>
    <s v="Inequitativa"/>
    <n v="682000"/>
    <n v="4"/>
    <n v="0"/>
    <n v="0"/>
  </r>
  <r>
    <n v="4473"/>
    <s v="7773489-9"/>
    <s v="Angel Reynaldo Cristi Cortes"/>
    <s v="M"/>
    <x v="0"/>
    <n v="446"/>
    <s v="Fabricación Y Envasado De Esencias"/>
    <s v="CARLOS CRAMER PRODUCTOS AROMÁTICOS S.A. C.I."/>
    <x v="0"/>
    <s v="Jefatura"/>
    <s v="Operativa"/>
    <s v="6003"/>
    <n v="65.8"/>
    <s v="65+"/>
    <n v="38.1"/>
    <s v="Más de 10 años"/>
    <n v="0.3"/>
    <n v="1580000"/>
    <b v="0"/>
    <s v="Nelsy Ariany Seijas Naranjo"/>
    <s v="Senior"/>
    <n v="39"/>
    <n v="816692"/>
    <n v="740000"/>
    <n v="31851000"/>
    <n v="304538"/>
    <s v="Muy Alto"/>
    <n v="0.373"/>
    <s v="Poco Equitativa"/>
    <n v="1580000"/>
    <n v="5"/>
    <n v="0"/>
    <n v="0"/>
  </r>
  <r>
    <n v="4812"/>
    <s v="12634159-8"/>
    <s v="Rodrigo David Arenas Guerra"/>
    <s v="M"/>
    <x v="24"/>
    <n v="474"/>
    <s v="Despacho"/>
    <s v="CARLOS CRAMER PRODUCTOS AROMÁTICOS S.A. C.I."/>
    <x v="0"/>
    <s v="Jefatura"/>
    <s v="Operativa"/>
    <s v="6204"/>
    <n v="50.9"/>
    <s v="45-54"/>
    <n v="3.4"/>
    <s v="3-5 años"/>
    <n v="0.3"/>
    <n v="655000"/>
    <b v="0"/>
    <s v="Juan Carlos Barrales Arias"/>
    <s v="Intermedio"/>
    <n v="23"/>
    <n v="742609"/>
    <n v="600000"/>
    <n v="17080000"/>
    <n v="292271"/>
    <s v="Bajo"/>
    <n v="0.39400000000000002"/>
    <s v="Poco Equitativa"/>
    <n v="655000"/>
    <n v="3"/>
    <n v="0"/>
    <n v="0"/>
  </r>
  <r>
    <n v="9224"/>
    <s v="11837975-6"/>
    <s v="Sergio Vladimir Jerez Cea"/>
    <s v="M"/>
    <x v="0"/>
    <n v="446"/>
    <s v="Fabricación Y Envasado De Esencias"/>
    <s v="CARLOS CRAMER PRODUCTOS AROMÁTICOS S.A. C.I."/>
    <x v="0"/>
    <s v="Jefatura"/>
    <s v="Operativa"/>
    <s v="6003"/>
    <n v="54.1"/>
    <s v="45-54"/>
    <n v="0.5"/>
    <s v="Menos de 1 año"/>
    <n v="0.3"/>
    <n v="550000"/>
    <b v="0"/>
    <s v="Nelsy Ariany Seijas Naranjo"/>
    <s v="Junior"/>
    <n v="39"/>
    <n v="816692"/>
    <n v="740000"/>
    <n v="31851000"/>
    <n v="304538"/>
    <s v="Muy Bajo"/>
    <n v="0.373"/>
    <s v="Poco Equitativa"/>
    <n v="550000"/>
    <n v="1"/>
    <n v="0"/>
    <n v="0"/>
  </r>
  <r>
    <n v="4459"/>
    <s v="17488577-k"/>
    <s v="Jonathan Enrique Figueroa Lara"/>
    <s v="M"/>
    <x v="0"/>
    <n v="446"/>
    <s v="Fabricación Y Envasado De Esencias"/>
    <s v="CARLOS CRAMER PRODUCTOS AROMÁTICOS S.A. C.I."/>
    <x v="0"/>
    <s v="Jefatura"/>
    <s v="Operativa"/>
    <s v="6003"/>
    <n v="34.799999999999997"/>
    <s v="25-34"/>
    <n v="6.9"/>
    <s v="5-10 años"/>
    <n v="0.3"/>
    <n v="775000"/>
    <b v="0"/>
    <s v="Nelsy Ariany Seijas Naranjo"/>
    <s v="Senior"/>
    <n v="39"/>
    <n v="816692"/>
    <n v="740000"/>
    <n v="31851000"/>
    <n v="304538"/>
    <s v="Bajo"/>
    <n v="0.373"/>
    <s v="Poco Equitativa"/>
    <n v="775000"/>
    <n v="4"/>
    <n v="0"/>
    <n v="0"/>
  </r>
  <r>
    <n v="9355"/>
    <s v="18512290-5"/>
    <s v="Luis Avelino Toloza Guaita"/>
    <s v="M"/>
    <x v="0"/>
    <n v="446"/>
    <s v="Fabricación Y Envasado De Esencias"/>
    <s v="CARLOS CRAMER PRODUCTOS AROMÁTICOS S.A. C.I."/>
    <x v="0"/>
    <s v="Jefatura"/>
    <s v="Operativa"/>
    <s v="6003"/>
    <n v="32.700000000000003"/>
    <s v="25-34"/>
    <n v="0.5"/>
    <s v="Menos de 1 año"/>
    <n v="0.3"/>
    <n v="550000"/>
    <b v="0"/>
    <s v="Nelsy Ariany Seijas Naranjo"/>
    <s v="Junior"/>
    <n v="39"/>
    <n v="816692"/>
    <n v="740000"/>
    <n v="31851000"/>
    <n v="304538"/>
    <s v="Muy Bajo"/>
    <n v="0.373"/>
    <s v="Poco Equitativa"/>
    <n v="550000"/>
    <n v="1"/>
    <n v="0"/>
    <n v="0"/>
  </r>
  <r>
    <n v="4626"/>
    <s v="26691522-5"/>
    <s v="David Alejandro Garcia Barbeito"/>
    <s v="M"/>
    <x v="0"/>
    <n v="446"/>
    <s v="Fabricación Y Envasado De Esencias"/>
    <s v="CARLOS CRAMER PRODUCTOS AROMÁTICOS S.A. C.I."/>
    <x v="0"/>
    <s v="Jefatura"/>
    <s v="Operativa"/>
    <s v="6003"/>
    <n v="35.200000000000003"/>
    <s v="35-44"/>
    <n v="4"/>
    <s v="3-5 años"/>
    <n v="0.3"/>
    <n v="700000"/>
    <b v="0"/>
    <s v="Nelsy Ariany Seijas Naranjo"/>
    <s v="Intermedio"/>
    <n v="39"/>
    <n v="816692"/>
    <n v="740000"/>
    <n v="31851000"/>
    <n v="304538"/>
    <s v="Bajo"/>
    <n v="0.373"/>
    <s v="Poco Equitativa"/>
    <n v="700000"/>
    <n v="4"/>
    <n v="0"/>
    <n v="0"/>
  </r>
  <r>
    <n v="4399"/>
    <s v="16623947-8"/>
    <s v="Nicole Alejandra Avalos Carrasco"/>
    <s v="F"/>
    <x v="31"/>
    <n v="489"/>
    <s v="Recursos Humanos"/>
    <s v="CARLOS CRAMER PRODUCTOS AROMÁTICOS S.A. C.I."/>
    <x v="1"/>
    <s v="Jefatura"/>
    <s v="Operativa"/>
    <s v="7202"/>
    <n v="38.1"/>
    <s v="35-44"/>
    <n v="10.8"/>
    <s v="Más de 10 años"/>
    <n v="0.3"/>
    <n v="1600000"/>
    <b v="0"/>
    <s v="Deborah Lissete Misraji Vaizer"/>
    <s v="Senior"/>
    <n v="9"/>
    <n v="1954889"/>
    <n v="1600000"/>
    <n v="17594000"/>
    <n v="966153"/>
    <s v="Bajo"/>
    <n v="0.49399999999999999"/>
    <s v="Poco Equitativa"/>
    <n v="1600000"/>
    <n v="6"/>
    <n v="0"/>
    <n v="0"/>
  </r>
  <r>
    <n v="5129"/>
    <s v="19417608-2"/>
    <s v="Diego Alexander Avila Arce"/>
    <s v="M"/>
    <x v="32"/>
    <n v="482"/>
    <s v="Control De Gestión"/>
    <s v="CARLOS CRAMER PRODUCTOS AROMÁTICOS S.A. C.I."/>
    <x v="1"/>
    <s v="Jefatura"/>
    <s v="Operativa"/>
    <s v="7004"/>
    <n v="28.1"/>
    <s v="25-34"/>
    <n v="2.5"/>
    <s v="1-3 años"/>
    <n v="0.3"/>
    <n v="2600000"/>
    <b v="0"/>
    <s v="Jaime Alfonso Rojas Pavon"/>
    <s v="Intermedio"/>
    <n v="9"/>
    <n v="2760333"/>
    <n v="2000000"/>
    <n v="24843000"/>
    <n v="1590524"/>
    <s v="Bajo"/>
    <n v="0.57599999999999996"/>
    <s v="Inequitativa"/>
    <n v="2600000"/>
    <n v="7"/>
    <n v="0"/>
    <n v="0"/>
  </r>
  <r>
    <n v="4639"/>
    <s v="26975407-9"/>
    <s v="Carlos Eduardo Azocar Ruiz"/>
    <s v="M"/>
    <x v="33"/>
    <n v="479"/>
    <s v="Crédito Y Cobranza"/>
    <s v="CARLOS CRAMER PRODUCTOS AROMÁTICOS S.A. C.I."/>
    <x v="1"/>
    <s v="Jefatura"/>
    <s v="Operativa"/>
    <s v="7001"/>
    <n v="48.6"/>
    <s v="45-54"/>
    <n v="4.4000000000000004"/>
    <s v="3-5 años"/>
    <n v="0.3"/>
    <n v="1250000"/>
    <b v="0"/>
    <s v="Manuel Segundo Bazan Lara"/>
    <s v="Intermedio"/>
    <n v="5"/>
    <n v="1705400"/>
    <n v="1250000"/>
    <n v="8527000"/>
    <n v="1127502"/>
    <s v="Muy Bajo"/>
    <n v="0.66100000000000003"/>
    <s v="Inequitativa"/>
    <n v="1250000"/>
    <n v="5"/>
    <n v="0"/>
    <n v="0"/>
  </r>
  <r>
    <n v="4275"/>
    <s v="13291048-0"/>
    <s v="Andres Benito Hurtado Estrada"/>
    <s v="M"/>
    <x v="0"/>
    <n v="446"/>
    <s v="Fabricación Y Envasado De Esencias"/>
    <s v="CARLOS CRAMER PRODUCTOS AROMÁTICOS S.A. C.I."/>
    <x v="0"/>
    <s v="Jefatura"/>
    <s v="Operativa"/>
    <s v="6003"/>
    <n v="48.6"/>
    <s v="45-54"/>
    <n v="19.8"/>
    <s v="Más de 10 años"/>
    <n v="0.3"/>
    <n v="1370000"/>
    <b v="0"/>
    <s v="Nelsy Ariany Seijas Naranjo"/>
    <s v="Senior"/>
    <n v="39"/>
    <n v="816692"/>
    <n v="740000"/>
    <n v="31851000"/>
    <n v="304538"/>
    <s v="Muy Alto"/>
    <n v="0.373"/>
    <s v="Poco Equitativa"/>
    <n v="1370000"/>
    <n v="5"/>
    <n v="0"/>
    <n v="0"/>
  </r>
  <r>
    <n v="4149"/>
    <s v="13463902-4"/>
    <s v="Claudio Azua Mardones"/>
    <s v="M"/>
    <x v="34"/>
    <n v="474"/>
    <s v="Despacho"/>
    <s v="CARLOS CRAMER PRODUCTOS AROMÁTICOS S.A. C.I."/>
    <x v="0"/>
    <s v="Jefatura"/>
    <s v="Operativa"/>
    <s v="6204"/>
    <n v="47.7"/>
    <s v="45-54"/>
    <n v="14.6"/>
    <s v="Más de 10 años"/>
    <n v="0.3"/>
    <n v="1230000"/>
    <b v="0"/>
    <s v="Juan Carlos Barrales Arias"/>
    <s v="Senior"/>
    <n v="23"/>
    <n v="742609"/>
    <n v="600000"/>
    <n v="17080000"/>
    <n v="292271"/>
    <s v="Muy Alto"/>
    <n v="0.39400000000000002"/>
    <s v="Poco Equitativa"/>
    <n v="1230000"/>
    <n v="6"/>
    <n v="0"/>
    <n v="0"/>
  </r>
  <r>
    <n v="4556"/>
    <s v="19602463-8"/>
    <s v="Claudio Alexis Lizana Gatica"/>
    <s v="M"/>
    <x v="0"/>
    <n v="446"/>
    <s v="Fabricación Y Envasado De Esencias"/>
    <s v="CARLOS CRAMER PRODUCTOS AROMÁTICOS S.A. C.I."/>
    <x v="0"/>
    <s v="Jefatura"/>
    <s v="Operativa"/>
    <s v="6003"/>
    <n v="27.7"/>
    <s v="25-34"/>
    <n v="6.8"/>
    <s v="5-10 años"/>
    <n v="0.3"/>
    <n v="825000"/>
    <b v="0"/>
    <s v="Nelsy Ariany Seijas Naranjo"/>
    <s v="Senior"/>
    <n v="39"/>
    <n v="816692"/>
    <n v="740000"/>
    <n v="31851000"/>
    <n v="304538"/>
    <s v="Promedio"/>
    <n v="0.373"/>
    <s v="Poco Equitativa"/>
    <n v="825000"/>
    <n v="5"/>
    <n v="0"/>
    <n v="0"/>
  </r>
  <r>
    <n v="4569"/>
    <s v="19903707-2"/>
    <s v="Jonathan Andres Meza Guzman"/>
    <s v="M"/>
    <x v="0"/>
    <n v="446"/>
    <s v="Fabricación Y Envasado De Esencias"/>
    <s v="CARLOS CRAMER PRODUCTOS AROMÁTICOS S.A. C.I."/>
    <x v="0"/>
    <s v="Jefatura"/>
    <s v="Operativa"/>
    <s v="6003"/>
    <n v="27.2"/>
    <s v="25-34"/>
    <n v="4.4000000000000004"/>
    <s v="3-5 años"/>
    <n v="0.3"/>
    <n v="775000"/>
    <b v="0"/>
    <s v="Nelsy Ariany Seijas Naranjo"/>
    <s v="Intermedio"/>
    <n v="39"/>
    <n v="816692"/>
    <n v="740000"/>
    <n v="31851000"/>
    <n v="304538"/>
    <s v="Bajo"/>
    <n v="0.373"/>
    <s v="Poco Equitativa"/>
    <n v="775000"/>
    <n v="4"/>
    <n v="0"/>
    <n v="0"/>
  </r>
  <r>
    <n v="4704"/>
    <s v="12119527-5"/>
    <s v="Juan Carlos Barrales Arias"/>
    <s v="M"/>
    <x v="35"/>
    <n v="474"/>
    <s v="Despacho"/>
    <s v="CARLOS CRAMER PRODUCTOS AROMÁTICOS S.A. C.I."/>
    <x v="0"/>
    <s v="Jefatura"/>
    <s v="Operativa"/>
    <s v="6204"/>
    <n v="49.1"/>
    <s v="45-54"/>
    <n v="23.1"/>
    <s v="Más de 10 años"/>
    <n v="0.3"/>
    <n v="1550000"/>
    <b v="1"/>
    <s v="Marcos Gonzalo Rios Quiroz"/>
    <s v="Jefatura"/>
    <n v="23"/>
    <n v="742609"/>
    <n v="600000"/>
    <n v="17080000"/>
    <n v="292271"/>
    <s v="Muy Alto"/>
    <n v="0.39400000000000002"/>
    <s v="Poco Equitativa"/>
    <n v="1550000"/>
    <n v="6"/>
    <n v="0"/>
    <n v="0"/>
  </r>
  <r>
    <n v="4286"/>
    <s v="13558836-9"/>
    <s v="Marcelo Nicanor Morales Barrera"/>
    <s v="M"/>
    <x v="0"/>
    <n v="446"/>
    <s v="Fabricación Y Envasado De Esencias"/>
    <s v="CARLOS CRAMER PRODUCTOS AROMÁTICOS S.A. C.I."/>
    <x v="0"/>
    <s v="Jefatura"/>
    <s v="Operativa"/>
    <s v="6003"/>
    <n v="46"/>
    <s v="45-54"/>
    <n v="13.1"/>
    <s v="Más de 10 años"/>
    <n v="0.3"/>
    <n v="840000"/>
    <b v="0"/>
    <s v="Nelsy Ariany Seijas Naranjo"/>
    <s v="Senior"/>
    <n v="39"/>
    <n v="816692"/>
    <n v="740000"/>
    <n v="31851000"/>
    <n v="304538"/>
    <s v="Promedio"/>
    <n v="0.373"/>
    <s v="Poco Equitativa"/>
    <n v="840000"/>
    <n v="5"/>
    <n v="0"/>
    <n v="0"/>
  </r>
  <r>
    <n v="4444"/>
    <s v="17325081-9"/>
    <s v="Karen Nicole Barrera Castillo"/>
    <s v="F"/>
    <x v="36"/>
    <n v="415"/>
    <s v="Oper. Comerciales Internacionales"/>
    <s v="CARLOS CRAMER PRODUCTOS AROMÁTICOS S.A. C.I."/>
    <x v="0"/>
    <s v="Jefatura"/>
    <s v="Operativa"/>
    <s v="1002"/>
    <n v="35.9"/>
    <s v="35-44"/>
    <n v="10.7"/>
    <s v="Más de 10 años"/>
    <n v="0.3"/>
    <n v="2150000"/>
    <b v="1"/>
    <s v="Ricardo Gregorio Israel Abramovich"/>
    <s v="Jefatura"/>
    <n v="9"/>
    <n v="1752778"/>
    <n v="1200000"/>
    <n v="15775000"/>
    <n v="775246"/>
    <s v="Muy Alto"/>
    <n v="0.442"/>
    <s v="Poco Equitativa"/>
    <n v="2150000"/>
    <n v="8"/>
    <n v="0"/>
    <n v="0"/>
  </r>
  <r>
    <n v="4667"/>
    <s v="27268192-9"/>
    <s v="Carlos Emilio Muñoz Lopez"/>
    <s v="M"/>
    <x v="0"/>
    <n v="446"/>
    <s v="Fabricación Y Envasado De Esencias"/>
    <s v="CARLOS CRAMER PRODUCTOS AROMÁTICOS S.A. C.I."/>
    <x v="0"/>
    <s v="Jefatura"/>
    <s v="Operativa"/>
    <s v="6003"/>
    <n v="36.5"/>
    <s v="35-44"/>
    <n v="5.6"/>
    <s v="5-10 años"/>
    <n v="0.3"/>
    <n v="780000"/>
    <b v="0"/>
    <s v="Nelsy Ariany Seijas Naranjo"/>
    <s v="Senior"/>
    <n v="39"/>
    <n v="816692"/>
    <n v="740000"/>
    <n v="31851000"/>
    <n v="304538"/>
    <s v="Promedio"/>
    <n v="0.373"/>
    <s v="Poco Equitativa"/>
    <n v="780000"/>
    <n v="4"/>
    <n v="0"/>
    <n v="0"/>
  </r>
  <r>
    <n v="10575"/>
    <s v="18200713-7"/>
    <s v="Víctor Manuel González Díaz"/>
    <s v="M"/>
    <x v="0"/>
    <n v="450"/>
    <s v="Fabricación Y Envasado Mezclas Polvos"/>
    <s v="CARLOS CRAMER PRODUCTOS AROMÁTICOS S.A. C.I."/>
    <x v="0"/>
    <s v="Jefatura"/>
    <s v="Operativa"/>
    <s v="6005"/>
    <n v="32.5"/>
    <s v="25-34"/>
    <n v="0.1"/>
    <s v="Menos de 1 año"/>
    <n v="0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4222"/>
    <s v="11904715-3"/>
    <s v="Carlos Alberto Pacheco Cisterna"/>
    <s v="M"/>
    <x v="0"/>
    <n v="446"/>
    <s v="Fabricación Y Envasado De Esencias"/>
    <s v="CARLOS CRAMER PRODUCTOS AROMÁTICOS S.A. C.I."/>
    <x v="0"/>
    <s v="Jefatura"/>
    <s v="Operativa"/>
    <s v="6003"/>
    <n v="53.8"/>
    <s v="45-54"/>
    <n v="7.6"/>
    <s v="5-10 años"/>
    <n v="0.3"/>
    <n v="775000"/>
    <b v="0"/>
    <s v="Nelsy Ariany Seijas Naranjo"/>
    <s v="Senior"/>
    <n v="39"/>
    <n v="816692"/>
    <n v="740000"/>
    <n v="31851000"/>
    <n v="304538"/>
    <s v="Bajo"/>
    <n v="0.373"/>
    <s v="Poco Equitativa"/>
    <n v="775000"/>
    <n v="4"/>
    <n v="0"/>
    <n v="0"/>
  </r>
  <r>
    <n v="4238"/>
    <s v="12592360-7"/>
    <s v="Juan Jose Barril Villarroel"/>
    <s v="M"/>
    <x v="37"/>
    <n v="462"/>
    <s v="Control Y Gestión De Producción"/>
    <s v="CARLOS CRAMER PRODUCTOS AROMÁTICOS S.A. C.I."/>
    <x v="0"/>
    <s v="Jefatura"/>
    <s v="Operativa"/>
    <s v="6104"/>
    <n v="51.6"/>
    <s v="45-54"/>
    <n v="16"/>
    <s v="Más de 10 años"/>
    <n v="0.3"/>
    <n v="1900000"/>
    <b v="1"/>
    <s v="Benito Patricio Naranjo Diaz"/>
    <s v="Jefatura"/>
    <n v="5"/>
    <n v="3139560"/>
    <n v="1900000"/>
    <n v="15697800"/>
    <n v="2606727"/>
    <s v="Muy Bajo"/>
    <n v="0.83"/>
    <s v="Inequitativa"/>
    <n v="1900000"/>
    <n v="8"/>
    <n v="0"/>
    <n v="0"/>
  </r>
  <r>
    <n v="10145"/>
    <s v="20162829-6"/>
    <s v="Fernanda Luna Lizana Parraguez"/>
    <s v="F"/>
    <x v="3"/>
    <n v="423"/>
    <s v="Desarrollo Sabores Salados"/>
    <s v="CARLOS CRAMER PRODUCTOS AROMÁTICOS S.A. C.I."/>
    <x v="3"/>
    <s v="Jefatura"/>
    <s v="Operativa"/>
    <s v="2004"/>
    <n v="25.7"/>
    <s v="25-34"/>
    <n v="0.3"/>
    <s v="Menos de 1 año"/>
    <n v="0"/>
    <n v="655000"/>
    <b v="0"/>
    <s v="Maritza Del Carmen Romero Barros"/>
    <s v="Junior"/>
    <n v="17"/>
    <n v="1593941"/>
    <n v="945000"/>
    <n v="27097000"/>
    <n v="1495711"/>
    <s v="Muy Bajo"/>
    <n v="0.93799999999999994"/>
    <s v="Inequitativa"/>
    <n v="610000"/>
    <n v="2"/>
    <n v="0"/>
    <n v="0"/>
  </r>
  <r>
    <n v="4245"/>
    <s v="12645553-4"/>
    <s v="Alvaro Gustavo Baschmann Ibañez"/>
    <s v="M"/>
    <x v="38"/>
    <n v="486"/>
    <s v="Informática"/>
    <s v="CARLOS CRAMER PRODUCTOS AROMÁTICOS S.A. C.I."/>
    <x v="1"/>
    <s v="Jefatura"/>
    <s v="Operativa"/>
    <s v="7101"/>
    <n v="51.2"/>
    <s v="45-54"/>
    <n v="13.3"/>
    <s v="Más de 10 años"/>
    <n v="0.3"/>
    <n v="2305000"/>
    <b v="0"/>
    <s v="Elio Donovan Zerpa Gonzalez"/>
    <s v="Senior"/>
    <n v="15"/>
    <n v="2671120"/>
    <n v="2600000"/>
    <n v="40066800"/>
    <n v="1489345"/>
    <s v="Bajo"/>
    <n v="0.55800000000000005"/>
    <s v="Inequitativa"/>
    <n v="2305000"/>
    <n v="8"/>
    <n v="0"/>
    <n v="0"/>
  </r>
  <r>
    <n v="10212"/>
    <s v="20043252-5"/>
    <s v="Macarena Alexandra Contreras Vera"/>
    <s v="F"/>
    <x v="3"/>
    <n v="423"/>
    <s v="Desarrollo Sabores Salados"/>
    <s v="CARLOS CRAMER PRODUCTOS AROMÁTICOS S.A. C.I."/>
    <x v="3"/>
    <s v="Jefatura"/>
    <s v="Operativa"/>
    <s v="2004"/>
    <n v="26.4"/>
    <s v="25-34"/>
    <n v="0.2"/>
    <s v="Menos de 1 año"/>
    <n v="0.1"/>
    <n v="655000"/>
    <b v="0"/>
    <s v="Sebastián Antonio Pozas Pozas"/>
    <s v="Junior"/>
    <n v="17"/>
    <n v="1593941"/>
    <n v="945000"/>
    <n v="27097000"/>
    <n v="1495711"/>
    <s v="Muy Bajo"/>
    <n v="0.93799999999999994"/>
    <s v="Inequitativa"/>
    <n v="610000"/>
    <n v="2"/>
    <n v="0"/>
    <n v="0"/>
  </r>
  <r>
    <n v="4429"/>
    <s v="17070172-0"/>
    <s v="Natalia Andrea Bastias Fernandez"/>
    <s v="F"/>
    <x v="39"/>
    <n v="418"/>
    <s v="Desarrollo Sabores General"/>
    <s v="CARLOS CRAMER PRODUCTOS AROMÁTICOS S.A. C.I."/>
    <x v="3"/>
    <s v="Jefatura"/>
    <s v="Operativa"/>
    <s v="2001"/>
    <n v="36.9"/>
    <s v="35-44"/>
    <n v="9.6999999999999993"/>
    <s v="5-10 años"/>
    <n v="0.3"/>
    <n v="1260000"/>
    <b v="0"/>
    <s v="Loreto Andrea Sepulveda Perez"/>
    <s v="Senior"/>
    <n v="21"/>
    <n v="1745714"/>
    <n v="1260000"/>
    <n v="36660000"/>
    <n v="1168327"/>
    <s v="Muy Bajo"/>
    <n v="0.66900000000000004"/>
    <s v="Inequitativa"/>
    <n v="1260000"/>
    <n v="6"/>
    <n v="0"/>
    <n v="0"/>
  </r>
  <r>
    <n v="4749"/>
    <s v="26682223-5"/>
    <s v="Eugenio Antonio Rodriguez Rosales"/>
    <s v="M"/>
    <x v="0"/>
    <n v="446"/>
    <s v="Fabricación Y Envasado De Esencias"/>
    <s v="CARLOS CRAMER PRODUCTOS AROMÁTICOS S.A. C.I."/>
    <x v="0"/>
    <s v="Jefatura"/>
    <s v="Operativa"/>
    <s v="6003"/>
    <n v="53.3"/>
    <s v="45-54"/>
    <n v="3.7"/>
    <s v="3-5 años"/>
    <n v="0.3"/>
    <n v="645000"/>
    <b v="0"/>
    <s v="Nelsy Ariany Seijas Naranjo"/>
    <s v="Intermedio"/>
    <n v="39"/>
    <n v="816692"/>
    <n v="740000"/>
    <n v="31851000"/>
    <n v="304538"/>
    <s v="Muy Bajo"/>
    <n v="0.373"/>
    <s v="Poco Equitativa"/>
    <n v="645000"/>
    <n v="4"/>
    <n v="0"/>
    <n v="0"/>
  </r>
  <r>
    <n v="4197"/>
    <s v="10885857-5"/>
    <s v="Manuel Segundo Bazan Lara"/>
    <s v="M"/>
    <x v="40"/>
    <n v="479"/>
    <s v="Crédito Y Cobranza"/>
    <s v="CARLOS CRAMER PRODUCTOS AROMÁTICOS S.A. C.I."/>
    <x v="1"/>
    <s v="Jefatura"/>
    <s v="Operativa"/>
    <s v="7001"/>
    <n v="58.8"/>
    <s v="55-64"/>
    <n v="15.9"/>
    <s v="Más de 10 años"/>
    <n v="0.3"/>
    <n v="3700000"/>
    <b v="1"/>
    <s v="Claudio Schmauk Cespedes"/>
    <s v="Jefatura"/>
    <n v="5"/>
    <n v="1705400"/>
    <n v="1250000"/>
    <n v="8527000"/>
    <n v="1127502"/>
    <s v="Muy Alto"/>
    <n v="0.66100000000000003"/>
    <s v="Inequitativa"/>
    <n v="3700000"/>
    <n v="10"/>
    <n v="0"/>
    <n v="0"/>
  </r>
  <r>
    <n v="4572"/>
    <s v="9993384-4"/>
    <s v="Raul Antonio Rojas Guerrero"/>
    <s v="M"/>
    <x v="0"/>
    <n v="446"/>
    <s v="Fabricación Y Envasado De Esencias"/>
    <s v="CARLOS CRAMER PRODUCTOS AROMÁTICOS S.A. C.I."/>
    <x v="0"/>
    <s v="Jefatura"/>
    <s v="Operativa"/>
    <s v="6003"/>
    <n v="60.7"/>
    <s v="55-64"/>
    <n v="36.200000000000003"/>
    <s v="Más de 10 años"/>
    <n v="0.3"/>
    <n v="1520000"/>
    <b v="0"/>
    <s v="Nelsy Ariany Seijas Naranjo"/>
    <s v="Senior"/>
    <n v="39"/>
    <n v="816692"/>
    <n v="740000"/>
    <n v="31851000"/>
    <n v="304538"/>
    <s v="Muy Alto"/>
    <n v="0.373"/>
    <s v="Poco Equitativa"/>
    <n v="1520000"/>
    <n v="5"/>
    <n v="0"/>
    <n v="0"/>
  </r>
  <r>
    <n v="4435"/>
    <s v="17244298-6"/>
    <s v="Diego Ignacio Beltran Contreras"/>
    <s v="M"/>
    <x v="23"/>
    <n v="460"/>
    <s v="Mantención"/>
    <s v="CARLOS CRAMER PRODUCTOS AROMÁTICOS S.A. C.I."/>
    <x v="0"/>
    <s v="Jefatura"/>
    <s v="Operativa"/>
    <s v="6102"/>
    <n v="35.799999999999997"/>
    <s v="35-44"/>
    <n v="12.7"/>
    <s v="Más de 10 años"/>
    <n v="0.2"/>
    <n v="1100000"/>
    <b v="0"/>
    <s v="Rodrigo Alejandro Vivanco Orellana"/>
    <s v="Senior"/>
    <n v="13"/>
    <n v="1199702"/>
    <n v="1150000"/>
    <n v="15596124"/>
    <n v="204535"/>
    <s v="Bajo"/>
    <n v="0.17"/>
    <s v="Equitativa"/>
    <n v="1100000"/>
    <n v="5"/>
    <n v="0"/>
    <n v="0"/>
  </r>
  <r>
    <n v="8265"/>
    <s v="17228115-k"/>
    <s v="Catalina Andrea Ortega González"/>
    <s v="F"/>
    <x v="3"/>
    <n v="434"/>
    <s v="Desarrollo Fragancias"/>
    <s v="Sabores Y Fragancias.Cl Comercial Ltda."/>
    <x v="2"/>
    <s v="Jefatura"/>
    <s v="Operativa"/>
    <s v="3001"/>
    <n v="36.1"/>
    <s v="35-44"/>
    <n v="0.9"/>
    <s v="Menos de 1 año"/>
    <n v="0.1"/>
    <n v="655000"/>
    <b v="0"/>
    <s v="Susana Marcela Varela Gonzalez"/>
    <s v="Junior"/>
    <n v="2"/>
    <n v="1167500"/>
    <n v="1167500"/>
    <n v="2335000"/>
    <n v="724784"/>
    <s v="Muy Bajo"/>
    <n v="0.621"/>
    <s v="Inequitativa"/>
    <n v="612000"/>
    <n v="2"/>
    <n v="0"/>
    <n v="0"/>
  </r>
  <r>
    <n v="4366"/>
    <s v="16076462-7"/>
    <s v="Catherin Andrea Beltrand Diaz"/>
    <s v="F"/>
    <x v="41"/>
    <n v="415"/>
    <s v="Oper. Comerciales Internacionales"/>
    <s v="CARLOS CRAMER PRODUCTOS AROMÁTICOS S.A. C.I."/>
    <x v="0"/>
    <s v="Jefatura"/>
    <s v="Operativa"/>
    <s v="1002"/>
    <n v="39.200000000000003"/>
    <s v="35-44"/>
    <n v="5.5"/>
    <s v="5-10 años"/>
    <n v="0.3"/>
    <n v="1200000"/>
    <b v="0"/>
    <s v="Karen Nicole Barrera Castillo"/>
    <s v="Senior"/>
    <n v="9"/>
    <n v="1752778"/>
    <n v="1200000"/>
    <n v="15775000"/>
    <n v="775246"/>
    <s v="Muy Bajo"/>
    <n v="0.442"/>
    <s v="Poco Equitativa"/>
    <n v="1200000"/>
    <n v="5"/>
    <n v="0"/>
    <n v="0"/>
  </r>
  <r>
    <n v="10277"/>
    <s v="15930231-8"/>
    <s v="Claudio Esteban Lisboa Mondaca"/>
    <s v="M"/>
    <x v="0"/>
    <n v="450"/>
    <s v="Fabricación Y Envasado Mezclas Polvos"/>
    <s v="CARLOS CRAMER PRODUCTOS AROMÁTICOS S.A. C.I."/>
    <x v="0"/>
    <s v="Jefatura"/>
    <s v="Operativa"/>
    <s v="6005"/>
    <n v="39.4"/>
    <s v="35-44"/>
    <n v="0.2"/>
    <s v="Menos de 1 año"/>
    <n v="0.1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4281"/>
    <s v="13469578-1"/>
    <s v="Gonzalo Benavides Villar"/>
    <s v="M"/>
    <x v="42"/>
    <n v="462"/>
    <s v="Control Y Gestión De Producción"/>
    <s v="CARLOS CRAMER PRODUCTOS AROMÁTICOS S.A. C.I."/>
    <x v="0"/>
    <s v="Jefatura"/>
    <s v="Operativa"/>
    <s v="6104"/>
    <n v="46.8"/>
    <s v="45-54"/>
    <n v="17.8"/>
    <s v="Más de 10 años"/>
    <n v="0.3"/>
    <n v="7500000"/>
    <b v="1"/>
    <s v="Miguel Andres Berndt Briceño"/>
    <s v="Jefatura"/>
    <n v="5"/>
    <n v="3139560"/>
    <n v="1900000"/>
    <n v="15697800"/>
    <n v="2606727"/>
    <s v="Muy Alto"/>
    <n v="0.83"/>
    <s v="Inequitativa"/>
    <n v="7500000"/>
    <n v="13"/>
    <n v="0"/>
    <n v="0"/>
  </r>
  <r>
    <n v="4470"/>
    <s v="17732568-6"/>
    <s v="Paul Alexis Silva Reyes"/>
    <s v="M"/>
    <x v="2"/>
    <n v="446"/>
    <s v="Fabricación Y Envasado De Esencias"/>
    <s v="CARLOS CRAMER PRODUCTOS AROMÁTICOS S.A. C.I."/>
    <x v="0"/>
    <s v="Jefatura"/>
    <s v="Operativa"/>
    <s v="6003"/>
    <n v="34.1"/>
    <s v="25-34"/>
    <n v="3.9"/>
    <s v="3-5 años"/>
    <n v="0.1"/>
    <n v="1000000"/>
    <b v="0"/>
    <s v="Nelsy Ariany Seijas Naranjo"/>
    <s v="Intermedio"/>
    <n v="39"/>
    <n v="816692"/>
    <n v="740000"/>
    <n v="31851000"/>
    <n v="304538"/>
    <s v="Muy Alto"/>
    <n v="0.373"/>
    <s v="Poco Equitativa"/>
    <n v="1000000"/>
    <n v="4"/>
    <n v="0"/>
    <n v="0"/>
  </r>
  <r>
    <n v="4676"/>
    <s v="11296179-8"/>
    <s v="Eduardo Javier Benitez Pereira"/>
    <s v="M"/>
    <x v="43"/>
    <n v="444"/>
    <s v="Administración Gral De Producción"/>
    <s v="CARLOS CRAMER PRODUCTOS AROMÁTICOS S.A. C.I."/>
    <x v="0"/>
    <s v="Jefatura"/>
    <s v="Operativa"/>
    <s v="6001"/>
    <n v="57.5"/>
    <s v="55-64"/>
    <n v="36"/>
    <s v="Más de 10 años"/>
    <n v="0.3"/>
    <n v="1680000"/>
    <b v="0"/>
    <s v="Francisca Fernanda Cerda Garcia"/>
    <s v="Senior"/>
    <n v="28"/>
    <n v="2099357"/>
    <n v="1772500"/>
    <n v="58782000"/>
    <n v="1299418"/>
    <s v="Bajo"/>
    <n v="0.61899999999999999"/>
    <s v="Inequitativa"/>
    <n v="1680000"/>
    <n v="6"/>
    <n v="0"/>
    <n v="0"/>
  </r>
  <r>
    <n v="10311"/>
    <s v="10967503-2"/>
    <s v="Víctor Boris Ortiz López"/>
    <s v="M"/>
    <x v="0"/>
    <n v="450"/>
    <s v="Fabricación Y Envasado Mezclas Polvos"/>
    <s v="CARLOS CRAMER PRODUCTOS AROMÁTICOS S.A. C.I."/>
    <x v="0"/>
    <s v="Jefatura"/>
    <s v="Operativa"/>
    <s v="6005"/>
    <n v="55.8"/>
    <s v="55-64"/>
    <n v="0.2"/>
    <s v="Menos de 1 año"/>
    <n v="0.1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6581"/>
    <s v="18533922-k"/>
    <s v="Víctor José Benítez Uribe"/>
    <s v="M"/>
    <x v="3"/>
    <n v="423"/>
    <s v="Desarrollo Sabores Salados"/>
    <s v="CARLOS CRAMER PRODUCTOS AROMÁTICOS S.A. C.I."/>
    <x v="3"/>
    <s v="Jefatura"/>
    <s v="Operativa"/>
    <s v="2004"/>
    <n v="31.7"/>
    <s v="25-34"/>
    <n v="1.7"/>
    <s v="1-3 años"/>
    <n v="0.1"/>
    <n v="680000"/>
    <b v="0"/>
    <s v="Constanza Macchiavello Luna"/>
    <s v="Junior"/>
    <n v="17"/>
    <n v="1593941"/>
    <n v="945000"/>
    <n v="27097000"/>
    <n v="1495711"/>
    <s v="Muy Bajo"/>
    <n v="0.93799999999999994"/>
    <s v="Inequitativa"/>
    <n v="680000"/>
    <n v="4"/>
    <n v="0"/>
    <n v="0"/>
  </r>
  <r>
    <n v="9122"/>
    <s v="20534723-2"/>
    <s v="María José Fernanda Durán Ñancupil"/>
    <s v="F"/>
    <x v="3"/>
    <n v="420"/>
    <s v="Desarrollo Sabores"/>
    <s v="Sabores Y Fragancias.Cl Comercial Ltda."/>
    <x v="3"/>
    <s v="Jefatura"/>
    <s v="Operativa"/>
    <s v="2001"/>
    <n v="24.6"/>
    <s v="18-24"/>
    <n v="0.6"/>
    <s v="Menos de 1 año"/>
    <n v="0.1"/>
    <n v="655000"/>
    <b v="0"/>
    <s v="Maria Francisca Trujillo Quintanilla"/>
    <s v="Junior"/>
    <n v="4"/>
    <n v="1593000"/>
    <n v="1208500"/>
    <n v="6372000"/>
    <n v="1208790"/>
    <s v="Muy Bajo"/>
    <n v="0.75900000000000001"/>
    <s v="Inequitativa"/>
    <n v="610000"/>
    <n v="2"/>
    <n v="0"/>
    <n v="0"/>
  </r>
  <r>
    <n v="4743"/>
    <s v="18952938-4"/>
    <s v="Paula Fernanda Bohn Roa"/>
    <s v="F"/>
    <x v="39"/>
    <n v="418"/>
    <s v="Desarrollo Sabores General"/>
    <s v="CARLOS CRAMER PRODUCTOS AROMÁTICOS S.A. C.I."/>
    <x v="3"/>
    <s v="Jefatura"/>
    <s v="Operativa"/>
    <s v="2001"/>
    <n v="30.8"/>
    <s v="25-34"/>
    <n v="3.7"/>
    <s v="3-5 años"/>
    <n v="0.3"/>
    <n v="1500000"/>
    <b v="0"/>
    <s v="Loreto Andrea Sepulveda Perez"/>
    <s v="Intermedio"/>
    <n v="21"/>
    <n v="1745714"/>
    <n v="1260000"/>
    <n v="36660000"/>
    <n v="1168327"/>
    <s v="Bajo"/>
    <n v="0.66900000000000004"/>
    <s v="Inequitativa"/>
    <n v="1500000"/>
    <n v="7"/>
    <n v="0"/>
    <n v="0"/>
  </r>
  <r>
    <n v="7241"/>
    <s v="20449567-k"/>
    <s v="Danae Monserrat Torres Villena"/>
    <s v="F"/>
    <x v="2"/>
    <n v="446"/>
    <s v="Fabricación Y Envasado De Esencias"/>
    <s v="CARLOS CRAMER PRODUCTOS AROMÁTICOS S.A. C.I."/>
    <x v="0"/>
    <s v="Jefatura"/>
    <s v="Operativa"/>
    <s v="6003"/>
    <n v="25"/>
    <s v="25-34"/>
    <n v="1.4"/>
    <s v="1-3 años"/>
    <n v="0.3"/>
    <n v="1100000"/>
    <b v="0"/>
    <s v="Nelsy Ariany Seijas Naranjo"/>
    <s v="Junior"/>
    <n v="39"/>
    <n v="816692"/>
    <n v="740000"/>
    <n v="31851000"/>
    <n v="304538"/>
    <s v="Muy Alto"/>
    <n v="0.373"/>
    <s v="Poco Equitativa"/>
    <n v="1100000"/>
    <n v="5"/>
    <n v="0"/>
    <n v="0"/>
  </r>
  <r>
    <n v="4669"/>
    <s v="10947411-8"/>
    <s v="Lucio Borquez Muñoz"/>
    <s v="M"/>
    <x v="44"/>
    <n v="475"/>
    <s v="Transporte"/>
    <s v="CARLOS CRAMER PRODUCTOS AROMÁTICOS S.A. C.I."/>
    <x v="0"/>
    <s v="Jefatura"/>
    <s v="Operativa"/>
    <s v="6205"/>
    <n v="57.7"/>
    <s v="55-64"/>
    <n v="28.8"/>
    <s v="Más de 10 años"/>
    <n v="0.3"/>
    <n v="1380000"/>
    <b v="1"/>
    <s v="Marcos Gonzalo Rios Quiroz"/>
    <s v="Jefatura"/>
    <n v="1"/>
    <n v="1380000"/>
    <n v="1380000"/>
    <n v="1380000"/>
    <n v="0"/>
    <s v="Promedio"/>
    <m/>
    <s v="Sin Datos"/>
    <n v="1380000"/>
    <n v="6"/>
    <n v="0"/>
    <n v="0"/>
  </r>
  <r>
    <n v="4586"/>
    <s v="25445747-7"/>
    <s v="Jhon Esteban Urbano Sanchez"/>
    <s v="M"/>
    <x v="0"/>
    <n v="446"/>
    <s v="Fabricación Y Envasado De Esencias"/>
    <s v="CARLOS CRAMER PRODUCTOS AROMÁTICOS S.A. C.I."/>
    <x v="0"/>
    <s v="Jefatura"/>
    <s v="Operativa"/>
    <s v="6003"/>
    <n v="31.5"/>
    <s v="25-34"/>
    <n v="3.9"/>
    <s v="3-5 años"/>
    <n v="0.3"/>
    <n v="710000"/>
    <b v="0"/>
    <s v="Nelsy Ariany Seijas Naranjo"/>
    <s v="Intermedio"/>
    <n v="39"/>
    <n v="816692"/>
    <n v="740000"/>
    <n v="31851000"/>
    <n v="304538"/>
    <s v="Bajo"/>
    <n v="0.373"/>
    <s v="Poco Equitativa"/>
    <n v="710000"/>
    <n v="4"/>
    <n v="0"/>
    <n v="0"/>
  </r>
  <r>
    <n v="4218"/>
    <s v="11811753-0"/>
    <s v="Marco Antonio Urtubia Muñoz"/>
    <s v="M"/>
    <x v="0"/>
    <n v="452"/>
    <s v="Aromacolor Y Colorantes"/>
    <s v="CARLOS CRAMER PRODUCTOS AROMÁTICOS S.A. C.I."/>
    <x v="0"/>
    <s v="Jefatura"/>
    <s v="Operativa"/>
    <s v="6008"/>
    <n v="54.6"/>
    <s v="45-54"/>
    <n v="12.6"/>
    <s v="Más de 10 años"/>
    <n v="0.3"/>
    <n v="1075000"/>
    <b v="0"/>
    <s v="Nelsy Ariany Seijas Naranjo"/>
    <s v="Senior"/>
    <n v="1"/>
    <n v="1075000"/>
    <n v="1075000"/>
    <n v="1075000"/>
    <n v="0"/>
    <s v="Promedio"/>
    <m/>
    <s v="Sin Datos"/>
    <n v="1075000"/>
    <n v="5"/>
    <n v="0"/>
    <n v="0"/>
  </r>
  <r>
    <n v="4271"/>
    <s v="13240392-9"/>
    <s v="Carlos Alberto Bravo Sepulveda"/>
    <s v="M"/>
    <x v="45"/>
    <n v="472"/>
    <s v="Compras Internacionales"/>
    <s v="CARLOS CRAMER PRODUCTOS AROMÁTICOS S.A. C.I."/>
    <x v="1"/>
    <s v="Jefatura"/>
    <s v="Operativa"/>
    <s v="6201"/>
    <n v="47.6"/>
    <s v="45-54"/>
    <n v="4.0999999999999996"/>
    <s v="3-5 años"/>
    <n v="0.3"/>
    <n v="1053000"/>
    <b v="0"/>
    <s v="Ester Macarena Carrasco Quiroz"/>
    <s v="Intermedio"/>
    <n v="11"/>
    <n v="2108091"/>
    <n v="1653000"/>
    <n v="23189000"/>
    <n v="1400726"/>
    <s v="Muy Bajo"/>
    <n v="0.66400000000000003"/>
    <s v="Inequitativa"/>
    <n v="1053000"/>
    <n v="5"/>
    <n v="0"/>
    <n v="0"/>
  </r>
  <r>
    <n v="10113"/>
    <s v="21028567-9"/>
    <s v="Jamppier Alejandro Saavedra Riquelme"/>
    <s v="M"/>
    <x v="0"/>
    <n v="450"/>
    <s v="Fabricación Y Envasado Mezclas Polvos"/>
    <s v="CARLOS CRAMER PRODUCTOS AROMÁTICOS S.A. C.I."/>
    <x v="0"/>
    <s v="Jefatura"/>
    <s v="Operativa"/>
    <s v="6005"/>
    <n v="23.3"/>
    <s v="18-24"/>
    <n v="0.3"/>
    <s v="Menos de 1 año"/>
    <n v="0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4925"/>
    <s v="13270127-k"/>
    <s v="Simón Brull Anento"/>
    <s v="M"/>
    <x v="41"/>
    <n v="415"/>
    <s v="Oper. Comerciales Internacionales"/>
    <s v="CARLOS CRAMER PRODUCTOS AROMÁTICOS S.A. C.I."/>
    <x v="0"/>
    <s v="Jefatura"/>
    <s v="Operativa"/>
    <s v="1002"/>
    <n v="48.5"/>
    <s v="45-54"/>
    <n v="2.6"/>
    <s v="1-3 años"/>
    <n v="0.3"/>
    <n v="1200000"/>
    <b v="0"/>
    <s v="Karen Nicole Barrera Castillo"/>
    <s v="Intermedio"/>
    <n v="9"/>
    <n v="1752778"/>
    <n v="1200000"/>
    <n v="15775000"/>
    <n v="775246"/>
    <s v="Muy Bajo"/>
    <n v="0.442"/>
    <s v="Poco Equitativa"/>
    <n v="1200000"/>
    <n v="5"/>
    <n v="0"/>
    <n v="0"/>
  </r>
  <r>
    <n v="4631"/>
    <s v="26867860-3"/>
    <s v="Roxana Coromoto Figueroa Villalobos"/>
    <s v="F"/>
    <x v="46"/>
    <n v="444"/>
    <s v="Administración Gral De Producción"/>
    <s v="CARLOS CRAMER PRODUCTOS AROMÁTICOS S.A. C.I."/>
    <x v="0"/>
    <s v="Jefatura"/>
    <s v="Operativa"/>
    <s v="6001"/>
    <n v="34.299999999999997"/>
    <s v="25-34"/>
    <n v="6.1"/>
    <s v="5-10 años"/>
    <n v="0.3"/>
    <n v="1225000"/>
    <b v="0"/>
    <s v="Luis Rodrigo Miño Medina"/>
    <s v="Senior"/>
    <n v="28"/>
    <n v="2099357"/>
    <n v="1772500"/>
    <n v="58782000"/>
    <n v="1299418"/>
    <s v="Muy Bajo"/>
    <n v="0.61899999999999999"/>
    <s v="Inequitativa"/>
    <n v="1225000"/>
    <n v="6"/>
    <n v="0"/>
    <n v="0"/>
  </r>
  <r>
    <n v="4615"/>
    <s v="26422085-8"/>
    <s v="Jesus Alejandro Gomez Gonzalez"/>
    <s v="M"/>
    <x v="46"/>
    <n v="444"/>
    <s v="Administración Gral De Producción"/>
    <s v="CARLOS CRAMER PRODUCTOS AROMÁTICOS S.A. C.I."/>
    <x v="0"/>
    <s v="Jefatura"/>
    <s v="Operativa"/>
    <s v="6001"/>
    <n v="34"/>
    <s v="25-34"/>
    <n v="6.8"/>
    <s v="5-10 años"/>
    <n v="0.3"/>
    <n v="1225000"/>
    <b v="0"/>
    <s v="Luis Rodrigo Miño Medina"/>
    <s v="Senior"/>
    <n v="28"/>
    <n v="2099357"/>
    <n v="1772500"/>
    <n v="58782000"/>
    <n v="1299418"/>
    <s v="Muy Bajo"/>
    <n v="0.61899999999999999"/>
    <s v="Inequitativa"/>
    <n v="1225000"/>
    <n v="6"/>
    <n v="0"/>
    <n v="0"/>
  </r>
  <r>
    <n v="9652"/>
    <s v="13697731-8"/>
    <s v="Ricardo Antonio Silva Tapia"/>
    <s v="M"/>
    <x v="0"/>
    <n v="450"/>
    <s v="Fabricación Y Envasado Mezclas Polvos"/>
    <s v="CARLOS CRAMER PRODUCTOS AROMÁTICOS S.A. C.I."/>
    <x v="0"/>
    <s v="Jefatura"/>
    <s v="Operativa"/>
    <s v="6005"/>
    <n v="46.4"/>
    <s v="45-54"/>
    <n v="0.4"/>
    <s v="Menos de 1 año"/>
    <n v="0.2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4423"/>
    <s v="6986639-5"/>
    <s v="Leticia Gonzalez Castro"/>
    <s v="F"/>
    <x v="28"/>
    <n v="444"/>
    <s v="Administración Gral De Producción"/>
    <s v="CARLOS CRAMER PRODUCTOS AROMÁTICOS S.A. C.I."/>
    <x v="0"/>
    <s v="Jefatura"/>
    <s v="Operativa"/>
    <s v="6001"/>
    <n v="61.3"/>
    <s v="55-64"/>
    <n v="43.9"/>
    <s v="Más de 10 años"/>
    <n v="0.3"/>
    <n v="2510000"/>
    <b v="0"/>
    <s v="Luis Rodrigo Miño Medina"/>
    <s v="Senior"/>
    <n v="28"/>
    <n v="2099357"/>
    <n v="1772500"/>
    <n v="58782000"/>
    <n v="1299418"/>
    <s v="Alto"/>
    <n v="0.61899999999999999"/>
    <s v="Inequitativa"/>
    <n v="2510000"/>
    <n v="6"/>
    <n v="0"/>
    <n v="0"/>
  </r>
  <r>
    <n v="5327"/>
    <s v="16418842-6"/>
    <s v="Paulina Valeska González Muñoz"/>
    <s v="F"/>
    <x v="28"/>
    <n v="444"/>
    <s v="Administración Gral De Producción"/>
    <s v="CARLOS CRAMER PRODUCTOS AROMÁTICOS S.A. C.I."/>
    <x v="0"/>
    <s v="Jefatura"/>
    <s v="Operativa"/>
    <s v="6001"/>
    <n v="39.200000000000003"/>
    <s v="35-44"/>
    <n v="2.2999999999999998"/>
    <s v="1-3 años"/>
    <n v="0.3"/>
    <n v="1100000"/>
    <b v="0"/>
    <s v="Luis Rodrigo Miño Medina"/>
    <s v="Intermedio"/>
    <n v="28"/>
    <n v="2099357"/>
    <n v="1772500"/>
    <n v="58782000"/>
    <n v="1299418"/>
    <s v="Muy Bajo"/>
    <n v="0.61899999999999999"/>
    <s v="Inequitativa"/>
    <n v="1100000"/>
    <n v="6"/>
    <n v="0"/>
    <n v="0"/>
  </r>
  <r>
    <n v="4278"/>
    <s v="13427831-5"/>
    <s v="Carolina Caballeria Zavala"/>
    <s v="F"/>
    <x v="47"/>
    <n v="458"/>
    <s v="Control De Calidad"/>
    <s v="CARLOS CRAMER PRODUCTOS AROMÁTICOS S.A. C.I."/>
    <x v="0"/>
    <s v="Jefatura"/>
    <s v="Operativa"/>
    <s v="6101"/>
    <n v="46.8"/>
    <s v="45-54"/>
    <n v="18.2"/>
    <s v="Más de 10 años"/>
    <n v="0.3"/>
    <n v="3200000"/>
    <b v="1"/>
    <s v="Marcela Alejandra Nuñez Fernandez"/>
    <s v="Jefatura"/>
    <n v="23"/>
    <n v="1033826"/>
    <n v="772000"/>
    <n v="23778000"/>
    <n v="661324"/>
    <s v="Muy Alto"/>
    <n v="0.64"/>
    <s v="Inequitativa"/>
    <n v="3200000"/>
    <n v="10"/>
    <n v="0"/>
    <n v="0"/>
  </r>
  <r>
    <n v="4600"/>
    <s v="26049628-k"/>
    <s v="Keny Alexandra Majano Gimenez"/>
    <s v="F"/>
    <x v="46"/>
    <n v="444"/>
    <s v="Administración Gral De Producción"/>
    <s v="CARLOS CRAMER PRODUCTOS AROMÁTICOS S.A. C.I."/>
    <x v="0"/>
    <s v="Jefatura"/>
    <s v="Operativa"/>
    <s v="6001"/>
    <n v="41.1"/>
    <s v="35-44"/>
    <n v="5.9"/>
    <s v="5-10 años"/>
    <n v="0.3"/>
    <n v="2030000"/>
    <b v="0"/>
    <s v="Luis Rodrigo Miño Medina"/>
    <s v="Senior"/>
    <n v="28"/>
    <n v="2099357"/>
    <n v="1772500"/>
    <n v="58782000"/>
    <n v="1299418"/>
    <s v="Promedio"/>
    <n v="0.61899999999999999"/>
    <s v="Inequitativa"/>
    <n v="2030000"/>
    <n v="6"/>
    <n v="0"/>
    <n v="0"/>
  </r>
  <r>
    <n v="8298"/>
    <s v="18664101-9"/>
    <s v="Danilo Antonio Cabezas Varela"/>
    <s v="M"/>
    <x v="48"/>
    <n v="486"/>
    <s v="Informática"/>
    <s v="CARLOS CRAMER PRODUCTOS AROMÁTICOS S.A. C.I."/>
    <x v="1"/>
    <s v="Jefatura"/>
    <s v="Operativa"/>
    <s v="7101"/>
    <n v="31.6"/>
    <s v="25-34"/>
    <n v="0.9"/>
    <s v="Menos de 1 año"/>
    <n v="0.3"/>
    <n v="2998800"/>
    <b v="0"/>
    <s v="Axidalia Josefina Fernandez Garrido"/>
    <s v="Junior"/>
    <n v="15"/>
    <n v="2671120"/>
    <n v="2600000"/>
    <n v="40066800"/>
    <n v="1489345"/>
    <s v="Alto"/>
    <n v="0.55800000000000005"/>
    <s v="Inequitativa"/>
    <n v="2998800"/>
    <n v="9"/>
    <n v="0"/>
    <n v="0"/>
  </r>
  <r>
    <n v="4579"/>
    <s v="24035160-9"/>
    <s v="Diana Marcela Moreno Giraldo"/>
    <s v="F"/>
    <x v="28"/>
    <n v="444"/>
    <s v="Administración Gral De Producción"/>
    <s v="CARLOS CRAMER PRODUCTOS AROMÁTICOS S.A. C.I."/>
    <x v="0"/>
    <s v="Jefatura"/>
    <s v="Operativa"/>
    <s v="6001"/>
    <n v="42.2"/>
    <s v="35-44"/>
    <n v="5.3"/>
    <s v="5-10 años"/>
    <n v="0.3"/>
    <n v="1540000"/>
    <b v="0"/>
    <s v="Luis Rodrigo Miño Medina"/>
    <s v="Senior"/>
    <n v="28"/>
    <n v="2099357"/>
    <n v="1772500"/>
    <n v="58782000"/>
    <n v="1299418"/>
    <s v="Muy Bajo"/>
    <n v="0.61899999999999999"/>
    <s v="Inequitativa"/>
    <n v="1540000"/>
    <n v="6"/>
    <n v="0"/>
    <n v="0"/>
  </r>
  <r>
    <n v="4174"/>
    <s v="9093145-8"/>
    <s v="Mario Patricio Caceres Mora"/>
    <s v="M"/>
    <x v="24"/>
    <n v="468"/>
    <s v="Bodega Recepcion Materia Prima E Insumos"/>
    <s v="CARLOS CRAMER PRODUCTOS AROMÁTICOS S.A. C.I."/>
    <x v="0"/>
    <s v="Jefatura"/>
    <s v="Operativa"/>
    <s v="6109"/>
    <n v="63.5"/>
    <s v="55-64"/>
    <n v="11"/>
    <s v="Más de 10 años"/>
    <n v="0.3"/>
    <n v="820000"/>
    <b v="0"/>
    <s v="Jorge Pablo Martinez Piña"/>
    <s v="Senior"/>
    <n v="9"/>
    <n v="913444"/>
    <n v="820000"/>
    <n v="8221000"/>
    <n v="322602"/>
    <s v="Bajo"/>
    <n v="0.35299999999999998"/>
    <s v="Poco Equitativa"/>
    <n v="820000"/>
    <n v="4"/>
    <n v="0"/>
    <n v="0"/>
  </r>
  <r>
    <n v="4306"/>
    <s v="14046652-2"/>
    <s v="Darwin Antonio Perez Perez"/>
    <s v="M"/>
    <x v="28"/>
    <n v="444"/>
    <s v="Administración Gral De Producción"/>
    <s v="CARLOS CRAMER PRODUCTOS AROMÁTICOS S.A. C.I."/>
    <x v="0"/>
    <s v="Jefatura"/>
    <s v="Operativa"/>
    <s v="6001"/>
    <n v="47.4"/>
    <s v="45-54"/>
    <n v="19.8"/>
    <s v="Más de 10 años"/>
    <n v="0.3"/>
    <n v="1350000"/>
    <b v="0"/>
    <s v="Luis Rodrigo Miño Medina"/>
    <s v="Senior"/>
    <n v="28"/>
    <n v="2099357"/>
    <n v="1772500"/>
    <n v="58782000"/>
    <n v="1299418"/>
    <s v="Muy Bajo"/>
    <n v="0.61899999999999999"/>
    <s v="Inequitativa"/>
    <n v="1350000"/>
    <n v="6"/>
    <n v="0"/>
    <n v="0"/>
  </r>
  <r>
    <n v="4715"/>
    <s v="18497682-k"/>
    <s v="Karla Odette Calderon Rodas"/>
    <s v="F"/>
    <x v="39"/>
    <n v="432"/>
    <s v="Desarrollo Fragancias"/>
    <s v="CARLOS CRAMER PRODUCTOS AROMÁTICOS S.A. C.I."/>
    <x v="2"/>
    <s v="Jefatura"/>
    <s v="Operativa"/>
    <s v="3001"/>
    <n v="32"/>
    <s v="25-34"/>
    <n v="3.9"/>
    <s v="3-5 años"/>
    <n v="0.3"/>
    <n v="1365000"/>
    <b v="0"/>
    <s v="Fernanda Cecilia Amiama Villablanca"/>
    <s v="Intermedio"/>
    <n v="24"/>
    <n v="1669438"/>
    <n v="1235000"/>
    <n v="40066500"/>
    <n v="1193862"/>
    <s v="Bajo"/>
    <n v="0.71499999999999997"/>
    <s v="Inequitativa"/>
    <n v="1365000"/>
    <n v="7"/>
    <n v="0"/>
    <n v="0"/>
  </r>
  <r>
    <n v="4708"/>
    <s v="26820457-1"/>
    <s v="Gerardo Arturo Perez Vasquez"/>
    <s v="M"/>
    <x v="27"/>
    <n v="444"/>
    <s v="Administración Gral De Producción"/>
    <s v="CARLOS CRAMER PRODUCTOS AROMÁTICOS S.A. C.I."/>
    <x v="0"/>
    <s v="Jefatura"/>
    <s v="Operativa"/>
    <s v="6001"/>
    <n v="34.200000000000003"/>
    <s v="25-34"/>
    <n v="4.4000000000000004"/>
    <s v="3-5 años"/>
    <n v="0.3"/>
    <n v="850000"/>
    <b v="0"/>
    <s v="Luis Rodrigo Miño Medina"/>
    <s v="Intermedio"/>
    <n v="28"/>
    <n v="2099357"/>
    <n v="1772500"/>
    <n v="58782000"/>
    <n v="1299418"/>
    <s v="Muy Bajo"/>
    <n v="0.61899999999999999"/>
    <s v="Inequitativa"/>
    <n v="850000"/>
    <n v="5"/>
    <n v="0"/>
    <n v="0"/>
  </r>
  <r>
    <n v="5691"/>
    <s v="15357778-1"/>
    <s v="Marco Antonio Calfucura Meliñir"/>
    <s v="M"/>
    <x v="0"/>
    <n v="451"/>
    <s v="Planta De Muestras"/>
    <s v="CARLOS CRAMER PRODUCTOS AROMÁTICOS S.A. C.I."/>
    <x v="0"/>
    <s v="Jefatura"/>
    <s v="Operativa"/>
    <s v="6006"/>
    <n v="42.3"/>
    <s v="35-44"/>
    <n v="2.1"/>
    <s v="1-3 años"/>
    <n v="0.3"/>
    <n v="620000"/>
    <b v="0"/>
    <s v="Josuald Jose Pimentel Aponte"/>
    <s v="Intermedio"/>
    <n v="8"/>
    <n v="886250"/>
    <n v="705000"/>
    <n v="7090000"/>
    <n v="379396"/>
    <s v="Muy Bajo"/>
    <n v="0.42799999999999999"/>
    <s v="Poco Equitativa"/>
    <n v="620000"/>
    <n v="4"/>
    <n v="0"/>
    <n v="0"/>
  </r>
  <r>
    <n v="4439"/>
    <s v="17256315-5"/>
    <s v="Fernando David Portilla Ortiz"/>
    <s v="M"/>
    <x v="46"/>
    <n v="444"/>
    <s v="Administración Gral De Producción"/>
    <s v="CARLOS CRAMER PRODUCTOS AROMÁTICOS S.A. C.I."/>
    <x v="0"/>
    <s v="Jefatura"/>
    <s v="Operativa"/>
    <s v="6001"/>
    <n v="35.6"/>
    <s v="35-44"/>
    <n v="15.9"/>
    <s v="Más de 10 años"/>
    <n v="0.3"/>
    <n v="1125000"/>
    <b v="0"/>
    <s v="Luis Rodrigo Miño Medina"/>
    <s v="Senior"/>
    <n v="28"/>
    <n v="2099357"/>
    <n v="1772500"/>
    <n v="58782000"/>
    <n v="1299418"/>
    <s v="Muy Bajo"/>
    <n v="0.61899999999999999"/>
    <s v="Inequitativa"/>
    <n v="1125000"/>
    <n v="6"/>
    <n v="0"/>
    <n v="0"/>
  </r>
  <r>
    <n v="4691"/>
    <s v="15398101-9"/>
    <s v="Sebastian Segundo Riquelme Avalos"/>
    <s v="M"/>
    <x v="46"/>
    <n v="444"/>
    <s v="Administración Gral De Producción"/>
    <s v="CARLOS CRAMER PRODUCTOS AROMÁTICOS S.A. C.I."/>
    <x v="0"/>
    <s v="Jefatura"/>
    <s v="Operativa"/>
    <s v="6001"/>
    <n v="43.1"/>
    <s v="35-44"/>
    <n v="8.1"/>
    <s v="5-10 años"/>
    <n v="0.3"/>
    <n v="1670000"/>
    <b v="0"/>
    <s v="Luis Rodrigo Miño Medina"/>
    <s v="Senior"/>
    <n v="28"/>
    <n v="2099357"/>
    <n v="1772500"/>
    <n v="58782000"/>
    <n v="1299418"/>
    <s v="Muy Bajo"/>
    <n v="0.61899999999999999"/>
    <s v="Inequitativa"/>
    <n v="1670000"/>
    <n v="6"/>
    <n v="0"/>
    <n v="0"/>
  </r>
  <r>
    <n v="4416"/>
    <s v="16910590-1"/>
    <s v="Jonathan Leonardo Villarroel Ceron"/>
    <s v="M"/>
    <x v="46"/>
    <n v="444"/>
    <s v="Administración Gral De Producción"/>
    <s v="CARLOS CRAMER PRODUCTOS AROMÁTICOS S.A. C.I."/>
    <x v="0"/>
    <s v="Jefatura"/>
    <s v="Operativa"/>
    <s v="6001"/>
    <n v="36.9"/>
    <s v="35-44"/>
    <n v="12.6"/>
    <s v="Más de 10 años"/>
    <n v="0.3"/>
    <n v="1065000"/>
    <b v="0"/>
    <s v="Luis Rodrigo Miño Medina"/>
    <s v="Senior"/>
    <n v="28"/>
    <n v="2099357"/>
    <n v="1772500"/>
    <n v="58782000"/>
    <n v="1299418"/>
    <s v="Muy Bajo"/>
    <n v="0.61899999999999999"/>
    <s v="Inequitativa"/>
    <n v="1065000"/>
    <n v="6"/>
    <n v="0"/>
    <n v="0"/>
  </r>
  <r>
    <n v="4591"/>
    <s v="25607565-2"/>
    <s v="Ivan Alberto Cardenas "/>
    <s v="M"/>
    <x v="49"/>
    <n v="429"/>
    <s v="Muestras Sabores"/>
    <s v="CARLOS CRAMER PRODUCTOS AROMÁTICOS S.A. C.I."/>
    <x v="3"/>
    <s v="Jefatura"/>
    <s v="Operativa"/>
    <s v="2011"/>
    <n v="48"/>
    <s v="45-54"/>
    <n v="6.7"/>
    <s v="5-10 años"/>
    <n v="0.3"/>
    <n v="2750000"/>
    <b v="1"/>
    <s v="Romina Fiorella Sanguineti Guaita"/>
    <s v="Jefatura"/>
    <n v="6"/>
    <n v="1123667"/>
    <n v="842000"/>
    <n v="6742000"/>
    <n v="803775"/>
    <s v="Muy Alto"/>
    <n v="0.71499999999999997"/>
    <s v="Inequitativa"/>
    <n v="2750000"/>
    <n v="8"/>
    <n v="0"/>
    <n v="0"/>
  </r>
  <r>
    <n v="4595"/>
    <s v="25829213-8"/>
    <s v="Paola Carolina Cardenas Chimborazo"/>
    <s v="F"/>
    <x v="50"/>
    <n v="432"/>
    <s v="Desarrollo Fragancias"/>
    <s v="CARLOS CRAMER PRODUCTOS AROMÁTICOS S.A. C.I."/>
    <x v="2"/>
    <s v="Jefatura"/>
    <s v="Operativa"/>
    <s v="3001"/>
    <n v="42.2"/>
    <s v="35-44"/>
    <n v="6.4"/>
    <s v="5-10 años"/>
    <n v="0.3"/>
    <n v="2925000"/>
    <b v="0"/>
    <s v="Karen Paz Henriquez Escobedo"/>
    <s v="Senior"/>
    <n v="24"/>
    <n v="1669438"/>
    <n v="1235000"/>
    <n v="40066500"/>
    <n v="1193862"/>
    <s v="Muy Alto"/>
    <n v="0.71499999999999997"/>
    <s v="Inequitativa"/>
    <n v="2925000"/>
    <n v="9"/>
    <n v="0"/>
    <n v="0"/>
  </r>
  <r>
    <n v="4703"/>
    <s v="11079870-9"/>
    <s v="Fresia Flores Bermedo"/>
    <s v="F"/>
    <x v="3"/>
    <n v="429"/>
    <s v="Muestras Sabores"/>
    <s v="CARLOS CRAMER PRODUCTOS AROMÁTICOS S.A. C.I."/>
    <x v="3"/>
    <s v="Jefatura"/>
    <s v="Operativa"/>
    <s v="2011"/>
    <n v="59"/>
    <s v="55-64"/>
    <n v="24.9"/>
    <s v="Más de 10 años"/>
    <n v="0.3"/>
    <n v="933000"/>
    <b v="0"/>
    <s v="Ivan Alberto Cardenas "/>
    <s v="Senior"/>
    <n v="6"/>
    <n v="1123667"/>
    <n v="842000"/>
    <n v="6742000"/>
    <n v="803775"/>
    <s v="Bajo"/>
    <n v="0.71499999999999997"/>
    <s v="Inequitativa"/>
    <n v="933000"/>
    <n v="5"/>
    <n v="0"/>
    <n v="0"/>
  </r>
  <r>
    <n v="4343"/>
    <s v="15661444-0"/>
    <s v="Miguel Angel Carrasco Caniulao"/>
    <s v="M"/>
    <x v="24"/>
    <n v="468"/>
    <s v="Bodega Recepcion Materia Prima E Insumos"/>
    <s v="CARLOS CRAMER PRODUCTOS AROMÁTICOS S.A. C.I."/>
    <x v="0"/>
    <s v="Jefatura"/>
    <s v="Operativa"/>
    <s v="6109"/>
    <n v="44.2"/>
    <s v="35-44"/>
    <n v="7.9"/>
    <s v="5-10 años"/>
    <n v="0.3"/>
    <n v="745000"/>
    <b v="0"/>
    <s v="Jorge Pablo Martinez Piña"/>
    <s v="Senior"/>
    <n v="9"/>
    <n v="913444"/>
    <n v="820000"/>
    <n v="8221000"/>
    <n v="322602"/>
    <s v="Bajo"/>
    <n v="0.35299999999999998"/>
    <s v="Poco Equitativa"/>
    <n v="745000"/>
    <n v="4"/>
    <n v="0"/>
    <n v="0"/>
  </r>
  <r>
    <n v="10904"/>
    <s v="21289225-4"/>
    <s v="Paz Belén Fuentes Melo"/>
    <s v="F"/>
    <x v="3"/>
    <n v="421"/>
    <s v="Desarrollo Sabores Dulces"/>
    <s v="CARLOS CRAMER PRODUCTOS AROMÁTICOS S.A. C.I."/>
    <x v="3"/>
    <s v="Jefatura"/>
    <s v="Operativa"/>
    <s v="2002"/>
    <n v="22.2"/>
    <s v="18-24"/>
    <n v="0.1"/>
    <s v="Menos de 1 año"/>
    <n v="0"/>
    <n v="655000"/>
    <b v="0"/>
    <s v="Carolina Andrea Escobar Ortega"/>
    <s v="Junior"/>
    <n v="10"/>
    <n v="1204500"/>
    <n v="780000"/>
    <n v="12045000"/>
    <n v="1001961"/>
    <s v="Muy Bajo"/>
    <n v="0.83199999999999996"/>
    <s v="Inequitativa"/>
    <n v="655000"/>
    <n v="2"/>
    <n v="0"/>
    <n v="0"/>
  </r>
  <r>
    <n v="4397"/>
    <s v="16561803-3"/>
    <s v="Felipe Esteban Carrasco Esparza"/>
    <s v="M"/>
    <x v="24"/>
    <n v="468"/>
    <s v="Bodega Recepcion Materia Prima E Insumos"/>
    <s v="CARLOS CRAMER PRODUCTOS AROMÁTICOS S.A. C.I."/>
    <x v="0"/>
    <s v="Jefatura"/>
    <s v="Operativa"/>
    <s v="6109"/>
    <n v="38.5"/>
    <s v="35-44"/>
    <n v="13.2"/>
    <s v="Más de 10 años"/>
    <n v="0.3"/>
    <n v="820000"/>
    <b v="0"/>
    <s v="Jorge Pablo Martinez Piña"/>
    <s v="Senior"/>
    <n v="9"/>
    <n v="913444"/>
    <n v="820000"/>
    <n v="8221000"/>
    <n v="322602"/>
    <s v="Bajo"/>
    <n v="0.35299999999999998"/>
    <s v="Poco Equitativa"/>
    <n v="820000"/>
    <n v="4"/>
    <n v="0"/>
    <n v="0"/>
  </r>
  <r>
    <n v="4417"/>
    <s v="16914303-k"/>
    <s v="Victor Felipe Morales Troncoso"/>
    <s v="M"/>
    <x v="3"/>
    <n v="429"/>
    <s v="Muestras Sabores"/>
    <s v="CARLOS CRAMER PRODUCTOS AROMÁTICOS S.A. C.I."/>
    <x v="3"/>
    <s v="Jefatura"/>
    <s v="Operativa"/>
    <s v="2011"/>
    <n v="36.5"/>
    <s v="35-44"/>
    <n v="5.5"/>
    <s v="5-10 años"/>
    <n v="0.1"/>
    <n v="780000"/>
    <b v="0"/>
    <s v="Ivan Alberto Cardenas "/>
    <s v="Senior"/>
    <n v="6"/>
    <n v="1123667"/>
    <n v="842000"/>
    <n v="6742000"/>
    <n v="803775"/>
    <s v="Muy Bajo"/>
    <n v="0.71499999999999997"/>
    <s v="Inequitativa"/>
    <n v="693000"/>
    <n v="4"/>
    <n v="0"/>
    <n v="0"/>
  </r>
  <r>
    <n v="4455"/>
    <s v="17416401-0"/>
    <s v="Felipe Luciano Carrasco Figueroa"/>
    <s v="M"/>
    <x v="0"/>
    <n v="451"/>
    <s v="Planta De Muestras"/>
    <s v="CARLOS CRAMER PRODUCTOS AROMÁTICOS S.A. C.I."/>
    <x v="0"/>
    <s v="Jefatura"/>
    <s v="Operativa"/>
    <s v="6006"/>
    <n v="35.6"/>
    <s v="35-44"/>
    <n v="4.7"/>
    <s v="3-5 años"/>
    <n v="0.3"/>
    <n v="660000"/>
    <b v="0"/>
    <s v="Josuald Jose Pimentel Aponte"/>
    <s v="Intermedio"/>
    <n v="8"/>
    <n v="886250"/>
    <n v="705000"/>
    <n v="7090000"/>
    <n v="379396"/>
    <s v="Muy Bajo"/>
    <n v="0.42799999999999999"/>
    <s v="Poco Equitativa"/>
    <n v="660000"/>
    <n v="4"/>
    <n v="0"/>
    <n v="0"/>
  </r>
  <r>
    <n v="4319"/>
    <s v="15172551-1"/>
    <s v="Cesar Antonio Solis Cartes"/>
    <s v="M"/>
    <x v="3"/>
    <n v="429"/>
    <s v="Muestras Sabores"/>
    <s v="CARLOS CRAMER PRODUCTOS AROMÁTICOS S.A. C.I."/>
    <x v="3"/>
    <s v="Jefatura"/>
    <s v="Operativa"/>
    <s v="2011"/>
    <n v="40.9"/>
    <s v="35-44"/>
    <n v="15.7"/>
    <s v="Más de 10 años"/>
    <n v="0.3"/>
    <n v="904000"/>
    <b v="0"/>
    <s v="Ivan Alberto Cardenas "/>
    <s v="Senior"/>
    <n v="6"/>
    <n v="1123667"/>
    <n v="842000"/>
    <n v="6742000"/>
    <n v="803775"/>
    <s v="Bajo"/>
    <n v="0.71499999999999997"/>
    <s v="Inequitativa"/>
    <n v="904000"/>
    <n v="5"/>
    <n v="0"/>
    <n v="0"/>
  </r>
  <r>
    <n v="4141"/>
    <s v="13683767-2"/>
    <s v="Jose Aguilar Gonzalez"/>
    <s v="M"/>
    <x v="9"/>
    <n v="427"/>
    <s v="Ventas Sabores"/>
    <s v="Sabores Y Fragancias.Cl Comercial Ltda."/>
    <x v="3"/>
    <s v="Jefatura"/>
    <s v="Operativa"/>
    <s v="2005"/>
    <n v="45.8"/>
    <s v="45-54"/>
    <n v="17.399999999999999"/>
    <s v="Más de 10 años"/>
    <n v="0.3"/>
    <n v="2373000"/>
    <b v="0"/>
    <s v="Karen Zarate Mesa"/>
    <s v="Senior"/>
    <n v="4"/>
    <n v="2329125"/>
    <n v="2287750"/>
    <n v="9316500"/>
    <n v="844812"/>
    <s v="Promedio"/>
    <n v="0.36299999999999999"/>
    <s v="Poco Equitativa"/>
    <n v="2373000"/>
    <n v="7"/>
    <n v="0"/>
    <n v="0"/>
  </r>
  <r>
    <n v="4809"/>
    <s v="14170493-1"/>
    <s v="Ester Macarena Carrasco Quiroz"/>
    <s v="F"/>
    <x v="51"/>
    <n v="472"/>
    <s v="Compras Internacionales"/>
    <s v="CARLOS CRAMER PRODUCTOS AROMÁTICOS S.A. C.I."/>
    <x v="1"/>
    <s v="Jefatura"/>
    <s v="Operativa"/>
    <s v="6201"/>
    <n v="44.6"/>
    <s v="35-44"/>
    <n v="3.4"/>
    <s v="3-5 años"/>
    <n v="0.3"/>
    <n v="2200000"/>
    <b v="1"/>
    <s v="Fernando Enrique Escala Granzow"/>
    <s v="Jefatura"/>
    <n v="11"/>
    <n v="2108091"/>
    <n v="1653000"/>
    <n v="23189000"/>
    <n v="1400726"/>
    <s v="Promedio"/>
    <n v="0.66400000000000003"/>
    <s v="Inequitativa"/>
    <n v="2200000"/>
    <n v="9"/>
    <n v="0"/>
    <n v="0"/>
  </r>
  <r>
    <n v="5526"/>
    <s v="19784501-5"/>
    <s v="Javiera Constanza Bordoni Astudillo"/>
    <s v="F"/>
    <x v="52"/>
    <n v="438"/>
    <s v="Ventas Fragancias"/>
    <s v="Sabores Y Fragancias.Cl Comercial Ltda."/>
    <x v="2"/>
    <s v="Jefatura"/>
    <s v="Operativa"/>
    <s v="3002"/>
    <n v="27.7"/>
    <s v="25-34"/>
    <n v="2.2000000000000002"/>
    <s v="1-3 años"/>
    <n v="0.3"/>
    <n v="1060000"/>
    <b v="0"/>
    <s v="Karen Zarate Mesa"/>
    <s v="Intermedio"/>
    <n v="6"/>
    <n v="2256500"/>
    <n v="1837000"/>
    <n v="13539000"/>
    <n v="1740353"/>
    <s v="Muy Bajo"/>
    <n v="0.77100000000000002"/>
    <s v="Inequitativa"/>
    <n v="1060000"/>
    <n v="5"/>
    <n v="0"/>
    <n v="0"/>
  </r>
  <r>
    <n v="4129"/>
    <s v="12150797-8"/>
    <s v="Angel Rodrigo Eguiluz Toledo"/>
    <s v="M"/>
    <x v="9"/>
    <n v="427"/>
    <s v="Ventas Sabores"/>
    <s v="Sabores Y Fragancias.Cl Comercial Ltda."/>
    <x v="3"/>
    <s v="Jefatura"/>
    <s v="Operativa"/>
    <s v="2005"/>
    <n v="50.4"/>
    <s v="45-54"/>
    <n v="26.8"/>
    <s v="Más de 10 años"/>
    <n v="0.3"/>
    <n v="2202500"/>
    <b v="0"/>
    <s v="Karen Zarate Mesa"/>
    <s v="Senior"/>
    <n v="4"/>
    <n v="2329125"/>
    <n v="2287750"/>
    <n v="9316500"/>
    <n v="844812"/>
    <s v="Bajo"/>
    <n v="0.36299999999999999"/>
    <s v="Poco Equitativa"/>
    <n v="2202500"/>
    <n v="7"/>
    <n v="0"/>
    <n v="0"/>
  </r>
  <r>
    <n v="4690"/>
    <s v="14509971-4"/>
    <s v="Ruben Antonio Diaz ."/>
    <s v="M"/>
    <x v="22"/>
    <n v="477"/>
    <s v="Transporte"/>
    <s v="Servicios De Producción Y Logística Ccpa Ltda."/>
    <x v="0"/>
    <s v="Jefatura"/>
    <s v="Operativa"/>
    <s v="6205"/>
    <n v="60.1"/>
    <s v="55-64"/>
    <n v="8.9"/>
    <s v="5-10 años"/>
    <n v="0.3"/>
    <n v="637000"/>
    <b v="0"/>
    <s v="Lucio Borquez Muñoz"/>
    <s v="Senior"/>
    <n v="11"/>
    <n v="907636"/>
    <n v="1000000"/>
    <n v="9984000"/>
    <n v="255236"/>
    <s v="Muy Bajo"/>
    <n v="0.28100000000000003"/>
    <s v="Moderada"/>
    <n v="637000"/>
    <n v="2"/>
    <n v="0"/>
    <n v="0"/>
  </r>
  <r>
    <n v="4146"/>
    <s v="15429937-8"/>
    <s v="Carlos Andres Ibañez Arce"/>
    <s v="M"/>
    <x v="53"/>
    <n v="484"/>
    <s v="Administracion Y Finanzas Sabores"/>
    <s v="Sabores Y Fragancias.Cl Comercial Ltda."/>
    <x v="1"/>
    <s v="Jefatura"/>
    <s v="Operativa"/>
    <s v="7006"/>
    <n v="43.4"/>
    <s v="35-44"/>
    <n v="16.3"/>
    <s v="Más de 10 años"/>
    <n v="0.3"/>
    <n v="1584000"/>
    <b v="0"/>
    <s v="Karen Zarate Mesa"/>
    <s v="Senior"/>
    <n v="12"/>
    <n v="1964106"/>
    <n v="836500"/>
    <n v="23569278"/>
    <n v="2494734"/>
    <s v="Bajo"/>
    <n v="1.27"/>
    <s v="Inequitativa"/>
    <n v="1584000"/>
    <n v="6"/>
    <n v="0"/>
    <n v="0"/>
  </r>
  <r>
    <n v="4714"/>
    <s v="18480925-7"/>
    <s v="Fabian Esteban Carvajal Ledezma"/>
    <s v="M"/>
    <x v="23"/>
    <n v="460"/>
    <s v="Mantención"/>
    <s v="CARLOS CRAMER PRODUCTOS AROMÁTICOS S.A. C.I."/>
    <x v="0"/>
    <s v="Jefatura"/>
    <s v="Operativa"/>
    <s v="6102"/>
    <n v="32.1"/>
    <s v="25-34"/>
    <n v="6.3"/>
    <s v="5-10 años"/>
    <n v="0.2"/>
    <n v="1100000"/>
    <b v="0"/>
    <s v="Rodrigo Alejandro Vivanco Orellana"/>
    <s v="Senior"/>
    <n v="13"/>
    <n v="1199702"/>
    <n v="1150000"/>
    <n v="15596124"/>
    <n v="204535"/>
    <s v="Bajo"/>
    <n v="0.17"/>
    <s v="Equitativa"/>
    <n v="1100000"/>
    <n v="5"/>
    <n v="0"/>
    <n v="0"/>
  </r>
  <r>
    <n v="4145"/>
    <s v="15935494-6"/>
    <s v="Victoria Kellner Gumpert"/>
    <s v="F"/>
    <x v="54"/>
    <n v="484"/>
    <s v="Administracion Y Finanzas Sabores"/>
    <s v="Sabores Y Fragancias.Cl Comercial Ltda."/>
    <x v="1"/>
    <s v="Jefatura"/>
    <s v="Operativa"/>
    <s v="7006"/>
    <n v="40.799999999999997"/>
    <s v="35-44"/>
    <n v="15.6"/>
    <s v="Más de 10 años"/>
    <n v="0.3"/>
    <n v="5600000"/>
    <b v="1"/>
    <s v="Karen Zarate Mesa"/>
    <s v="Jefatura"/>
    <n v="12"/>
    <n v="1964106"/>
    <n v="836500"/>
    <n v="23569278"/>
    <n v="2494734"/>
    <s v="Muy Alto"/>
    <n v="1.27"/>
    <s v="Inequitativa"/>
    <n v="5600000"/>
    <n v="13"/>
    <n v="0"/>
    <n v="0"/>
  </r>
  <r>
    <n v="4693"/>
    <s v="15775315-0"/>
    <s v="Sebastian Alejandro Casajuana Bruna"/>
    <s v="M"/>
    <x v="55"/>
    <n v="418"/>
    <s v="Desarrollo Sabores General"/>
    <s v="CARLOS CRAMER PRODUCTOS AROMÁTICOS S.A. C.I."/>
    <x v="3"/>
    <s v="Jefatura"/>
    <s v="Operativa"/>
    <s v="2001"/>
    <n v="41.3"/>
    <s v="35-44"/>
    <n v="4.4000000000000004"/>
    <s v="3-5 años"/>
    <n v="0.3"/>
    <n v="1575000"/>
    <b v="0"/>
    <s v="Veronica Daniela Piderit Gonzalez"/>
    <s v="Intermedio"/>
    <n v="21"/>
    <n v="1745714"/>
    <n v="1260000"/>
    <n v="36660000"/>
    <n v="1168327"/>
    <s v="Bajo"/>
    <n v="0.66900000000000004"/>
    <s v="Inequitativa"/>
    <n v="1575000"/>
    <n v="6"/>
    <n v="0"/>
    <n v="0"/>
  </r>
  <r>
    <n v="4374"/>
    <s v="16127630-8"/>
    <s v="Alejandra Angelica Martinez Ibañez"/>
    <s v="F"/>
    <x v="9"/>
    <n v="427"/>
    <s v="Ventas Sabores"/>
    <s v="Sabores Y Fragancias.Cl Comercial Ltda."/>
    <x v="3"/>
    <s v="Jefatura"/>
    <s v="Operativa"/>
    <s v="2005"/>
    <n v="39.700000000000003"/>
    <s v="35-44"/>
    <n v="6"/>
    <s v="5-10 años"/>
    <n v="0.3"/>
    <n v="3400000"/>
    <b v="0"/>
    <s v="Karen Zarate Mesa"/>
    <s v="Senior"/>
    <n v="4"/>
    <n v="2329125"/>
    <n v="2287750"/>
    <n v="9316500"/>
    <n v="844812"/>
    <s v="Muy Alto"/>
    <n v="0.36299999999999999"/>
    <s v="Poco Equitativa"/>
    <n v="3400000"/>
    <n v="10"/>
    <n v="0"/>
    <n v="0"/>
  </r>
  <r>
    <n v="4263"/>
    <s v="13061856-1"/>
    <s v="Luis Alfredo Castillo Contreras"/>
    <s v="M"/>
    <x v="56"/>
    <n v="418"/>
    <s v="Desarrollo Sabores General"/>
    <s v="CARLOS CRAMER PRODUCTOS AROMÁTICOS S.A. C.I."/>
    <x v="3"/>
    <s v="Jefatura"/>
    <s v="Operativa"/>
    <s v="2001"/>
    <n v="48.8"/>
    <s v="45-54"/>
    <n v="18.7"/>
    <s v="Más de 10 años"/>
    <n v="0.3"/>
    <n v="1200000"/>
    <b v="1"/>
    <s v="Romina Fiorella Sanguineti Guaita"/>
    <s v="Jefatura"/>
    <n v="21"/>
    <n v="1745714"/>
    <n v="1260000"/>
    <n v="36660000"/>
    <n v="1168327"/>
    <s v="Muy Bajo"/>
    <n v="0.66900000000000004"/>
    <s v="Inequitativa"/>
    <n v="1200000"/>
    <n v="6"/>
    <n v="0"/>
    <n v="0"/>
  </r>
  <r>
    <n v="4140"/>
    <s v="17706648-6"/>
    <s v="David Elias Montero Vasquez"/>
    <s v="M"/>
    <x v="57"/>
    <n v="484"/>
    <s v="Administracion Y Finanzas Sabores"/>
    <s v="Sabores Y Fragancias.Cl Comercial Ltda."/>
    <x v="1"/>
    <s v="Jefatura"/>
    <s v="Operativa"/>
    <s v="7006"/>
    <n v="34.5"/>
    <s v="25-34"/>
    <n v="13.2"/>
    <s v="Más de 10 años"/>
    <n v="0.3"/>
    <n v="1188000"/>
    <b v="0"/>
    <s v="Karen Zarate Mesa"/>
    <s v="Senior"/>
    <n v="12"/>
    <n v="1964106"/>
    <n v="836500"/>
    <n v="23569278"/>
    <n v="2494734"/>
    <s v="Muy Bajo"/>
    <n v="1.27"/>
    <s v="Inequitativa"/>
    <n v="1188000"/>
    <n v="5"/>
    <n v="0"/>
    <n v="0"/>
  </r>
  <r>
    <n v="8330"/>
    <s v="20053662-2"/>
    <s v="Jazmín Susana Castillo Ponce"/>
    <s v="F"/>
    <x v="3"/>
    <n v="423"/>
    <s v="Desarrollo Sabores Salados"/>
    <s v="CARLOS CRAMER PRODUCTOS AROMÁTICOS S.A. C.I."/>
    <x v="3"/>
    <s v="Jefatura"/>
    <s v="Operativa"/>
    <s v="2004"/>
    <n v="26.6"/>
    <s v="25-34"/>
    <n v="0.9"/>
    <s v="Menos de 1 año"/>
    <n v="0.1"/>
    <n v="673000"/>
    <b v="0"/>
    <s v="Maritza Del Carmen Romero Barros"/>
    <s v="Junior"/>
    <n v="17"/>
    <n v="1593941"/>
    <n v="945000"/>
    <n v="27097000"/>
    <n v="1495711"/>
    <s v="Muy Bajo"/>
    <n v="0.93799999999999994"/>
    <s v="Inequitativa"/>
    <n v="630000"/>
    <n v="4"/>
    <n v="0"/>
    <n v="0"/>
  </r>
  <r>
    <n v="5525"/>
    <s v="19037994-9"/>
    <s v="Felipe Ignacio Joaquín Pérez Zuñiga"/>
    <s v="M"/>
    <x v="58"/>
    <n v="438"/>
    <s v="Ventas Fragancias"/>
    <s v="Sabores Y Fragancias.Cl Comercial Ltda."/>
    <x v="2"/>
    <s v="Jefatura"/>
    <s v="Operativa"/>
    <s v="3002"/>
    <n v="29.9"/>
    <s v="25-34"/>
    <n v="2.2000000000000002"/>
    <s v="1-3 años"/>
    <n v="0.3"/>
    <n v="1595000"/>
    <b v="0"/>
    <s v="Karen Zarate Mesa"/>
    <s v="Intermedio"/>
    <n v="6"/>
    <n v="2256500"/>
    <n v="1837000"/>
    <n v="13539000"/>
    <n v="1740353"/>
    <s v="Muy Bajo"/>
    <n v="0.77100000000000002"/>
    <s v="Inequitativa"/>
    <n v="1595000"/>
    <n v="6"/>
    <n v="0"/>
    <n v="0"/>
  </r>
  <r>
    <n v="4528"/>
    <s v="18927755-5"/>
    <s v="Pamela Andrea Castro Coronado"/>
    <s v="F"/>
    <x v="59"/>
    <n v="458"/>
    <s v="Control De Calidad"/>
    <s v="CARLOS CRAMER PRODUCTOS AROMÁTICOS S.A. C.I."/>
    <x v="0"/>
    <s v="Jefatura"/>
    <s v="Operativa"/>
    <s v="6101"/>
    <n v="30.8"/>
    <s v="25-34"/>
    <n v="3.8"/>
    <s v="3-5 años"/>
    <n v="0.3"/>
    <n v="798000"/>
    <b v="0"/>
    <s v="Carolina Caballeria Zavala"/>
    <s v="Intermedio"/>
    <n v="23"/>
    <n v="1033826"/>
    <n v="772000"/>
    <n v="23778000"/>
    <n v="661324"/>
    <s v="Muy Bajo"/>
    <n v="0.64"/>
    <s v="Inequitativa"/>
    <n v="798000"/>
    <n v="4"/>
    <n v="0"/>
    <n v="0"/>
  </r>
  <r>
    <n v="10178"/>
    <s v="10945009-k"/>
    <s v="Giovanna Rigordi Muñoz"/>
    <s v="F"/>
    <x v="9"/>
    <n v="427"/>
    <s v="Ventas Sabores"/>
    <s v="Sabores Y Fragancias.Cl Comercial Ltda."/>
    <x v="3"/>
    <s v="Jefatura"/>
    <s v="Operativa"/>
    <s v="2005"/>
    <n v="53.6"/>
    <s v="45-54"/>
    <n v="0.2"/>
    <s v="Menos de 1 año"/>
    <n v="0"/>
    <n v="1341000"/>
    <b v="0"/>
    <s v="Karen Zarate Mesa"/>
    <s v="Junior"/>
    <n v="4"/>
    <n v="2329125"/>
    <n v="2287750"/>
    <n v="9316500"/>
    <n v="844812"/>
    <s v="Muy Bajo"/>
    <n v="0.36299999999999999"/>
    <s v="Poco Equitativa"/>
    <n v="1341000"/>
    <n v="6"/>
    <n v="0"/>
    <n v="0"/>
  </r>
  <r>
    <n v="6944"/>
    <s v="11484287-7"/>
    <s v="Ivonne Paula Castro Ibeas"/>
    <s v="F"/>
    <x v="60"/>
    <n v="472"/>
    <s v="Compras Internacionales"/>
    <s v="CARLOS CRAMER PRODUCTOS AROMÁTICOS S.A. C.I."/>
    <x v="1"/>
    <s v="Jefatura"/>
    <s v="Operativa"/>
    <s v="6201"/>
    <n v="55.8"/>
    <s v="55-64"/>
    <n v="1.5"/>
    <s v="1-3 años"/>
    <n v="0.3"/>
    <n v="2900000"/>
    <b v="0"/>
    <s v="Fernando Enrique Escala Granzow"/>
    <s v="Junior"/>
    <n v="11"/>
    <n v="2108091"/>
    <n v="1653000"/>
    <n v="23189000"/>
    <n v="1400726"/>
    <s v="Muy Alto"/>
    <n v="0.66400000000000003"/>
    <s v="Inequitativa"/>
    <n v="2900000"/>
    <n v="8"/>
    <n v="0"/>
    <n v="0"/>
  </r>
  <r>
    <n v="4153"/>
    <s v="17541088-0"/>
    <s v="Alejandro Matias Silva Lavin"/>
    <s v="M"/>
    <x v="20"/>
    <n v="448"/>
    <s v="Envasado Bodega Sabores"/>
    <s v="Sabores Y Fragancias.Cl Comercial Ltda."/>
    <x v="0"/>
    <s v="Jefatura"/>
    <s v="Operativa"/>
    <s v="6003"/>
    <n v="34.799999999999997"/>
    <s v="25-34"/>
    <n v="13.4"/>
    <s v="Más de 10 años"/>
    <n v="0.3"/>
    <n v="1750000"/>
    <b v="1"/>
    <s v="Karen Zarate Mesa"/>
    <s v="Jefatura"/>
    <n v="23"/>
    <n v="676043"/>
    <n v="600000"/>
    <n v="15549000"/>
    <n v="247791"/>
    <s v="Muy Alto"/>
    <n v="0.36699999999999999"/>
    <s v="Poco Equitativa"/>
    <n v="1750000"/>
    <n v="7"/>
    <n v="0"/>
    <n v="0"/>
  </r>
  <r>
    <n v="4674"/>
    <s v="10279910-0"/>
    <s v="Jacquelinne Victoria Catalan Pino"/>
    <s v="F"/>
    <x v="9"/>
    <n v="425"/>
    <s v="Ventas Sabores"/>
    <s v="CARLOS CRAMER PRODUCTOS AROMÁTICOS S.A. C.I."/>
    <x v="3"/>
    <s v="Jefatura"/>
    <s v="Operativa"/>
    <s v="2005"/>
    <n v="58"/>
    <s v="55-64"/>
    <n v="29"/>
    <s v="Más de 10 años"/>
    <n v="0.3"/>
    <n v="4650000"/>
    <b v="0"/>
    <s v="Andrea Schwartz Greve"/>
    <s v="Senior"/>
    <n v="6"/>
    <n v="3616667"/>
    <n v="3325000"/>
    <n v="21700000"/>
    <n v="811583"/>
    <s v="Muy Alto"/>
    <n v="0.224"/>
    <s v="Equitativa"/>
    <n v="4650000"/>
    <n v="12"/>
    <n v="0"/>
    <n v="0"/>
  </r>
  <r>
    <n v="4181"/>
    <s v="9919072-8"/>
    <s v="Susana Marcela Varela Gonzalez"/>
    <s v="F"/>
    <x v="61"/>
    <n v="438"/>
    <s v="Ventas Fragancias"/>
    <s v="Sabores Y Fragancias.Cl Comercial Ltda."/>
    <x v="2"/>
    <s v="Jefatura"/>
    <s v="Operativa"/>
    <s v="3002"/>
    <n v="58.9"/>
    <s v="55-64"/>
    <n v="23.8"/>
    <s v="Más de 10 años"/>
    <n v="0.3"/>
    <n v="5600000"/>
    <b v="1"/>
    <s v="Karen Zarate Mesa"/>
    <s v="Jefatura"/>
    <n v="6"/>
    <n v="2256500"/>
    <n v="1837000"/>
    <n v="13539000"/>
    <n v="1740353"/>
    <s v="Muy Alto"/>
    <n v="0.77100000000000002"/>
    <s v="Inequitativa"/>
    <n v="5600000"/>
    <n v="13"/>
    <n v="0"/>
    <n v="0"/>
  </r>
  <r>
    <n v="4205"/>
    <s v="11159290-k"/>
    <s v="Jose Ruperto Cempe Guzman"/>
    <s v="M"/>
    <x v="23"/>
    <n v="460"/>
    <s v="Mantención"/>
    <s v="CARLOS CRAMER PRODUCTOS AROMÁTICOS S.A. C.I."/>
    <x v="0"/>
    <s v="Jefatura"/>
    <s v="Operativa"/>
    <s v="6102"/>
    <n v="58.5"/>
    <s v="55-64"/>
    <n v="10.9"/>
    <s v="Más de 10 años"/>
    <n v="0.3"/>
    <n v="1150000"/>
    <b v="0"/>
    <s v="Manuel Ricardo Cortés Zuñiga"/>
    <s v="Senior"/>
    <n v="13"/>
    <n v="1199702"/>
    <n v="1150000"/>
    <n v="15596124"/>
    <n v="204535"/>
    <s v="Promedio"/>
    <n v="0.17"/>
    <s v="Equitativa"/>
    <n v="1150000"/>
    <n v="5"/>
    <n v="0"/>
    <n v="0"/>
  </r>
  <r>
    <n v="4139"/>
    <s v="8606991-1"/>
    <s v="Flaminio Del Carmen Agurto Urrutia"/>
    <s v="M"/>
    <x v="62"/>
    <n v="477"/>
    <s v="Transporte"/>
    <s v="Servicios De Producción Y Logística Ccpa Ltda."/>
    <x v="0"/>
    <s v="Jefatura"/>
    <s v="Operativa"/>
    <s v="6205"/>
    <n v="64.7"/>
    <s v="55-64"/>
    <n v="31.7"/>
    <s v="Más de 10 años"/>
    <n v="0.3"/>
    <n v="1220000"/>
    <b v="0"/>
    <s v="Lucio Borquez Muñoz"/>
    <s v="Senior"/>
    <n v="11"/>
    <n v="907636"/>
    <n v="1000000"/>
    <n v="9984000"/>
    <n v="255236"/>
    <s v="Muy Alto"/>
    <n v="0.28100000000000003"/>
    <s v="Moderada"/>
    <n v="1220000"/>
    <n v="5"/>
    <n v="0"/>
    <n v="0"/>
  </r>
  <r>
    <n v="4243"/>
    <s v="12642681-k"/>
    <s v="Francisca Fernanda Cerda Garcia"/>
    <s v="F"/>
    <x v="13"/>
    <n v="444"/>
    <s v="Administración Gral De Producción"/>
    <s v="CARLOS CRAMER PRODUCTOS AROMÁTICOS S.A. C.I."/>
    <x v="0"/>
    <s v="Jefatura"/>
    <s v="Operativa"/>
    <s v="6001"/>
    <n v="50.8"/>
    <s v="45-54"/>
    <n v="20.6"/>
    <s v="Más de 10 años"/>
    <n v="0.3"/>
    <n v="3050000"/>
    <b v="1"/>
    <s v="Juan Heriberto Carcamo Catalan"/>
    <s v="Jefatura"/>
    <n v="28"/>
    <n v="2099357"/>
    <n v="1772500"/>
    <n v="58782000"/>
    <n v="1299418"/>
    <s v="Muy Alto"/>
    <n v="0.61899999999999999"/>
    <s v="Inequitativa"/>
    <n v="3050000"/>
    <n v="9"/>
    <n v="0"/>
    <n v="0"/>
  </r>
  <r>
    <n v="4148"/>
    <s v="13338126-0"/>
    <s v="Pablo Barrales Palma"/>
    <s v="M"/>
    <x v="62"/>
    <n v="477"/>
    <s v="Transporte"/>
    <s v="Servicios De Producción Y Logística Ccpa Ltda."/>
    <x v="0"/>
    <s v="Jefatura"/>
    <s v="Operativa"/>
    <s v="6205"/>
    <n v="47.5"/>
    <s v="45-54"/>
    <n v="13.5"/>
    <s v="Más de 10 años"/>
    <n v="0.3"/>
    <n v="1120000"/>
    <b v="0"/>
    <s v="Lucio Borquez Muñoz"/>
    <s v="Senior"/>
    <n v="11"/>
    <n v="907636"/>
    <n v="1000000"/>
    <n v="9984000"/>
    <n v="255236"/>
    <s v="Muy Alto"/>
    <n v="0.28100000000000003"/>
    <s v="Moderada"/>
    <n v="1120000"/>
    <n v="5"/>
    <n v="0"/>
    <n v="0"/>
  </r>
  <r>
    <n v="4387"/>
    <s v="16398634-5"/>
    <s v="Marco Antonio Cerda Tobar"/>
    <s v="M"/>
    <x v="0"/>
    <n v="453"/>
    <s v="Planta Secado 2"/>
    <s v="CARLOS CRAMER PRODUCTOS AROMÁTICOS S.A. C.I."/>
    <x v="0"/>
    <s v="Jefatura"/>
    <s v="Operativa"/>
    <s v="6012"/>
    <n v="38"/>
    <s v="35-44"/>
    <n v="15.7"/>
    <s v="Más de 10 años"/>
    <n v="0.3"/>
    <n v="1180000"/>
    <b v="0"/>
    <s v="Jairo Jose Melo Bustos"/>
    <s v="Senior"/>
    <n v="4"/>
    <n v="865000"/>
    <n v="840000"/>
    <n v="3460000"/>
    <n v="271968"/>
    <s v="Muy Alto"/>
    <n v="0.314"/>
    <s v="Moderada"/>
    <n v="1180000"/>
    <n v="5"/>
    <n v="0"/>
    <n v="0"/>
  </r>
  <r>
    <n v="4724"/>
    <s v="17253721-9"/>
    <s v="Erik Enrique Moreno Corral"/>
    <s v="M"/>
    <x v="22"/>
    <n v="477"/>
    <s v="Transporte"/>
    <s v="Servicios De Producción Y Logística Ccpa Ltda."/>
    <x v="0"/>
    <s v="Jefatura"/>
    <s v="Operativa"/>
    <s v="6205"/>
    <n v="35.799999999999997"/>
    <s v="35-44"/>
    <n v="8.6999999999999993"/>
    <s v="5-10 años"/>
    <n v="0.3"/>
    <n v="627000"/>
    <b v="0"/>
    <s v="Lucio Borquez Muñoz"/>
    <s v="Senior"/>
    <n v="11"/>
    <n v="907636"/>
    <n v="1000000"/>
    <n v="9984000"/>
    <n v="255236"/>
    <s v="Muy Bajo"/>
    <n v="0.28100000000000003"/>
    <s v="Moderada"/>
    <n v="627000"/>
    <n v="2"/>
    <n v="0"/>
    <n v="0"/>
  </r>
  <r>
    <n v="4835"/>
    <s v="25625114-0"/>
    <s v="Rosleiny Gabriela Chang Zambrano"/>
    <s v="F"/>
    <x v="18"/>
    <n v="480"/>
    <s v="Contabilidad"/>
    <s v="CARLOS CRAMER PRODUCTOS AROMÁTICOS S.A. C.I."/>
    <x v="1"/>
    <s v="Jefatura"/>
    <s v="Operativa"/>
    <s v="7002"/>
    <n v="35"/>
    <s v="35-44"/>
    <n v="3.2"/>
    <s v="3-5 años"/>
    <n v="0.3"/>
    <n v="1239000"/>
    <b v="0"/>
    <s v="Marcela Tatiana Muñoz Cuevas"/>
    <s v="Intermedio"/>
    <n v="8"/>
    <n v="1715000"/>
    <n v="1650000"/>
    <n v="13720000"/>
    <n v="738828"/>
    <s v="Muy Bajo"/>
    <n v="0.43099999999999999"/>
    <s v="Poco Equitativa"/>
    <n v="1239000"/>
    <n v="6"/>
    <n v="0"/>
    <n v="0"/>
  </r>
  <r>
    <n v="4216"/>
    <s v="16717021-8"/>
    <s v="Marco Andres Curallanca Trecanahuel"/>
    <s v="M"/>
    <x v="62"/>
    <n v="477"/>
    <s v="Transporte"/>
    <s v="Servicios De Producción Y Logística Ccpa Ltda."/>
    <x v="0"/>
    <s v="Jefatura"/>
    <s v="Operativa"/>
    <s v="6205"/>
    <n v="37.700000000000003"/>
    <s v="35-44"/>
    <n v="7.1"/>
    <s v="5-10 años"/>
    <n v="0.3"/>
    <n v="1000000"/>
    <b v="0"/>
    <s v="Lucio Borquez Muñoz"/>
    <s v="Senior"/>
    <n v="11"/>
    <n v="907636"/>
    <n v="1000000"/>
    <n v="9984000"/>
    <n v="255236"/>
    <s v="Alto"/>
    <n v="0.28100000000000003"/>
    <s v="Moderada"/>
    <n v="1000000"/>
    <n v="5"/>
    <n v="0"/>
    <n v="0"/>
  </r>
  <r>
    <n v="4742"/>
    <s v="25822362-4"/>
    <s v="Felipe Alberto Chica Acevedo"/>
    <s v="M"/>
    <x v="23"/>
    <n v="460"/>
    <s v="Mantención"/>
    <s v="CARLOS CRAMER PRODUCTOS AROMÁTICOS S.A. C.I."/>
    <x v="0"/>
    <s v="Jefatura"/>
    <s v="Operativa"/>
    <s v="6102"/>
    <n v="43.4"/>
    <s v="35-44"/>
    <n v="2.9"/>
    <s v="1-3 años"/>
    <n v="0.2"/>
    <n v="1500000"/>
    <b v="0"/>
    <s v="Rodrigo Alejandro Vivanco Orellana"/>
    <s v="Intermedio"/>
    <n v="13"/>
    <n v="1199702"/>
    <n v="1150000"/>
    <n v="15596124"/>
    <n v="204535"/>
    <s v="Muy Alto"/>
    <n v="0.17"/>
    <s v="Equitativa"/>
    <n v="1500000"/>
    <n v="5"/>
    <n v="0"/>
    <n v="0"/>
  </r>
  <r>
    <n v="4159"/>
    <s v="9905503-0"/>
    <s v="Juan Gorki Diaz Vergara"/>
    <s v="M"/>
    <x v="62"/>
    <n v="477"/>
    <s v="Transporte"/>
    <s v="Servicios De Producción Y Logística Ccpa Ltda."/>
    <x v="0"/>
    <s v="Jefatura"/>
    <s v="Operativa"/>
    <s v="6205"/>
    <n v="57.9"/>
    <s v="55-64"/>
    <n v="31.8"/>
    <s v="Más de 10 años"/>
    <n v="0.3"/>
    <n v="1120000"/>
    <b v="0"/>
    <s v="Lucio Borquez Muñoz"/>
    <s v="Senior"/>
    <n v="11"/>
    <n v="907636"/>
    <n v="1000000"/>
    <n v="9984000"/>
    <n v="255236"/>
    <s v="Muy Alto"/>
    <n v="0.28100000000000003"/>
    <s v="Moderada"/>
    <n v="1120000"/>
    <n v="5"/>
    <n v="0"/>
    <n v="0"/>
  </r>
  <r>
    <n v="4483"/>
    <s v="17926429-3"/>
    <s v="Andrea Paz Cid Araneda"/>
    <s v="F"/>
    <x v="63"/>
    <n v="458"/>
    <s v="Control De Calidad"/>
    <s v="CARLOS CRAMER PRODUCTOS AROMÁTICOS S.A. C.I."/>
    <x v="0"/>
    <s v="Jefatura"/>
    <s v="Operativa"/>
    <s v="6101"/>
    <n v="33.799999999999997"/>
    <s v="25-34"/>
    <n v="9.6999999999999993"/>
    <s v="5-10 años"/>
    <n v="0.3"/>
    <n v="1300000"/>
    <b v="1"/>
    <s v="Carolina Caballeria Zavala"/>
    <s v="Jefatura"/>
    <n v="23"/>
    <n v="1033826"/>
    <n v="772000"/>
    <n v="23778000"/>
    <n v="661324"/>
    <s v="Muy Alto"/>
    <n v="0.64"/>
    <s v="Inequitativa"/>
    <n v="1300000"/>
    <n v="7"/>
    <n v="0"/>
    <n v="0"/>
  </r>
  <r>
    <n v="8892"/>
    <s v="16670217-8"/>
    <s v="Juan Antonio Maulén Jiménez"/>
    <s v="M"/>
    <x v="0"/>
    <n v="450"/>
    <s v="Fabricación Y Envasado Mezclas Polvos"/>
    <s v="CARLOS CRAMER PRODUCTOS AROMÁTICOS S.A. C.I."/>
    <x v="0"/>
    <s v="Jefatura"/>
    <s v="Operativa"/>
    <s v="6005"/>
    <n v="37.700000000000003"/>
    <s v="35-44"/>
    <n v="0.7"/>
    <s v="Menos de 1 año"/>
    <n v="0.1"/>
    <n v="620000"/>
    <b v="0"/>
    <s v="Manuel Alejandro Gamboa Ramirez"/>
    <s v="Junior"/>
    <n v="46"/>
    <n v="695717"/>
    <n v="630000"/>
    <n v="32003000"/>
    <n v="202644"/>
    <s v="Bajo"/>
    <n v="0.29099999999999998"/>
    <s v="Moderada"/>
    <n v="620000"/>
    <n v="2"/>
    <n v="0"/>
    <n v="0"/>
  </r>
  <r>
    <n v="4310"/>
    <s v="14300267-5"/>
    <s v="Cristian Andres Cid Valdebenito"/>
    <s v="M"/>
    <x v="0"/>
    <n v="456"/>
    <s v="Planta Mezclado 2"/>
    <s v="CARLOS CRAMER PRODUCTOS AROMÁTICOS S.A. C.I."/>
    <x v="0"/>
    <s v="Jefatura"/>
    <s v="Operativa"/>
    <s v="6013"/>
    <n v="49.8"/>
    <s v="45-54"/>
    <n v="8.4"/>
    <s v="5-10 años"/>
    <n v="0.3"/>
    <n v="780000"/>
    <b v="0"/>
    <s v="Jairo Jose Melo Bustos"/>
    <s v="Senior"/>
    <n v="15"/>
    <n v="803000"/>
    <n v="780000"/>
    <n v="12045000"/>
    <n v="214158"/>
    <s v="Promedio"/>
    <n v="0.26700000000000002"/>
    <s v="Moderada"/>
    <n v="780000"/>
    <n v="4"/>
    <n v="0"/>
    <n v="0"/>
  </r>
  <r>
    <n v="8398"/>
    <s v="27064835-5"/>
    <s v="Germán Leyes Portilla"/>
    <s v="M"/>
    <x v="0"/>
    <n v="445"/>
    <s v="Fabricación Y Envasado De Fragancias"/>
    <s v="CARLOS CRAMER PRODUCTOS AROMÁTICOS S.A. C.I."/>
    <x v="0"/>
    <s v="Jefatura"/>
    <s v="Operativa"/>
    <s v="6002"/>
    <n v="40.700000000000003"/>
    <s v="35-44"/>
    <n v="0.9"/>
    <s v="Menos de 1 año"/>
    <n v="0.1"/>
    <n v="610000"/>
    <b v="0"/>
    <s v="Mario Cristian Flores Salazar"/>
    <s v="Junior"/>
    <n v="25"/>
    <n v="757400"/>
    <n v="740000"/>
    <n v="18935000"/>
    <n v="230538"/>
    <s v="Bajo"/>
    <n v="0.30399999999999999"/>
    <s v="Moderada"/>
    <n v="610000"/>
    <n v="2"/>
    <n v="0"/>
    <n v="0"/>
  </r>
  <r>
    <n v="4670"/>
    <s v="16241911-0"/>
    <s v="Roberto Antonio Cisterna Olivera"/>
    <s v="M"/>
    <x v="2"/>
    <n v="456"/>
    <s v="Planta Mezclado 2"/>
    <s v="CARLOS CRAMER PRODUCTOS AROMÁTICOS S.A. C.I."/>
    <x v="0"/>
    <s v="Jefatura"/>
    <s v="Operativa"/>
    <s v="6013"/>
    <n v="39.6"/>
    <s v="35-44"/>
    <n v="15.2"/>
    <s v="Más de 10 años"/>
    <n v="0.3"/>
    <n v="1330000"/>
    <b v="0"/>
    <s v="Jairo Jose Melo Bustos"/>
    <s v="Senior"/>
    <n v="15"/>
    <n v="803000"/>
    <n v="780000"/>
    <n v="12045000"/>
    <n v="214158"/>
    <s v="Muy Alto"/>
    <n v="0.26700000000000002"/>
    <s v="Moderada"/>
    <n v="1330000"/>
    <n v="6"/>
    <n v="0"/>
    <n v="0"/>
  </r>
  <r>
    <n v="4383"/>
    <s v="16340094-4"/>
    <s v="Bernardo Esteban Oviedo Castillo"/>
    <s v="M"/>
    <x v="62"/>
    <n v="477"/>
    <s v="Transporte"/>
    <s v="Servicios De Producción Y Logística Ccpa Ltda."/>
    <x v="0"/>
    <s v="Jefatura"/>
    <s v="Operativa"/>
    <s v="6205"/>
    <n v="39.200000000000003"/>
    <s v="35-44"/>
    <n v="7.4"/>
    <s v="5-10 años"/>
    <n v="0.3"/>
    <n v="1070000"/>
    <b v="0"/>
    <s v="Lucio Borquez Muñoz"/>
    <s v="Senior"/>
    <n v="11"/>
    <n v="907636"/>
    <n v="1000000"/>
    <n v="9984000"/>
    <n v="255236"/>
    <s v="Alto"/>
    <n v="0.28100000000000003"/>
    <s v="Moderada"/>
    <n v="1070000"/>
    <n v="5"/>
    <n v="0"/>
    <n v="0"/>
  </r>
  <r>
    <n v="4537"/>
    <s v="19174332-6"/>
    <s v="Bastian Ignacio Cisternas Astorga"/>
    <s v="M"/>
    <x v="46"/>
    <n v="444"/>
    <s v="Administración Gral De Producción"/>
    <s v="CARLOS CRAMER PRODUCTOS AROMÁTICOS S.A. C.I."/>
    <x v="0"/>
    <s v="Jefatura"/>
    <s v="Operativa"/>
    <s v="6001"/>
    <n v="29.7"/>
    <s v="25-34"/>
    <n v="5.4"/>
    <s v="5-10 años"/>
    <n v="0.3"/>
    <n v="880000"/>
    <b v="0"/>
    <s v="Javier Ignacio Reyes Salazar"/>
    <s v="Senior"/>
    <n v="28"/>
    <n v="2099357"/>
    <n v="1772500"/>
    <n v="58782000"/>
    <n v="1299418"/>
    <s v="Muy Bajo"/>
    <n v="0.61899999999999999"/>
    <s v="Inequitativa"/>
    <n v="880000"/>
    <n v="4"/>
    <n v="0"/>
    <n v="0"/>
  </r>
  <r>
    <n v="4251"/>
    <s v="12862673-5"/>
    <s v="Claudia Cisternas Flores"/>
    <s v="F"/>
    <x v="64"/>
    <n v="489"/>
    <s v="Recursos Humanos"/>
    <s v="CARLOS CRAMER PRODUCTOS AROMÁTICOS S.A. C.I."/>
    <x v="1"/>
    <s v="Jefatura"/>
    <s v="Operativa"/>
    <s v="7202"/>
    <n v="50"/>
    <s v="45-54"/>
    <n v="18.100000000000001"/>
    <s v="Más de 10 años"/>
    <n v="0.2"/>
    <n v="2900000"/>
    <b v="1"/>
    <s v="Deborah Lissete Misraji Vaizer"/>
    <s v="Jefatura"/>
    <n v="9"/>
    <n v="1954889"/>
    <n v="1600000"/>
    <n v="17594000"/>
    <n v="966153"/>
    <s v="Muy Alto"/>
    <n v="0.49399999999999999"/>
    <s v="Poco Equitativa"/>
    <n v="2900000"/>
    <n v="8"/>
    <n v="0"/>
    <n v="0"/>
  </r>
  <r>
    <n v="4355"/>
    <s v="15822017-2"/>
    <s v="Carlos Rodrigo Riquelme Jara"/>
    <s v="M"/>
    <x v="62"/>
    <n v="477"/>
    <s v="Transporte"/>
    <s v="Servicios De Producción Y Logística Ccpa Ltda."/>
    <x v="0"/>
    <s v="Jefatura"/>
    <s v="Operativa"/>
    <s v="6205"/>
    <n v="40.700000000000003"/>
    <s v="35-44"/>
    <n v="6.8"/>
    <s v="5-10 años"/>
    <n v="0.3"/>
    <n v="1070000"/>
    <b v="0"/>
    <s v="Lucio Borquez Muñoz"/>
    <s v="Senior"/>
    <n v="11"/>
    <n v="907636"/>
    <n v="1000000"/>
    <n v="9984000"/>
    <n v="255236"/>
    <s v="Alto"/>
    <n v="0.28100000000000003"/>
    <s v="Moderada"/>
    <n v="1070000"/>
    <n v="5"/>
    <n v="0"/>
    <n v="0"/>
  </r>
  <r>
    <n v="4705"/>
    <s v="17488498-6"/>
    <s v="Eduardo Andres Utreras Sanchez"/>
    <s v="M"/>
    <x v="62"/>
    <n v="477"/>
    <s v="Transporte"/>
    <s v="Servicios De Producción Y Logística Ccpa Ltda."/>
    <x v="0"/>
    <s v="Jefatura"/>
    <s v="Operativa"/>
    <s v="6205"/>
    <n v="34.9"/>
    <s v="25-34"/>
    <n v="8.1999999999999993"/>
    <s v="5-10 años"/>
    <n v="0.3"/>
    <n v="1000000"/>
    <b v="0"/>
    <s v="Lucio Borquez Muñoz"/>
    <s v="Senior"/>
    <n v="11"/>
    <n v="907636"/>
    <n v="1000000"/>
    <n v="9984000"/>
    <n v="255236"/>
    <s v="Alto"/>
    <n v="0.28100000000000003"/>
    <s v="Moderada"/>
    <n v="1000000"/>
    <n v="5"/>
    <n v="0"/>
    <n v="0"/>
  </r>
  <r>
    <n v="4404"/>
    <s v="16694989-0"/>
    <s v="Ivan Angel Conejeros Vallejos"/>
    <s v="M"/>
    <x v="23"/>
    <n v="460"/>
    <s v="Mantención"/>
    <s v="CARLOS CRAMER PRODUCTOS AROMÁTICOS S.A. C.I."/>
    <x v="0"/>
    <s v="Jefatura"/>
    <s v="Operativa"/>
    <s v="6102"/>
    <n v="37.799999999999997"/>
    <s v="35-44"/>
    <n v="6.6"/>
    <s v="5-10 años"/>
    <n v="0.2"/>
    <n v="1100000"/>
    <b v="0"/>
    <s v="Rodrigo Alejandro Vivanco Orellana"/>
    <s v="Senior"/>
    <n v="13"/>
    <n v="1199702"/>
    <n v="1150000"/>
    <n v="15596124"/>
    <n v="204535"/>
    <s v="Bajo"/>
    <n v="0.17"/>
    <s v="Equitativa"/>
    <n v="1100000"/>
    <n v="5"/>
    <n v="0"/>
    <n v="0"/>
  </r>
  <r>
    <n v="4246"/>
    <s v="12658197-1"/>
    <s v="Natalia Constanzo Fuentes"/>
    <s v="F"/>
    <x v="65"/>
    <n v="489"/>
    <s v="Recursos Humanos"/>
    <s v="CARLOS CRAMER PRODUCTOS AROMÁTICOS S.A. C.I."/>
    <x v="1"/>
    <s v="Jefatura"/>
    <s v="Operativa"/>
    <s v="7202"/>
    <n v="50.9"/>
    <s v="45-54"/>
    <n v="14.6"/>
    <s v="Más de 10 años"/>
    <n v="0.3"/>
    <n v="2100000"/>
    <b v="0"/>
    <s v="Claudia Cisternas Flores"/>
    <s v="Senior"/>
    <n v="9"/>
    <n v="1954889"/>
    <n v="1600000"/>
    <n v="17594000"/>
    <n v="966153"/>
    <s v="Alto"/>
    <n v="0.49399999999999999"/>
    <s v="Poco Equitativa"/>
    <n v="2100000"/>
    <n v="8"/>
    <n v="0"/>
    <n v="0"/>
  </r>
  <r>
    <n v="8264"/>
    <s v="15776698-8"/>
    <s v="María José Contreras Diaz"/>
    <s v="F"/>
    <x v="5"/>
    <n v="489"/>
    <s v="Recursos Humanos"/>
    <s v="CARLOS CRAMER PRODUCTOS AROMÁTICOS S.A. C.I."/>
    <x v="1"/>
    <s v="Jefatura"/>
    <s v="Operativa"/>
    <s v="7202"/>
    <n v="41.1"/>
    <s v="35-44"/>
    <n v="1"/>
    <s v="1-3 años"/>
    <n v="0.3"/>
    <n v="930000"/>
    <b v="0"/>
    <s v="Maria Paz Illanes Sotta"/>
    <s v="Junior"/>
    <n v="9"/>
    <n v="1954889"/>
    <n v="1600000"/>
    <n v="17594000"/>
    <n v="966153"/>
    <s v="Muy Bajo"/>
    <n v="0.49399999999999999"/>
    <s v="Poco Equitativa"/>
    <n v="930000"/>
    <n v="5"/>
    <n v="0"/>
    <n v="0"/>
  </r>
  <r>
    <n v="6285"/>
    <s v="19631279-k"/>
    <s v="Felipe Aarón Contreras Meneses"/>
    <s v="M"/>
    <x v="3"/>
    <n v="422"/>
    <s v="Desarrollo Sabores Bebidas"/>
    <s v="CARLOS CRAMER PRODUCTOS AROMÁTICOS S.A. C.I."/>
    <x v="3"/>
    <s v="Jefatura"/>
    <s v="Operativa"/>
    <s v="2003"/>
    <n v="28.5"/>
    <s v="25-34"/>
    <n v="1.8"/>
    <s v="1-3 años"/>
    <n v="0.1"/>
    <n v="655000"/>
    <b v="0"/>
    <s v="Macarena De La Concepción Quilodrán Escobar"/>
    <s v="Junior"/>
    <n v="9"/>
    <n v="1647778"/>
    <n v="750000"/>
    <n v="14830000"/>
    <n v="1799823"/>
    <s v="Muy Bajo"/>
    <n v="1.0920000000000001"/>
    <s v="Inequitativa"/>
    <n v="630000"/>
    <n v="4"/>
    <n v="0"/>
    <n v="0"/>
  </r>
  <r>
    <n v="4200"/>
    <s v="10949302-3"/>
    <s v="Richard Luis Cordova Salinas"/>
    <s v="M"/>
    <x v="0"/>
    <n v="456"/>
    <s v="Planta Mezclado 2"/>
    <s v="CARLOS CRAMER PRODUCTOS AROMÁTICOS S.A. C.I."/>
    <x v="0"/>
    <s v="Jefatura"/>
    <s v="Operativa"/>
    <s v="6013"/>
    <n v="57.3"/>
    <s v="55-64"/>
    <n v="8.4"/>
    <s v="5-10 años"/>
    <n v="0.3"/>
    <n v="885000"/>
    <b v="0"/>
    <s v="Jairo Jose Melo Bustos"/>
    <s v="Senior"/>
    <n v="15"/>
    <n v="803000"/>
    <n v="780000"/>
    <n v="12045000"/>
    <n v="214158"/>
    <s v="Alto"/>
    <n v="0.26700000000000002"/>
    <s v="Moderada"/>
    <n v="885000"/>
    <n v="5"/>
    <n v="0"/>
    <n v="0"/>
  </r>
  <r>
    <n v="4489"/>
    <s v="18027793-5"/>
    <s v="Alejandro Andres Cornejo Cornejo"/>
    <s v="M"/>
    <x v="0"/>
    <n v="456"/>
    <s v="Planta Mezclado 2"/>
    <s v="CARLOS CRAMER PRODUCTOS AROMÁTICOS S.A. C.I."/>
    <x v="0"/>
    <s v="Jefatura"/>
    <s v="Operativa"/>
    <s v="6013"/>
    <n v="33.200000000000003"/>
    <s v="25-34"/>
    <n v="3.8"/>
    <s v="3-5 años"/>
    <n v="0.3"/>
    <n v="800000"/>
    <b v="0"/>
    <s v="Jairo Jose Melo Bustos"/>
    <s v="Intermedio"/>
    <n v="15"/>
    <n v="803000"/>
    <n v="780000"/>
    <n v="12045000"/>
    <n v="214158"/>
    <s v="Promedio"/>
    <n v="0.26700000000000002"/>
    <s v="Moderada"/>
    <n v="800000"/>
    <n v="5"/>
    <n v="0"/>
    <n v="0"/>
  </r>
  <r>
    <n v="6779"/>
    <s v="17293728-4"/>
    <s v="Aaron Israel Cortés Hernandez"/>
    <s v="M"/>
    <x v="66"/>
    <n v="415"/>
    <s v="Oper. Comerciales Internacionales"/>
    <s v="CARLOS CRAMER PRODUCTOS AROMÁTICOS S.A. C.I."/>
    <x v="0"/>
    <s v="Jefatura"/>
    <s v="Operativa"/>
    <s v="1002"/>
    <n v="36"/>
    <s v="35-44"/>
    <n v="1.6"/>
    <s v="1-3 años"/>
    <n v="0.3"/>
    <n v="1000000"/>
    <b v="0"/>
    <s v="Ricardo Gregorio Israel Abramovich"/>
    <s v="Junior"/>
    <n v="9"/>
    <n v="1752778"/>
    <n v="1200000"/>
    <n v="15775000"/>
    <n v="775246"/>
    <s v="Muy Bajo"/>
    <n v="0.442"/>
    <s v="Poco Equitativa"/>
    <n v="1000000"/>
    <n v="5"/>
    <n v="0"/>
    <n v="0"/>
  </r>
  <r>
    <n v="5096"/>
    <s v="20203808-5"/>
    <s v="Angelo Alexander Daza Valdebenito"/>
    <s v="M"/>
    <x v="0"/>
    <n v="448"/>
    <s v="Envasado Bodega Sabores"/>
    <s v="Sabores Y Fragancias.Cl Comercial Ltda."/>
    <x v="0"/>
    <s v="Jefatura"/>
    <s v="Operativa"/>
    <s v="6003"/>
    <n v="26.3"/>
    <s v="25-34"/>
    <n v="2.5"/>
    <s v="1-3 años"/>
    <n v="0.3"/>
    <n v="609000"/>
    <b v="0"/>
    <s v="Alejandro Matias Silva Lavin"/>
    <s v="Intermedio"/>
    <n v="23"/>
    <n v="676043"/>
    <n v="600000"/>
    <n v="15549000"/>
    <n v="247791"/>
    <s v="Bajo"/>
    <n v="0.36699999999999999"/>
    <s v="Poco Equitativa"/>
    <n v="609000"/>
    <n v="2"/>
    <n v="0"/>
    <n v="0"/>
  </r>
  <r>
    <n v="4514"/>
    <s v="18567094-5"/>
    <s v="Diana Constanza Cortes Sepulveda"/>
    <s v="F"/>
    <x v="67"/>
    <n v="421"/>
    <s v="Desarrollo Sabores Dulces"/>
    <s v="CARLOS CRAMER PRODUCTOS AROMÁTICOS S.A. C.I."/>
    <x v="3"/>
    <s v="Jefatura"/>
    <s v="Operativa"/>
    <s v="2002"/>
    <n v="31.4"/>
    <s v="25-34"/>
    <n v="7.2"/>
    <s v="5-10 años"/>
    <n v="0.3"/>
    <n v="3433000"/>
    <b v="1"/>
    <s v="Alejandra Daniela Marambio Vega"/>
    <s v="Jefatura"/>
    <n v="10"/>
    <n v="1204500"/>
    <n v="780000"/>
    <n v="12045000"/>
    <n v="1001961"/>
    <s v="Muy Alto"/>
    <n v="0.83199999999999996"/>
    <s v="Inequitativa"/>
    <n v="3433000"/>
    <n v="8"/>
    <n v="0"/>
    <n v="0"/>
  </r>
  <r>
    <n v="4828"/>
    <s v="16644870-0"/>
    <s v="Wladimir Eulogio Osiel Órdenes Morales"/>
    <s v="M"/>
    <x v="0"/>
    <n v="448"/>
    <s v="Envasado Bodega Sabores"/>
    <s v="Sabores Y Fragancias.Cl Comercial Ltda."/>
    <x v="0"/>
    <s v="Jefatura"/>
    <s v="Operativa"/>
    <s v="6003"/>
    <n v="37.9"/>
    <s v="35-44"/>
    <n v="3.3"/>
    <s v="3-5 años"/>
    <n v="0.3"/>
    <n v="605000"/>
    <b v="0"/>
    <s v="Alejandro Matias Silva Lavin"/>
    <s v="Intermedio"/>
    <n v="23"/>
    <n v="676043"/>
    <n v="600000"/>
    <n v="15549000"/>
    <n v="247791"/>
    <s v="Bajo"/>
    <n v="0.36699999999999999"/>
    <s v="Poco Equitativa"/>
    <n v="605000"/>
    <n v="2"/>
    <n v="0"/>
    <n v="0"/>
  </r>
  <r>
    <n v="4896"/>
    <s v="13702299-0"/>
    <s v="Manuel Ricardo Cortés Zuñiga"/>
    <s v="M"/>
    <x v="68"/>
    <n v="462"/>
    <s v="Control Y Gestión De Producción"/>
    <s v="CARLOS CRAMER PRODUCTOS AROMÁTICOS S.A. C.I."/>
    <x v="0"/>
    <s v="Jefatura"/>
    <s v="Operativa"/>
    <s v="6104"/>
    <n v="46.6"/>
    <s v="45-54"/>
    <n v="3"/>
    <s v="3-5 años"/>
    <n v="0.3"/>
    <n v="1400000"/>
    <b v="1"/>
    <s v="Gonzalo Benavides Villar"/>
    <s v="Jefatura"/>
    <n v="5"/>
    <n v="3139560"/>
    <n v="1900000"/>
    <n v="15697800"/>
    <n v="2606727"/>
    <s v="Muy Bajo"/>
    <n v="0.83"/>
    <s v="Inequitativa"/>
    <n v="1400000"/>
    <n v="7"/>
    <n v="0"/>
    <n v="0"/>
  </r>
  <r>
    <n v="4511"/>
    <s v="18547983-8"/>
    <s v="Diego Camilo Morales Orellana"/>
    <s v="M"/>
    <x v="69"/>
    <n v="474"/>
    <s v="Despacho"/>
    <s v="CARLOS CRAMER PRODUCTOS AROMÁTICOS S.A. C.I."/>
    <x v="0"/>
    <s v="Jefatura"/>
    <s v="Operativa"/>
    <s v="6204"/>
    <n v="32.1"/>
    <s v="25-34"/>
    <n v="10"/>
    <s v="Más de 10 años"/>
    <n v="0.3"/>
    <n v="1005000"/>
    <b v="0"/>
    <s v="Juan Carlos Barrales Arias"/>
    <s v="Senior"/>
    <n v="23"/>
    <n v="742609"/>
    <n v="600000"/>
    <n v="17080000"/>
    <n v="292271"/>
    <s v="Muy Alto"/>
    <n v="0.39400000000000002"/>
    <s v="Poco Equitativa"/>
    <n v="1005000"/>
    <n v="5"/>
    <n v="0"/>
    <n v="0"/>
  </r>
  <r>
    <n v="8133"/>
    <s v="15662381-4"/>
    <s v="Carlos Alberto Delgado Gallardo"/>
    <s v="M"/>
    <x v="0"/>
    <n v="453"/>
    <s v="Planta Secado 2"/>
    <s v="CARLOS CRAMER PRODUCTOS AROMÁTICOS S.A. C.I."/>
    <x v="0"/>
    <s v="Jefatura"/>
    <s v="Operativa"/>
    <s v="6012"/>
    <n v="41.9"/>
    <s v="35-44"/>
    <n v="1"/>
    <s v="1-3 años"/>
    <n v="0.2"/>
    <n v="600000"/>
    <b v="0"/>
    <s v="Jairo Jose Melo Bustos"/>
    <s v="Junior"/>
    <n v="4"/>
    <n v="865000"/>
    <n v="840000"/>
    <n v="3460000"/>
    <n v="271968"/>
    <s v="Muy Bajo"/>
    <n v="0.314"/>
    <s v="Moderada"/>
    <n v="600000"/>
    <n v="3"/>
    <n v="0"/>
    <n v="0"/>
  </r>
  <r>
    <n v="8792"/>
    <s v="17781202-1"/>
    <s v="Matías Sebastián Muñoz Lagos"/>
    <s v="M"/>
    <x v="0"/>
    <n v="450"/>
    <s v="Fabricación Y Envasado Mezclas Polvos"/>
    <s v="CARLOS CRAMER PRODUCTOS AROMÁTICOS S.A. C.I."/>
    <x v="0"/>
    <s v="Jefatura"/>
    <s v="Operativa"/>
    <s v="6005"/>
    <n v="34.4"/>
    <s v="25-34"/>
    <n v="0.8"/>
    <s v="Menos de 1 año"/>
    <n v="0.1"/>
    <n v="600000"/>
    <b v="0"/>
    <s v="Manuel Alejandro Gamboa Ramirez"/>
    <s v="Junior"/>
    <n v="46"/>
    <n v="695717"/>
    <n v="630000"/>
    <n v="32003000"/>
    <n v="202644"/>
    <s v="Bajo"/>
    <n v="0.29099999999999998"/>
    <s v="Moderada"/>
    <n v="600000"/>
    <n v="2"/>
    <n v="0"/>
    <n v="0"/>
  </r>
  <r>
    <n v="6053"/>
    <s v="16914208-4"/>
    <s v="Gonzalo Arturo Delgado Gallardo"/>
    <s v="M"/>
    <x v="0"/>
    <n v="456"/>
    <s v="Planta Mezclado 2"/>
    <s v="CARLOS CRAMER PRODUCTOS AROMÁTICOS S.A. C.I."/>
    <x v="0"/>
    <s v="Jefatura"/>
    <s v="Operativa"/>
    <s v="6013"/>
    <n v="36.6"/>
    <s v="35-44"/>
    <n v="1.9"/>
    <s v="1-3 años"/>
    <n v="0.3"/>
    <n v="610000"/>
    <b v="0"/>
    <s v="Jairo Jose Melo Bustos"/>
    <s v="Junior"/>
    <n v="15"/>
    <n v="803000"/>
    <n v="780000"/>
    <n v="12045000"/>
    <n v="214158"/>
    <s v="Muy Bajo"/>
    <n v="0.26700000000000002"/>
    <s v="Moderada"/>
    <n v="610000"/>
    <n v="3"/>
    <n v="0"/>
    <n v="0"/>
  </r>
  <r>
    <n v="4787"/>
    <s v="17052683-k"/>
    <s v="Jacob Esteban Paredes Soto"/>
    <s v="M"/>
    <x v="24"/>
    <n v="474"/>
    <s v="Despacho"/>
    <s v="CARLOS CRAMER PRODUCTOS AROMÁTICOS S.A. C.I."/>
    <x v="0"/>
    <s v="Jefatura"/>
    <s v="Operativa"/>
    <s v="6204"/>
    <n v="36.299999999999997"/>
    <s v="35-44"/>
    <n v="3.6"/>
    <s v="3-5 años"/>
    <n v="0.3"/>
    <n v="655000"/>
    <b v="0"/>
    <s v="Juan Carlos Barrales Arias"/>
    <s v="Intermedio"/>
    <n v="23"/>
    <n v="742609"/>
    <n v="600000"/>
    <n v="17080000"/>
    <n v="292271"/>
    <s v="Bajo"/>
    <n v="0.39400000000000002"/>
    <s v="Poco Equitativa"/>
    <n v="655000"/>
    <n v="3"/>
    <n v="0"/>
    <n v="0"/>
  </r>
  <r>
    <n v="6582"/>
    <s v="25322441-k"/>
    <s v="Dariana Coromoto Devies Castellano"/>
    <s v="F"/>
    <x v="70"/>
    <n v="425"/>
    <s v="Ventas Sabores"/>
    <s v="CARLOS CRAMER PRODUCTOS AROMÁTICOS S.A. C.I."/>
    <x v="3"/>
    <s v="Jefatura"/>
    <s v="Operativa"/>
    <s v="2005"/>
    <n v="35.799999999999997"/>
    <s v="35-44"/>
    <n v="1.6"/>
    <s v="1-3 años"/>
    <n v="0.3"/>
    <n v="3150000"/>
    <b v="0"/>
    <s v="Andrea Schwartz Greve"/>
    <s v="Junior"/>
    <n v="6"/>
    <n v="3616667"/>
    <n v="3325000"/>
    <n v="21700000"/>
    <n v="811583"/>
    <s v="Bajo"/>
    <n v="0.224"/>
    <s v="Equitativa"/>
    <n v="3150000"/>
    <n v="10"/>
    <n v="0"/>
    <n v="0"/>
  </r>
  <r>
    <n v="7474"/>
    <s v="21879019-4"/>
    <s v="Maximiliano Adolfo Duran Barrales"/>
    <s v="M"/>
    <x v="0"/>
    <n v="448"/>
    <s v="Envasado Bodega Sabores"/>
    <s v="Sabores Y Fragancias.Cl Comercial Ltda."/>
    <x v="0"/>
    <s v="Jefatura"/>
    <s v="Operativa"/>
    <s v="6003"/>
    <n v="20"/>
    <s v="18-24"/>
    <n v="1.3"/>
    <s v="1-3 años"/>
    <n v="0.1"/>
    <n v="600000"/>
    <b v="0"/>
    <s v="Alejandro Matias Silva Lavin"/>
    <s v="Junior"/>
    <n v="23"/>
    <n v="676043"/>
    <n v="600000"/>
    <n v="15549000"/>
    <n v="247791"/>
    <s v="Bajo"/>
    <n v="0.36699999999999999"/>
    <s v="Poco Equitativa"/>
    <n v="600000"/>
    <n v="2"/>
    <n v="0"/>
    <n v="0"/>
  </r>
  <r>
    <n v="4456"/>
    <s v="17428217-k"/>
    <s v="Cristobal Felipe Diaz Escobar"/>
    <s v="M"/>
    <x v="71"/>
    <n v="481"/>
    <s v="Tesorería"/>
    <s v="CARLOS CRAMER PRODUCTOS AROMÁTICOS S.A. C.I."/>
    <x v="1"/>
    <s v="Jefatura"/>
    <s v="Operativa"/>
    <s v="7003"/>
    <n v="35.200000000000003"/>
    <s v="35-44"/>
    <n v="8.3000000000000007"/>
    <s v="5-10 años"/>
    <n v="0.3"/>
    <n v="1250000"/>
    <b v="0"/>
    <s v="Patricio Alex Parra Cifuente"/>
    <s v="Senior"/>
    <n v="2"/>
    <n v="2250000"/>
    <n v="2250000"/>
    <n v="4500000"/>
    <n v="1414214"/>
    <s v="Muy Bajo"/>
    <n v="0.629"/>
    <s v="Inequitativa"/>
    <n v="1250000"/>
    <n v="6"/>
    <n v="0"/>
    <n v="0"/>
  </r>
  <r>
    <n v="6647"/>
    <s v="20580404-8"/>
    <s v="Nicolás Alexis Sandoval Contreras"/>
    <s v="M"/>
    <x v="24"/>
    <n v="474"/>
    <s v="Despacho"/>
    <s v="CARLOS CRAMER PRODUCTOS AROMÁTICOS S.A. C.I."/>
    <x v="0"/>
    <s v="Jefatura"/>
    <s v="Operativa"/>
    <s v="6204"/>
    <n v="24.4"/>
    <s v="18-24"/>
    <n v="1.6"/>
    <s v="1-3 años"/>
    <n v="0.3"/>
    <n v="600000"/>
    <b v="0"/>
    <s v="Nelson Alfonso Sepulveda Oviedo"/>
    <s v="Junior"/>
    <n v="23"/>
    <n v="742609"/>
    <n v="600000"/>
    <n v="17080000"/>
    <n v="292271"/>
    <s v="Bajo"/>
    <n v="0.39400000000000002"/>
    <s v="Poco Equitativa"/>
    <n v="600000"/>
    <n v="2"/>
    <n v="0"/>
    <n v="0"/>
  </r>
  <r>
    <n v="5331"/>
    <s v="19235016-6"/>
    <s v="Rodrigo Alexander Soto Vera"/>
    <s v="M"/>
    <x v="24"/>
    <n v="474"/>
    <s v="Despacho"/>
    <s v="CARLOS CRAMER PRODUCTOS AROMÁTICOS S.A. C.I."/>
    <x v="0"/>
    <s v="Jefatura"/>
    <s v="Operativa"/>
    <s v="6204"/>
    <n v="29.4"/>
    <s v="25-34"/>
    <n v="2.2999999999999998"/>
    <s v="1-3 años"/>
    <n v="0.3"/>
    <n v="635000"/>
    <b v="0"/>
    <s v="Juan Carlos Barrales Arias"/>
    <s v="Intermedio"/>
    <n v="23"/>
    <n v="742609"/>
    <n v="600000"/>
    <n v="17080000"/>
    <n v="292271"/>
    <s v="Bajo"/>
    <n v="0.39400000000000002"/>
    <s v="Poco Equitativa"/>
    <n v="635000"/>
    <n v="4"/>
    <n v="0"/>
    <n v="0"/>
  </r>
  <r>
    <n v="4398"/>
    <s v="16622679-1"/>
    <s v="Hector Daniel Donaire Cartagena"/>
    <s v="M"/>
    <x v="72"/>
    <n v="468"/>
    <s v="Bodega Recepcion Materia Prima E Insumos"/>
    <s v="CARLOS CRAMER PRODUCTOS AROMÁTICOS S.A. C.I."/>
    <x v="0"/>
    <s v="Jefatura"/>
    <s v="Operativa"/>
    <s v="6109"/>
    <n v="38.299999999999997"/>
    <s v="35-44"/>
    <n v="13.2"/>
    <s v="Más de 10 años"/>
    <n v="0.3"/>
    <n v="980000"/>
    <b v="0"/>
    <s v="Jorge Pablo Martinez Piña"/>
    <s v="Senior"/>
    <n v="9"/>
    <n v="913444"/>
    <n v="820000"/>
    <n v="8221000"/>
    <n v="322602"/>
    <s v="Alto"/>
    <n v="0.35299999999999998"/>
    <s v="Poco Equitativa"/>
    <n v="980000"/>
    <n v="5"/>
    <n v="0"/>
    <n v="0"/>
  </r>
  <r>
    <n v="4649"/>
    <s v="21129006-4"/>
    <s v="Bayron Andres Torres Otarola"/>
    <s v="M"/>
    <x v="0"/>
    <n v="448"/>
    <s v="Envasado Bodega Sabores"/>
    <s v="Sabores Y Fragancias.Cl Comercial Ltda."/>
    <x v="0"/>
    <s v="Jefatura"/>
    <s v="Operativa"/>
    <s v="6003"/>
    <n v="22.9"/>
    <s v="18-24"/>
    <n v="3.9"/>
    <s v="3-5 años"/>
    <n v="0.3"/>
    <n v="595000"/>
    <b v="0"/>
    <s v="Alejandro Matias Silva Lavin"/>
    <s v="Intermedio"/>
    <n v="23"/>
    <n v="676043"/>
    <n v="600000"/>
    <n v="15549000"/>
    <n v="247791"/>
    <s v="Bajo"/>
    <n v="0.36699999999999999"/>
    <s v="Poco Equitativa"/>
    <n v="595000"/>
    <n v="2"/>
    <n v="0"/>
    <n v="0"/>
  </r>
  <r>
    <n v="4206"/>
    <s v="11280338-6"/>
    <s v="Juan Patricio Duran Lopez"/>
    <s v="M"/>
    <x v="0"/>
    <n v="456"/>
    <s v="Planta Mezclado 2"/>
    <s v="CARLOS CRAMER PRODUCTOS AROMÁTICOS S.A. C.I."/>
    <x v="0"/>
    <s v="Jefatura"/>
    <s v="Operativa"/>
    <s v="6013"/>
    <n v="56.9"/>
    <s v="55-64"/>
    <n v="8.9"/>
    <s v="5-10 años"/>
    <n v="0.3"/>
    <n v="985000"/>
    <b v="0"/>
    <s v="Jairo Jose Melo Bustos"/>
    <s v="Senior"/>
    <n v="15"/>
    <n v="803000"/>
    <n v="780000"/>
    <n v="12045000"/>
    <n v="214158"/>
    <s v="Muy Alto"/>
    <n v="0.26700000000000002"/>
    <s v="Moderada"/>
    <n v="985000"/>
    <n v="5"/>
    <n v="0"/>
    <n v="0"/>
  </r>
  <r>
    <n v="4328"/>
    <s v="15377760-8"/>
    <s v="Fernando Enrique Escala Granzow"/>
    <s v="M"/>
    <x v="73"/>
    <n v="472"/>
    <s v="Compras Internacionales"/>
    <s v="CARLOS CRAMER PRODUCTOS AROMÁTICOS S.A. C.I."/>
    <x v="1"/>
    <s v="Jefatura"/>
    <s v="Operativa"/>
    <s v="6201"/>
    <n v="43.4"/>
    <s v="35-44"/>
    <n v="15"/>
    <s v="Más de 10 años"/>
    <n v="0.3"/>
    <n v="6000000"/>
    <b v="1"/>
    <s v="Claudio Schmauk Cespedes"/>
    <s v="Jefatura"/>
    <n v="11"/>
    <n v="2108091"/>
    <n v="1653000"/>
    <n v="23189000"/>
    <n v="1400726"/>
    <s v="Muy Alto"/>
    <n v="0.66400000000000003"/>
    <s v="Inequitativa"/>
    <n v="6000000"/>
    <n v="12"/>
    <n v="0"/>
    <n v="0"/>
  </r>
  <r>
    <n v="4668"/>
    <s v="8547470-7"/>
    <s v="Juan Jose Yañez Espinoza"/>
    <s v="M"/>
    <x v="24"/>
    <n v="474"/>
    <s v="Despacho"/>
    <s v="CARLOS CRAMER PRODUCTOS AROMÁTICOS S.A. C.I."/>
    <x v="0"/>
    <s v="Jefatura"/>
    <s v="Operativa"/>
    <s v="6204"/>
    <n v="53.1"/>
    <s v="45-54"/>
    <n v="8.5"/>
    <s v="5-10 años"/>
    <n v="0.3"/>
    <n v="745000"/>
    <b v="0"/>
    <s v="Juan Carlos Barrales Arias"/>
    <s v="Senior"/>
    <n v="23"/>
    <n v="742609"/>
    <n v="600000"/>
    <n v="17080000"/>
    <n v="292271"/>
    <s v="Promedio"/>
    <n v="0.39400000000000002"/>
    <s v="Poco Equitativa"/>
    <n v="745000"/>
    <n v="4"/>
    <n v="0"/>
    <n v="0"/>
  </r>
  <r>
    <n v="4375"/>
    <s v="16151511-6"/>
    <s v="Carolina Andrea Escobar Ortega"/>
    <s v="F"/>
    <x v="67"/>
    <n v="421"/>
    <s v="Desarrollo Sabores Dulces"/>
    <s v="CARLOS CRAMER PRODUCTOS AROMÁTICOS S.A. C.I."/>
    <x v="3"/>
    <s v="Jefatura"/>
    <s v="Operativa"/>
    <s v="2002"/>
    <n v="39.299999999999997"/>
    <s v="35-44"/>
    <n v="15.2"/>
    <s v="Más de 10 años"/>
    <n v="0.3"/>
    <n v="2715000"/>
    <b v="1"/>
    <s v="Alejandra Daniela Marambio Vega"/>
    <s v="Jefatura"/>
    <n v="10"/>
    <n v="1204500"/>
    <n v="780000"/>
    <n v="12045000"/>
    <n v="1001961"/>
    <s v="Muy Alto"/>
    <n v="0.83199999999999996"/>
    <s v="Inequitativa"/>
    <n v="2715000"/>
    <n v="8"/>
    <n v="0"/>
    <n v="0"/>
  </r>
  <r>
    <n v="4353"/>
    <s v="15801164-6"/>
    <s v="Erika Cristina Alfaro Gutierrez"/>
    <s v="F"/>
    <x v="28"/>
    <n v="484"/>
    <s v="Administracion Y Finanzas Sabores"/>
    <s v="Sabores Y Fragancias.Cl Comercial Ltda."/>
    <x v="1"/>
    <s v="Jefatura"/>
    <s v="Operativa"/>
    <s v="7006"/>
    <n v="40.9"/>
    <s v="35-44"/>
    <n v="4.4000000000000004"/>
    <s v="3-5 años"/>
    <n v="0.3"/>
    <n v="783000"/>
    <b v="0"/>
    <s v="Victoria Kellner Gumpert"/>
    <s v="Intermedio"/>
    <n v="12"/>
    <n v="1964106"/>
    <n v="836500"/>
    <n v="23569278"/>
    <n v="2494734"/>
    <s v="Muy Bajo"/>
    <n v="1.27"/>
    <s v="Inequitativa"/>
    <n v="783000"/>
    <n v="5"/>
    <n v="0"/>
    <n v="0"/>
  </r>
  <r>
    <n v="5332"/>
    <s v="19311074-6"/>
    <s v="Natalia Andrea Espinoza Alvarez"/>
    <s v="F"/>
    <x v="39"/>
    <n v="418"/>
    <s v="Desarrollo Sabores General"/>
    <s v="CARLOS CRAMER PRODUCTOS AROMÁTICOS S.A. C.I."/>
    <x v="3"/>
    <s v="Jefatura"/>
    <s v="Operativa"/>
    <s v="2001"/>
    <n v="28.9"/>
    <s v="25-34"/>
    <n v="2.2999999999999998"/>
    <s v="1-3 años"/>
    <n v="0.3"/>
    <n v="1200000"/>
    <b v="0"/>
    <s v="Loreto Andrea Sepulveda Perez"/>
    <s v="Intermedio"/>
    <n v="21"/>
    <n v="1745714"/>
    <n v="1260000"/>
    <n v="36660000"/>
    <n v="1168327"/>
    <s v="Muy Bajo"/>
    <n v="0.66900000000000004"/>
    <s v="Inequitativa"/>
    <n v="1200000"/>
    <n v="6"/>
    <n v="0"/>
    <n v="0"/>
  </r>
  <r>
    <n v="7445"/>
    <s v="19384495-2"/>
    <s v="Francisca Alejandra Antilef Marimán"/>
    <s v="F"/>
    <x v="28"/>
    <n v="484"/>
    <s v="Administracion Y Finanzas Sabores"/>
    <s v="Sabores Y Fragancias.Cl Comercial Ltda."/>
    <x v="1"/>
    <s v="Jefatura"/>
    <s v="Operativa"/>
    <s v="7006"/>
    <n v="29"/>
    <s v="25-34"/>
    <n v="1.3"/>
    <s v="1-3 años"/>
    <n v="0.3"/>
    <n v="770000"/>
    <b v="0"/>
    <s v="Victoria Kellner Gumpert"/>
    <s v="Junior"/>
    <n v="12"/>
    <n v="1964106"/>
    <n v="836500"/>
    <n v="23569278"/>
    <n v="2494734"/>
    <s v="Muy Bajo"/>
    <n v="1.27"/>
    <s v="Inequitativa"/>
    <n v="770000"/>
    <n v="5"/>
    <n v="0"/>
    <n v="0"/>
  </r>
  <r>
    <n v="10607"/>
    <s v="13492030-0"/>
    <s v="Edgardo Ambrosio Valenzuela Riquelme"/>
    <s v="M"/>
    <x v="0"/>
    <n v="450"/>
    <s v="Fabricación Y Envasado Mezclas Polvos"/>
    <s v="CARLOS CRAMER PRODUCTOS AROMÁTICOS S.A. C.I."/>
    <x v="0"/>
    <s v="Jefatura"/>
    <s v="Operativa"/>
    <s v="6005"/>
    <n v="47.6"/>
    <s v="45-54"/>
    <n v="0.1"/>
    <s v="Menos de 1 año"/>
    <n v="0"/>
    <n v="550000"/>
    <b v="0"/>
    <s v="Manuel Alejandro Gamboa Ramirez"/>
    <s v="Junior"/>
    <n v="46"/>
    <n v="695717"/>
    <n v="630000"/>
    <n v="32003000"/>
    <n v="202644"/>
    <s v="Muy Bajo"/>
    <n v="0.29099999999999998"/>
    <s v="Moderada"/>
    <n v="550000"/>
    <n v="1"/>
    <n v="0"/>
    <n v="0"/>
  </r>
  <r>
    <n v="6911"/>
    <s v="20637033-5"/>
    <s v="Lorena Agustina Arenas Berna"/>
    <s v="F"/>
    <x v="28"/>
    <n v="484"/>
    <s v="Administracion Y Finanzas Sabores"/>
    <s v="Sabores Y Fragancias.Cl Comercial Ltda."/>
    <x v="1"/>
    <s v="Jefatura"/>
    <s v="Operativa"/>
    <s v="7006"/>
    <n v="24.4"/>
    <s v="18-24"/>
    <n v="1.5"/>
    <s v="1-3 años"/>
    <n v="0.3"/>
    <n v="783000"/>
    <b v="0"/>
    <s v="Victoria Kellner Gumpert"/>
    <s v="Junior"/>
    <n v="12"/>
    <n v="1964106"/>
    <n v="836500"/>
    <n v="23569278"/>
    <n v="2494734"/>
    <s v="Muy Bajo"/>
    <n v="1.27"/>
    <s v="Inequitativa"/>
    <n v="783000"/>
    <n v="5"/>
    <n v="0"/>
    <n v="0"/>
  </r>
  <r>
    <n v="4258"/>
    <s v="13020926-2"/>
    <s v="Axidalia Josefina Fernandez Garrido"/>
    <s v="F"/>
    <x v="74"/>
    <n v="486"/>
    <s v="Informática"/>
    <s v="CARLOS CRAMER PRODUCTOS AROMÁTICOS S.A. C.I."/>
    <x v="1"/>
    <s v="Jefatura"/>
    <s v="Operativa"/>
    <s v="7101"/>
    <n v="48.8"/>
    <s v="45-54"/>
    <n v="10.6"/>
    <s v="Más de 10 años"/>
    <n v="0.3"/>
    <n v="6700000"/>
    <b v="1"/>
    <s v="Miguel Andres Berndt Briceño"/>
    <s v="Jefatura"/>
    <n v="15"/>
    <n v="2671120"/>
    <n v="2600000"/>
    <n v="40066800"/>
    <n v="1489345"/>
    <s v="Muy Alto"/>
    <n v="0.55800000000000005"/>
    <s v="Inequitativa"/>
    <n v="6700000"/>
    <n v="13"/>
    <n v="0"/>
    <n v="0"/>
  </r>
  <r>
    <n v="4137"/>
    <s v="12261540-5"/>
    <s v="Marcela Andrea Bravo Gallego"/>
    <s v="F"/>
    <x v="28"/>
    <n v="484"/>
    <s v="Administracion Y Finanzas Sabores"/>
    <s v="Sabores Y Fragancias.Cl Comercial Ltda."/>
    <x v="1"/>
    <s v="Jefatura"/>
    <s v="Operativa"/>
    <s v="7006"/>
    <n v="53.5"/>
    <s v="45-54"/>
    <n v="22.6"/>
    <s v="Más de 10 años"/>
    <n v="0.3"/>
    <n v="1063000"/>
    <b v="0"/>
    <s v="Victoria Kellner Gumpert"/>
    <s v="Senior"/>
    <n v="12"/>
    <n v="1964106"/>
    <n v="836500"/>
    <n v="23569278"/>
    <n v="2494734"/>
    <s v="Muy Bajo"/>
    <n v="1.27"/>
    <s v="Inequitativa"/>
    <n v="1063000"/>
    <n v="5"/>
    <n v="0"/>
    <n v="0"/>
  </r>
  <r>
    <n v="11036"/>
    <s v="15534611-6"/>
    <s v="Roxana Andrea Contreras Morales"/>
    <s v="F"/>
    <x v="28"/>
    <n v="484"/>
    <s v="Administracion Y Finanzas Sabores"/>
    <s v="Sabores Y Fragancias.Cl Comercial Ltda."/>
    <x v="1"/>
    <s v="Jefatura"/>
    <s v="Operativa"/>
    <s v="7006"/>
    <n v="42.3"/>
    <s v="35-44"/>
    <n v="0"/>
    <s v="Menos de 1 año"/>
    <n v="0"/>
    <n v="848000"/>
    <b v="0"/>
    <s v="Victoria Kellner Gumpert"/>
    <s v="Junior"/>
    <n v="12"/>
    <n v="1964106"/>
    <n v="836500"/>
    <n v="23569278"/>
    <n v="2494734"/>
    <s v="Muy Bajo"/>
    <n v="1.27"/>
    <s v="Inequitativa"/>
    <n v="848000"/>
    <n v="4"/>
    <n v="0"/>
    <n v="0"/>
  </r>
  <r>
    <n v="4909"/>
    <s v="20099412-4"/>
    <s v="Carla Cecilia Ortega Chaparro"/>
    <s v="F"/>
    <x v="75"/>
    <n v="484"/>
    <s v="Administracion Y Finanzas Sabores"/>
    <s v="Sabores Y Fragancias.Cl Comercial Ltda."/>
    <x v="1"/>
    <s v="Jefatura"/>
    <s v="Operativa"/>
    <s v="7006"/>
    <n v="26.6"/>
    <s v="25-34"/>
    <n v="2.8"/>
    <s v="1-3 años"/>
    <n v="0.3"/>
    <n v="825000"/>
    <b v="0"/>
    <s v="Victoria Kellner Gumpert"/>
    <s v="Intermedio"/>
    <n v="12"/>
    <n v="1964106"/>
    <n v="836500"/>
    <n v="23569278"/>
    <n v="2494734"/>
    <s v="Muy Bajo"/>
    <n v="1.27"/>
    <s v="Inequitativa"/>
    <n v="825000"/>
    <n v="5"/>
    <n v="0"/>
    <n v="0"/>
  </r>
  <r>
    <n v="6351"/>
    <s v="13349609-2"/>
    <s v="Ana María Ortiz Urbina"/>
    <s v="F"/>
    <x v="28"/>
    <n v="484"/>
    <s v="Administracion Y Finanzas Sabores"/>
    <s v="Sabores Y Fragancias.Cl Comercial Ltda."/>
    <x v="1"/>
    <s v="Jefatura"/>
    <s v="Operativa"/>
    <s v="7006"/>
    <n v="47.1"/>
    <s v="45-54"/>
    <n v="1.7"/>
    <s v="1-3 años"/>
    <n v="0.3"/>
    <n v="783000"/>
    <b v="0"/>
    <s v="Victoria Kellner Gumpert"/>
    <s v="Junior"/>
    <n v="12"/>
    <n v="1964106"/>
    <n v="836500"/>
    <n v="23569278"/>
    <n v="2494734"/>
    <s v="Muy Bajo"/>
    <n v="1.27"/>
    <s v="Inequitativa"/>
    <n v="783000"/>
    <n v="4"/>
    <n v="0"/>
    <n v="0"/>
  </r>
  <r>
    <n v="4820"/>
    <s v="13921072-7"/>
    <s v="Rodrigo Alberto Flores Aqueveque"/>
    <s v="M"/>
    <x v="0"/>
    <n v="449"/>
    <s v="Secador Spray"/>
    <s v="CARLOS CRAMER PRODUCTOS AROMÁTICOS S.A. C.I."/>
    <x v="0"/>
    <s v="Jefatura"/>
    <s v="Operativa"/>
    <s v="6004"/>
    <n v="47.1"/>
    <s v="45-54"/>
    <n v="3.3"/>
    <s v="3-5 años"/>
    <n v="0.3"/>
    <n v="655000"/>
    <b v="0"/>
    <s v="Jairo Jose Melo Bustos"/>
    <s v="Intermedio"/>
    <n v="11"/>
    <n v="843636"/>
    <n v="760000"/>
    <n v="9280000"/>
    <n v="290208"/>
    <s v="Muy Bajo"/>
    <n v="0.34399999999999997"/>
    <s v="Moderada"/>
    <n v="655000"/>
    <n v="4"/>
    <n v="0"/>
    <n v="0"/>
  </r>
  <r>
    <n v="10937"/>
    <s v="19571435-5"/>
    <s v="Margarita Paula Santander Anjarid"/>
    <s v="F"/>
    <x v="76"/>
    <n v="484"/>
    <s v="Administracion Y Finanzas Sabores"/>
    <s v="Sabores Y Fragancias.Cl Comercial Ltda."/>
    <x v="1"/>
    <s v="Jefatura"/>
    <s v="Operativa"/>
    <s v="7006"/>
    <n v="28.5"/>
    <s v="25-34"/>
    <n v="0"/>
    <s v="Menos de 1 año"/>
    <n v="0"/>
    <n v="742278"/>
    <b v="0"/>
    <s v="Victoria Kellner Gumpert"/>
    <s v="Junior"/>
    <n v="12"/>
    <n v="1964106"/>
    <n v="836500"/>
    <n v="23569278"/>
    <n v="2494734"/>
    <s v="Muy Bajo"/>
    <n v="1.27"/>
    <s v="Inequitativa"/>
    <n v="742278"/>
    <n v="3"/>
    <n v="0"/>
    <n v="0"/>
  </r>
  <r>
    <n v="4485"/>
    <s v="17960137-0"/>
    <s v="Maria Francisca Trujillo Quintanilla"/>
    <s v="F"/>
    <x v="77"/>
    <n v="420"/>
    <s v="Desarrollo Sabores"/>
    <s v="Sabores Y Fragancias.Cl Comercial Ltda."/>
    <x v="3"/>
    <s v="Jefatura"/>
    <s v="Operativa"/>
    <s v="2001"/>
    <n v="33.799999999999997"/>
    <s v="25-34"/>
    <n v="11.1"/>
    <s v="Más de 10 años"/>
    <n v="0.3"/>
    <n v="3300000"/>
    <b v="1"/>
    <s v="Victoria Kellner Gumpert"/>
    <s v="Jefatura"/>
    <n v="4"/>
    <n v="1593000"/>
    <n v="1208500"/>
    <n v="6372000"/>
    <n v="1208790"/>
    <s v="Muy Alto"/>
    <n v="0.75900000000000001"/>
    <s v="Inequitativa"/>
    <n v="3300000"/>
    <n v="10"/>
    <n v="0"/>
    <n v="0"/>
  </r>
  <r>
    <n v="6878"/>
    <s v="20344692-6"/>
    <s v="Rodrigo Bastián Flores Núñez"/>
    <s v="M"/>
    <x v="0"/>
    <n v="453"/>
    <s v="Planta Secado 2"/>
    <s v="CARLOS CRAMER PRODUCTOS AROMÁTICOS S.A. C.I."/>
    <x v="0"/>
    <s v="Jefatura"/>
    <s v="Operativa"/>
    <s v="6012"/>
    <n v="25.8"/>
    <s v="25-34"/>
    <n v="1.5"/>
    <s v="1-3 años"/>
    <n v="0.1"/>
    <n v="680000"/>
    <b v="0"/>
    <s v="Jairo Jose Melo Bustos"/>
    <s v="Junior"/>
    <n v="4"/>
    <n v="865000"/>
    <n v="840000"/>
    <n v="3460000"/>
    <n v="271968"/>
    <s v="Muy Bajo"/>
    <n v="0.314"/>
    <s v="Moderada"/>
    <n v="570000"/>
    <n v="3"/>
    <n v="0"/>
    <n v="0"/>
  </r>
  <r>
    <n v="8858"/>
    <s v="15056843-9"/>
    <s v="Andrés Alberto Alvarado Rojas"/>
    <s v="M"/>
    <x v="6"/>
    <n v="461"/>
    <s v="Prev. De Riesgo Y Medio Ambiente"/>
    <s v="CARLOS CRAMER PRODUCTOS AROMÁTICOS S.A. C.I."/>
    <x v="0"/>
    <s v="Jefatura"/>
    <s v="Operativa"/>
    <s v="6103"/>
    <n v="42.9"/>
    <s v="35-44"/>
    <n v="0.7"/>
    <s v="Menos de 1 año"/>
    <n v="0.3"/>
    <n v="1600000"/>
    <b v="0"/>
    <s v="Heylen Valeska Pozo Leiva"/>
    <s v="Junior"/>
    <n v="9"/>
    <n v="1928667"/>
    <n v="1600000"/>
    <n v="17358000"/>
    <n v="1226630"/>
    <s v="Bajo"/>
    <n v="0.63600000000000001"/>
    <s v="Inequitativa"/>
    <n v="1600000"/>
    <n v="7"/>
    <n v="0"/>
    <n v="0"/>
  </r>
  <r>
    <n v="4899"/>
    <s v="13699431-k"/>
    <s v="Ixsia Arlene Flores Torres"/>
    <s v="F"/>
    <x v="78"/>
    <n v="464"/>
    <s v="Aseguramiento De Calidad"/>
    <s v="CARLOS CRAMER PRODUCTOS AROMÁTICOS S.A. C.I."/>
    <x v="0"/>
    <s v="Jefatura"/>
    <s v="Operativa"/>
    <s v="6106"/>
    <n v="46.6"/>
    <s v="45-54"/>
    <n v="3"/>
    <s v="3-5 años"/>
    <n v="0.3"/>
    <n v="1424000"/>
    <b v="0"/>
    <s v="Jose Enrique San Martin Silva"/>
    <s v="Intermedio"/>
    <n v="12"/>
    <n v="1660500"/>
    <n v="866000"/>
    <n v="19926000"/>
    <n v="1735109"/>
    <s v="Bajo"/>
    <n v="1.0449999999999999"/>
    <s v="Inequitativa"/>
    <n v="1424000"/>
    <n v="7"/>
    <n v="0"/>
    <n v="0"/>
  </r>
  <r>
    <n v="10906"/>
    <s v="18756037-3"/>
    <s v="José Miguel Antonio Cortés Marín"/>
    <s v="M"/>
    <x v="79"/>
    <n v="461"/>
    <s v="Prev. De Riesgo Y Medio Ambiente"/>
    <s v="CARLOS CRAMER PRODUCTOS AROMÁTICOS S.A. C.I."/>
    <x v="0"/>
    <s v="Jefatura"/>
    <s v="Operativa"/>
    <s v="6103"/>
    <n v="31.4"/>
    <s v="25-34"/>
    <n v="0.1"/>
    <s v="Menos de 1 año"/>
    <n v="0"/>
    <n v="2506000"/>
    <b v="0"/>
    <s v="Heylen Valeska Pozo Leiva"/>
    <s v="Junior"/>
    <n v="9"/>
    <n v="1928667"/>
    <n v="1600000"/>
    <n v="17358000"/>
    <n v="1226630"/>
    <s v="Muy Alto"/>
    <n v="0.63600000000000001"/>
    <s v="Inequitativa"/>
    <n v="2506000"/>
    <n v="8"/>
    <n v="0"/>
    <n v="0"/>
  </r>
  <r>
    <n v="4390"/>
    <s v="16422870-3"/>
    <s v="Jason Orlando Paredes Neira"/>
    <s v="M"/>
    <x v="6"/>
    <n v="461"/>
    <s v="Prev. De Riesgo Y Medio Ambiente"/>
    <s v="CARLOS CRAMER PRODUCTOS AROMÁTICOS S.A. C.I."/>
    <x v="0"/>
    <s v="Jefatura"/>
    <s v="Operativa"/>
    <s v="6103"/>
    <n v="38.700000000000003"/>
    <s v="35-44"/>
    <n v="13.9"/>
    <s v="Más de 10 años"/>
    <n v="0.1"/>
    <n v="1450000"/>
    <b v="0"/>
    <s v="Heylen Valeska Pozo Leiva"/>
    <s v="Senior"/>
    <n v="9"/>
    <n v="1928667"/>
    <n v="1600000"/>
    <n v="17358000"/>
    <n v="1226630"/>
    <s v="Muy Bajo"/>
    <n v="0.63600000000000001"/>
    <s v="Inequitativa"/>
    <n v="1450000"/>
    <n v="6"/>
    <n v="0"/>
    <n v="0"/>
  </r>
  <r>
    <n v="8233"/>
    <s v="15429771-5"/>
    <s v="Manuel Alejandro Fuentes Yañez"/>
    <s v="M"/>
    <x v="0"/>
    <n v="449"/>
    <s v="Secador Spray"/>
    <s v="CARLOS CRAMER PRODUCTOS AROMÁTICOS S.A. C.I."/>
    <x v="0"/>
    <s v="Jefatura"/>
    <s v="Operativa"/>
    <s v="6004"/>
    <n v="43.5"/>
    <s v="35-44"/>
    <n v="1"/>
    <s v="1-3 años"/>
    <n v="0.3"/>
    <n v="580000"/>
    <b v="0"/>
    <s v="Jairo Jose Melo Bustos"/>
    <s v="Junior"/>
    <n v="11"/>
    <n v="843636"/>
    <n v="760000"/>
    <n v="9280000"/>
    <n v="290208"/>
    <s v="Muy Bajo"/>
    <n v="0.34399999999999997"/>
    <s v="Moderada"/>
    <n v="580000"/>
    <n v="3"/>
    <n v="0"/>
    <n v="0"/>
  </r>
  <r>
    <n v="4966"/>
    <s v="27093599-0"/>
    <s v="Cristian Arturo Polo Vallejo"/>
    <s v="M"/>
    <x v="80"/>
    <n v="461"/>
    <s v="Prev. De Riesgo Y Medio Ambiente"/>
    <s v="CARLOS CRAMER PRODUCTOS AROMÁTICOS S.A. C.I."/>
    <x v="0"/>
    <s v="Jefatura"/>
    <s v="Operativa"/>
    <s v="6103"/>
    <n v="46.9"/>
    <s v="45-54"/>
    <n v="2.6"/>
    <s v="1-3 años"/>
    <n v="0.3"/>
    <n v="1100000"/>
    <b v="0"/>
    <s v="Heylen Valeska Pozo Leiva"/>
    <s v="Intermedio"/>
    <n v="9"/>
    <n v="1928667"/>
    <n v="1600000"/>
    <n v="17358000"/>
    <n v="1226630"/>
    <s v="Muy Bajo"/>
    <n v="0.63600000000000001"/>
    <s v="Inequitativa"/>
    <n v="1100000"/>
    <n v="6"/>
    <n v="0"/>
    <n v="0"/>
  </r>
  <r>
    <n v="4168"/>
    <s v="8738725-9"/>
    <s v="Luis Miguel Angel Fuenzalida Castañeda"/>
    <s v="M"/>
    <x v="0"/>
    <n v="449"/>
    <s v="Secador Spray"/>
    <s v="CARLOS CRAMER PRODUCTOS AROMÁTICOS S.A. C.I."/>
    <x v="0"/>
    <s v="Jefatura"/>
    <s v="Operativa"/>
    <s v="6004"/>
    <n v="63.5"/>
    <s v="55-64"/>
    <n v="32.200000000000003"/>
    <s v="Más de 10 años"/>
    <n v="0.3"/>
    <n v="1120000"/>
    <b v="0"/>
    <s v="Jairo Jose Melo Bustos"/>
    <s v="Senior"/>
    <n v="11"/>
    <n v="843636"/>
    <n v="760000"/>
    <n v="9280000"/>
    <n v="290208"/>
    <s v="Muy Alto"/>
    <n v="0.34399999999999997"/>
    <s v="Moderada"/>
    <n v="1120000"/>
    <n v="5"/>
    <n v="0"/>
    <n v="0"/>
  </r>
  <r>
    <n v="4202"/>
    <s v="10994473-4"/>
    <s v="Maria Magdalena Fuenzalida Morales"/>
    <s v="F"/>
    <x v="81"/>
    <n v="439"/>
    <s v="Marketing Fragancias"/>
    <s v="CARLOS CRAMER PRODUCTOS AROMÁTICOS S.A. C.I."/>
    <x v="2"/>
    <s v="Jefatura"/>
    <s v="Operativa"/>
    <s v="3004"/>
    <n v="53.4"/>
    <s v="45-54"/>
    <n v="18.5"/>
    <s v="Más de 10 años"/>
    <n v="0.3"/>
    <n v="3500000"/>
    <b v="1"/>
    <s v="Michel Patricio Ulloa Bozo"/>
    <s v="Jefatura"/>
    <n v="5"/>
    <n v="1880600"/>
    <n v="1600000"/>
    <n v="9403000"/>
    <n v="979391"/>
    <s v="Muy Alto"/>
    <n v="0.52100000000000002"/>
    <s v="Inequitativa"/>
    <n v="3500000"/>
    <n v="10"/>
    <n v="0"/>
    <n v="0"/>
  </r>
  <r>
    <n v="4832"/>
    <s v="16044825-3"/>
    <s v="Johana Bárbara Villalobos Salas"/>
    <s v="F"/>
    <x v="6"/>
    <n v="461"/>
    <s v="Prev. De Riesgo Y Medio Ambiente"/>
    <s v="CARLOS CRAMER PRODUCTOS AROMÁTICOS S.A. C.I."/>
    <x v="0"/>
    <s v="Jefatura"/>
    <s v="Operativa"/>
    <s v="6103"/>
    <n v="40"/>
    <s v="35-44"/>
    <n v="3.3"/>
    <s v="3-5 años"/>
    <n v="0.3"/>
    <n v="2297000"/>
    <b v="0"/>
    <s v="Heylen Valeska Pozo Leiva"/>
    <s v="Intermedio"/>
    <n v="9"/>
    <n v="1928667"/>
    <n v="1600000"/>
    <n v="17358000"/>
    <n v="1226630"/>
    <s v="Alto"/>
    <n v="0.63600000000000001"/>
    <s v="Inequitativa"/>
    <n v="2297000"/>
    <n v="8"/>
    <n v="0"/>
    <n v="0"/>
  </r>
  <r>
    <n v="4188"/>
    <s v="10339783-9"/>
    <s v="Eritt Orlando Gallardo Muñoz"/>
    <s v="M"/>
    <x v="0"/>
    <n v="449"/>
    <s v="Secador Spray"/>
    <s v="CARLOS CRAMER PRODUCTOS AROMÁTICOS S.A. C.I."/>
    <x v="0"/>
    <s v="Jefatura"/>
    <s v="Operativa"/>
    <s v="6004"/>
    <n v="59.1"/>
    <s v="55-64"/>
    <n v="11"/>
    <s v="Más de 10 años"/>
    <n v="0.3"/>
    <n v="895000"/>
    <b v="0"/>
    <s v="Jairo Jose Melo Bustos"/>
    <s v="Senior"/>
    <n v="11"/>
    <n v="843636"/>
    <n v="760000"/>
    <n v="9280000"/>
    <n v="290208"/>
    <s v="Alto"/>
    <n v="0.34399999999999997"/>
    <s v="Moderada"/>
    <n v="895000"/>
    <n v="4"/>
    <n v="0"/>
    <n v="0"/>
  </r>
  <r>
    <n v="4816"/>
    <s v="16267743-8"/>
    <s v="Rosse Mery Zanni Canales"/>
    <s v="F"/>
    <x v="82"/>
    <n v="461"/>
    <s v="Prev. De Riesgo Y Medio Ambiente"/>
    <s v="CARLOS CRAMER PRODUCTOS AROMÁTICOS S.A. C.I."/>
    <x v="0"/>
    <s v="Jefatura"/>
    <s v="Operativa"/>
    <s v="6103"/>
    <n v="39.5"/>
    <s v="35-44"/>
    <n v="3.4"/>
    <s v="3-5 años"/>
    <n v="0.1"/>
    <n v="2000000"/>
    <b v="1"/>
    <s v="Heylen Valeska Pozo Leiva"/>
    <s v="Jefatura"/>
    <n v="9"/>
    <n v="1928667"/>
    <n v="1600000"/>
    <n v="17358000"/>
    <n v="1226630"/>
    <s v="Promedio"/>
    <n v="0.63600000000000001"/>
    <s v="Inequitativa"/>
    <n v="2000000"/>
    <n v="7"/>
    <n v="0"/>
    <n v="0"/>
  </r>
  <r>
    <n v="4846"/>
    <s v="19499590-3"/>
    <s v="Patricia Karla Nicole Berrios Serantoni"/>
    <s v="F"/>
    <x v="3"/>
    <n v="432"/>
    <s v="Desarrollo Fragancias"/>
    <s v="CARLOS CRAMER PRODUCTOS AROMÁTICOS S.A. C.I."/>
    <x v="2"/>
    <s v="Jefatura"/>
    <s v="Operativa"/>
    <s v="3001"/>
    <n v="28.4"/>
    <s v="25-34"/>
    <n v="3.1"/>
    <s v="3-5 años"/>
    <n v="0.3"/>
    <n v="750000"/>
    <b v="0"/>
    <s v="Fernanda Cecilia Amiama Villablanca"/>
    <s v="Intermedio"/>
    <n v="24"/>
    <n v="1669438"/>
    <n v="1235000"/>
    <n v="40066500"/>
    <n v="1193862"/>
    <s v="Muy Bajo"/>
    <n v="0.71499999999999997"/>
    <s v="Inequitativa"/>
    <n v="750000"/>
    <n v="4"/>
    <n v="0"/>
    <n v="0"/>
  </r>
  <r>
    <n v="4806"/>
    <s v="20191361-6"/>
    <s v="Benjamin Antonio Godoy Rodriguez"/>
    <s v="M"/>
    <x v="3"/>
    <n v="423"/>
    <s v="Desarrollo Sabores Salados"/>
    <s v="CARLOS CRAMER PRODUCTOS AROMÁTICOS S.A. C.I."/>
    <x v="3"/>
    <s v="Jefatura"/>
    <s v="Operativa"/>
    <s v="2004"/>
    <n v="25.5"/>
    <s v="25-34"/>
    <n v="3.5"/>
    <s v="3-5 años"/>
    <n v="0.1"/>
    <n v="720000"/>
    <b v="0"/>
    <s v="Joel Mondaca Gonzalez"/>
    <s v="Intermedio"/>
    <n v="17"/>
    <n v="1593941"/>
    <n v="945000"/>
    <n v="27097000"/>
    <n v="1495711"/>
    <s v="Muy Bajo"/>
    <n v="0.93799999999999994"/>
    <s v="Inequitativa"/>
    <n v="682000"/>
    <n v="4"/>
    <n v="0"/>
    <n v="0"/>
  </r>
  <r>
    <n v="5492"/>
    <s v="17250815-4"/>
    <s v="Eduardo Ismael Godoy Vega"/>
    <s v="M"/>
    <x v="0"/>
    <n v="445"/>
    <s v="Fabricación Y Envasado De Fragancias"/>
    <s v="CARLOS CRAMER PRODUCTOS AROMÁTICOS S.A. C.I."/>
    <x v="0"/>
    <s v="Jefatura"/>
    <s v="Operativa"/>
    <s v="6002"/>
    <n v="36.299999999999997"/>
    <s v="35-44"/>
    <n v="2.2000000000000002"/>
    <s v="1-3 años"/>
    <n v="0.2"/>
    <n v="590000"/>
    <b v="0"/>
    <s v="Mario Cristian Flores Salazar"/>
    <s v="Intermedio"/>
    <n v="25"/>
    <n v="757400"/>
    <n v="740000"/>
    <n v="18935000"/>
    <n v="230538"/>
    <s v="Muy Bajo"/>
    <n v="0.30399999999999999"/>
    <s v="Moderada"/>
    <n v="590000"/>
    <n v="3"/>
    <n v="0"/>
    <n v="0"/>
  </r>
  <r>
    <n v="10871"/>
    <s v="20006029-6"/>
    <s v="Cristóbal Joaquín Calderón Cortés"/>
    <s v="M"/>
    <x v="39"/>
    <n v="432"/>
    <s v="Desarrollo Fragancias"/>
    <s v="CARLOS CRAMER PRODUCTOS AROMÁTICOS S.A. C.I."/>
    <x v="2"/>
    <s v="Jefatura"/>
    <s v="Operativa"/>
    <s v="3001"/>
    <n v="26.4"/>
    <s v="25-34"/>
    <n v="0.1"/>
    <s v="Menos de 1 año"/>
    <n v="0"/>
    <n v="909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909000"/>
    <n v="5"/>
    <n v="0"/>
    <n v="0"/>
  </r>
  <r>
    <n v="10838"/>
    <s v="19648766-2"/>
    <s v="Francisca María Faúndez Soza"/>
    <s v="F"/>
    <x v="39"/>
    <n v="432"/>
    <s v="Desarrollo Fragancias"/>
    <s v="CARLOS CRAMER PRODUCTOS AROMÁTICOS S.A. C.I."/>
    <x v="2"/>
    <s v="Jefatura"/>
    <s v="Operativa"/>
    <s v="3001"/>
    <n v="28.1"/>
    <s v="25-34"/>
    <n v="0.1"/>
    <s v="Menos de 1 año"/>
    <n v="0"/>
    <n v="1099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1099000"/>
    <n v="5"/>
    <n v="0"/>
    <n v="0"/>
  </r>
  <r>
    <n v="4454"/>
    <s v="17408083-6"/>
    <s v="Daniela Allyson Gomez Maldonado"/>
    <s v="F"/>
    <x v="9"/>
    <n v="442"/>
    <s v="Ventas Cárnica"/>
    <s v="CARLOS CRAMER PRODUCTOS AROMÁTICOS S.A. C.I."/>
    <x v="4"/>
    <s v="Jefatura"/>
    <s v="Operativa"/>
    <s v="4002"/>
    <n v="35"/>
    <s v="35-44"/>
    <n v="5.8"/>
    <s v="5-10 años"/>
    <n v="0.3"/>
    <n v="3100000"/>
    <b v="0"/>
    <s v="Ten Lan Lay Castillo"/>
    <s v="Senior"/>
    <n v="4"/>
    <n v="3862500"/>
    <n v="3275000"/>
    <n v="15450000"/>
    <n v="1302162"/>
    <s v="Bajo"/>
    <n v="0.33700000000000002"/>
    <s v="Moderada"/>
    <n v="3100000"/>
    <n v="10"/>
    <n v="0"/>
    <n v="0"/>
  </r>
  <r>
    <n v="4544"/>
    <s v="19284526-2"/>
    <s v="Isadora Paz Gonzalez Gutierrez"/>
    <s v="F"/>
    <x v="39"/>
    <n v="432"/>
    <s v="Desarrollo Fragancias"/>
    <s v="CARLOS CRAMER PRODUCTOS AROMÁTICOS S.A. C.I."/>
    <x v="2"/>
    <s v="Jefatura"/>
    <s v="Operativa"/>
    <s v="3001"/>
    <n v="29"/>
    <s v="25-34"/>
    <n v="3.8"/>
    <s v="3-5 años"/>
    <n v="0.3"/>
    <n v="1500000"/>
    <b v="0"/>
    <s v="Fernanda Cecilia Amiama Villablanca"/>
    <s v="Intermedio"/>
    <n v="24"/>
    <n v="1669438"/>
    <n v="1235000"/>
    <n v="40066500"/>
    <n v="1193862"/>
    <s v="Bajo"/>
    <n v="0.71499999999999997"/>
    <s v="Inequitativa"/>
    <n v="1500000"/>
    <n v="7"/>
    <n v="0"/>
    <n v="0"/>
  </r>
  <r>
    <n v="4189"/>
    <s v="10341318-4"/>
    <s v="Mario Antonio Gomez Retamal"/>
    <s v="M"/>
    <x v="0"/>
    <n v="451"/>
    <s v="Planta De Muestras"/>
    <s v="CARLOS CRAMER PRODUCTOS AROMÁTICOS S.A. C.I."/>
    <x v="0"/>
    <s v="Jefatura"/>
    <s v="Operativa"/>
    <s v="6006"/>
    <n v="60"/>
    <s v="55-64"/>
    <n v="9.4"/>
    <s v="5-10 años"/>
    <n v="0.3"/>
    <n v="740000"/>
    <b v="0"/>
    <s v="Josuald Jose Pimentel Aponte"/>
    <s v="Senior"/>
    <n v="8"/>
    <n v="886250"/>
    <n v="705000"/>
    <n v="7090000"/>
    <n v="379396"/>
    <s v="Bajo"/>
    <n v="0.42799999999999999"/>
    <s v="Poco Equitativa"/>
    <n v="740000"/>
    <n v="4"/>
    <n v="0"/>
    <n v="0"/>
  </r>
  <r>
    <n v="5591"/>
    <s v="19727303-8"/>
    <s v="Joel Natham Leighton Fuentes"/>
    <s v="M"/>
    <x v="39"/>
    <n v="432"/>
    <s v="Desarrollo Fragancias"/>
    <s v="CARLOS CRAMER PRODUCTOS AROMÁTICOS S.A. C.I."/>
    <x v="2"/>
    <s v="Jefatura"/>
    <s v="Operativa"/>
    <s v="3001"/>
    <n v="27.9"/>
    <s v="25-34"/>
    <n v="2.1"/>
    <s v="1-3 años"/>
    <n v="0.1"/>
    <n v="1400000"/>
    <b v="0"/>
    <s v="Fernanda Cecilia Amiama Villablanca"/>
    <s v="Intermedio"/>
    <n v="24"/>
    <n v="1669438"/>
    <n v="1235000"/>
    <n v="40066500"/>
    <n v="1193862"/>
    <s v="Bajo"/>
    <n v="0.71499999999999997"/>
    <s v="Inequitativa"/>
    <n v="1400000"/>
    <n v="6"/>
    <n v="0"/>
    <n v="0"/>
  </r>
  <r>
    <n v="6847"/>
    <s v="14544253-2"/>
    <s v="Pablo Ariel González Azócar"/>
    <s v="M"/>
    <x v="0"/>
    <n v="456"/>
    <s v="Planta Mezclado 2"/>
    <s v="CARLOS CRAMER PRODUCTOS AROMÁTICOS S.A. C.I."/>
    <x v="0"/>
    <s v="Jefatura"/>
    <s v="Operativa"/>
    <s v="6013"/>
    <n v="47.2"/>
    <s v="45-54"/>
    <n v="1.6"/>
    <s v="1-3 años"/>
    <n v="0.3"/>
    <n v="590000"/>
    <b v="0"/>
    <s v="Jairo Jose Melo Bustos"/>
    <s v="Junior"/>
    <n v="15"/>
    <n v="803000"/>
    <n v="780000"/>
    <n v="12045000"/>
    <n v="214158"/>
    <s v="Muy Bajo"/>
    <n v="0.26700000000000002"/>
    <s v="Moderada"/>
    <n v="590000"/>
    <n v="2"/>
    <n v="0"/>
    <n v="0"/>
  </r>
  <r>
    <n v="4795"/>
    <s v="19037316-9"/>
    <s v="Karin Guisel Lizama Córdova"/>
    <s v="F"/>
    <x v="39"/>
    <n v="432"/>
    <s v="Desarrollo Fragancias"/>
    <s v="CARLOS CRAMER PRODUCTOS AROMÁTICOS S.A. C.I."/>
    <x v="2"/>
    <s v="Jefatura"/>
    <s v="Operativa"/>
    <s v="3001"/>
    <n v="30.2"/>
    <s v="25-34"/>
    <n v="3.6"/>
    <s v="3-5 años"/>
    <n v="0.3"/>
    <n v="1500000"/>
    <b v="0"/>
    <s v="Fernanda Cecilia Amiama Villablanca"/>
    <s v="Intermedio"/>
    <n v="24"/>
    <n v="1669438"/>
    <n v="1235000"/>
    <n v="40066500"/>
    <n v="1193862"/>
    <s v="Bajo"/>
    <n v="0.71499999999999997"/>
    <s v="Inequitativa"/>
    <n v="1500000"/>
    <n v="7"/>
    <n v="0"/>
    <n v="0"/>
  </r>
  <r>
    <n v="7836"/>
    <s v="16007049-8"/>
    <s v="Sonia De Las Mercedes González Banda"/>
    <s v="F"/>
    <x v="33"/>
    <n v="479"/>
    <s v="Crédito Y Cobranza"/>
    <s v="CARLOS CRAMER PRODUCTOS AROMÁTICOS S.A. C.I."/>
    <x v="1"/>
    <s v="Jefatura"/>
    <s v="Operativa"/>
    <s v="7001"/>
    <n v="40"/>
    <s v="35-44"/>
    <n v="1.1000000000000001"/>
    <s v="1-3 años"/>
    <n v="0.3"/>
    <n v="1417000"/>
    <b v="0"/>
    <s v="Manuel Segundo Bazan Lara"/>
    <s v="Junior"/>
    <n v="5"/>
    <n v="1705400"/>
    <n v="1250000"/>
    <n v="8527000"/>
    <n v="1127502"/>
    <s v="Bajo"/>
    <n v="0.66100000000000003"/>
    <s v="Inequitativa"/>
    <n v="1417000"/>
    <n v="6"/>
    <n v="0"/>
    <n v="0"/>
  </r>
  <r>
    <n v="9091"/>
    <s v="21467196-4"/>
    <s v="Janis Camila Meza Álvarez"/>
    <s v="F"/>
    <x v="3"/>
    <n v="432"/>
    <s v="Desarrollo Fragancias"/>
    <s v="CARLOS CRAMER PRODUCTOS AROMÁTICOS S.A. C.I."/>
    <x v="2"/>
    <s v="Jefatura"/>
    <s v="Operativa"/>
    <s v="3001"/>
    <n v="21.6"/>
    <s v="18-24"/>
    <n v="0.7"/>
    <s v="Menos de 1 año"/>
    <n v="0.1"/>
    <n v="655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610000"/>
    <n v="4"/>
    <n v="0"/>
    <n v="0"/>
  </r>
  <r>
    <n v="7572"/>
    <s v="19209862-9"/>
    <s v="Francisca Javiera González Caballero"/>
    <s v="F"/>
    <x v="83"/>
    <n v="439"/>
    <s v="Marketing Fragancias"/>
    <s v="CARLOS CRAMER PRODUCTOS AROMÁTICOS S.A. C.I."/>
    <x v="2"/>
    <s v="Jefatura"/>
    <s v="Operativa"/>
    <s v="3004"/>
    <n v="28.5"/>
    <s v="25-34"/>
    <n v="1.2"/>
    <s v="1-3 años"/>
    <n v="0.1"/>
    <n v="1600000"/>
    <b v="0"/>
    <s v="Maria Magdalena Fuenzalida Morales"/>
    <s v="Junior"/>
    <n v="5"/>
    <n v="1880600"/>
    <n v="1600000"/>
    <n v="9403000"/>
    <n v="979391"/>
    <s v="Bajo"/>
    <n v="0.52100000000000002"/>
    <s v="Inequitativa"/>
    <n v="1600000"/>
    <n v="6"/>
    <n v="0"/>
    <n v="0"/>
  </r>
  <r>
    <n v="7835"/>
    <s v="19279657-1"/>
    <s v="Alexis Joseph Moya Navarrete"/>
    <s v="M"/>
    <x v="39"/>
    <n v="432"/>
    <s v="Desarrollo Fragancias"/>
    <s v="CARLOS CRAMER PRODUCTOS AROMÁTICOS S.A. C.I."/>
    <x v="2"/>
    <s v="Jefatura"/>
    <s v="Operativa"/>
    <s v="3001"/>
    <n v="29.3"/>
    <s v="25-34"/>
    <n v="1.1000000000000001"/>
    <s v="1-3 años"/>
    <n v="0.1"/>
    <n v="1100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1100000"/>
    <n v="6"/>
    <n v="0"/>
    <n v="0"/>
  </r>
  <r>
    <n v="4160"/>
    <s v="6986640-9"/>
    <s v="Gloria Emilia Gonzalez Castro"/>
    <s v="F"/>
    <x v="84"/>
    <n v="488"/>
    <s v="Administración"/>
    <s v="CARLOS CRAMER PRODUCTOS AROMÁTICOS S.A. C.I."/>
    <x v="1"/>
    <s v="Jefatura"/>
    <s v="Operativa"/>
    <s v="7201"/>
    <n v="64.5"/>
    <s v="55-64"/>
    <n v="19.600000000000001"/>
    <s v="Más de 10 años"/>
    <n v="0.3"/>
    <n v="992000"/>
    <b v="0"/>
    <s v="Hernan Alberto Solar Guzman"/>
    <s v="Senior"/>
    <n v="4"/>
    <n v="1559350"/>
    <n v="1552700"/>
    <n v="6237400"/>
    <n v="595928"/>
    <s v="Muy Bajo"/>
    <n v="0.38200000000000001"/>
    <s v="Poco Equitativa"/>
    <n v="992000"/>
    <n v="5"/>
    <n v="0"/>
    <n v="0"/>
  </r>
  <r>
    <n v="7605"/>
    <s v="20668443-7"/>
    <s v="Manuel Jesús Aranguiz Maya"/>
    <s v="M"/>
    <x v="0"/>
    <n v="448"/>
    <s v="Envasado Bodega Sabores"/>
    <s v="Sabores Y Fragancias.Cl Comercial Ltda."/>
    <x v="0"/>
    <s v="Jefatura"/>
    <s v="Operativa"/>
    <s v="6003"/>
    <n v="24.4"/>
    <s v="18-24"/>
    <n v="1.2"/>
    <s v="1-3 años"/>
    <n v="0.1"/>
    <n v="588000"/>
    <b v="0"/>
    <s v="Alejandro Matias Silva Lavin"/>
    <s v="Junior"/>
    <n v="23"/>
    <n v="676043"/>
    <n v="600000"/>
    <n v="15549000"/>
    <n v="247791"/>
    <s v="Bajo"/>
    <n v="0.36699999999999999"/>
    <s v="Poco Equitativa"/>
    <n v="588000"/>
    <n v="2"/>
    <n v="0"/>
    <n v="0"/>
  </r>
  <r>
    <n v="4555"/>
    <s v="19587499-9"/>
    <s v="Gonzalo Alexis Pinto Sepulveda"/>
    <s v="M"/>
    <x v="55"/>
    <n v="432"/>
    <s v="Desarrollo Fragancias"/>
    <s v="CARLOS CRAMER PRODUCTOS AROMÁTICOS S.A. C.I."/>
    <x v="2"/>
    <s v="Jefatura"/>
    <s v="Operativa"/>
    <s v="3001"/>
    <n v="27.7"/>
    <s v="25-34"/>
    <n v="7.7"/>
    <s v="5-10 años"/>
    <n v="0.3"/>
    <n v="1400000"/>
    <b v="0"/>
    <s v="Fernanda Cecilia Amiama Villablanca"/>
    <s v="Senior"/>
    <n v="24"/>
    <n v="1669438"/>
    <n v="1235000"/>
    <n v="40066500"/>
    <n v="1193862"/>
    <s v="Bajo"/>
    <n v="0.71499999999999997"/>
    <s v="Inequitativa"/>
    <n v="1400000"/>
    <n v="7"/>
    <n v="0"/>
    <n v="0"/>
  </r>
  <r>
    <n v="8957"/>
    <s v="18379791-3"/>
    <s v="Constanza Venegas Velasquez"/>
    <s v="F"/>
    <x v="39"/>
    <n v="432"/>
    <s v="Desarrollo Fragancias"/>
    <s v="CARLOS CRAMER PRODUCTOS AROMÁTICOS S.A. C.I."/>
    <x v="2"/>
    <s v="Jefatura"/>
    <s v="Operativa"/>
    <s v="3001"/>
    <n v="32.6"/>
    <s v="25-34"/>
    <n v="0.7"/>
    <s v="Menos de 1 año"/>
    <n v="0.3"/>
    <n v="1105000"/>
    <b v="0"/>
    <s v="Fernanda Cecilia Amiama Villablanca"/>
    <s v="Junior"/>
    <n v="24"/>
    <n v="1669438"/>
    <n v="1235000"/>
    <n v="40066500"/>
    <n v="1193862"/>
    <s v="Muy Bajo"/>
    <n v="0.71499999999999997"/>
    <s v="Inequitativa"/>
    <n v="1105000"/>
    <n v="7"/>
    <n v="0"/>
    <n v="0"/>
  </r>
  <r>
    <n v="4209"/>
    <s v="11334046-0"/>
    <s v="Gustavo Humberto Gonzalez Inostroza"/>
    <s v="M"/>
    <x v="0"/>
    <n v="456"/>
    <s v="Planta Mezclado 2"/>
    <s v="CARLOS CRAMER PRODUCTOS AROMÁTICOS S.A. C.I."/>
    <x v="0"/>
    <s v="Jefatura"/>
    <s v="Operativa"/>
    <s v="6013"/>
    <n v="57.4"/>
    <s v="55-64"/>
    <n v="12.7"/>
    <s v="Más de 10 años"/>
    <n v="0.3"/>
    <n v="985000"/>
    <b v="0"/>
    <s v="Jairo Jose Melo Bustos"/>
    <s v="Senior"/>
    <n v="15"/>
    <n v="803000"/>
    <n v="780000"/>
    <n v="12045000"/>
    <n v="214158"/>
    <s v="Muy Alto"/>
    <n v="0.26700000000000002"/>
    <s v="Moderada"/>
    <n v="985000"/>
    <n v="5"/>
    <n v="0"/>
    <n v="0"/>
  </r>
  <r>
    <n v="9552"/>
    <s v="26123703-2"/>
    <s v="Jordan Israel Olivares Aguilera"/>
    <s v="M"/>
    <x v="0"/>
    <n v="450"/>
    <s v="Fabricación Y Envasado Mezclas Polvos"/>
    <s v="CARLOS CRAMER PRODUCTOS AROMÁTICOS S.A. C.I."/>
    <x v="0"/>
    <s v="Jefatura"/>
    <s v="Operativa"/>
    <s v="6005"/>
    <n v="26.4"/>
    <s v="25-34"/>
    <n v="0.4"/>
    <s v="Menos de 1 año"/>
    <n v="0.1"/>
    <n v="580000"/>
    <b v="0"/>
    <s v="Manuel Alejandro Gamboa Ramirez"/>
    <s v="Junior"/>
    <n v="46"/>
    <n v="695717"/>
    <n v="630000"/>
    <n v="32003000"/>
    <n v="202644"/>
    <s v="Bajo"/>
    <n v="0.29099999999999998"/>
    <s v="Moderada"/>
    <n v="580000"/>
    <n v="2"/>
    <n v="0"/>
    <n v="0"/>
  </r>
  <r>
    <n v="9848"/>
    <s v="15917472-7"/>
    <s v="Freddy Andrés Hidalgo Aburto"/>
    <s v="M"/>
    <x v="0"/>
    <n v="445"/>
    <s v="Fabricación Y Envasado De Fragancias"/>
    <s v="CARLOS CRAMER PRODUCTOS AROMÁTICOS S.A. C.I."/>
    <x v="0"/>
    <s v="Jefatura"/>
    <s v="Operativa"/>
    <s v="6002"/>
    <n v="40.9"/>
    <s v="35-44"/>
    <n v="0.4"/>
    <s v="Menos de 1 año"/>
    <n v="0.1"/>
    <n v="550000"/>
    <b v="0"/>
    <s v="Nelsy Ariany Seijas Naranjo"/>
    <s v="Junior"/>
    <n v="25"/>
    <n v="757400"/>
    <n v="740000"/>
    <n v="18935000"/>
    <n v="230538"/>
    <s v="Muy Bajo"/>
    <n v="0.30399999999999999"/>
    <s v="Moderada"/>
    <n v="550000"/>
    <n v="1"/>
    <n v="0"/>
    <n v="0"/>
  </r>
  <r>
    <n v="5393"/>
    <s v="20052792-5"/>
    <s v="Francisco Germán Gonzalez Neira"/>
    <s v="M"/>
    <x v="18"/>
    <n v="480"/>
    <s v="Contabilidad"/>
    <s v="CARLOS CRAMER PRODUCTOS AROMÁTICOS S.A. C.I."/>
    <x v="1"/>
    <s v="Jefatura"/>
    <s v="Operativa"/>
    <s v="7002"/>
    <n v="26.6"/>
    <s v="25-34"/>
    <n v="2.2999999999999998"/>
    <s v="1-3 años"/>
    <n v="0.1"/>
    <n v="1500000"/>
    <b v="0"/>
    <s v="Marcela Tatiana Muñoz Cuevas"/>
    <s v="Intermedio"/>
    <n v="8"/>
    <n v="1715000"/>
    <n v="1650000"/>
    <n v="13720000"/>
    <n v="738828"/>
    <s v="Bajo"/>
    <n v="0.43099999999999999"/>
    <s v="Poco Equitativa"/>
    <n v="1500000"/>
    <n v="6"/>
    <n v="0"/>
    <n v="0"/>
  </r>
  <r>
    <n v="8132"/>
    <s v="17148664-5"/>
    <s v="Orlando Andres Orellana Ossa"/>
    <s v="M"/>
    <x v="0"/>
    <n v="450"/>
    <s v="Fabricación Y Envasado Mezclas Polvos"/>
    <s v="CARLOS CRAMER PRODUCTOS AROMÁTICOS S.A. C.I."/>
    <x v="0"/>
    <s v="Jefatura"/>
    <s v="Operativa"/>
    <s v="6005"/>
    <n v="36.6"/>
    <s v="35-44"/>
    <n v="1"/>
    <s v="1-3 años"/>
    <n v="0.3"/>
    <n v="580000"/>
    <b v="0"/>
    <s v="Manuel Alejandro Gamboa Ramirez"/>
    <s v="Junior"/>
    <n v="46"/>
    <n v="695717"/>
    <n v="630000"/>
    <n v="32003000"/>
    <n v="202644"/>
    <s v="Bajo"/>
    <n v="0.29099999999999998"/>
    <s v="Moderada"/>
    <n v="580000"/>
    <n v="2"/>
    <n v="0"/>
    <n v="0"/>
  </r>
  <r>
    <n v="4842"/>
    <s v="20580807-8"/>
    <s v="Juan Manuel González Soto"/>
    <s v="M"/>
    <x v="3"/>
    <n v="422"/>
    <s v="Desarrollo Sabores Bebidas"/>
    <s v="CARLOS CRAMER PRODUCTOS AROMÁTICOS S.A. C.I."/>
    <x v="3"/>
    <s v="Jefatura"/>
    <s v="Operativa"/>
    <s v="2003"/>
    <n v="24.3"/>
    <s v="18-24"/>
    <n v="3.1"/>
    <s v="3-5 años"/>
    <n v="0.1"/>
    <n v="720000"/>
    <b v="0"/>
    <s v="Alejandra Carolina Salas Barragan"/>
    <s v="Intermedio"/>
    <n v="9"/>
    <n v="1647778"/>
    <n v="750000"/>
    <n v="14830000"/>
    <n v="1799823"/>
    <s v="Muy Bajo"/>
    <n v="1.0920000000000001"/>
    <s v="Inequitativa"/>
    <n v="682000"/>
    <n v="4"/>
    <n v="0"/>
    <n v="0"/>
  </r>
  <r>
    <n v="7440"/>
    <s v="13911664-k"/>
    <s v="David Orlando San Martin Santibañez"/>
    <s v="M"/>
    <x v="0"/>
    <n v="450"/>
    <s v="Fabricación Y Envasado Mezclas Polvos"/>
    <s v="CARLOS CRAMER PRODUCTOS AROMÁTICOS S.A. C.I."/>
    <x v="0"/>
    <s v="Jefatura"/>
    <s v="Operativa"/>
    <s v="6005"/>
    <n v="45.5"/>
    <s v="45-54"/>
    <n v="1.3"/>
    <s v="1-3 años"/>
    <n v="0.3"/>
    <n v="580000"/>
    <b v="0"/>
    <s v="Manuel Alejandro Gamboa Ramirez"/>
    <s v="Junior"/>
    <n v="46"/>
    <n v="695717"/>
    <n v="630000"/>
    <n v="32003000"/>
    <n v="202644"/>
    <s v="Bajo"/>
    <n v="0.29099999999999998"/>
    <s v="Moderada"/>
    <n v="580000"/>
    <n v="2"/>
    <n v="0"/>
    <n v="0"/>
  </r>
  <r>
    <n v="5756"/>
    <s v="15423761-5"/>
    <s v="Christopher Alan González Torres"/>
    <s v="M"/>
    <x v="85"/>
    <n v="472"/>
    <s v="Compras Internacionales"/>
    <s v="CARLOS CRAMER PRODUCTOS AROMÁTICOS S.A. C.I."/>
    <x v="1"/>
    <s v="Jefatura"/>
    <s v="Operativa"/>
    <s v="6201"/>
    <n v="43"/>
    <s v="35-44"/>
    <n v="2"/>
    <s v="1-3 años"/>
    <n v="0.3"/>
    <n v="1346000"/>
    <b v="0"/>
    <s v="Fernando Enrique Escala Granzow"/>
    <s v="Intermedio"/>
    <n v="11"/>
    <n v="2108091"/>
    <n v="1653000"/>
    <n v="23189000"/>
    <n v="1400726"/>
    <s v="Muy Bajo"/>
    <n v="0.66400000000000003"/>
    <s v="Inequitativa"/>
    <n v="1346000"/>
    <n v="6"/>
    <n v="0"/>
    <n v="0"/>
  </r>
  <r>
    <n v="9914"/>
    <s v="19053635-1"/>
    <s v="Nicolás Ignacio Mondaca Montero"/>
    <s v="M"/>
    <x v="0"/>
    <n v="445"/>
    <s v="Fabricación Y Envasado De Fragancias"/>
    <s v="CARLOS CRAMER PRODUCTOS AROMÁTICOS S.A. C.I."/>
    <x v="0"/>
    <s v="Jefatura"/>
    <s v="Operativa"/>
    <s v="6002"/>
    <n v="30.5"/>
    <s v="25-34"/>
    <n v="0.3"/>
    <s v="Menos de 1 año"/>
    <n v="0.1"/>
    <n v="550000"/>
    <b v="0"/>
    <s v="Nelsy Ariany Seijas Naranjo"/>
    <s v="Junior"/>
    <n v="25"/>
    <n v="757400"/>
    <n v="740000"/>
    <n v="18935000"/>
    <n v="230538"/>
    <s v="Muy Bajo"/>
    <n v="0.30399999999999999"/>
    <s v="Moderada"/>
    <n v="550000"/>
    <n v="1"/>
    <n v="0"/>
    <n v="0"/>
  </r>
  <r>
    <n v="4178"/>
    <s v="9689246-2"/>
    <s v="Luis Humberto Gonzalez Vasquez"/>
    <s v="M"/>
    <x v="0"/>
    <n v="451"/>
    <s v="Planta De Muestras"/>
    <s v="CARLOS CRAMER PRODUCTOS AROMÁTICOS S.A. C.I."/>
    <x v="0"/>
    <s v="Jefatura"/>
    <s v="Operativa"/>
    <s v="6006"/>
    <n v="61"/>
    <s v="55-64"/>
    <n v="19.7"/>
    <s v="Más de 10 años"/>
    <n v="0.3"/>
    <n v="1260000"/>
    <b v="0"/>
    <s v="Josuald Jose Pimentel Aponte"/>
    <s v="Senior"/>
    <n v="8"/>
    <n v="886250"/>
    <n v="705000"/>
    <n v="7090000"/>
    <n v="379396"/>
    <s v="Muy Alto"/>
    <n v="0.42799999999999999"/>
    <s v="Poco Equitativa"/>
    <n v="1260000"/>
    <n v="5"/>
    <n v="0"/>
    <n v="0"/>
  </r>
  <r>
    <n v="7870"/>
    <s v="26118229-7"/>
    <s v="Manuel Enrique Peña Ayala"/>
    <s v="M"/>
    <x v="0"/>
    <n v="446"/>
    <s v="Fabricación Y Envasado De Esencias"/>
    <s v="CARLOS CRAMER PRODUCTOS AROMÁTICOS S.A. C.I."/>
    <x v="0"/>
    <s v="Jefatura"/>
    <s v="Operativa"/>
    <s v="6003"/>
    <n v="49.1"/>
    <s v="45-54"/>
    <n v="1.1000000000000001"/>
    <s v="1-3 años"/>
    <n v="0.3"/>
    <n v="580000"/>
    <b v="0"/>
    <s v="Nelsy Ariany Seijas Naranjo"/>
    <s v="Junior"/>
    <n v="39"/>
    <n v="816692"/>
    <n v="740000"/>
    <n v="31851000"/>
    <n v="304538"/>
    <s v="Muy Bajo"/>
    <n v="0.373"/>
    <s v="Poco Equitativa"/>
    <n v="580000"/>
    <n v="2"/>
    <n v="0"/>
    <n v="0"/>
  </r>
  <r>
    <n v="4450"/>
    <s v="17373130-2"/>
    <s v="Edgard Omar Grove Silva"/>
    <s v="M"/>
    <x v="26"/>
    <n v="473"/>
    <s v="Compras Nacionales"/>
    <s v="CARLOS CRAMER PRODUCTOS AROMÁTICOS S.A. C.I."/>
    <x v="1"/>
    <s v="Jefatura"/>
    <s v="Operativa"/>
    <s v="6202"/>
    <n v="35.6"/>
    <s v="35-44"/>
    <n v="17.2"/>
    <s v="Más de 10 años"/>
    <n v="0.3"/>
    <n v="2100000"/>
    <b v="0"/>
    <s v="Fernando Enrique Escala Granzow"/>
    <s v="Senior"/>
    <n v="2"/>
    <n v="2507000"/>
    <n v="2507000"/>
    <n v="5014000"/>
    <n v="575585"/>
    <s v="Bajo"/>
    <n v="0.23"/>
    <s v="Equitativa"/>
    <n v="2100000"/>
    <n v="8"/>
    <n v="0"/>
    <n v="0"/>
  </r>
  <r>
    <n v="4244"/>
    <s v="12644053-7"/>
    <s v="Jose Ignacio Donoso Ortega"/>
    <s v="M"/>
    <x v="0"/>
    <n v="448"/>
    <s v="Envasado Bodega Sabores"/>
    <s v="Sabores Y Fragancias.Cl Comercial Ltda."/>
    <x v="0"/>
    <s v="Jefatura"/>
    <s v="Operativa"/>
    <s v="6003"/>
    <n v="51.5"/>
    <s v="45-54"/>
    <n v="7.2"/>
    <s v="5-10 años"/>
    <n v="0.3"/>
    <n v="771000"/>
    <b v="0"/>
    <s v="Alejandro Matias Silva Lavin"/>
    <s v="Senior"/>
    <n v="23"/>
    <n v="676043"/>
    <n v="600000"/>
    <n v="15549000"/>
    <n v="247791"/>
    <s v="Alto"/>
    <n v="0.36699999999999999"/>
    <s v="Poco Equitativa"/>
    <n v="771000"/>
    <n v="4"/>
    <n v="0"/>
    <n v="0"/>
  </r>
  <r>
    <n v="4280"/>
    <s v="13469410-6"/>
    <s v="Eduardo Andres Guarda Maureira"/>
    <s v="M"/>
    <x v="16"/>
    <n v="486"/>
    <s v="Informática"/>
    <s v="CARLOS CRAMER PRODUCTOS AROMÁTICOS S.A. C.I."/>
    <x v="1"/>
    <s v="Jefatura"/>
    <s v="Operativa"/>
    <s v="7101"/>
    <n v="46.8"/>
    <s v="45-54"/>
    <n v="8.8000000000000007"/>
    <s v="5-10 años"/>
    <n v="0.1"/>
    <n v="2450000"/>
    <b v="0"/>
    <s v="Ivonne Alejandra Mienert Cardenas"/>
    <s v="Senior"/>
    <n v="15"/>
    <n v="2671120"/>
    <n v="2600000"/>
    <n v="40066800"/>
    <n v="1489345"/>
    <s v="Bajo"/>
    <n v="0.55800000000000005"/>
    <s v="Inequitativa"/>
    <n v="2450000"/>
    <n v="8"/>
    <n v="0"/>
    <n v="0"/>
  </r>
  <r>
    <n v="10476"/>
    <s v="25062490-5"/>
    <s v="Jarol Andrés Árias Rangel"/>
    <s v="M"/>
    <x v="0"/>
    <n v="446"/>
    <s v="Fabricación Y Envasado De Esencias"/>
    <s v="CARLOS CRAMER PRODUCTOS AROMÁTICOS S.A. C.I."/>
    <x v="0"/>
    <s v="Jefatura"/>
    <s v="Operativa"/>
    <s v="6003"/>
    <n v="36.700000000000003"/>
    <s v="35-44"/>
    <n v="0.1"/>
    <s v="Menos de 1 año"/>
    <n v="0.1"/>
    <n v="550000"/>
    <b v="0"/>
    <s v="Nelsy Ariany Seijas Naranjo"/>
    <s v="Junior"/>
    <n v="39"/>
    <n v="816692"/>
    <n v="740000"/>
    <n v="31851000"/>
    <n v="304538"/>
    <s v="Muy Bajo"/>
    <n v="0.373"/>
    <s v="Poco Equitativa"/>
    <n v="550000"/>
    <n v="1"/>
    <n v="0"/>
    <n v="0"/>
  </r>
  <r>
    <n v="7571"/>
    <s v="20283227-k"/>
    <s v="Maria Ignacia Guerrero Perez"/>
    <s v="F"/>
    <x v="83"/>
    <n v="439"/>
    <s v="Marketing Fragancias"/>
    <s v="CARLOS CRAMER PRODUCTOS AROMÁTICOS S.A. C.I."/>
    <x v="2"/>
    <s v="Jefatura"/>
    <s v="Operativa"/>
    <s v="3004"/>
    <n v="26.1"/>
    <s v="25-34"/>
    <n v="1.2"/>
    <s v="1-3 años"/>
    <n v="0.1"/>
    <n v="1600000"/>
    <b v="0"/>
    <s v="Maria Magdalena Fuenzalida Morales"/>
    <s v="Junior"/>
    <n v="5"/>
    <n v="1880600"/>
    <n v="1600000"/>
    <n v="9403000"/>
    <n v="979391"/>
    <s v="Bajo"/>
    <n v="0.52100000000000002"/>
    <s v="Inequitativa"/>
    <n v="1600000"/>
    <n v="6"/>
    <n v="0"/>
    <n v="0"/>
  </r>
  <r>
    <n v="6583"/>
    <s v="15387883-8"/>
    <s v="Jorge Hernan Salvatierra Lira"/>
    <s v="M"/>
    <x v="0"/>
    <n v="446"/>
    <s v="Fabricación Y Envasado De Esencias"/>
    <s v="CARLOS CRAMER PRODUCTOS AROMÁTICOS S.A. C.I."/>
    <x v="0"/>
    <s v="Jefatura"/>
    <s v="Operativa"/>
    <s v="6003"/>
    <n v="40.200000000000003"/>
    <s v="35-44"/>
    <n v="1.7"/>
    <s v="1-3 años"/>
    <n v="0.3"/>
    <n v="580000"/>
    <b v="0"/>
    <s v="Nelsy Ariany Seijas Naranjo"/>
    <s v="Junior"/>
    <n v="39"/>
    <n v="816692"/>
    <n v="740000"/>
    <n v="31851000"/>
    <n v="304538"/>
    <s v="Muy Bajo"/>
    <n v="0.373"/>
    <s v="Poco Equitativa"/>
    <n v="580000"/>
    <n v="2"/>
    <n v="0"/>
    <n v="0"/>
  </r>
  <r>
    <n v="4175"/>
    <s v="9093920-3"/>
    <s v="Ximena Del Carmen Guerrero Quezada"/>
    <s v="F"/>
    <x v="86"/>
    <n v="432"/>
    <s v="Desarrollo Fragancias"/>
    <s v="CARLOS CRAMER PRODUCTOS AROMÁTICOS S.A. C.I."/>
    <x v="2"/>
    <s v="Jefatura"/>
    <s v="Operativa"/>
    <s v="3001"/>
    <n v="61.5"/>
    <s v="55-64"/>
    <n v="8.8000000000000007"/>
    <s v="5-10 años"/>
    <n v="0.3"/>
    <n v="3380000"/>
    <b v="1"/>
    <s v="Karen Paz Henriquez Escobedo"/>
    <s v="Jefatura"/>
    <n v="24"/>
    <n v="1669438"/>
    <n v="1235000"/>
    <n v="40066500"/>
    <n v="1193862"/>
    <s v="Muy Alto"/>
    <n v="0.71499999999999997"/>
    <s v="Inequitativa"/>
    <n v="3380000"/>
    <n v="9"/>
    <n v="0"/>
    <n v="0"/>
  </r>
  <r>
    <n v="10213"/>
    <s v="18060825-7"/>
    <s v="Jonatan Rubén Díaz Lara"/>
    <s v="M"/>
    <x v="0"/>
    <n v="446"/>
    <s v="Fabricación Y Envasado De Esencias"/>
    <s v="CARLOS CRAMER PRODUCTOS AROMÁTICOS S.A. C.I."/>
    <x v="0"/>
    <s v="Jefatura"/>
    <s v="Operativa"/>
    <s v="6003"/>
    <n v="33.4"/>
    <s v="25-34"/>
    <n v="0.2"/>
    <s v="Menos de 1 año"/>
    <n v="0.1"/>
    <n v="550000"/>
    <b v="0"/>
    <s v="Nelsy Ariany Seijas Naranjo"/>
    <s v="Junior"/>
    <n v="39"/>
    <n v="816692"/>
    <n v="740000"/>
    <n v="31851000"/>
    <n v="304538"/>
    <s v="Muy Bajo"/>
    <n v="0.373"/>
    <s v="Poco Equitativa"/>
    <n v="550000"/>
    <n v="1"/>
    <n v="0"/>
    <n v="0"/>
  </r>
  <r>
    <n v="4443"/>
    <s v="17314895-k"/>
    <s v="Albano Alexis Gutierrez Aguilera"/>
    <s v="M"/>
    <x v="41"/>
    <n v="415"/>
    <s v="Oper. Comerciales Internacionales"/>
    <s v="CARLOS CRAMER PRODUCTOS AROMÁTICOS S.A. C.I."/>
    <x v="0"/>
    <s v="Jefatura"/>
    <s v="Operativa"/>
    <s v="1002"/>
    <n v="35.4"/>
    <s v="35-44"/>
    <n v="4.3"/>
    <s v="3-5 años"/>
    <n v="0.3"/>
    <n v="1200000"/>
    <b v="0"/>
    <s v="Karen Nicole Barrera Castillo"/>
    <s v="Intermedio"/>
    <n v="9"/>
    <n v="1752778"/>
    <n v="1200000"/>
    <n v="15775000"/>
    <n v="775246"/>
    <s v="Muy Bajo"/>
    <n v="0.442"/>
    <s v="Poco Equitativa"/>
    <n v="1200000"/>
    <n v="5"/>
    <n v="0"/>
    <n v="0"/>
  </r>
  <r>
    <n v="4709"/>
    <s v="26836241-k"/>
    <s v="Alejandro Antonio Holguin Meneses"/>
    <s v="M"/>
    <x v="0"/>
    <n v="448"/>
    <s v="Envasado Bodega Sabores"/>
    <s v="Sabores Y Fragancias.Cl Comercial Ltda."/>
    <x v="0"/>
    <s v="Jefatura"/>
    <s v="Operativa"/>
    <s v="6003"/>
    <n v="32.1"/>
    <s v="25-34"/>
    <n v="4.5"/>
    <s v="3-5 años"/>
    <n v="0.3"/>
    <n v="718000"/>
    <b v="0"/>
    <s v="Alejandro Matias Silva Lavin"/>
    <s v="Intermedio"/>
    <n v="23"/>
    <n v="676043"/>
    <n v="600000"/>
    <n v="15549000"/>
    <n v="247791"/>
    <s v="Alto"/>
    <n v="0.36699999999999999"/>
    <s v="Poco Equitativa"/>
    <n v="718000"/>
    <n v="3"/>
    <n v="0"/>
    <n v="0"/>
  </r>
  <r>
    <n v="8165"/>
    <s v="19558298-k"/>
    <s v="Matias Alexis Gutierrez Navarro"/>
    <s v="M"/>
    <x v="87"/>
    <n v="444"/>
    <s v="Administración Gral De Producción"/>
    <s v="CARLOS CRAMER PRODUCTOS AROMÁTICOS S.A. C.I."/>
    <x v="0"/>
    <s v="Jefatura"/>
    <s v="Operativa"/>
    <s v="6001"/>
    <n v="28.6"/>
    <s v="25-34"/>
    <n v="1"/>
    <s v="1-3 años"/>
    <n v="0.3"/>
    <n v="1865000"/>
    <b v="0"/>
    <s v="Javier Ignacio Reyes Salazar"/>
    <s v="Junior"/>
    <n v="28"/>
    <n v="2099357"/>
    <n v="1772500"/>
    <n v="58782000"/>
    <n v="1299418"/>
    <s v="Bajo"/>
    <n v="0.61899999999999999"/>
    <s v="Inequitativa"/>
    <n v="1865000"/>
    <n v="7"/>
    <n v="0"/>
    <n v="0"/>
  </r>
  <r>
    <n v="4330"/>
    <s v="15389882-0"/>
    <s v="Jose Miguel Huerta Moreno"/>
    <s v="M"/>
    <x v="0"/>
    <n v="448"/>
    <s v="Envasado Bodega Sabores"/>
    <s v="Sabores Y Fragancias.Cl Comercial Ltda."/>
    <x v="0"/>
    <s v="Jefatura"/>
    <s v="Operativa"/>
    <s v="6003"/>
    <n v="41.5"/>
    <s v="35-44"/>
    <n v="10.7"/>
    <s v="Más de 10 años"/>
    <n v="0.3"/>
    <n v="758000"/>
    <b v="0"/>
    <s v="Alejandro Matias Silva Lavin"/>
    <s v="Senior"/>
    <n v="23"/>
    <n v="676043"/>
    <n v="600000"/>
    <n v="15549000"/>
    <n v="247791"/>
    <s v="Alto"/>
    <n v="0.36699999999999999"/>
    <s v="Poco Equitativa"/>
    <n v="758000"/>
    <n v="4"/>
    <n v="0"/>
    <n v="0"/>
  </r>
  <r>
    <n v="10640"/>
    <s v="13917002-4"/>
    <s v="Juan Rodrigo Muñoz Salinas"/>
    <s v="M"/>
    <x v="0"/>
    <n v="446"/>
    <s v="Fabricación Y Envasado De Esencias"/>
    <s v="CARLOS CRAMER PRODUCTOS AROMÁTICOS S.A. C.I."/>
    <x v="0"/>
    <s v="Jefatura"/>
    <s v="Operativa"/>
    <s v="6003"/>
    <n v="45.1"/>
    <s v="45-54"/>
    <n v="0.1"/>
    <s v="Menos de 1 año"/>
    <n v="0"/>
    <n v="550000"/>
    <b v="0"/>
    <s v="Nelsy Ariany Seijas Naranjo"/>
    <s v="Junior"/>
    <n v="39"/>
    <n v="816692"/>
    <n v="740000"/>
    <n v="31851000"/>
    <n v="304538"/>
    <s v="Muy Bajo"/>
    <n v="0.373"/>
    <s v="Poco Equitativa"/>
    <n v="550000"/>
    <n v="1"/>
    <n v="0"/>
    <n v="0"/>
  </r>
  <r>
    <n v="10214"/>
    <s v="18057245-7"/>
    <s v="Ariel Domingo Santelices Martínez"/>
    <s v="M"/>
    <x v="0"/>
    <n v="446"/>
    <s v="Fabricación Y Envasado De Esencias"/>
    <s v="CARLOS CRAMER PRODUCTOS AROMÁTICOS S.A. C.I."/>
    <x v="0"/>
    <s v="Jefatura"/>
    <s v="Operativa"/>
    <s v="6003"/>
    <n v="33.700000000000003"/>
    <s v="25-34"/>
    <n v="0.2"/>
    <s v="Menos de 1 año"/>
    <n v="0.1"/>
    <n v="550000"/>
    <b v="0"/>
    <s v="Nelsy Ariany Seijas Naranjo"/>
    <s v="Junior"/>
    <n v="39"/>
    <n v="816692"/>
    <n v="740000"/>
    <n v="31851000"/>
    <n v="304538"/>
    <s v="Muy Bajo"/>
    <n v="0.373"/>
    <s v="Poco Equitativa"/>
    <n v="550000"/>
    <n v="1"/>
    <n v="0"/>
    <n v="0"/>
  </r>
  <r>
    <n v="4302"/>
    <s v="13916566-7"/>
    <s v="Cesar Henriquez Mejias"/>
    <s v="M"/>
    <x v="23"/>
    <n v="460"/>
    <s v="Mantención"/>
    <s v="CARLOS CRAMER PRODUCTOS AROMÁTICOS S.A. C.I."/>
    <x v="0"/>
    <s v="Jefatura"/>
    <s v="Operativa"/>
    <s v="6102"/>
    <n v="45"/>
    <s v="45-54"/>
    <n v="17.8"/>
    <s v="Más de 10 años"/>
    <n v="0.2"/>
    <n v="1300000"/>
    <b v="0"/>
    <s v="Rodrigo Alejandro Vivanco Orellana"/>
    <s v="Senior"/>
    <n v="13"/>
    <n v="1199702"/>
    <n v="1150000"/>
    <n v="15596124"/>
    <n v="204535"/>
    <s v="Alto"/>
    <n v="0.17"/>
    <s v="Equitativa"/>
    <n v="1300000"/>
    <n v="5"/>
    <n v="0"/>
    <n v="0"/>
  </r>
  <r>
    <n v="5262"/>
    <s v="27406641-5"/>
    <s v="Daniel Enrique Torrealba Mujica"/>
    <s v="M"/>
    <x v="0"/>
    <n v="446"/>
    <s v="Fabricación Y Envasado De Esencias"/>
    <s v="CARLOS CRAMER PRODUCTOS AROMÁTICOS S.A. C.I."/>
    <x v="0"/>
    <s v="Jefatura"/>
    <s v="Operativa"/>
    <s v="6003"/>
    <n v="27.2"/>
    <s v="25-34"/>
    <n v="2.4"/>
    <s v="1-3 años"/>
    <n v="0.3"/>
    <n v="580000"/>
    <b v="0"/>
    <s v="Nelsy Ariany Seijas Naranjo"/>
    <s v="Intermedio"/>
    <n v="39"/>
    <n v="816692"/>
    <n v="740000"/>
    <n v="31851000"/>
    <n v="304538"/>
    <s v="Muy Bajo"/>
    <n v="0.373"/>
    <s v="Poco Equitativa"/>
    <n v="580000"/>
    <n v="2"/>
    <n v="0"/>
    <n v="0"/>
  </r>
  <r>
    <n v="4491"/>
    <s v="18072419-2"/>
    <s v="Carla Del Rosario Hernandez Raniqueo"/>
    <s v="F"/>
    <x v="33"/>
    <n v="479"/>
    <s v="Crédito Y Cobranza"/>
    <s v="CARLOS CRAMER PRODUCTOS AROMÁTICOS S.A. C.I."/>
    <x v="1"/>
    <s v="Jefatura"/>
    <s v="Operativa"/>
    <s v="7001"/>
    <n v="33"/>
    <s v="25-34"/>
    <n v="14.3"/>
    <s v="Más de 10 años"/>
    <n v="0.3"/>
    <n v="1210000"/>
    <b v="0"/>
    <s v="Manuel Segundo Bazan Lara"/>
    <s v="Senior"/>
    <n v="5"/>
    <n v="1705400"/>
    <n v="1250000"/>
    <n v="8527000"/>
    <n v="1127502"/>
    <s v="Muy Bajo"/>
    <n v="0.66100000000000003"/>
    <s v="Inequitativa"/>
    <n v="1210000"/>
    <n v="5"/>
    <n v="0"/>
    <n v="0"/>
  </r>
  <r>
    <n v="10443"/>
    <s v="26952535-5"/>
    <s v="Moisés Gabriel Soto Escobar"/>
    <s v="M"/>
    <x v="0"/>
    <n v="446"/>
    <s v="Fabricación Y Envasado De Esencias"/>
    <s v="CARLOS CRAMER PRODUCTOS AROMÁTICOS S.A. C.I."/>
    <x v="0"/>
    <s v="Jefatura"/>
    <s v="Operativa"/>
    <s v="6003"/>
    <n v="37.1"/>
    <s v="35-44"/>
    <n v="0.2"/>
    <s v="Menos de 1 año"/>
    <n v="0.1"/>
    <n v="550000"/>
    <b v="0"/>
    <s v="Nelsy Ariany Seijas Naranjo"/>
    <s v="Junior"/>
    <n v="39"/>
    <n v="816692"/>
    <n v="740000"/>
    <n v="31851000"/>
    <n v="304538"/>
    <s v="Muy Bajo"/>
    <n v="0.373"/>
    <s v="Poco Equitativa"/>
    <n v="550000"/>
    <n v="1"/>
    <n v="0"/>
    <n v="0"/>
  </r>
  <r>
    <n v="4518"/>
    <s v="18737731-5"/>
    <s v="Daniel Alexis Quiroz Troncoso"/>
    <s v="M"/>
    <x v="0"/>
    <n v="448"/>
    <s v="Envasado Bodega Sabores"/>
    <s v="Sabores Y Fragancias.Cl Comercial Ltda."/>
    <x v="0"/>
    <s v="Jefatura"/>
    <s v="Operativa"/>
    <s v="6003"/>
    <n v="31.4"/>
    <s v="25-34"/>
    <n v="7.9"/>
    <s v="5-10 años"/>
    <n v="0.3"/>
    <n v="842000"/>
    <b v="0"/>
    <s v="Alejandro Matias Silva Lavin"/>
    <s v="Senior"/>
    <n v="23"/>
    <n v="676043"/>
    <n v="600000"/>
    <n v="15549000"/>
    <n v="247791"/>
    <s v="Muy Alto"/>
    <n v="0.36699999999999999"/>
    <s v="Poco Equitativa"/>
    <n v="842000"/>
    <n v="4"/>
    <n v="0"/>
    <n v="0"/>
  </r>
  <r>
    <n v="4858"/>
    <s v="26724631-9"/>
    <s v="José Victoriano Hevia Parra"/>
    <s v="M"/>
    <x v="88"/>
    <n v="486"/>
    <s v="Informática"/>
    <s v="CARLOS CRAMER PRODUCTOS AROMÁTICOS S.A. C.I."/>
    <x v="1"/>
    <s v="Jefatura"/>
    <s v="Operativa"/>
    <s v="7101"/>
    <n v="35.299999999999997"/>
    <s v="35-44"/>
    <n v="3"/>
    <s v="3-5 años"/>
    <n v="0.3"/>
    <n v="1127000"/>
    <b v="0"/>
    <s v="Elio Donovan Zerpa Gonzalez"/>
    <s v="Intermedio"/>
    <n v="15"/>
    <n v="2671120"/>
    <n v="2600000"/>
    <n v="40066800"/>
    <n v="1489345"/>
    <s v="Muy Bajo"/>
    <n v="0.55800000000000005"/>
    <s v="Inequitativa"/>
    <n v="1127000"/>
    <n v="7"/>
    <n v="0"/>
    <n v="0"/>
  </r>
  <r>
    <n v="9915"/>
    <s v="26275879-6"/>
    <s v="Pedro Miguel Vergara Ramirez"/>
    <s v="M"/>
    <x v="0"/>
    <n v="445"/>
    <s v="Fabricación Y Envasado De Fragancias"/>
    <s v="CARLOS CRAMER PRODUCTOS AROMÁTICOS S.A. C.I."/>
    <x v="0"/>
    <s v="Jefatura"/>
    <s v="Operativa"/>
    <s v="6002"/>
    <n v="33.299999999999997"/>
    <s v="25-34"/>
    <n v="0.3"/>
    <s v="Menos de 1 año"/>
    <n v="0.1"/>
    <n v="550000"/>
    <b v="0"/>
    <s v="Nelsy Ariany Seijas Naranjo"/>
    <s v="Junior"/>
    <n v="25"/>
    <n v="757400"/>
    <n v="740000"/>
    <n v="18935000"/>
    <n v="230538"/>
    <s v="Muy Bajo"/>
    <n v="0.30399999999999999"/>
    <s v="Moderada"/>
    <n v="550000"/>
    <n v="1"/>
    <n v="0"/>
    <n v="0"/>
  </r>
  <r>
    <n v="7208"/>
    <s v="18765417-3"/>
    <s v="Diego Alejandro Islas Huenchuman"/>
    <s v="M"/>
    <x v="24"/>
    <n v="474"/>
    <s v="Despacho"/>
    <s v="CARLOS CRAMER PRODUCTOS AROMÁTICOS S.A. C.I."/>
    <x v="0"/>
    <s v="Jefatura"/>
    <s v="Operativa"/>
    <s v="6204"/>
    <n v="30.4"/>
    <s v="25-34"/>
    <n v="1.4"/>
    <s v="1-3 años"/>
    <n v="0.3"/>
    <n v="580000"/>
    <b v="0"/>
    <s v="Juan Carlos Barrales Arias"/>
    <s v="Junior"/>
    <n v="23"/>
    <n v="742609"/>
    <n v="600000"/>
    <n v="17080000"/>
    <n v="292271"/>
    <s v="Muy Bajo"/>
    <n v="0.39400000000000002"/>
    <s v="Poco Equitativa"/>
    <n v="580000"/>
    <n v="2"/>
    <n v="0"/>
    <n v="0"/>
  </r>
  <r>
    <n v="10442"/>
    <s v="27411923-3"/>
    <s v="Leandro Elías Agustín Arancibia "/>
    <s v="M"/>
    <x v="0"/>
    <n v="448"/>
    <s v="Envasado Bodega Sabores"/>
    <s v="Sabores Y Fragancias.Cl Comercial Ltda."/>
    <x v="0"/>
    <s v="Jefatura"/>
    <s v="Operativa"/>
    <s v="6003"/>
    <n v="32.299999999999997"/>
    <s v="25-34"/>
    <n v="0.2"/>
    <s v="Menos de 1 año"/>
    <n v="0.1"/>
    <n v="550000"/>
    <b v="0"/>
    <s v="Alejandro Matias Silva Lavin"/>
    <s v="Junior"/>
    <n v="23"/>
    <n v="676043"/>
    <n v="600000"/>
    <n v="15549000"/>
    <n v="247791"/>
    <s v="Bajo"/>
    <n v="0.36699999999999999"/>
    <s v="Poco Equitativa"/>
    <n v="550000"/>
    <n v="1"/>
    <n v="0"/>
    <n v="0"/>
  </r>
  <r>
    <n v="4297"/>
    <s v="13875252-6"/>
    <s v="Maria Paz Illanes Sotta"/>
    <s v="F"/>
    <x v="89"/>
    <n v="489"/>
    <s v="Recursos Humanos"/>
    <s v="CARLOS CRAMER PRODUCTOS AROMÁTICOS S.A. C.I."/>
    <x v="1"/>
    <s v="Jefatura"/>
    <s v="Operativa"/>
    <s v="7202"/>
    <n v="45.3"/>
    <s v="45-54"/>
    <n v="13.8"/>
    <s v="Más de 10 años"/>
    <n v="0.3"/>
    <n v="2650000"/>
    <b v="1"/>
    <s v="Deborah Lissete Misraji Vaizer"/>
    <s v="Jefatura"/>
    <n v="9"/>
    <n v="1954889"/>
    <n v="1600000"/>
    <n v="17594000"/>
    <n v="966153"/>
    <s v="Muy Alto"/>
    <n v="0.49399999999999999"/>
    <s v="Poco Equitativa"/>
    <n v="2650000"/>
    <n v="9"/>
    <n v="0"/>
    <n v="0"/>
  </r>
  <r>
    <n v="9651"/>
    <s v="25037484-4"/>
    <s v="Cesar Alfonso Franco Marulanda"/>
    <s v="M"/>
    <x v="0"/>
    <n v="448"/>
    <s v="Envasado Bodega Sabores"/>
    <s v="Sabores Y Fragancias.Cl Comercial Ltda."/>
    <x v="0"/>
    <s v="Jefatura"/>
    <s v="Operativa"/>
    <s v="6003"/>
    <n v="41.3"/>
    <s v="35-44"/>
    <n v="0.4"/>
    <s v="Menos de 1 año"/>
    <n v="0.2"/>
    <n v="550000"/>
    <b v="0"/>
    <s v="Alejandro Matias Silva Lavin"/>
    <s v="Junior"/>
    <n v="23"/>
    <n v="676043"/>
    <n v="600000"/>
    <n v="15549000"/>
    <n v="247791"/>
    <s v="Bajo"/>
    <n v="0.36699999999999999"/>
    <s v="Poco Equitativa"/>
    <n v="550000"/>
    <n v="1"/>
    <n v="0"/>
    <n v="0"/>
  </r>
  <r>
    <n v="6714"/>
    <s v="19418079-9"/>
    <s v="Jordan Patricio Irarrazabal Pino"/>
    <s v="M"/>
    <x v="32"/>
    <n v="482"/>
    <s v="Control De Gestión"/>
    <s v="CARLOS CRAMER PRODUCTOS AROMÁTICOS S.A. C.I."/>
    <x v="1"/>
    <s v="Jefatura"/>
    <s v="Operativa"/>
    <s v="7004"/>
    <n v="32.200000000000003"/>
    <s v="25-34"/>
    <n v="1.6"/>
    <s v="1-3 años"/>
    <n v="0.3"/>
    <n v="2000000"/>
    <b v="0"/>
    <s v="Jaime Alfonso Rojas Pavon"/>
    <s v="Junior"/>
    <n v="9"/>
    <n v="2760333"/>
    <n v="2000000"/>
    <n v="24843000"/>
    <n v="1590524"/>
    <s v="Muy Bajo"/>
    <n v="0.57599999999999996"/>
    <s v="Inequitativa"/>
    <n v="2000000"/>
    <n v="7"/>
    <n v="0"/>
    <n v="0"/>
  </r>
  <r>
    <n v="9092"/>
    <s v="26131855-5"/>
    <s v="Harry Giovanny Marin Calvache"/>
    <s v="M"/>
    <x v="0"/>
    <n v="448"/>
    <s v="Envasado Bodega Sabores"/>
    <s v="Sabores Y Fragancias.Cl Comercial Ltda."/>
    <x v="0"/>
    <s v="Jefatura"/>
    <s v="Operativa"/>
    <s v="6003"/>
    <n v="33.200000000000003"/>
    <s v="25-34"/>
    <n v="0.7"/>
    <s v="Menos de 1 año"/>
    <n v="0.3"/>
    <n v="550000"/>
    <b v="0"/>
    <s v="Alejandro Matias Silva Lavin"/>
    <s v="Junior"/>
    <n v="23"/>
    <n v="676043"/>
    <n v="600000"/>
    <n v="15549000"/>
    <n v="247791"/>
    <s v="Bajo"/>
    <n v="0.36699999999999999"/>
    <s v="Poco Equitativa"/>
    <n v="550000"/>
    <n v="1"/>
    <n v="0"/>
    <n v="0"/>
  </r>
  <r>
    <n v="4490"/>
    <s v="18063654-4"/>
    <s v="Fabian Ulises Iturriaga Vidal"/>
    <s v="M"/>
    <x v="90"/>
    <n v="479"/>
    <s v="Crédito Y Cobranza"/>
    <s v="CARLOS CRAMER PRODUCTOS AROMÁTICOS S.A. C.I."/>
    <x v="1"/>
    <s v="Jefatura"/>
    <s v="Operativa"/>
    <s v="7001"/>
    <n v="33.299999999999997"/>
    <s v="25-34"/>
    <n v="10.9"/>
    <s v="Más de 10 años"/>
    <n v="0.3"/>
    <n v="950000"/>
    <b v="0"/>
    <s v="Manuel Segundo Bazan Lara"/>
    <s v="Senior"/>
    <n v="5"/>
    <n v="1705400"/>
    <n v="1250000"/>
    <n v="8527000"/>
    <n v="1127502"/>
    <s v="Muy Bajo"/>
    <n v="0.66100000000000003"/>
    <s v="Inequitativa"/>
    <n v="950000"/>
    <n v="5"/>
    <n v="0"/>
    <n v="0"/>
  </r>
  <r>
    <n v="4562"/>
    <s v="19731750-7"/>
    <s v="Camila Fernanda Ester Jara Farias"/>
    <s v="F"/>
    <x v="91"/>
    <n v="423"/>
    <s v="Desarrollo Sabores Salados"/>
    <s v="CARLOS CRAMER PRODUCTOS AROMÁTICOS S.A. C.I."/>
    <x v="3"/>
    <s v="Jefatura"/>
    <s v="Operativa"/>
    <s v="2004"/>
    <n v="27.9"/>
    <s v="25-34"/>
    <n v="4.3"/>
    <s v="3-5 años"/>
    <n v="0.3"/>
    <n v="960000"/>
    <b v="0"/>
    <s v="Constanza Macchiavello Luna"/>
    <s v="Intermedio"/>
    <n v="17"/>
    <n v="1593941"/>
    <n v="945000"/>
    <n v="27097000"/>
    <n v="1495711"/>
    <s v="Muy Bajo"/>
    <n v="0.93799999999999994"/>
    <s v="Inequitativa"/>
    <n v="960000"/>
    <n v="4"/>
    <n v="0"/>
    <n v="0"/>
  </r>
  <r>
    <n v="4276"/>
    <s v="13297437-3"/>
    <s v="Cristhian Alejandro Jimenez Medina"/>
    <s v="M"/>
    <x v="0"/>
    <n v="445"/>
    <s v="Fabricación Y Envasado De Fragancias"/>
    <s v="CARLOS CRAMER PRODUCTOS AROMÁTICOS S.A. C.I."/>
    <x v="0"/>
    <s v="Jefatura"/>
    <s v="Operativa"/>
    <s v="6002"/>
    <n v="48.2"/>
    <s v="45-54"/>
    <n v="13"/>
    <s v="Más de 10 años"/>
    <n v="0.3"/>
    <n v="970000"/>
    <b v="0"/>
    <s v="Mario Cristian Flores Salazar"/>
    <s v="Senior"/>
    <n v="25"/>
    <n v="757400"/>
    <n v="740000"/>
    <n v="18935000"/>
    <n v="230538"/>
    <s v="Muy Alto"/>
    <n v="0.30399999999999999"/>
    <s v="Moderada"/>
    <n v="970000"/>
    <n v="5"/>
    <n v="0"/>
    <n v="0"/>
  </r>
  <r>
    <n v="4162"/>
    <s v="7227947-6"/>
    <s v="Ten Lan Lay Castillo"/>
    <s v="F"/>
    <x v="92"/>
    <n v="442"/>
    <s v="Ventas Cárnica"/>
    <s v="CARLOS CRAMER PRODUCTOS AROMÁTICOS S.A. C.I."/>
    <x v="4"/>
    <s v="Jefatura"/>
    <s v="Operativa"/>
    <s v="4002"/>
    <n v="63.5"/>
    <s v="55-64"/>
    <n v="22.1"/>
    <s v="Más de 10 años"/>
    <n v="0.3"/>
    <n v="5800000"/>
    <b v="1"/>
    <s v="Andrea Schwartz Greve"/>
    <s v="Jefatura"/>
    <n v="4"/>
    <n v="3862500"/>
    <n v="3275000"/>
    <n v="15450000"/>
    <n v="1302162"/>
    <s v="Muy Alto"/>
    <n v="0.33700000000000002"/>
    <s v="Moderada"/>
    <n v="5800000"/>
    <n v="13"/>
    <n v="0"/>
    <n v="0"/>
  </r>
  <r>
    <n v="4602"/>
    <s v="26068062-5"/>
    <s v="Amado Guillermo Labarca Parra"/>
    <s v="M"/>
    <x v="0"/>
    <n v="445"/>
    <s v="Fabricación Y Envasado De Fragancias"/>
    <s v="CARLOS CRAMER PRODUCTOS AROMÁTICOS S.A. C.I."/>
    <x v="0"/>
    <s v="Jefatura"/>
    <s v="Operativa"/>
    <s v="6002"/>
    <n v="43.4"/>
    <s v="35-44"/>
    <n v="5.6"/>
    <s v="5-10 años"/>
    <n v="0.1"/>
    <n v="780000"/>
    <b v="0"/>
    <s v="Mario Cristian Flores Salazar"/>
    <s v="Senior"/>
    <n v="25"/>
    <n v="757400"/>
    <n v="740000"/>
    <n v="18935000"/>
    <n v="230538"/>
    <s v="Promedio"/>
    <n v="0.30399999999999999"/>
    <s v="Moderada"/>
    <n v="780000"/>
    <n v="4"/>
    <n v="0"/>
    <n v="0"/>
  </r>
  <r>
    <n v="4370"/>
    <s v="16091619-2"/>
    <s v="Maria Olga Martinez Gimenez"/>
    <s v="F"/>
    <x v="81"/>
    <n v="428"/>
    <s v="Marketing Sabores"/>
    <s v="CARLOS CRAMER PRODUCTOS AROMÁTICOS S.A. C.I."/>
    <x v="3"/>
    <s v="Jefatura"/>
    <s v="Operativa"/>
    <s v="2007"/>
    <n v="40.299999999999997"/>
    <s v="35-44"/>
    <n v="11.2"/>
    <s v="Más de 10 años"/>
    <n v="0.3"/>
    <n v="3637000"/>
    <b v="0"/>
    <s v="Andrea Schwartz Greve"/>
    <s v="Senior"/>
    <n v="4"/>
    <n v="3416250"/>
    <n v="3468500"/>
    <n v="13665000"/>
    <n v="333015"/>
    <s v="Alto"/>
    <n v="9.7000000000000003E-2"/>
    <s v="Muy Equitativa"/>
    <n v="3637000"/>
    <n v="10"/>
    <n v="0"/>
    <n v="0"/>
  </r>
  <r>
    <n v="7936"/>
    <s v="25607292-0"/>
    <s v="Luis Bladimir Jiménez Torrealba"/>
    <s v="M"/>
    <x v="24"/>
    <n v="474"/>
    <s v="Despacho"/>
    <s v="CARLOS CRAMER PRODUCTOS AROMÁTICOS S.A. C.I."/>
    <x v="0"/>
    <s v="Jefatura"/>
    <s v="Operativa"/>
    <s v="6204"/>
    <n v="49.5"/>
    <s v="45-54"/>
    <n v="1.1000000000000001"/>
    <s v="1-3 años"/>
    <n v="0.3"/>
    <n v="580000"/>
    <b v="0"/>
    <s v="Juan Carlos Barrales Arias"/>
    <s v="Junior"/>
    <n v="23"/>
    <n v="742609"/>
    <n v="600000"/>
    <n v="17080000"/>
    <n v="292271"/>
    <s v="Muy Bajo"/>
    <n v="0.39400000000000002"/>
    <s v="Poco Equitativa"/>
    <n v="580000"/>
    <n v="2"/>
    <n v="0"/>
    <n v="0"/>
  </r>
  <r>
    <n v="4897"/>
    <s v="18058734-9"/>
    <s v="Karen Constanza Pulgar Toledo"/>
    <s v="F"/>
    <x v="83"/>
    <n v="428"/>
    <s v="Marketing Sabores"/>
    <s v="CARLOS CRAMER PRODUCTOS AROMÁTICOS S.A. C.I."/>
    <x v="3"/>
    <s v="Jefatura"/>
    <s v="Operativa"/>
    <s v="2007"/>
    <n v="33.6"/>
    <s v="25-34"/>
    <n v="3"/>
    <s v="3-5 años"/>
    <n v="0.3"/>
    <n v="3300000"/>
    <b v="0"/>
    <s v="Andrea Schwartz Greve"/>
    <s v="Intermedio"/>
    <n v="4"/>
    <n v="3416250"/>
    <n v="3468500"/>
    <n v="13665000"/>
    <n v="333015"/>
    <s v="Promedio"/>
    <n v="9.7000000000000003E-2"/>
    <s v="Muy Equitativa"/>
    <n v="3300000"/>
    <n v="8"/>
    <n v="0"/>
    <n v="0"/>
  </r>
  <r>
    <n v="4356"/>
    <s v="15838271-7"/>
    <s v="Andy Olivier Larenas Gomez"/>
    <s v="M"/>
    <x v="16"/>
    <n v="486"/>
    <s v="Informática"/>
    <s v="CARLOS CRAMER PRODUCTOS AROMÁTICOS S.A. C.I."/>
    <x v="1"/>
    <s v="Jefatura"/>
    <s v="Operativa"/>
    <s v="7101"/>
    <n v="40.799999999999997"/>
    <s v="35-44"/>
    <n v="4.0999999999999996"/>
    <s v="3-5 años"/>
    <n v="0.3"/>
    <n v="3000000"/>
    <b v="0"/>
    <s v="Ivonne Alejandra Mienert Cardenas"/>
    <s v="Intermedio"/>
    <n v="15"/>
    <n v="2671120"/>
    <n v="2600000"/>
    <n v="40066800"/>
    <n v="1489345"/>
    <s v="Alto"/>
    <n v="0.55800000000000005"/>
    <s v="Inequitativa"/>
    <n v="3000000"/>
    <n v="8"/>
    <n v="0"/>
    <n v="0"/>
  </r>
  <r>
    <n v="4264"/>
    <s v="13068105-0"/>
    <s v="Claudia Andrea Santander Hoffmann"/>
    <s v="F"/>
    <x v="83"/>
    <n v="428"/>
    <s v="Marketing Sabores"/>
    <s v="CARLOS CRAMER PRODUCTOS AROMÁTICOS S.A. C.I."/>
    <x v="3"/>
    <s v="Jefatura"/>
    <s v="Operativa"/>
    <s v="2007"/>
    <n v="48.8"/>
    <s v="45-54"/>
    <n v="6.8"/>
    <s v="5-10 años"/>
    <n v="0.3"/>
    <n v="3000000"/>
    <b v="0"/>
    <s v="Andrea Schwartz Greve"/>
    <s v="Senior"/>
    <n v="4"/>
    <n v="3416250"/>
    <n v="3468500"/>
    <n v="13665000"/>
    <n v="333015"/>
    <s v="Bajo"/>
    <n v="9.7000000000000003E-2"/>
    <s v="Muy Equitativa"/>
    <n v="3000000"/>
    <n v="8"/>
    <n v="0"/>
    <n v="0"/>
  </r>
  <r>
    <n v="4926"/>
    <s v="15793950-5"/>
    <s v="Sebastián Byron Larenas Loyola"/>
    <s v="M"/>
    <x v="0"/>
    <n v="456"/>
    <s v="Planta Mezclado 2"/>
    <s v="CARLOS CRAMER PRODUCTOS AROMÁTICOS S.A. C.I."/>
    <x v="0"/>
    <s v="Jefatura"/>
    <s v="Operativa"/>
    <s v="6013"/>
    <n v="40.700000000000003"/>
    <s v="35-44"/>
    <n v="2.6"/>
    <s v="1-3 años"/>
    <n v="0.1"/>
    <n v="650000"/>
    <b v="0"/>
    <s v="Jairo Jose Melo Bustos"/>
    <s v="Intermedio"/>
    <n v="15"/>
    <n v="803000"/>
    <n v="780000"/>
    <n v="12045000"/>
    <n v="214158"/>
    <s v="Bajo"/>
    <n v="0.26700000000000002"/>
    <s v="Moderada"/>
    <n v="650000"/>
    <n v="3"/>
    <n v="0"/>
    <n v="0"/>
  </r>
  <r>
    <n v="4462"/>
    <s v="17563226-3"/>
    <s v="Lorena Jazmin Valencia Quinteros"/>
    <s v="F"/>
    <x v="9"/>
    <n v="425"/>
    <s v="Ventas Sabores"/>
    <s v="CARLOS CRAMER PRODUCTOS AROMÁTICOS S.A. C.I."/>
    <x v="3"/>
    <s v="Jefatura"/>
    <s v="Operativa"/>
    <s v="2005"/>
    <n v="35.200000000000003"/>
    <s v="35-44"/>
    <n v="7.2"/>
    <s v="5-10 años"/>
    <n v="0.3"/>
    <n v="4600000"/>
    <b v="0"/>
    <s v="Andrea Schwartz Greve"/>
    <s v="Senior"/>
    <n v="6"/>
    <n v="3616667"/>
    <n v="3325000"/>
    <n v="21700000"/>
    <n v="811583"/>
    <s v="Muy Alto"/>
    <n v="0.224"/>
    <s v="Equitativa"/>
    <n v="4600000"/>
    <n v="12"/>
    <n v="0"/>
    <n v="0"/>
  </r>
  <r>
    <n v="4391"/>
    <s v="16422931-9"/>
    <s v="Pamela Alexandra Lavin Marchant"/>
    <s v="F"/>
    <x v="93"/>
    <n v="432"/>
    <s v="Desarrollo Fragancias"/>
    <s v="CARLOS CRAMER PRODUCTOS AROMÁTICOS S.A. C.I."/>
    <x v="2"/>
    <s v="Jefatura"/>
    <s v="Operativa"/>
    <s v="3001"/>
    <n v="38.700000000000003"/>
    <s v="35-44"/>
    <n v="6.3"/>
    <s v="5-10 años"/>
    <n v="0.3"/>
    <n v="2202500"/>
    <b v="0"/>
    <s v="Karen Paz Henriquez Escobedo"/>
    <s v="Senior"/>
    <n v="24"/>
    <n v="1669438"/>
    <n v="1235000"/>
    <n v="40066500"/>
    <n v="1193862"/>
    <s v="Muy Alto"/>
    <n v="0.71499999999999997"/>
    <s v="Inequitativa"/>
    <n v="2202500"/>
    <n v="7"/>
    <n v="0"/>
    <n v="0"/>
  </r>
  <r>
    <n v="10179"/>
    <s v="17365265-8"/>
    <s v="Natalia Belén Varela Cea"/>
    <s v="F"/>
    <x v="83"/>
    <n v="428"/>
    <s v="Marketing Sabores"/>
    <s v="CARLOS CRAMER PRODUCTOS AROMÁTICOS S.A. C.I."/>
    <x v="3"/>
    <s v="Jefatura"/>
    <s v="Operativa"/>
    <s v="2007"/>
    <n v="35.799999999999997"/>
    <s v="35-44"/>
    <n v="0.2"/>
    <s v="Menos de 1 año"/>
    <n v="0.1"/>
    <n v="3728000"/>
    <b v="0"/>
    <s v="Andrea Schwartz Greve"/>
    <s v="Junior"/>
    <n v="4"/>
    <n v="3416250"/>
    <n v="3468500"/>
    <n v="13665000"/>
    <n v="333015"/>
    <s v="Alto"/>
    <n v="9.7000000000000003E-2"/>
    <s v="Muy Equitativa"/>
    <n v="3728000"/>
    <n v="10"/>
    <n v="0"/>
    <n v="0"/>
  </r>
  <r>
    <n v="4217"/>
    <s v="11786096-5"/>
    <s v="Manuel Octavio Lepe Cerda"/>
    <s v="M"/>
    <x v="0"/>
    <n v="456"/>
    <s v="Planta Mezclado 2"/>
    <s v="CARLOS CRAMER PRODUCTOS AROMÁTICOS S.A. C.I."/>
    <x v="0"/>
    <s v="Jefatura"/>
    <s v="Operativa"/>
    <s v="6013"/>
    <n v="53.9"/>
    <s v="45-54"/>
    <n v="4.3"/>
    <s v="3-5 años"/>
    <n v="0.3"/>
    <n v="725000"/>
    <b v="0"/>
    <s v="Jairo Jose Melo Bustos"/>
    <s v="Intermedio"/>
    <n v="15"/>
    <n v="803000"/>
    <n v="780000"/>
    <n v="12045000"/>
    <n v="214158"/>
    <s v="Bajo"/>
    <n v="0.26700000000000002"/>
    <s v="Moderada"/>
    <n v="725000"/>
    <n v="4"/>
    <n v="0"/>
    <n v="0"/>
  </r>
  <r>
    <n v="4239"/>
    <s v="12632716-1"/>
    <s v="Maribel Del Carmen Lesperguer Flores"/>
    <s v="F"/>
    <x v="94"/>
    <n v="480"/>
    <s v="Contabilidad"/>
    <s v="CARLOS CRAMER PRODUCTOS AROMÁTICOS S.A. C.I."/>
    <x v="1"/>
    <s v="Jefatura"/>
    <s v="Operativa"/>
    <s v="7002"/>
    <n v="51.2"/>
    <s v="45-54"/>
    <n v="9.8000000000000007"/>
    <s v="5-10 años"/>
    <n v="0.3"/>
    <n v="1200000"/>
    <b v="0"/>
    <s v="Marcela Tatiana Muñoz Cuevas"/>
    <s v="Senior"/>
    <n v="8"/>
    <n v="1715000"/>
    <n v="1650000"/>
    <n v="13720000"/>
    <n v="738828"/>
    <s v="Muy Bajo"/>
    <n v="0.43099999999999999"/>
    <s v="Poco Equitativa"/>
    <n v="1200000"/>
    <n v="6"/>
    <n v="0"/>
    <n v="0"/>
  </r>
  <r>
    <n v="4583"/>
    <s v="25227098-1"/>
    <s v="Emmanuel Lestin "/>
    <s v="M"/>
    <x v="24"/>
    <n v="474"/>
    <s v="Despacho"/>
    <s v="CARLOS CRAMER PRODUCTOS AROMÁTICOS S.A. C.I."/>
    <x v="0"/>
    <s v="Jefatura"/>
    <s v="Operativa"/>
    <s v="6204"/>
    <n v="43.8"/>
    <s v="35-44"/>
    <n v="5.3"/>
    <s v="5-10 años"/>
    <n v="0.3"/>
    <n v="740000"/>
    <b v="0"/>
    <s v="Nelson Alfonso Sepulveda Oviedo"/>
    <s v="Senior"/>
    <n v="23"/>
    <n v="742609"/>
    <n v="600000"/>
    <n v="17080000"/>
    <n v="292271"/>
    <s v="Promedio"/>
    <n v="0.39400000000000002"/>
    <s v="Poco Equitativa"/>
    <n v="740000"/>
    <n v="4"/>
    <n v="0"/>
    <n v="0"/>
  </r>
  <r>
    <n v="7934"/>
    <s v="14006455-6"/>
    <s v="Christopher Alejandro Poblete Huina"/>
    <s v="M"/>
    <x v="24"/>
    <n v="474"/>
    <s v="Despacho"/>
    <s v="CARLOS CRAMER PRODUCTOS AROMÁTICOS S.A. C.I."/>
    <x v="0"/>
    <s v="Jefatura"/>
    <s v="Operativa"/>
    <s v="6204"/>
    <n v="45.8"/>
    <s v="45-54"/>
    <n v="1.1000000000000001"/>
    <s v="1-3 años"/>
    <n v="0.3"/>
    <n v="580000"/>
    <b v="0"/>
    <s v="Juan Carlos Barrales Arias"/>
    <s v="Junior"/>
    <n v="23"/>
    <n v="742609"/>
    <n v="600000"/>
    <n v="17080000"/>
    <n v="292271"/>
    <s v="Muy Bajo"/>
    <n v="0.39400000000000002"/>
    <s v="Poco Equitativa"/>
    <n v="580000"/>
    <n v="2"/>
    <n v="0"/>
    <n v="0"/>
  </r>
  <r>
    <n v="4500"/>
    <s v="18276588-0"/>
    <s v="Ana Francisca Lillo Meneses"/>
    <s v="F"/>
    <x v="95"/>
    <n v="432"/>
    <s v="Desarrollo Fragancias"/>
    <s v="CARLOS CRAMER PRODUCTOS AROMÁTICOS S.A. C.I."/>
    <x v="2"/>
    <s v="Jefatura"/>
    <s v="Operativa"/>
    <s v="3001"/>
    <n v="33"/>
    <s v="25-34"/>
    <n v="13.8"/>
    <s v="Más de 10 años"/>
    <n v="0.3"/>
    <n v="2000000"/>
    <b v="0"/>
    <s v="Karen Paz Henriquez Escobedo"/>
    <s v="Senior"/>
    <n v="24"/>
    <n v="1669438"/>
    <n v="1235000"/>
    <n v="40066500"/>
    <n v="1193862"/>
    <s v="Alto"/>
    <n v="0.71499999999999997"/>
    <s v="Inequitativa"/>
    <n v="2000000"/>
    <n v="7"/>
    <n v="0"/>
    <n v="0"/>
  </r>
  <r>
    <n v="4433"/>
    <s v="17154507-2"/>
    <s v="Jonnathan Antonio Liberona Valdes"/>
    <s v="M"/>
    <x v="0"/>
    <n v="449"/>
    <s v="Secador Spray"/>
    <s v="CARLOS CRAMER PRODUCTOS AROMÁTICOS S.A. C.I."/>
    <x v="0"/>
    <s v="Jefatura"/>
    <s v="Operativa"/>
    <s v="6004"/>
    <n v="36.299999999999997"/>
    <s v="35-44"/>
    <n v="9.1"/>
    <s v="5-10 años"/>
    <n v="0.3"/>
    <n v="760000"/>
    <b v="0"/>
    <s v="Jairo Jose Melo Bustos"/>
    <s v="Senior"/>
    <n v="11"/>
    <n v="843636"/>
    <n v="760000"/>
    <n v="9280000"/>
    <n v="290208"/>
    <s v="Bajo"/>
    <n v="0.34399999999999997"/>
    <s v="Moderada"/>
    <n v="760000"/>
    <n v="4"/>
    <n v="0"/>
    <n v="0"/>
  </r>
  <r>
    <n v="4184"/>
    <s v="10179598-5"/>
    <s v="Patricia Jimena Muñoz Infante"/>
    <s v="F"/>
    <x v="96"/>
    <n v="432"/>
    <s v="Desarrollo Fragancias"/>
    <s v="CARLOS CRAMER PRODUCTOS AROMÁTICOS S.A. C.I."/>
    <x v="2"/>
    <s v="Jefatura"/>
    <s v="Operativa"/>
    <s v="3001"/>
    <n v="58.9"/>
    <s v="55-64"/>
    <n v="21.7"/>
    <s v="Más de 10 años"/>
    <n v="0.3"/>
    <n v="4900000"/>
    <b v="0"/>
    <s v="Karen Paz Henriquez Escobedo"/>
    <s v="Senior"/>
    <n v="24"/>
    <n v="1669438"/>
    <n v="1235000"/>
    <n v="40066500"/>
    <n v="1193862"/>
    <s v="Muy Alto"/>
    <n v="0.71499999999999997"/>
    <s v="Inequitativa"/>
    <n v="4900000"/>
    <n v="13"/>
    <n v="0"/>
    <n v="0"/>
  </r>
  <r>
    <n v="4274"/>
    <s v="13254597-9"/>
    <s v="Carolina Francisca Pizarro Corvalan"/>
    <s v="F"/>
    <x v="97"/>
    <n v="432"/>
    <s v="Desarrollo Fragancias"/>
    <s v="CARLOS CRAMER PRODUCTOS AROMÁTICOS S.A. C.I."/>
    <x v="2"/>
    <s v="Jefatura"/>
    <s v="Operativa"/>
    <s v="3001"/>
    <n v="48.5"/>
    <s v="45-54"/>
    <n v="21.8"/>
    <s v="Más de 10 años"/>
    <n v="0.3"/>
    <n v="3000000"/>
    <b v="0"/>
    <s v="Karen Paz Henriquez Escobedo"/>
    <s v="Senior"/>
    <n v="24"/>
    <n v="1669438"/>
    <n v="1235000"/>
    <n v="40066500"/>
    <n v="1193862"/>
    <s v="Muy Alto"/>
    <n v="0.71499999999999997"/>
    <s v="Inequitativa"/>
    <n v="3000000"/>
    <n v="9"/>
    <n v="0"/>
    <n v="0"/>
  </r>
  <r>
    <n v="4515"/>
    <s v="18596930-4"/>
    <s v="Paula Francisca Lisboa Perez"/>
    <s v="F"/>
    <x v="39"/>
    <n v="458"/>
    <s v="Control De Calidad"/>
    <s v="CARLOS CRAMER PRODUCTOS AROMÁTICOS S.A. C.I."/>
    <x v="0"/>
    <s v="Jefatura"/>
    <s v="Operativa"/>
    <s v="6101"/>
    <n v="31.6"/>
    <s v="25-34"/>
    <n v="4.3"/>
    <s v="3-5 años"/>
    <n v="0.3"/>
    <n v="1000000"/>
    <b v="0"/>
    <s v="Carolina Caballeria Zavala"/>
    <s v="Intermedio"/>
    <n v="23"/>
    <n v="1033826"/>
    <n v="772000"/>
    <n v="23778000"/>
    <n v="661324"/>
    <s v="Promedio"/>
    <n v="0.64"/>
    <s v="Inequitativa"/>
    <n v="1000000"/>
    <n v="4"/>
    <n v="0"/>
    <n v="0"/>
  </r>
  <r>
    <n v="9784"/>
    <s v="18614862-2"/>
    <s v="Mauricio Esteban Pavez Suarez"/>
    <s v="M"/>
    <x v="0"/>
    <n v="448"/>
    <s v="Envasado Bodega Sabores"/>
    <s v="Sabores Y Fragancias.Cl Comercial Ltda."/>
    <x v="0"/>
    <s v="Jefatura"/>
    <s v="Operativa"/>
    <s v="6003"/>
    <n v="31.3"/>
    <s v="25-34"/>
    <n v="0.4"/>
    <s v="Menos de 1 año"/>
    <n v="0.1"/>
    <n v="550000"/>
    <b v="0"/>
    <s v="Alejandro Matias Silva Lavin"/>
    <s v="Junior"/>
    <n v="23"/>
    <n v="676043"/>
    <n v="600000"/>
    <n v="15549000"/>
    <n v="247791"/>
    <s v="Bajo"/>
    <n v="0.36699999999999999"/>
    <s v="Poco Equitativa"/>
    <n v="550000"/>
    <n v="1"/>
    <n v="0"/>
    <n v="0"/>
  </r>
  <r>
    <n v="10574"/>
    <s v="12006327-8"/>
    <s v="Jorge Iván Amigo Oliva"/>
    <s v="M"/>
    <x v="0"/>
    <n v="445"/>
    <s v="Fabricación Y Envasado De Fragancias"/>
    <s v="CARLOS CRAMER PRODUCTOS AROMÁTICOS S.A. C.I."/>
    <x v="0"/>
    <s v="Jefatura"/>
    <s v="Operativa"/>
    <s v="6002"/>
    <n v="44.5"/>
    <s v="35-44"/>
    <n v="0.1"/>
    <s v="Menos de 1 año"/>
    <n v="0"/>
    <n v="550000"/>
    <b v="0"/>
    <s v="Mario Cristian Flores Salazar"/>
    <s v="Junior"/>
    <n v="25"/>
    <n v="757400"/>
    <n v="740000"/>
    <n v="18935000"/>
    <n v="230538"/>
    <s v="Muy Bajo"/>
    <n v="0.30399999999999999"/>
    <s v="Moderada"/>
    <n v="550000"/>
    <n v="1"/>
    <n v="0"/>
    <n v="0"/>
  </r>
  <r>
    <n v="4242"/>
    <s v="12641819-1"/>
    <s v="Paulo Emilio Lizana Yañez"/>
    <s v="M"/>
    <x v="98"/>
    <n v="460"/>
    <s v="Mantención"/>
    <s v="CARLOS CRAMER PRODUCTOS AROMÁTICOS S.A. C.I."/>
    <x v="0"/>
    <s v="Jefatura"/>
    <s v="Operativa"/>
    <s v="6102"/>
    <n v="50.8"/>
    <s v="45-54"/>
    <n v="11.2"/>
    <s v="Más de 10 años"/>
    <n v="0.2"/>
    <n v="1000000"/>
    <b v="0"/>
    <s v="Juan Jose Barril Villarroel"/>
    <s v="Senior"/>
    <n v="13"/>
    <n v="1199702"/>
    <n v="1150000"/>
    <n v="15596124"/>
    <n v="204535"/>
    <s v="Bajo"/>
    <n v="0.17"/>
    <s v="Equitativa"/>
    <n v="1000000"/>
    <n v="4"/>
    <n v="0"/>
    <n v="0"/>
  </r>
  <r>
    <n v="4486"/>
    <s v="17988156-k"/>
    <s v="Maria Jose Lopez Ortega"/>
    <s v="F"/>
    <x v="99"/>
    <n v="472"/>
    <s v="Compras Internacionales"/>
    <s v="CARLOS CRAMER PRODUCTOS AROMÁTICOS S.A. C.I."/>
    <x v="1"/>
    <s v="Jefatura"/>
    <s v="Operativa"/>
    <s v="6201"/>
    <n v="33.299999999999997"/>
    <s v="25-34"/>
    <n v="8"/>
    <s v="5-10 años"/>
    <n v="0.3"/>
    <n v="2200000"/>
    <b v="0"/>
    <s v="Fernando Enrique Escala Granzow"/>
    <s v="Senior"/>
    <n v="11"/>
    <n v="2108091"/>
    <n v="1653000"/>
    <n v="23189000"/>
    <n v="1400726"/>
    <s v="Promedio"/>
    <n v="0.66400000000000003"/>
    <s v="Inequitativa"/>
    <n v="2200000"/>
    <n v="7"/>
    <n v="0"/>
    <n v="0"/>
  </r>
  <r>
    <n v="11003"/>
    <s v="12685868-k"/>
    <s v="Claudio Avaria Reyes"/>
    <s v="M"/>
    <x v="0"/>
    <n v="445"/>
    <s v="Fabricación Y Envasado De Fragancias"/>
    <s v="CARLOS CRAMER PRODUCTOS AROMÁTICOS S.A. C.I."/>
    <x v="0"/>
    <s v="Jefatura"/>
    <s v="Operativa"/>
    <s v="6002"/>
    <n v="51.4"/>
    <s v="45-54"/>
    <n v="0"/>
    <s v="Menos de 1 año"/>
    <n v="0"/>
    <n v="550000"/>
    <b v="0"/>
    <s v="Mario Cristian Flores Salazar"/>
    <s v="Junior"/>
    <n v="25"/>
    <n v="757400"/>
    <n v="740000"/>
    <n v="18935000"/>
    <n v="230538"/>
    <s v="Muy Bajo"/>
    <n v="0.30399999999999999"/>
    <s v="Moderada"/>
    <n v="550000"/>
    <n v="1"/>
    <n v="0"/>
    <n v="0"/>
  </r>
  <r>
    <n v="4684"/>
    <s v="12464549-2"/>
    <s v="Patricio Macaya Villagran"/>
    <s v="M"/>
    <x v="100"/>
    <n v="418"/>
    <s v="Desarrollo Sabores General"/>
    <s v="CARLOS CRAMER PRODUCTOS AROMÁTICOS S.A. C.I."/>
    <x v="3"/>
    <s v="Jefatura"/>
    <s v="Operativa"/>
    <s v="2001"/>
    <n v="51.9"/>
    <s v="45-54"/>
    <n v="30.5"/>
    <s v="Más de 10 años"/>
    <n v="0.3"/>
    <n v="2750000"/>
    <b v="0"/>
    <s v="Romina Fiorella Sanguineti Guaita"/>
    <s v="Senior"/>
    <n v="21"/>
    <n v="1745714"/>
    <n v="1260000"/>
    <n v="36660000"/>
    <n v="1168327"/>
    <s v="Muy Alto"/>
    <n v="0.66900000000000004"/>
    <s v="Inequitativa"/>
    <n v="2750000"/>
    <n v="9"/>
    <n v="0"/>
    <n v="0"/>
  </r>
  <r>
    <n v="4689"/>
    <s v="14330339-k"/>
    <s v="Constanza Macchiavello Luna"/>
    <s v="F"/>
    <x v="101"/>
    <n v="423"/>
    <s v="Desarrollo Sabores Salados"/>
    <s v="CARLOS CRAMER PRODUCTOS AROMÁTICOS S.A. C.I."/>
    <x v="3"/>
    <s v="Jefatura"/>
    <s v="Operativa"/>
    <s v="2004"/>
    <n v="47.9"/>
    <s v="45-54"/>
    <n v="25.1"/>
    <s v="Más de 10 años"/>
    <n v="0.3"/>
    <n v="4300000"/>
    <b v="1"/>
    <s v="Maria Soledad Yaryes Vergara"/>
    <s v="Jefatura"/>
    <n v="17"/>
    <n v="1593941"/>
    <n v="945000"/>
    <n v="27097000"/>
    <n v="1495711"/>
    <s v="Muy Alto"/>
    <n v="0.93799999999999994"/>
    <s v="Inequitativa"/>
    <n v="4300000"/>
    <n v="10"/>
    <n v="0"/>
    <n v="0"/>
  </r>
  <r>
    <n v="6516"/>
    <s v="17841404-6"/>
    <s v="Fernando Ignacio Magaña Cancino"/>
    <s v="M"/>
    <x v="102"/>
    <n v="423"/>
    <s v="Desarrollo Sabores Salados"/>
    <s v="CARLOS CRAMER PRODUCTOS AROMÁTICOS S.A. C.I."/>
    <x v="3"/>
    <s v="Jefatura"/>
    <s v="Operativa"/>
    <s v="2004"/>
    <n v="33.799999999999997"/>
    <s v="25-34"/>
    <n v="1.6"/>
    <s v="1-3 años"/>
    <n v="0.3"/>
    <n v="1600000"/>
    <b v="1"/>
    <s v="Maria Soledad Yaryes Vergara"/>
    <s v="Jefatura"/>
    <n v="17"/>
    <n v="1593941"/>
    <n v="945000"/>
    <n v="27097000"/>
    <n v="1495711"/>
    <s v="Promedio"/>
    <n v="0.93799999999999994"/>
    <s v="Inequitativa"/>
    <n v="1600000"/>
    <n v="7"/>
    <n v="0"/>
    <n v="0"/>
  </r>
  <r>
    <n v="4681"/>
    <s v="11750638-k"/>
    <s v="Julio Guillermo Mora Rojas"/>
    <s v="M"/>
    <x v="0"/>
    <n v="445"/>
    <s v="Fabricación Y Envasado De Fragancias"/>
    <s v="CARLOS CRAMER PRODUCTOS AROMÁTICOS S.A. C.I."/>
    <x v="0"/>
    <s v="Jefatura"/>
    <s v="Operativa"/>
    <s v="6002"/>
    <n v="54.2"/>
    <s v="45-54"/>
    <n v="33.4"/>
    <s v="Más de 10 años"/>
    <n v="0.3"/>
    <n v="1450000"/>
    <b v="0"/>
    <s v="Mario Cristian Flores Salazar"/>
    <s v="Senior"/>
    <n v="25"/>
    <n v="757400"/>
    <n v="740000"/>
    <n v="18935000"/>
    <n v="230538"/>
    <s v="Muy Alto"/>
    <n v="0.30399999999999999"/>
    <s v="Moderada"/>
    <n v="1450000"/>
    <n v="5"/>
    <n v="0"/>
    <n v="0"/>
  </r>
  <r>
    <n v="4155"/>
    <s v="10875002-2"/>
    <s v="Ricardo Alejandro Muñoz Escobar"/>
    <s v="M"/>
    <x v="0"/>
    <n v="445"/>
    <s v="Fabricación Y Envasado De Fragancias"/>
    <s v="CARLOS CRAMER PRODUCTOS AROMÁTICOS S.A. C.I."/>
    <x v="0"/>
    <s v="Jefatura"/>
    <s v="Operativa"/>
    <s v="6002"/>
    <n v="54.8"/>
    <s v="45-54"/>
    <n v="11.4"/>
    <s v="Más de 10 años"/>
    <n v="0.3"/>
    <n v="740000"/>
    <b v="0"/>
    <s v="Mario Cristian Flores Salazar"/>
    <s v="Senior"/>
    <n v="25"/>
    <n v="757400"/>
    <n v="740000"/>
    <n v="18935000"/>
    <n v="230538"/>
    <s v="Promedio"/>
    <n v="0.30399999999999999"/>
    <s v="Moderada"/>
    <n v="740000"/>
    <n v="4"/>
    <n v="0"/>
    <n v="0"/>
  </r>
  <r>
    <n v="4164"/>
    <s v="7851470-1"/>
    <s v="Sandra Amelia Manzo Diaz"/>
    <s v="F"/>
    <x v="103"/>
    <n v="456"/>
    <s v="Planta Mezclado 2"/>
    <s v="CARLOS CRAMER PRODUCTOS AROMÁTICOS S.A. C.I."/>
    <x v="0"/>
    <s v="Jefatura"/>
    <s v="Operativa"/>
    <s v="6013"/>
    <n v="64.400000000000006"/>
    <s v="55-64"/>
    <n v="9.8000000000000007"/>
    <s v="5-10 años"/>
    <n v="0.3"/>
    <n v="680000"/>
    <b v="0"/>
    <s v="Jairo Jose Melo Bustos"/>
    <s v="Senior"/>
    <n v="15"/>
    <n v="803000"/>
    <n v="780000"/>
    <n v="12045000"/>
    <n v="214158"/>
    <s v="Bajo"/>
    <n v="0.26700000000000002"/>
    <s v="Moderada"/>
    <n v="680000"/>
    <n v="3"/>
    <n v="0"/>
    <n v="0"/>
  </r>
  <r>
    <n v="4266"/>
    <s v="13128669-4"/>
    <s v="Carlos Cristian Novoa Novoa"/>
    <s v="M"/>
    <x v="0"/>
    <n v="445"/>
    <s v="Fabricación Y Envasado De Fragancias"/>
    <s v="CARLOS CRAMER PRODUCTOS AROMÁTICOS S.A. C.I."/>
    <x v="0"/>
    <s v="Jefatura"/>
    <s v="Operativa"/>
    <s v="6002"/>
    <n v="48.7"/>
    <s v="45-54"/>
    <n v="5.4"/>
    <s v="5-10 años"/>
    <n v="0.3"/>
    <n v="750000"/>
    <b v="0"/>
    <s v="Mario Cristian Flores Salazar"/>
    <s v="Senior"/>
    <n v="25"/>
    <n v="757400"/>
    <n v="740000"/>
    <n v="18935000"/>
    <n v="230538"/>
    <s v="Promedio"/>
    <n v="0.30399999999999999"/>
    <s v="Moderada"/>
    <n v="750000"/>
    <n v="4"/>
    <n v="0"/>
    <n v="0"/>
  </r>
  <r>
    <n v="4290"/>
    <s v="13679960-6"/>
    <s v="Alejandra Daniela Marambio Vega"/>
    <s v="F"/>
    <x v="104"/>
    <n v="422"/>
    <s v="Desarrollo Sabores Bebidas"/>
    <s v="CARLOS CRAMER PRODUCTOS AROMÁTICOS S.A. C.I."/>
    <x v="3"/>
    <s v="Jefatura"/>
    <s v="Operativa"/>
    <s v="2003"/>
    <n v="46.3"/>
    <s v="45-54"/>
    <n v="20.6"/>
    <s v="Más de 10 años"/>
    <n v="0.3"/>
    <n v="6100000"/>
    <b v="1"/>
    <s v="Miguel Andres Berndt Briceño"/>
    <s v="Jefatura"/>
    <n v="9"/>
    <n v="1647778"/>
    <n v="750000"/>
    <n v="14830000"/>
    <n v="1799823"/>
    <s v="Muy Alto"/>
    <n v="1.0920000000000001"/>
    <s v="Inequitativa"/>
    <n v="6100000"/>
    <n v="13"/>
    <n v="0"/>
    <n v="0"/>
  </r>
  <r>
    <n v="4347"/>
    <s v="15668346-9"/>
    <s v="Nicolas Fernando Reyes Retamal"/>
    <s v="M"/>
    <x v="0"/>
    <n v="445"/>
    <s v="Fabricación Y Envasado De Fragancias"/>
    <s v="CARLOS CRAMER PRODUCTOS AROMÁTICOS S.A. C.I."/>
    <x v="0"/>
    <s v="Jefatura"/>
    <s v="Operativa"/>
    <s v="6002"/>
    <n v="41.4"/>
    <s v="35-44"/>
    <n v="6.5"/>
    <s v="5-10 años"/>
    <n v="0.3"/>
    <n v="790000"/>
    <b v="0"/>
    <s v="Mario Cristian Flores Salazar"/>
    <s v="Senior"/>
    <n v="25"/>
    <n v="757400"/>
    <n v="740000"/>
    <n v="18935000"/>
    <n v="230538"/>
    <s v="Promedio"/>
    <n v="0.30399999999999999"/>
    <s v="Moderada"/>
    <n v="790000"/>
    <n v="4"/>
    <n v="0"/>
    <n v="0"/>
  </r>
  <r>
    <n v="4171"/>
    <s v="8961105-9"/>
    <s v="David Riveros Guzman"/>
    <s v="M"/>
    <x v="0"/>
    <n v="445"/>
    <s v="Fabricación Y Envasado De Fragancias"/>
    <s v="CARLOS CRAMER PRODUCTOS AROMÁTICOS S.A. C.I."/>
    <x v="0"/>
    <s v="Jefatura"/>
    <s v="Operativa"/>
    <s v="6002"/>
    <n v="65.2"/>
    <s v="65+"/>
    <n v="18.100000000000001"/>
    <s v="Más de 10 años"/>
    <n v="0.3"/>
    <n v="897000"/>
    <b v="0"/>
    <s v="Mario Cristian Flores Salazar"/>
    <s v="Senior"/>
    <n v="25"/>
    <n v="757400"/>
    <n v="740000"/>
    <n v="18935000"/>
    <n v="230538"/>
    <s v="Alto"/>
    <n v="0.30399999999999999"/>
    <s v="Moderada"/>
    <n v="897000"/>
    <n v="4"/>
    <n v="0"/>
    <n v="0"/>
  </r>
  <r>
    <n v="4357"/>
    <s v="15892972-4"/>
    <s v="Maritza Susana Marifil Bustamante"/>
    <s v="F"/>
    <x v="105"/>
    <n v="464"/>
    <s v="Aseguramiento De Calidad"/>
    <s v="CARLOS CRAMER PRODUCTOS AROMÁTICOS S.A. C.I."/>
    <x v="0"/>
    <s v="Jefatura"/>
    <s v="Operativa"/>
    <s v="6106"/>
    <n v="40.6"/>
    <s v="35-44"/>
    <n v="7.9"/>
    <s v="5-10 años"/>
    <n v="0.3"/>
    <n v="840000"/>
    <b v="0"/>
    <s v="Jose Enrique San Martin Silva"/>
    <s v="Senior"/>
    <n v="12"/>
    <n v="1660500"/>
    <n v="866000"/>
    <n v="19926000"/>
    <n v="1735109"/>
    <s v="Muy Bajo"/>
    <n v="1.0449999999999999"/>
    <s v="Inequitativa"/>
    <n v="840000"/>
    <n v="5"/>
    <n v="0"/>
    <n v="0"/>
  </r>
  <r>
    <n v="4525"/>
    <s v="18906244-3"/>
    <s v="Marco Elizer Rojas Mora"/>
    <s v="M"/>
    <x v="0"/>
    <n v="445"/>
    <s v="Fabricación Y Envasado De Fragancias"/>
    <s v="CARLOS CRAMER PRODUCTOS AROMÁTICOS S.A. C.I."/>
    <x v="0"/>
    <s v="Jefatura"/>
    <s v="Operativa"/>
    <s v="6002"/>
    <n v="30.9"/>
    <s v="25-34"/>
    <n v="7.1"/>
    <s v="5-10 años"/>
    <n v="0.1"/>
    <n v="750000"/>
    <b v="0"/>
    <s v="Mario Cristian Flores Salazar"/>
    <s v="Senior"/>
    <n v="25"/>
    <n v="757400"/>
    <n v="740000"/>
    <n v="18935000"/>
    <n v="230538"/>
    <s v="Promedio"/>
    <n v="0.30399999999999999"/>
    <s v="Moderada"/>
    <n v="750000"/>
    <n v="4"/>
    <n v="0"/>
    <n v="0"/>
  </r>
  <r>
    <n v="4173"/>
    <s v="9033833-1"/>
    <s v="Oscar Armando Rojas Miquel"/>
    <s v="M"/>
    <x v="0"/>
    <n v="445"/>
    <s v="Fabricación Y Envasado De Fragancias"/>
    <s v="CARLOS CRAMER PRODUCTOS AROMÁTICOS S.A. C.I."/>
    <x v="0"/>
    <s v="Jefatura"/>
    <s v="Operativa"/>
    <s v="6002"/>
    <n v="62.9"/>
    <s v="55-64"/>
    <n v="20.8"/>
    <s v="Más de 10 años"/>
    <n v="0.3"/>
    <n v="1095000"/>
    <b v="0"/>
    <s v="Mario Cristian Flores Salazar"/>
    <s v="Senior"/>
    <n v="25"/>
    <n v="757400"/>
    <n v="740000"/>
    <n v="18935000"/>
    <n v="230538"/>
    <s v="Muy Alto"/>
    <n v="0.30399999999999999"/>
    <s v="Moderada"/>
    <n v="1095000"/>
    <n v="5"/>
    <n v="0"/>
    <n v="0"/>
  </r>
  <r>
    <n v="4568"/>
    <s v="9903216-2"/>
    <s v="Jorge Pablo Martinez Piña"/>
    <s v="M"/>
    <x v="106"/>
    <n v="468"/>
    <s v="Bodega Recepcion Materia Prima E Insumos"/>
    <s v="CARLOS CRAMER PRODUCTOS AROMÁTICOS S.A. C.I."/>
    <x v="0"/>
    <s v="Jefatura"/>
    <s v="Operativa"/>
    <s v="6109"/>
    <n v="61.3"/>
    <s v="55-64"/>
    <n v="38.9"/>
    <s v="Más de 10 años"/>
    <n v="0.3"/>
    <n v="1701000"/>
    <b v="1"/>
    <s v="Marcos Gonzalo Rios Quiroz"/>
    <s v="Jefatura"/>
    <n v="9"/>
    <n v="913444"/>
    <n v="820000"/>
    <n v="8221000"/>
    <n v="322602"/>
    <s v="Muy Alto"/>
    <n v="0.35299999999999998"/>
    <s v="Poco Equitativa"/>
    <n v="1701000"/>
    <n v="6"/>
    <n v="0"/>
    <n v="0"/>
  </r>
  <r>
    <n v="4388"/>
    <s v="16416813-1"/>
    <s v="Carlos Alfonso Saez Osses"/>
    <s v="M"/>
    <x v="0"/>
    <n v="445"/>
    <s v="Fabricación Y Envasado De Fragancias"/>
    <s v="CARLOS CRAMER PRODUCTOS AROMÁTICOS S.A. C.I."/>
    <x v="0"/>
    <s v="Jefatura"/>
    <s v="Operativa"/>
    <s v="6002"/>
    <n v="38.9"/>
    <s v="35-44"/>
    <n v="5.4"/>
    <s v="5-10 años"/>
    <n v="0.3"/>
    <n v="765000"/>
    <b v="0"/>
    <s v="Mario Cristian Flores Salazar"/>
    <s v="Senior"/>
    <n v="25"/>
    <n v="757400"/>
    <n v="740000"/>
    <n v="18935000"/>
    <n v="230538"/>
    <s v="Promedio"/>
    <n v="0.30399999999999999"/>
    <s v="Moderada"/>
    <n v="765000"/>
    <n v="4"/>
    <n v="0"/>
    <n v="0"/>
  </r>
  <r>
    <n v="4472"/>
    <s v="17770657-4"/>
    <s v="Joans Andre Matus Calderon"/>
    <s v="M"/>
    <x v="100"/>
    <n v="418"/>
    <s v="Desarrollo Sabores General"/>
    <s v="CARLOS CRAMER PRODUCTOS AROMÁTICOS S.A. C.I."/>
    <x v="3"/>
    <s v="Jefatura"/>
    <s v="Operativa"/>
    <s v="2001"/>
    <n v="34"/>
    <s v="25-34"/>
    <n v="7.6"/>
    <s v="5-10 años"/>
    <n v="0.3"/>
    <n v="3650000"/>
    <b v="0"/>
    <s v="Romina Fiorella Sanguineti Guaita"/>
    <s v="Senior"/>
    <n v="21"/>
    <n v="1745714"/>
    <n v="1260000"/>
    <n v="36660000"/>
    <n v="1168327"/>
    <s v="Muy Alto"/>
    <n v="0.66900000000000004"/>
    <s v="Inequitativa"/>
    <n v="3650000"/>
    <n v="8"/>
    <n v="0"/>
    <n v="0"/>
  </r>
  <r>
    <n v="10046"/>
    <s v="17308379-3"/>
    <s v="Alexis González Quezada"/>
    <s v="M"/>
    <x v="0"/>
    <n v="445"/>
    <s v="Fabricación Y Envasado De Fragancias"/>
    <s v="CARLOS CRAMER PRODUCTOS AROMÁTICOS S.A. C.I."/>
    <x v="0"/>
    <s v="Jefatura"/>
    <s v="Operativa"/>
    <s v="6002"/>
    <n v="36.200000000000003"/>
    <s v="35-44"/>
    <n v="0.3"/>
    <s v="Menos de 1 año"/>
    <n v="0"/>
    <n v="550000"/>
    <b v="0"/>
    <s v="Mario Cristian Flores Salazar"/>
    <s v="Junior"/>
    <n v="25"/>
    <n v="757400"/>
    <n v="740000"/>
    <n v="18935000"/>
    <n v="230538"/>
    <s v="Muy Bajo"/>
    <n v="0.30399999999999999"/>
    <s v="Moderada"/>
    <n v="550000"/>
    <n v="1"/>
    <n v="0"/>
    <n v="0"/>
  </r>
  <r>
    <n v="5063"/>
    <s v="19090669-8"/>
    <s v="Renato Gabriel Mendoza Lagos"/>
    <s v="M"/>
    <x v="107"/>
    <n v="458"/>
    <s v="Control De Calidad"/>
    <s v="CARLOS CRAMER PRODUCTOS AROMÁTICOS S.A. C.I."/>
    <x v="0"/>
    <s v="Jefatura"/>
    <s v="Operativa"/>
    <s v="6101"/>
    <n v="29.8"/>
    <s v="25-34"/>
    <n v="2.5"/>
    <s v="1-3 años"/>
    <n v="0.3"/>
    <n v="1150000"/>
    <b v="0"/>
    <s v="Carolina Caballeria Zavala"/>
    <s v="Intermedio"/>
    <n v="23"/>
    <n v="1033826"/>
    <n v="772000"/>
    <n v="23778000"/>
    <n v="661324"/>
    <s v="Alto"/>
    <n v="0.64"/>
    <s v="Inequitativa"/>
    <n v="1150000"/>
    <n v="6"/>
    <n v="0"/>
    <n v="0"/>
  </r>
  <r>
    <n v="4236"/>
    <s v="12474911-5"/>
    <s v="Marcelo Ricardo Salazar Alvarez"/>
    <s v="M"/>
    <x v="0"/>
    <n v="445"/>
    <s v="Fabricación Y Envasado De Fragancias"/>
    <s v="CARLOS CRAMER PRODUCTOS AROMÁTICOS S.A. C.I."/>
    <x v="0"/>
    <s v="Jefatura"/>
    <s v="Operativa"/>
    <s v="6002"/>
    <n v="53.5"/>
    <s v="45-54"/>
    <n v="7.2"/>
    <s v="5-10 años"/>
    <n v="0.3"/>
    <n v="725000"/>
    <b v="0"/>
    <s v="Mario Cristian Flores Salazar"/>
    <s v="Senior"/>
    <n v="25"/>
    <n v="757400"/>
    <n v="740000"/>
    <n v="18935000"/>
    <n v="230538"/>
    <s v="Promedio"/>
    <n v="0.30399999999999999"/>
    <s v="Moderada"/>
    <n v="725000"/>
    <n v="4"/>
    <n v="0"/>
    <n v="0"/>
  </r>
  <r>
    <n v="4167"/>
    <s v="8639116-3"/>
    <s v="Victor Jose Tapia Valenzuela"/>
    <s v="M"/>
    <x v="0"/>
    <n v="445"/>
    <s v="Fabricación Y Envasado De Fragancias"/>
    <s v="CARLOS CRAMER PRODUCTOS AROMÁTICOS S.A. C.I."/>
    <x v="0"/>
    <s v="Jefatura"/>
    <s v="Operativa"/>
    <s v="6002"/>
    <n v="66"/>
    <s v="65+"/>
    <n v="8.3000000000000007"/>
    <s v="5-10 años"/>
    <n v="0.3"/>
    <n v="719000"/>
    <b v="0"/>
    <s v="Mario Cristian Flores Salazar"/>
    <s v="Senior"/>
    <n v="25"/>
    <n v="757400"/>
    <n v="740000"/>
    <n v="18935000"/>
    <n v="230538"/>
    <s v="Bajo"/>
    <n v="0.30399999999999999"/>
    <s v="Moderada"/>
    <n v="719000"/>
    <n v="4"/>
    <n v="0"/>
    <n v="0"/>
  </r>
  <r>
    <n v="4267"/>
    <s v="13168537-8"/>
    <s v="Ivonne Alejandra Mienert Cardenas"/>
    <s v="F"/>
    <x v="108"/>
    <n v="486"/>
    <s v="Informática"/>
    <s v="CARLOS CRAMER PRODUCTOS AROMÁTICOS S.A. C.I."/>
    <x v="1"/>
    <s v="Jefatura"/>
    <s v="Operativa"/>
    <s v="7101"/>
    <n v="48.5"/>
    <s v="45-54"/>
    <n v="4.5"/>
    <s v="3-5 años"/>
    <n v="0.3"/>
    <n v="4507000"/>
    <b v="1"/>
    <s v="Axidalia Josefina Fernandez Garrido"/>
    <s v="Jefatura"/>
    <n v="15"/>
    <n v="2671120"/>
    <n v="2600000"/>
    <n v="40066800"/>
    <n v="1489345"/>
    <s v="Muy Alto"/>
    <n v="0.55800000000000005"/>
    <s v="Inequitativa"/>
    <n v="4507000"/>
    <n v="12"/>
    <n v="0"/>
    <n v="0"/>
  </r>
  <r>
    <n v="4576"/>
    <s v="22593492-4"/>
    <s v="Pedro Eduardo Triviño Ordoñez"/>
    <s v="M"/>
    <x v="0"/>
    <n v="445"/>
    <s v="Fabricación Y Envasado De Fragancias"/>
    <s v="CARLOS CRAMER PRODUCTOS AROMÁTICOS S.A. C.I."/>
    <x v="0"/>
    <s v="Jefatura"/>
    <s v="Operativa"/>
    <s v="6002"/>
    <n v="37"/>
    <s v="35-44"/>
    <n v="7.7"/>
    <s v="5-10 años"/>
    <n v="0.3"/>
    <n v="925000"/>
    <b v="0"/>
    <s v="Mario Cristian Flores Salazar"/>
    <s v="Senior"/>
    <n v="25"/>
    <n v="757400"/>
    <n v="740000"/>
    <n v="18935000"/>
    <n v="230538"/>
    <s v="Muy Alto"/>
    <n v="0.30399999999999999"/>
    <s v="Moderada"/>
    <n v="925000"/>
    <n v="5"/>
    <n v="0"/>
    <n v="0"/>
  </r>
  <r>
    <n v="4349"/>
    <s v="15702915-0"/>
    <s v="Enrique Jean Pierre Millapan Jelves"/>
    <s v="M"/>
    <x v="109"/>
    <n v="468"/>
    <s v="Bodega Recepcion Materia Prima E Insumos"/>
    <s v="CARLOS CRAMER PRODUCTOS AROMÁTICOS S.A. C.I."/>
    <x v="0"/>
    <s v="Jefatura"/>
    <s v="Operativa"/>
    <s v="6109"/>
    <n v="41.6"/>
    <s v="35-44"/>
    <n v="12.8"/>
    <s v="Más de 10 años"/>
    <n v="0.3"/>
    <n v="1050000"/>
    <b v="0"/>
    <s v="Jorge Pablo Martinez Piña"/>
    <s v="Senior"/>
    <n v="9"/>
    <n v="913444"/>
    <n v="820000"/>
    <n v="8221000"/>
    <n v="322602"/>
    <s v="Alto"/>
    <n v="0.35299999999999998"/>
    <s v="Poco Equitativa"/>
    <n v="1050000"/>
    <n v="5"/>
    <n v="0"/>
    <n v="0"/>
  </r>
  <r>
    <n v="4452"/>
    <s v="17388990-9"/>
    <s v="Christopher Sebastian Villagra Varela"/>
    <s v="M"/>
    <x v="0"/>
    <n v="445"/>
    <s v="Fabricación Y Envasado De Fragancias"/>
    <s v="CARLOS CRAMER PRODUCTOS AROMÁTICOS S.A. C.I."/>
    <x v="0"/>
    <s v="Jefatura"/>
    <s v="Operativa"/>
    <s v="6002"/>
    <n v="35.9"/>
    <s v="35-44"/>
    <n v="9.8000000000000007"/>
    <s v="5-10 años"/>
    <n v="0.3"/>
    <n v="756000"/>
    <b v="0"/>
    <s v="Mario Cristian Flores Salazar"/>
    <s v="Senior"/>
    <n v="25"/>
    <n v="757400"/>
    <n v="740000"/>
    <n v="18935000"/>
    <n v="230538"/>
    <s v="Promedio"/>
    <n v="0.30399999999999999"/>
    <s v="Moderada"/>
    <n v="756000"/>
    <n v="4"/>
    <n v="0"/>
    <n v="0"/>
  </r>
  <r>
    <n v="6218"/>
    <s v="17028365-1"/>
    <s v="Sebastián Andrés Miranda Rojas"/>
    <s v="M"/>
    <x v="105"/>
    <n v="464"/>
    <s v="Aseguramiento De Calidad"/>
    <s v="CARLOS CRAMER PRODUCTOS AROMÁTICOS S.A. C.I."/>
    <x v="0"/>
    <s v="Jefatura"/>
    <s v="Operativa"/>
    <s v="6106"/>
    <n v="36.5"/>
    <s v="35-44"/>
    <n v="1.8"/>
    <s v="1-3 años"/>
    <n v="0.3"/>
    <n v="820000"/>
    <b v="0"/>
    <s v="Jose Enrique San Martin Silva"/>
    <s v="Junior"/>
    <n v="12"/>
    <n v="1660500"/>
    <n v="866000"/>
    <n v="19926000"/>
    <n v="1735109"/>
    <s v="Muy Bajo"/>
    <n v="1.0449999999999999"/>
    <s v="Inequitativa"/>
    <n v="820000"/>
    <n v="5"/>
    <n v="0"/>
    <n v="0"/>
  </r>
  <r>
    <n v="4677"/>
    <s v="11500383-6"/>
    <s v="Joel Mondaca Gonzalez"/>
    <s v="M"/>
    <x v="102"/>
    <n v="423"/>
    <s v="Desarrollo Sabores Salados"/>
    <s v="CARLOS CRAMER PRODUCTOS AROMÁTICOS S.A. C.I."/>
    <x v="3"/>
    <s v="Jefatura"/>
    <s v="Operativa"/>
    <s v="2004"/>
    <n v="56.5"/>
    <s v="55-64"/>
    <n v="34.700000000000003"/>
    <s v="Más de 10 años"/>
    <n v="0.3"/>
    <n v="2650000"/>
    <b v="1"/>
    <s v="Maria Soledad Yaryes Vergara"/>
    <s v="Jefatura"/>
    <n v="17"/>
    <n v="1593941"/>
    <n v="945000"/>
    <n v="27097000"/>
    <n v="1495711"/>
    <s v="Muy Alto"/>
    <n v="0.93799999999999994"/>
    <s v="Inequitativa"/>
    <n v="2650000"/>
    <n v="8"/>
    <n v="0"/>
    <n v="0"/>
  </r>
  <r>
    <n v="4606"/>
    <s v="26140287-4"/>
    <s v="Germain Alexander Montes Medina"/>
    <s v="M"/>
    <x v="24"/>
    <n v="468"/>
    <s v="Bodega Recepcion Materia Prima E Insumos"/>
    <s v="CARLOS CRAMER PRODUCTOS AROMÁTICOS S.A. C.I."/>
    <x v="0"/>
    <s v="Jefatura"/>
    <s v="Operativa"/>
    <s v="6109"/>
    <n v="53"/>
    <s v="45-54"/>
    <n v="4"/>
    <s v="3-5 años"/>
    <n v="0.3"/>
    <n v="735000"/>
    <b v="0"/>
    <s v="Jorge Pablo Martinez Piña"/>
    <s v="Intermedio"/>
    <n v="9"/>
    <n v="913444"/>
    <n v="820000"/>
    <n v="8221000"/>
    <n v="322602"/>
    <s v="Bajo"/>
    <n v="0.35299999999999998"/>
    <s v="Poco Equitativa"/>
    <n v="735000"/>
    <n v="4"/>
    <n v="0"/>
    <n v="0"/>
  </r>
  <r>
    <n v="7476"/>
    <s v="22015796-2"/>
    <s v="Sebastián Antonio Ramírez Jeldes"/>
    <s v="M"/>
    <x v="24"/>
    <n v="474"/>
    <s v="Despacho"/>
    <s v="CARLOS CRAMER PRODUCTOS AROMÁTICOS S.A. C.I."/>
    <x v="0"/>
    <s v="Jefatura"/>
    <s v="Operativa"/>
    <s v="6204"/>
    <n v="19.600000000000001"/>
    <s v="18-24"/>
    <n v="1.3"/>
    <s v="1-3 años"/>
    <n v="0.3"/>
    <n v="580000"/>
    <b v="0"/>
    <s v="Juan Carlos Barrales Arias"/>
    <s v="Junior"/>
    <n v="23"/>
    <n v="742609"/>
    <n v="600000"/>
    <n v="17080000"/>
    <n v="292271"/>
    <s v="Muy Bajo"/>
    <n v="0.39400000000000002"/>
    <s v="Poco Equitativa"/>
    <n v="580000"/>
    <n v="2"/>
    <n v="0"/>
    <n v="0"/>
  </r>
  <r>
    <n v="6020"/>
    <s v="17390102-k"/>
    <s v="Mario Gilmar Alvarado Bravo"/>
    <s v="M"/>
    <x v="0"/>
    <n v="448"/>
    <s v="Envasado Bodega Sabores"/>
    <s v="Sabores Y Fragancias.Cl Comercial Ltda."/>
    <x v="0"/>
    <s v="Jefatura"/>
    <s v="Operativa"/>
    <s v="6003"/>
    <n v="35.6"/>
    <s v="35-44"/>
    <n v="1.9"/>
    <s v="1-3 años"/>
    <n v="0.3"/>
    <n v="572000"/>
    <b v="0"/>
    <s v="Alejandro Matias Silva Lavin"/>
    <s v="Junior"/>
    <n v="23"/>
    <n v="676043"/>
    <n v="600000"/>
    <n v="15549000"/>
    <n v="247791"/>
    <s v="Bajo"/>
    <n v="0.36699999999999999"/>
    <s v="Poco Equitativa"/>
    <n v="572000"/>
    <n v="2"/>
    <n v="0"/>
    <n v="0"/>
  </r>
  <r>
    <n v="6680"/>
    <s v="17664460-5"/>
    <s v="Jonathan Alexis Bustos Aguilera"/>
    <s v="M"/>
    <x v="0"/>
    <n v="448"/>
    <s v="Envasado Bodega Sabores"/>
    <s v="Sabores Y Fragancias.Cl Comercial Ltda."/>
    <x v="0"/>
    <s v="Jefatura"/>
    <s v="Operativa"/>
    <s v="6003"/>
    <n v="34.6"/>
    <s v="25-34"/>
    <n v="1.6"/>
    <s v="1-3 años"/>
    <n v="0.3"/>
    <n v="572000"/>
    <b v="0"/>
    <s v="Alejandro Matias Silva Lavin"/>
    <s v="Junior"/>
    <n v="23"/>
    <n v="676043"/>
    <n v="600000"/>
    <n v="15549000"/>
    <n v="247791"/>
    <s v="Bajo"/>
    <n v="0.36699999999999999"/>
    <s v="Poco Equitativa"/>
    <n v="572000"/>
    <n v="2"/>
    <n v="0"/>
    <n v="0"/>
  </r>
  <r>
    <n v="4226"/>
    <s v="12241427-2"/>
    <s v="Yubran Farid Hazbun Hicks"/>
    <s v="M"/>
    <x v="110"/>
    <n v="436"/>
    <s v="Ventas Fragancias"/>
    <s v="CARLOS CRAMER PRODUCTOS AROMÁTICOS S.A. C.I."/>
    <x v="2"/>
    <s v="Jefatura"/>
    <s v="Operativa"/>
    <s v="3002"/>
    <n v="52.7"/>
    <s v="45-54"/>
    <n v="21.2"/>
    <s v="Más de 10 años"/>
    <n v="0.3"/>
    <n v="5000000"/>
    <b v="1"/>
    <s v="Michel Patricio Ulloa Bozo"/>
    <s v="Jefatura"/>
    <n v="7"/>
    <n v="3018571"/>
    <n v="2500000"/>
    <n v="21130000"/>
    <n v="1251831"/>
    <s v="Muy Alto"/>
    <n v="0.41499999999999998"/>
    <s v="Poco Equitativa"/>
    <n v="5000000"/>
    <n v="12"/>
    <n v="0"/>
    <n v="0"/>
  </r>
  <r>
    <n v="4522"/>
    <s v="18839501-5"/>
    <s v="Tiare Catalina Pinto Fuentes"/>
    <s v="F"/>
    <x v="111"/>
    <n v="436"/>
    <s v="Ventas Fragancias"/>
    <s v="CARLOS CRAMER PRODUCTOS AROMÁTICOS S.A. C.I."/>
    <x v="2"/>
    <s v="Jefatura"/>
    <s v="Operativa"/>
    <s v="3002"/>
    <n v="31.2"/>
    <s v="25-34"/>
    <n v="4.4000000000000004"/>
    <s v="3-5 años"/>
    <n v="0.3"/>
    <n v="1180000"/>
    <b v="0"/>
    <s v="Michel Patricio Ulloa Bozo"/>
    <s v="Intermedio"/>
    <n v="7"/>
    <n v="3018571"/>
    <n v="2500000"/>
    <n v="21130000"/>
    <n v="1251831"/>
    <s v="Muy Bajo"/>
    <n v="0.41499999999999998"/>
    <s v="Poco Equitativa"/>
    <n v="1180000"/>
    <n v="6"/>
    <n v="0"/>
    <n v="0"/>
  </r>
  <r>
    <n v="4335"/>
    <s v="15492415-9"/>
    <s v="Ciro Saavedra Navarrete"/>
    <s v="M"/>
    <x v="111"/>
    <n v="436"/>
    <s v="Ventas Fragancias"/>
    <s v="CARLOS CRAMER PRODUCTOS AROMÁTICOS S.A. C.I."/>
    <x v="2"/>
    <s v="Jefatura"/>
    <s v="Operativa"/>
    <s v="3002"/>
    <n v="42.3"/>
    <s v="35-44"/>
    <n v="21.8"/>
    <s v="Más de 10 años"/>
    <n v="0.3"/>
    <n v="2400000"/>
    <b v="0"/>
    <s v="Michel Patricio Ulloa Bozo"/>
    <s v="Senior"/>
    <n v="7"/>
    <n v="3018571"/>
    <n v="2500000"/>
    <n v="21130000"/>
    <n v="1251831"/>
    <s v="Muy Bajo"/>
    <n v="0.41499999999999998"/>
    <s v="Poco Equitativa"/>
    <n v="2400000"/>
    <n v="7"/>
    <n v="0"/>
    <n v="0"/>
  </r>
  <r>
    <n v="4193"/>
    <s v="10601144-3"/>
    <s v="Deborah Carolina Moses Castro"/>
    <s v="F"/>
    <x v="112"/>
    <n v="482"/>
    <s v="Control De Gestión"/>
    <s v="CARLOS CRAMER PRODUCTOS AROMÁTICOS S.A. C.I."/>
    <x v="1"/>
    <s v="Jefatura"/>
    <s v="Operativa"/>
    <s v="7004"/>
    <n v="49"/>
    <s v="45-54"/>
    <n v="10.5"/>
    <s v="Más de 10 años"/>
    <n v="0.3"/>
    <n v="6300000"/>
    <b v="1"/>
    <s v="Claudio Schmauk Cespedes"/>
    <s v="Jefatura"/>
    <n v="9"/>
    <n v="2760333"/>
    <n v="2000000"/>
    <n v="24843000"/>
    <n v="1590524"/>
    <s v="Muy Alto"/>
    <n v="0.57599999999999996"/>
    <s v="Inequitativa"/>
    <n v="6300000"/>
    <n v="13"/>
    <n v="0"/>
    <n v="0"/>
  </r>
  <r>
    <n v="4826"/>
    <s v="18834455-0"/>
    <s v="Roberto Andrés Mujica Méndez"/>
    <s v="M"/>
    <x v="23"/>
    <n v="460"/>
    <s v="Mantención"/>
    <s v="CARLOS CRAMER PRODUCTOS AROMÁTICOS S.A. C.I."/>
    <x v="0"/>
    <s v="Jefatura"/>
    <s v="Operativa"/>
    <s v="6102"/>
    <n v="31.3"/>
    <s v="25-34"/>
    <n v="3.3"/>
    <s v="3-5 años"/>
    <n v="0.2"/>
    <n v="1200000"/>
    <b v="0"/>
    <s v="Rodrigo Alejandro Vivanco Orellana"/>
    <s v="Intermedio"/>
    <n v="13"/>
    <n v="1199702"/>
    <n v="1150000"/>
    <n v="15596124"/>
    <n v="204535"/>
    <s v="Promedio"/>
    <n v="0.17"/>
    <s v="Equitativa"/>
    <n v="1200000"/>
    <n v="5"/>
    <n v="0"/>
    <n v="0"/>
  </r>
  <r>
    <n v="4340"/>
    <s v="15580368-1"/>
    <s v="Carolina Andrea Muñoz Gomez"/>
    <s v="F"/>
    <x v="9"/>
    <n v="436"/>
    <s v="Ventas Fragancias"/>
    <s v="CARLOS CRAMER PRODUCTOS AROMÁTICOS S.A. C.I."/>
    <x v="2"/>
    <s v="Jefatura"/>
    <s v="Operativa"/>
    <s v="3002"/>
    <n v="41.6"/>
    <s v="35-44"/>
    <n v="10.9"/>
    <s v="Más de 10 años"/>
    <n v="0.3"/>
    <n v="3900000"/>
    <b v="0"/>
    <s v="Yubran Farid Hazbun Hicks"/>
    <s v="Senior"/>
    <n v="7"/>
    <n v="3018571"/>
    <n v="2500000"/>
    <n v="21130000"/>
    <n v="1251831"/>
    <s v="Muy Alto"/>
    <n v="0.41499999999999998"/>
    <s v="Poco Equitativa"/>
    <n v="3900000"/>
    <n v="10"/>
    <n v="0"/>
    <n v="0"/>
  </r>
  <r>
    <n v="4210"/>
    <s v="11363171-6"/>
    <s v="Hernan Alberto Solar Guzman"/>
    <s v="M"/>
    <x v="113"/>
    <n v="488"/>
    <s v="Administración"/>
    <s v="CARLOS CRAMER PRODUCTOS AROMÁTICOS S.A. C.I."/>
    <x v="1"/>
    <s v="Jefatura"/>
    <s v="Operativa"/>
    <s v="7201"/>
    <n v="56.6"/>
    <s v="55-64"/>
    <n v="12.3"/>
    <s v="Más de 10 años"/>
    <n v="0.3"/>
    <n v="2003400"/>
    <b v="1"/>
    <s v="Deborah Lissete Misraji Vaizer"/>
    <s v="Jefatura"/>
    <n v="4"/>
    <n v="1559350"/>
    <n v="1552700"/>
    <n v="6237400"/>
    <n v="595928"/>
    <s v="Muy Alto"/>
    <n v="0.38200000000000001"/>
    <s v="Poco Equitativa"/>
    <n v="2003400"/>
    <n v="8"/>
    <n v="0"/>
    <n v="0"/>
  </r>
  <r>
    <n v="10215"/>
    <s v="18220594-k"/>
    <s v="Angela Beatriz Araya Méndez"/>
    <s v="F"/>
    <x v="105"/>
    <n v="464"/>
    <s v="Aseguramiento De Calidad"/>
    <s v="CARLOS CRAMER PRODUCTOS AROMÁTICOS S.A. C.I."/>
    <x v="0"/>
    <s v="Jefatura"/>
    <s v="Operativa"/>
    <s v="6106"/>
    <n v="33.200000000000003"/>
    <s v="25-34"/>
    <n v="0.2"/>
    <s v="Menos de 1 año"/>
    <n v="0.1"/>
    <n v="750000"/>
    <b v="0"/>
    <s v="Jose Enrique San Martin Silva"/>
    <s v="Junior"/>
    <n v="12"/>
    <n v="1660500"/>
    <n v="866000"/>
    <n v="19926000"/>
    <n v="1735109"/>
    <s v="Muy Bajo"/>
    <n v="1.0449999999999999"/>
    <s v="Inequitativa"/>
    <n v="750000"/>
    <n v="5"/>
    <n v="0"/>
    <n v="0"/>
  </r>
  <r>
    <n v="7407"/>
    <s v="17756583-0"/>
    <s v="Álvaro Andres Muñoz Palma"/>
    <s v="M"/>
    <x v="23"/>
    <n v="460"/>
    <s v="Mantención"/>
    <s v="CARLOS CRAMER PRODUCTOS AROMÁTICOS S.A. C.I."/>
    <x v="0"/>
    <s v="Jefatura"/>
    <s v="Operativa"/>
    <s v="6102"/>
    <n v="34"/>
    <s v="25-34"/>
    <n v="1.3"/>
    <s v="1-3 años"/>
    <n v="0.2"/>
    <n v="950000"/>
    <b v="0"/>
    <s v="Rodrigo Alejandro Vivanco Orellana"/>
    <s v="Junior"/>
    <n v="13"/>
    <n v="1199702"/>
    <n v="1150000"/>
    <n v="15596124"/>
    <n v="204535"/>
    <s v="Muy Bajo"/>
    <n v="0.17"/>
    <s v="Equitativa"/>
    <n v="950000"/>
    <n v="5"/>
    <n v="0"/>
    <n v="0"/>
  </r>
  <r>
    <n v="9518"/>
    <s v="21150650-4"/>
    <s v="Italo Rafael Cuenca Rimasca"/>
    <s v="M"/>
    <x v="105"/>
    <n v="464"/>
    <s v="Aseguramiento De Calidad"/>
    <s v="CARLOS CRAMER PRODUCTOS AROMÁTICOS S.A. C.I."/>
    <x v="0"/>
    <s v="Jefatura"/>
    <s v="Operativa"/>
    <s v="6106"/>
    <n v="32.200000000000003"/>
    <s v="25-34"/>
    <n v="0.5"/>
    <s v="Menos de 1 año"/>
    <n v="0.2"/>
    <n v="750000"/>
    <b v="0"/>
    <s v="Jose Enrique San Martin Silva"/>
    <s v="Junior"/>
    <n v="12"/>
    <n v="1660500"/>
    <n v="866000"/>
    <n v="19926000"/>
    <n v="1735109"/>
    <s v="Muy Bajo"/>
    <n v="1.0449999999999999"/>
    <s v="Inequitativa"/>
    <n v="750000"/>
    <n v="5"/>
    <n v="0"/>
    <n v="0"/>
  </r>
  <r>
    <n v="4342"/>
    <s v="15635003-6"/>
    <s v="Benito Patricio Naranjo Diaz"/>
    <s v="M"/>
    <x v="114"/>
    <n v="462"/>
    <s v="Control Y Gestión De Producción"/>
    <s v="CARLOS CRAMER PRODUCTOS AROMÁTICOS S.A. C.I."/>
    <x v="0"/>
    <s v="Jefatura"/>
    <s v="Operativa"/>
    <s v="6104"/>
    <n v="41.6"/>
    <s v="35-44"/>
    <n v="11.1"/>
    <s v="Más de 10 años"/>
    <n v="0.3"/>
    <n v="3600000"/>
    <b v="1"/>
    <s v="Gonzalo Benavides Villar"/>
    <s v="Jefatura"/>
    <n v="5"/>
    <n v="3139560"/>
    <n v="1900000"/>
    <n v="15697800"/>
    <n v="2606727"/>
    <s v="Alto"/>
    <n v="0.83"/>
    <s v="Inequitativa"/>
    <n v="3600000"/>
    <n v="9"/>
    <n v="0"/>
    <n v="0"/>
  </r>
  <r>
    <n v="4707"/>
    <s v="26812874-3"/>
    <s v="Renato Jose Flores Hernandez"/>
    <s v="M"/>
    <x v="105"/>
    <n v="466"/>
    <s v="Aseguramiento De Calidad"/>
    <s v="Sabores Y Fragancias.Cl Comercial Ltda."/>
    <x v="0"/>
    <s v="Jefatura"/>
    <s v="Operativa"/>
    <s v="6106"/>
    <n v="46.9"/>
    <s v="45-54"/>
    <n v="6.1"/>
    <s v="5-10 años"/>
    <n v="0.3"/>
    <n v="959000"/>
    <b v="0"/>
    <s v="Jose Enrique San Martin Silva"/>
    <s v="Senior"/>
    <n v="1"/>
    <n v="959000"/>
    <n v="959000"/>
    <n v="959000"/>
    <n v="0"/>
    <s v="Promedio"/>
    <m/>
    <s v="Sin Datos"/>
    <n v="959000"/>
    <n v="6"/>
    <n v="0"/>
    <n v="0"/>
  </r>
  <r>
    <n v="4406"/>
    <s v="16724474-2"/>
    <s v="Isaac Eduardo Nuñez Cartes"/>
    <s v="M"/>
    <x v="24"/>
    <n v="474"/>
    <s v="Despacho"/>
    <s v="CARLOS CRAMER PRODUCTOS AROMÁTICOS S.A. C.I."/>
    <x v="0"/>
    <s v="Jefatura"/>
    <s v="Operativa"/>
    <s v="6204"/>
    <n v="37.9"/>
    <s v="35-44"/>
    <n v="7.1"/>
    <s v="5-10 años"/>
    <n v="0.3"/>
    <n v="775000"/>
    <b v="0"/>
    <s v="Nelson Alfonso Sepulveda Oviedo"/>
    <s v="Senior"/>
    <n v="23"/>
    <n v="742609"/>
    <n v="600000"/>
    <n v="17080000"/>
    <n v="292271"/>
    <s v="Promedio"/>
    <n v="0.39400000000000002"/>
    <s v="Poco Equitativa"/>
    <n v="775000"/>
    <n v="4"/>
    <n v="0"/>
    <n v="0"/>
  </r>
  <r>
    <n v="4235"/>
    <s v="12474901-8"/>
    <s v="Marcela Alejandra Nuñez Fernandez"/>
    <s v="F"/>
    <x v="115"/>
    <n v="464"/>
    <s v="Aseguramiento De Calidad"/>
    <s v="CARLOS CRAMER PRODUCTOS AROMÁTICOS S.A. C.I."/>
    <x v="0"/>
    <s v="Jefatura"/>
    <s v="Operativa"/>
    <s v="6106"/>
    <n v="51.7"/>
    <s v="45-54"/>
    <n v="5.6"/>
    <s v="5-10 años"/>
    <n v="0.3"/>
    <n v="6700000"/>
    <b v="1"/>
    <s v="Miguel Andres Berndt Briceño"/>
    <s v="Jefatura"/>
    <n v="12"/>
    <n v="1660500"/>
    <n v="866000"/>
    <n v="19926000"/>
    <n v="1735109"/>
    <s v="Muy Alto"/>
    <n v="1.0449999999999999"/>
    <s v="Inequitativa"/>
    <n v="6700000"/>
    <n v="13"/>
    <n v="0"/>
    <n v="0"/>
  </r>
  <r>
    <n v="4823"/>
    <s v="15462343-4"/>
    <s v="Marjorie Luz Núñez Vásquez"/>
    <s v="F"/>
    <x v="45"/>
    <n v="472"/>
    <s v="Compras Internacionales"/>
    <s v="CARLOS CRAMER PRODUCTOS AROMÁTICOS S.A. C.I."/>
    <x v="1"/>
    <s v="Jefatura"/>
    <s v="Operativa"/>
    <s v="6201"/>
    <n v="42.6"/>
    <s v="35-44"/>
    <n v="3.3"/>
    <s v="3-5 años"/>
    <n v="0.3"/>
    <n v="1230000"/>
    <b v="0"/>
    <s v="Ester Macarena Carrasco Quiroz"/>
    <s v="Intermedio"/>
    <n v="11"/>
    <n v="2108091"/>
    <n v="1653000"/>
    <n v="23189000"/>
    <n v="1400726"/>
    <s v="Muy Bajo"/>
    <n v="0.66400000000000003"/>
    <s v="Inequitativa"/>
    <n v="1230000"/>
    <n v="6"/>
    <n v="0"/>
    <n v="0"/>
  </r>
  <r>
    <n v="5987"/>
    <s v="16357908-1"/>
    <s v="Marco Andres Rioseco Gallardo"/>
    <s v="M"/>
    <x v="78"/>
    <n v="464"/>
    <s v="Aseguramiento De Calidad"/>
    <s v="CARLOS CRAMER PRODUCTOS AROMÁTICOS S.A. C.I."/>
    <x v="0"/>
    <s v="Jefatura"/>
    <s v="Operativa"/>
    <s v="6106"/>
    <n v="39"/>
    <s v="35-44"/>
    <n v="1.9"/>
    <s v="1-3 años"/>
    <n v="0.3"/>
    <n v="1680000"/>
    <b v="0"/>
    <s v="Jose Enrique San Martin Silva"/>
    <s v="Junior"/>
    <n v="12"/>
    <n v="1660500"/>
    <n v="866000"/>
    <n v="19926000"/>
    <n v="1735109"/>
    <s v="Promedio"/>
    <n v="1.0449999999999999"/>
    <s v="Inequitativa"/>
    <n v="1680000"/>
    <n v="7"/>
    <n v="0"/>
    <n v="0"/>
  </r>
  <r>
    <n v="4642"/>
    <s v="27036306-7"/>
    <s v="Jesus Rafael Rodriguez Vielma"/>
    <s v="M"/>
    <x v="105"/>
    <n v="464"/>
    <s v="Aseguramiento De Calidad"/>
    <s v="CARLOS CRAMER PRODUCTOS AROMÁTICOS S.A. C.I."/>
    <x v="0"/>
    <s v="Jefatura"/>
    <s v="Operativa"/>
    <s v="6106"/>
    <n v="36.700000000000003"/>
    <s v="35-44"/>
    <n v="5.4"/>
    <s v="5-10 años"/>
    <n v="0.3"/>
    <n v="892000"/>
    <b v="0"/>
    <s v="Jose Enrique San Martin Silva"/>
    <s v="Senior"/>
    <n v="12"/>
    <n v="1660500"/>
    <n v="866000"/>
    <n v="19926000"/>
    <n v="1735109"/>
    <s v="Muy Bajo"/>
    <n v="1.0449999999999999"/>
    <s v="Inequitativa"/>
    <n v="892000"/>
    <n v="5"/>
    <n v="0"/>
    <n v="0"/>
  </r>
  <r>
    <n v="4337"/>
    <s v="15528969-4"/>
    <s v="Octavio Orellana Cifuentes"/>
    <s v="M"/>
    <x v="4"/>
    <n v="458"/>
    <s v="Control De Calidad"/>
    <s v="CARLOS CRAMER PRODUCTOS AROMÁTICOS S.A. C.I."/>
    <x v="0"/>
    <s v="Jefatura"/>
    <s v="Operativa"/>
    <s v="6101"/>
    <n v="42.1"/>
    <s v="35-44"/>
    <n v="18"/>
    <s v="Más de 10 años"/>
    <n v="0.3"/>
    <n v="783000"/>
    <b v="0"/>
    <s v="Andrea Paz Cid Araneda"/>
    <s v="Senior"/>
    <n v="23"/>
    <n v="1033826"/>
    <n v="772000"/>
    <n v="23778000"/>
    <n v="661324"/>
    <s v="Muy Bajo"/>
    <n v="0.64"/>
    <s v="Inequitativa"/>
    <n v="783000"/>
    <n v="4"/>
    <n v="0"/>
    <n v="0"/>
  </r>
  <r>
    <n v="4808"/>
    <s v="17612518-7"/>
    <s v="Jorge Andrés Ruiz Bahamonde"/>
    <s v="M"/>
    <x v="116"/>
    <n v="464"/>
    <s v="Aseguramiento De Calidad"/>
    <s v="CARLOS CRAMER PRODUCTOS AROMÁTICOS S.A. C.I."/>
    <x v="0"/>
    <s v="Jefatura"/>
    <s v="Operativa"/>
    <s v="6106"/>
    <n v="34.799999999999997"/>
    <s v="25-34"/>
    <n v="3.5"/>
    <s v="3-5 años"/>
    <n v="0.3"/>
    <n v="1300000"/>
    <b v="0"/>
    <s v="Jose Enrique San Martin Silva"/>
    <s v="Intermedio"/>
    <n v="12"/>
    <n v="1660500"/>
    <n v="866000"/>
    <n v="19926000"/>
    <n v="1735109"/>
    <s v="Muy Bajo"/>
    <n v="1.0449999999999999"/>
    <s v="Inequitativa"/>
    <n v="1300000"/>
    <n v="6"/>
    <n v="0"/>
    <n v="0"/>
  </r>
  <r>
    <n v="6383"/>
    <s v="20329435-2"/>
    <s v="Bastian Antonio Santander Cruces"/>
    <s v="M"/>
    <x v="105"/>
    <n v="464"/>
    <s v="Aseguramiento De Calidad"/>
    <s v="CARLOS CRAMER PRODUCTOS AROMÁTICOS S.A. C.I."/>
    <x v="0"/>
    <s v="Jefatura"/>
    <s v="Operativa"/>
    <s v="6106"/>
    <n v="25.7"/>
    <s v="25-34"/>
    <n v="1.7"/>
    <s v="1-3 años"/>
    <n v="0.3"/>
    <n v="820000"/>
    <b v="0"/>
    <s v="Jose Enrique San Martin Silva"/>
    <s v="Junior"/>
    <n v="12"/>
    <n v="1660500"/>
    <n v="866000"/>
    <n v="19926000"/>
    <n v="1735109"/>
    <s v="Muy Bajo"/>
    <n v="1.0449999999999999"/>
    <s v="Inequitativa"/>
    <n v="820000"/>
    <n v="5"/>
    <n v="0"/>
    <n v="0"/>
  </r>
  <r>
    <n v="10541"/>
    <s v="15666914-8"/>
    <s v="Verónica Alejandra Sassi Arévalo"/>
    <s v="F"/>
    <x v="105"/>
    <n v="464"/>
    <s v="Aseguramiento De Calidad"/>
    <s v="CARLOS CRAMER PRODUCTOS AROMÁTICOS S.A. C.I."/>
    <x v="0"/>
    <s v="Jefatura"/>
    <s v="Operativa"/>
    <s v="6106"/>
    <n v="41.5"/>
    <s v="35-44"/>
    <n v="0.1"/>
    <s v="Menos de 1 año"/>
    <n v="0.1"/>
    <n v="750000"/>
    <b v="0"/>
    <s v="Jose Enrique San Martin Silva"/>
    <s v="Junior"/>
    <n v="12"/>
    <n v="1660500"/>
    <n v="866000"/>
    <n v="19926000"/>
    <n v="1735109"/>
    <s v="Muy Bajo"/>
    <n v="1.0449999999999999"/>
    <s v="Inequitativa"/>
    <n v="750000"/>
    <n v="4"/>
    <n v="0"/>
    <n v="0"/>
  </r>
  <r>
    <n v="4685"/>
    <s v="12679200-k"/>
    <s v="Patricio Alex Parra Cifuente"/>
    <s v="M"/>
    <x v="117"/>
    <n v="481"/>
    <s v="Tesorería"/>
    <s v="CARLOS CRAMER PRODUCTOS AROMÁTICOS S.A. C.I."/>
    <x v="1"/>
    <s v="Jefatura"/>
    <s v="Operativa"/>
    <s v="7003"/>
    <n v="50.8"/>
    <s v="45-54"/>
    <n v="32.5"/>
    <s v="Más de 10 años"/>
    <n v="0.3"/>
    <n v="3250000"/>
    <b v="1"/>
    <s v="Claudio Schmauk Cespedes"/>
    <s v="Jefatura"/>
    <n v="2"/>
    <n v="2250000"/>
    <n v="2250000"/>
    <n v="4500000"/>
    <n v="1414214"/>
    <s v="Muy Alto"/>
    <n v="0.629"/>
    <s v="Inequitativa"/>
    <n v="3250000"/>
    <n v="9"/>
    <n v="0"/>
    <n v="0"/>
  </r>
  <r>
    <n v="8231"/>
    <s v="12291995-1"/>
    <s v="Hugo Enrique Adrian Medel"/>
    <s v="M"/>
    <x v="0"/>
    <n v="450"/>
    <s v="Fabricación Y Envasado Mezclas Polvos"/>
    <s v="CARLOS CRAMER PRODUCTOS AROMÁTICOS S.A. C.I."/>
    <x v="0"/>
    <s v="Jefatura"/>
    <s v="Operativa"/>
    <s v="6005"/>
    <n v="53.1"/>
    <s v="45-54"/>
    <n v="1"/>
    <s v="1-3 años"/>
    <n v="0.3"/>
    <n v="570000"/>
    <b v="0"/>
    <s v="Manuel Alejandro Gamboa Ramirez"/>
    <s v="Junior"/>
    <n v="46"/>
    <n v="695717"/>
    <n v="630000"/>
    <n v="32003000"/>
    <n v="202644"/>
    <s v="Bajo"/>
    <n v="0.29099999999999998"/>
    <s v="Moderada"/>
    <n v="570000"/>
    <n v="2"/>
    <n v="0"/>
    <n v="0"/>
  </r>
  <r>
    <n v="6353"/>
    <s v="17724964-5"/>
    <s v="Paula Francisca Parraguez Durán"/>
    <s v="F"/>
    <x v="83"/>
    <n v="439"/>
    <s v="Marketing Fragancias"/>
    <s v="CARLOS CRAMER PRODUCTOS AROMÁTICOS S.A. C.I."/>
    <x v="2"/>
    <s v="Jefatura"/>
    <s v="Operativa"/>
    <s v="3004"/>
    <n v="34.200000000000003"/>
    <s v="25-34"/>
    <n v="1.7"/>
    <s v="1-3 años"/>
    <n v="0.3"/>
    <n v="1850000"/>
    <b v="0"/>
    <s v="Maria Magdalena Fuenzalida Morales"/>
    <s v="Junior"/>
    <n v="5"/>
    <n v="1880600"/>
    <n v="1600000"/>
    <n v="9403000"/>
    <n v="979391"/>
    <s v="Promedio"/>
    <n v="0.52100000000000002"/>
    <s v="Inequitativa"/>
    <n v="1850000"/>
    <n v="7"/>
    <n v="0"/>
    <n v="0"/>
  </r>
  <r>
    <n v="4637"/>
    <s v="26965301-9"/>
    <s v="Deliana Veronica Villarreal Borges"/>
    <s v="F"/>
    <x v="91"/>
    <n v="423"/>
    <s v="Desarrollo Sabores Salados"/>
    <s v="CARLOS CRAMER PRODUCTOS AROMÁTICOS S.A. C.I."/>
    <x v="3"/>
    <s v="Jefatura"/>
    <s v="Operativa"/>
    <s v="2004"/>
    <n v="32.700000000000003"/>
    <s v="25-34"/>
    <n v="5.8"/>
    <s v="5-10 años"/>
    <n v="0.3"/>
    <n v="1014000"/>
    <b v="0"/>
    <s v="Constanza Macchiavello Luna"/>
    <s v="Senior"/>
    <n v="17"/>
    <n v="1593941"/>
    <n v="945000"/>
    <n v="27097000"/>
    <n v="1495711"/>
    <s v="Muy Bajo"/>
    <n v="0.93799999999999994"/>
    <s v="Inequitativa"/>
    <n v="1014000"/>
    <n v="6"/>
    <n v="0"/>
    <n v="0"/>
  </r>
  <r>
    <n v="4664"/>
    <s v="26777720-9"/>
    <s v="Helen Mariu Arrieta Castro"/>
    <s v="F"/>
    <x v="91"/>
    <n v="418"/>
    <s v="Desarrollo Sabores General"/>
    <s v="CARLOS CRAMER PRODUCTOS AROMÁTICOS S.A. C.I."/>
    <x v="3"/>
    <s v="Jefatura"/>
    <s v="Operativa"/>
    <s v="2001"/>
    <n v="30.8"/>
    <s v="25-34"/>
    <n v="6.7"/>
    <s v="5-10 años"/>
    <n v="0.3"/>
    <n v="1800000"/>
    <b v="0"/>
    <s v="Romina Fiorella Sanguineti Guaita"/>
    <s v="Senior"/>
    <n v="21"/>
    <n v="1745714"/>
    <n v="1260000"/>
    <n v="36660000"/>
    <n v="1168327"/>
    <s v="Promedio"/>
    <n v="0.66900000000000004"/>
    <s v="Inequitativa"/>
    <n v="1800000"/>
    <n v="6"/>
    <n v="0"/>
    <n v="0"/>
  </r>
  <r>
    <n v="4182"/>
    <s v="10033163-2"/>
    <s v="Veronica Daniela Piderit Gonzalez"/>
    <s v="F"/>
    <x v="118"/>
    <n v="418"/>
    <s v="Desarrollo Sabores General"/>
    <s v="CARLOS CRAMER PRODUCTOS AROMÁTICOS S.A. C.I."/>
    <x v="3"/>
    <s v="Jefatura"/>
    <s v="Operativa"/>
    <s v="2001"/>
    <n v="48.2"/>
    <s v="45-54"/>
    <n v="13.6"/>
    <s v="Más de 10 años"/>
    <n v="0.3"/>
    <n v="4000000"/>
    <b v="1"/>
    <s v="Romina Fiorella Sanguineti Guaita"/>
    <s v="Jefatura"/>
    <n v="21"/>
    <n v="1745714"/>
    <n v="1260000"/>
    <n v="36660000"/>
    <n v="1168327"/>
    <s v="Muy Alto"/>
    <n v="0.66900000000000004"/>
    <s v="Inequitativa"/>
    <n v="4000000"/>
    <n v="10"/>
    <n v="0"/>
    <n v="0"/>
  </r>
  <r>
    <n v="4710"/>
    <s v="26168808-5"/>
    <s v="Josuald Jose Pimentel Aponte"/>
    <s v="M"/>
    <x v="2"/>
    <n v="451"/>
    <s v="Planta De Muestras"/>
    <s v="CARLOS CRAMER PRODUCTOS AROMÁTICOS S.A. C.I."/>
    <x v="0"/>
    <s v="Jefatura"/>
    <s v="Operativa"/>
    <s v="6006"/>
    <n v="41.5"/>
    <s v="35-44"/>
    <n v="7.2"/>
    <s v="5-10 años"/>
    <n v="0.3"/>
    <n v="1650000"/>
    <b v="1"/>
    <s v="Juan Heriberto Carcamo Catalan"/>
    <s v="Jefatura"/>
    <n v="8"/>
    <n v="886250"/>
    <n v="705000"/>
    <n v="7090000"/>
    <n v="379396"/>
    <s v="Muy Alto"/>
    <n v="0.42799999999999999"/>
    <s v="Poco Equitativa"/>
    <n v="1650000"/>
    <n v="7"/>
    <n v="0"/>
    <n v="0"/>
  </r>
  <r>
    <n v="4481"/>
    <s v="17908482-1"/>
    <s v="Vicky Andrea Reveco Fuentes"/>
    <s v="F"/>
    <x v="119"/>
    <n v="418"/>
    <s v="Desarrollo Sabores General"/>
    <s v="CARLOS CRAMER PRODUCTOS AROMÁTICOS S.A. C.I."/>
    <x v="3"/>
    <s v="Jefatura"/>
    <s v="Operativa"/>
    <s v="2001"/>
    <n v="33.5"/>
    <s v="25-34"/>
    <n v="11.4"/>
    <s v="Más de 10 años"/>
    <n v="0.3"/>
    <n v="2500000"/>
    <b v="1"/>
    <s v="Romina Fiorella Sanguineti Guaita"/>
    <s v="Jefatura"/>
    <n v="21"/>
    <n v="1745714"/>
    <n v="1260000"/>
    <n v="36660000"/>
    <n v="1168327"/>
    <s v="Muy Alto"/>
    <n v="0.66900000000000004"/>
    <s v="Inequitativa"/>
    <n v="2500000"/>
    <n v="7"/>
    <n v="0"/>
    <n v="0"/>
  </r>
  <r>
    <n v="4409"/>
    <s v="6752603-1"/>
    <s v="Ana Elisa Rojas Torres"/>
    <s v="F"/>
    <x v="120"/>
    <n v="418"/>
    <s v="Desarrollo Sabores General"/>
    <s v="CARLOS CRAMER PRODUCTOS AROMÁTICOS S.A. C.I."/>
    <x v="3"/>
    <s v="Jefatura"/>
    <s v="Operativa"/>
    <s v="2001"/>
    <n v="62"/>
    <s v="55-64"/>
    <n v="32.200000000000003"/>
    <s v="Más de 10 años"/>
    <n v="0.3"/>
    <n v="3500000"/>
    <b v="0"/>
    <s v="Romina Fiorella Sanguineti Guaita"/>
    <s v="Senior"/>
    <n v="21"/>
    <n v="1745714"/>
    <n v="1260000"/>
    <n v="36660000"/>
    <n v="1168327"/>
    <s v="Muy Alto"/>
    <n v="0.66900000000000004"/>
    <s v="Inequitativa"/>
    <n v="3500000"/>
    <n v="10"/>
    <n v="0"/>
    <n v="0"/>
  </r>
  <r>
    <n v="4176"/>
    <s v="9262185-5"/>
    <s v="Marco Antonio Pinto Palma"/>
    <s v="M"/>
    <x v="0"/>
    <n v="451"/>
    <s v="Planta De Muestras"/>
    <s v="CARLOS CRAMER PRODUCTOS AROMÁTICOS S.A. C.I."/>
    <x v="0"/>
    <s v="Jefatura"/>
    <s v="Operativa"/>
    <s v="6006"/>
    <n v="63.9"/>
    <s v="55-64"/>
    <n v="16.399999999999999"/>
    <s v="Más de 10 años"/>
    <n v="0.3"/>
    <n v="910000"/>
    <b v="0"/>
    <s v="Josuald Jose Pimentel Aponte"/>
    <s v="Senior"/>
    <n v="8"/>
    <n v="886250"/>
    <n v="705000"/>
    <n v="7090000"/>
    <n v="379396"/>
    <s v="Promedio"/>
    <n v="0.42799999999999999"/>
    <s v="Poco Equitativa"/>
    <n v="910000"/>
    <n v="4"/>
    <n v="0"/>
    <n v="0"/>
  </r>
  <r>
    <n v="4380"/>
    <s v="16286890-k"/>
    <s v="Loreto Andrea Sepulveda Perez"/>
    <s v="F"/>
    <x v="121"/>
    <n v="418"/>
    <s v="Desarrollo Sabores General"/>
    <s v="CARLOS CRAMER PRODUCTOS AROMÁTICOS S.A. C.I."/>
    <x v="3"/>
    <s v="Jefatura"/>
    <s v="Operativa"/>
    <s v="2001"/>
    <n v="38.1"/>
    <s v="35-44"/>
    <n v="16"/>
    <s v="Más de 10 años"/>
    <n v="0.3"/>
    <n v="3700000"/>
    <b v="1"/>
    <s v="Romina Fiorella Sanguineti Guaita"/>
    <s v="Jefatura"/>
    <n v="21"/>
    <n v="1745714"/>
    <n v="1260000"/>
    <n v="36660000"/>
    <n v="1168327"/>
    <s v="Muy Alto"/>
    <n v="0.66900000000000004"/>
    <s v="Inequitativa"/>
    <n v="3700000"/>
    <n v="8"/>
    <n v="0"/>
    <n v="0"/>
  </r>
  <r>
    <n v="4797"/>
    <s v="19243690-7"/>
    <s v="María Francisca Ulloa Valdés"/>
    <s v="F"/>
    <x v="122"/>
    <n v="418"/>
    <s v="Desarrollo Sabores General"/>
    <s v="CARLOS CRAMER PRODUCTOS AROMÁTICOS S.A. C.I."/>
    <x v="3"/>
    <s v="Jefatura"/>
    <s v="Operativa"/>
    <s v="2001"/>
    <n v="29.8"/>
    <s v="25-34"/>
    <n v="3.5"/>
    <s v="3-5 años"/>
    <n v="0.3"/>
    <n v="2400000"/>
    <b v="1"/>
    <s v="Romina Fiorella Sanguineti Guaita"/>
    <s v="Jefatura"/>
    <n v="21"/>
    <n v="1745714"/>
    <n v="1260000"/>
    <n v="36660000"/>
    <n v="1168327"/>
    <s v="Muy Alto"/>
    <n v="0.66900000000000004"/>
    <s v="Inequitativa"/>
    <n v="2400000"/>
    <n v="7"/>
    <n v="0"/>
    <n v="0"/>
  </r>
  <r>
    <n v="4261"/>
    <s v="13055057-6"/>
    <s v="Mitzi Elena Pizarro Alegria"/>
    <s v="F"/>
    <x v="85"/>
    <n v="472"/>
    <s v="Compras Internacionales"/>
    <s v="CARLOS CRAMER PRODUCTOS AROMÁTICOS S.A. C.I."/>
    <x v="1"/>
    <s v="Jefatura"/>
    <s v="Operativa"/>
    <s v="6201"/>
    <n v="49.2"/>
    <s v="45-54"/>
    <n v="9.1999999999999993"/>
    <s v="5-10 años"/>
    <n v="0.3"/>
    <n v="1500000"/>
    <b v="0"/>
    <s v="Fernando Enrique Escala Granzow"/>
    <s v="Senior"/>
    <n v="11"/>
    <n v="2108091"/>
    <n v="1653000"/>
    <n v="23189000"/>
    <n v="1400726"/>
    <s v="Muy Bajo"/>
    <n v="0.66400000000000003"/>
    <s v="Inequitativa"/>
    <n v="1500000"/>
    <n v="6"/>
    <n v="0"/>
    <n v="0"/>
  </r>
  <r>
    <n v="9749"/>
    <s v="19997303-7"/>
    <s v="Bastián Rodrigo Salas Salamanca"/>
    <s v="M"/>
    <x v="0"/>
    <n v="445"/>
    <s v="Fabricación Y Envasado De Fragancias"/>
    <s v="CARLOS CRAMER PRODUCTOS AROMÁTICOS S.A. C.I."/>
    <x v="0"/>
    <s v="Jefatura"/>
    <s v="Operativa"/>
    <s v="6002"/>
    <n v="26.7"/>
    <s v="25-34"/>
    <n v="0.4"/>
    <s v="Menos de 1 año"/>
    <n v="0.2"/>
    <n v="550000"/>
    <b v="0"/>
    <s v="Mario Cristian Flores Salazar"/>
    <s v="Junior"/>
    <n v="25"/>
    <n v="757400"/>
    <n v="740000"/>
    <n v="18935000"/>
    <n v="230538"/>
    <s v="Muy Bajo"/>
    <n v="0.30399999999999999"/>
    <s v="Moderada"/>
    <n v="550000"/>
    <n v="1"/>
    <n v="0"/>
    <n v="0"/>
  </r>
  <r>
    <n v="4840"/>
    <s v="12448393-k"/>
    <s v="Heylen Valeska Pozo Leiva"/>
    <s v="F"/>
    <x v="123"/>
    <n v="461"/>
    <s v="Prev. De Riesgo Y Medio Ambiente"/>
    <s v="CARLOS CRAMER PRODUCTOS AROMÁTICOS S.A. C.I."/>
    <x v="0"/>
    <s v="Jefatura"/>
    <s v="Operativa"/>
    <s v="6103"/>
    <n v="52.3"/>
    <s v="45-54"/>
    <n v="3.2"/>
    <s v="3-5 años"/>
    <n v="0.3"/>
    <n v="4750000"/>
    <b v="1"/>
    <s v="Gonzalo Benavides Villar"/>
    <s v="Jefatura"/>
    <n v="9"/>
    <n v="1928667"/>
    <n v="1600000"/>
    <n v="17358000"/>
    <n v="1226630"/>
    <s v="Muy Alto"/>
    <n v="0.63600000000000001"/>
    <s v="Inequitativa"/>
    <n v="4750000"/>
    <n v="12"/>
    <n v="0"/>
    <n v="0"/>
  </r>
  <r>
    <n v="7308"/>
    <s v="14412055-8"/>
    <s v="Alvaro Felipe Díaz Hernández"/>
    <s v="M"/>
    <x v="2"/>
    <n v="455"/>
    <s v="Planta Secado 2"/>
    <s v="Servicios De Producción Y Logística Ccpa Ltda."/>
    <x v="0"/>
    <s v="Jefatura"/>
    <s v="Operativa"/>
    <s v="6012"/>
    <n v="44.6"/>
    <s v="35-44"/>
    <n v="1.3"/>
    <s v="1-3 años"/>
    <n v="0.3"/>
    <n v="1475000"/>
    <b v="0"/>
    <s v="Jairo Jose Melo Bustos"/>
    <s v="Junior"/>
    <n v="11"/>
    <n v="1275455"/>
    <n v="1200000"/>
    <n v="14030000"/>
    <n v="233136"/>
    <s v="Alto"/>
    <n v="0.183"/>
    <s v="Equitativa"/>
    <n v="1475000"/>
    <n v="6"/>
    <n v="0"/>
    <n v="0"/>
  </r>
  <r>
    <n v="4618"/>
    <s v="26489159-0"/>
    <s v="Jorge Eliecer Quijada Mejias"/>
    <s v="M"/>
    <x v="111"/>
    <n v="415"/>
    <s v="Oper. Comerciales Internacionales"/>
    <s v="CARLOS CRAMER PRODUCTOS AROMÁTICOS S.A. C.I."/>
    <x v="0"/>
    <s v="Jefatura"/>
    <s v="Operativa"/>
    <s v="1002"/>
    <n v="36.799999999999997"/>
    <s v="35-44"/>
    <n v="5.4"/>
    <s v="5-10 años"/>
    <n v="0.3"/>
    <n v="3125000"/>
    <b v="0"/>
    <s v="Ricardo Gregorio Israel Abramovich"/>
    <s v="Senior"/>
    <n v="9"/>
    <n v="1752778"/>
    <n v="1200000"/>
    <n v="15775000"/>
    <n v="775246"/>
    <s v="Muy Alto"/>
    <n v="0.442"/>
    <s v="Poco Equitativa"/>
    <n v="3125000"/>
    <n v="9"/>
    <n v="0"/>
    <n v="0"/>
  </r>
  <r>
    <n v="6849"/>
    <s v="16211984-2"/>
    <s v="Macarena De La Concepción Quilodrán Escobar"/>
    <s v="F"/>
    <x v="67"/>
    <n v="422"/>
    <s v="Desarrollo Sabores Bebidas"/>
    <s v="CARLOS CRAMER PRODUCTOS AROMÁTICOS S.A. C.I."/>
    <x v="3"/>
    <s v="Jefatura"/>
    <s v="Operativa"/>
    <s v="2003"/>
    <n v="38.799999999999997"/>
    <s v="35-44"/>
    <n v="1.5"/>
    <s v="1-3 años"/>
    <n v="0.3"/>
    <n v="2600000"/>
    <b v="1"/>
    <s v="Alejandra Daniela Marambio Vega"/>
    <s v="Jefatura"/>
    <n v="9"/>
    <n v="1647778"/>
    <n v="750000"/>
    <n v="14830000"/>
    <n v="1799823"/>
    <s v="Muy Alto"/>
    <n v="1.0920000000000001"/>
    <s v="Inequitativa"/>
    <n v="2600000"/>
    <n v="8"/>
    <n v="0"/>
    <n v="0"/>
  </r>
  <r>
    <n v="9684"/>
    <s v="16085058-2"/>
    <s v="Maximiliano Augusto Arrieta Arrieta"/>
    <s v="M"/>
    <x v="0"/>
    <n v="449"/>
    <s v="Secador Spray"/>
    <s v="CARLOS CRAMER PRODUCTOS AROMÁTICOS S.A. C.I."/>
    <x v="0"/>
    <s v="Jefatura"/>
    <s v="Operativa"/>
    <s v="6004"/>
    <n v="39.9"/>
    <s v="35-44"/>
    <n v="0.4"/>
    <s v="Menos de 1 año"/>
    <n v="0.1"/>
    <n v="550000"/>
    <b v="0"/>
    <s v="Jairo Jose Melo Bustos"/>
    <s v="Junior"/>
    <n v="11"/>
    <n v="843636"/>
    <n v="760000"/>
    <n v="9280000"/>
    <n v="290208"/>
    <s v="Muy Bajo"/>
    <n v="0.34399999999999997"/>
    <s v="Moderada"/>
    <n v="550000"/>
    <n v="1"/>
    <n v="0"/>
    <n v="0"/>
  </r>
  <r>
    <n v="4229"/>
    <s v="12284395-5"/>
    <s v="Julio Enrique Quiroz Flores"/>
    <s v="M"/>
    <x v="0"/>
    <n v="449"/>
    <s v="Secador Spray"/>
    <s v="CARLOS CRAMER PRODUCTOS AROMÁTICOS S.A. C.I."/>
    <x v="0"/>
    <s v="Jefatura"/>
    <s v="Operativa"/>
    <s v="6004"/>
    <n v="53.3"/>
    <s v="45-54"/>
    <n v="7"/>
    <s v="5-10 años"/>
    <n v="0.3"/>
    <n v="820000"/>
    <b v="0"/>
    <s v="Jairo Jose Melo Bustos"/>
    <s v="Senior"/>
    <n v="11"/>
    <n v="843636"/>
    <n v="760000"/>
    <n v="9280000"/>
    <n v="290208"/>
    <s v="Promedio"/>
    <n v="0.34399999999999997"/>
    <s v="Moderada"/>
    <n v="820000"/>
    <n v="4"/>
    <n v="0"/>
    <n v="0"/>
  </r>
  <r>
    <n v="8429"/>
    <s v="16623994-k"/>
    <s v="Luis Antonio Quiroz Herrera"/>
    <s v="M"/>
    <x v="0"/>
    <n v="449"/>
    <s v="Secador Spray"/>
    <s v="CARLOS CRAMER PRODUCTOS AROMÁTICOS S.A. C.I."/>
    <x v="0"/>
    <s v="Jefatura"/>
    <s v="Operativa"/>
    <s v="6004"/>
    <n v="38.1"/>
    <s v="35-44"/>
    <n v="0.9"/>
    <s v="Menos de 1 año"/>
    <n v="0.3"/>
    <n v="580000"/>
    <b v="0"/>
    <s v="Jairo Jose Melo Bustos"/>
    <s v="Junior"/>
    <n v="11"/>
    <n v="843636"/>
    <n v="760000"/>
    <n v="9280000"/>
    <n v="290208"/>
    <s v="Muy Bajo"/>
    <n v="0.34399999999999997"/>
    <s v="Moderada"/>
    <n v="580000"/>
    <n v="3"/>
    <n v="0"/>
    <n v="0"/>
  </r>
  <r>
    <n v="7637"/>
    <s v="19037352-5"/>
    <s v="Sebastián Alberto Infante Ramirez"/>
    <s v="M"/>
    <x v="99"/>
    <n v="472"/>
    <s v="Compras Internacionales"/>
    <s v="CARLOS CRAMER PRODUCTOS AROMÁTICOS S.A. C.I."/>
    <x v="1"/>
    <s v="Jefatura"/>
    <s v="Operativa"/>
    <s v="6201"/>
    <n v="30.2"/>
    <s v="25-34"/>
    <n v="1.2"/>
    <s v="1-3 años"/>
    <n v="0.3"/>
    <n v="1847000"/>
    <b v="0"/>
    <s v="Fernando Enrique Escala Granzow"/>
    <s v="Junior"/>
    <n v="11"/>
    <n v="2108091"/>
    <n v="1653000"/>
    <n v="23189000"/>
    <n v="1400726"/>
    <s v="Bajo"/>
    <n v="0.66400000000000003"/>
    <s v="Inequitativa"/>
    <n v="1847000"/>
    <n v="7"/>
    <n v="0"/>
    <n v="0"/>
  </r>
  <r>
    <n v="8397"/>
    <s v="17259907-9"/>
    <s v="Juan Rodrigo Campos Llancaleo"/>
    <s v="M"/>
    <x v="0"/>
    <n v="450"/>
    <s v="Fabricación Y Envasado Mezclas Polvos"/>
    <s v="CARLOS CRAMER PRODUCTOS AROMÁTICOS S.A. C.I."/>
    <x v="0"/>
    <s v="Jefatura"/>
    <s v="Operativa"/>
    <s v="6005"/>
    <n v="36.6"/>
    <s v="35-44"/>
    <n v="0.9"/>
    <s v="Menos de 1 año"/>
    <n v="0.3"/>
    <n v="570000"/>
    <b v="0"/>
    <s v="Manuel Alejandro Gamboa Ramirez"/>
    <s v="Junior"/>
    <n v="46"/>
    <n v="695717"/>
    <n v="630000"/>
    <n v="32003000"/>
    <n v="202644"/>
    <s v="Bajo"/>
    <n v="0.29099999999999998"/>
    <s v="Moderada"/>
    <n v="570000"/>
    <n v="2"/>
    <n v="0"/>
    <n v="0"/>
  </r>
  <r>
    <n v="7209"/>
    <s v="20596378-2"/>
    <s v="Cristian Ignacio Ramos Castillo"/>
    <s v="M"/>
    <x v="4"/>
    <n v="458"/>
    <s v="Control De Calidad"/>
    <s v="CARLOS CRAMER PRODUCTOS AROMÁTICOS S.A. C.I."/>
    <x v="0"/>
    <s v="Jefatura"/>
    <s v="Operativa"/>
    <s v="6101"/>
    <n v="24.7"/>
    <s v="18-24"/>
    <n v="1.4"/>
    <s v="1-3 años"/>
    <n v="0.1"/>
    <n v="673000"/>
    <b v="0"/>
    <s v="Valeska Josefina Serrano Quezada"/>
    <s v="Junior"/>
    <n v="23"/>
    <n v="1033826"/>
    <n v="772000"/>
    <n v="23778000"/>
    <n v="661324"/>
    <s v="Muy Bajo"/>
    <n v="0.64"/>
    <s v="Inequitativa"/>
    <n v="630000"/>
    <n v="4"/>
    <n v="0"/>
    <n v="0"/>
  </r>
  <r>
    <n v="10114"/>
    <s v="10914848-2"/>
    <s v="Leticia Andrea Flores Hernández"/>
    <s v="F"/>
    <x v="103"/>
    <n v="456"/>
    <s v="Planta Mezclado 2"/>
    <s v="CARLOS CRAMER PRODUCTOS AROMÁTICOS S.A. C.I."/>
    <x v="0"/>
    <s v="Jefatura"/>
    <s v="Operativa"/>
    <s v="6013"/>
    <n v="43.6"/>
    <s v="35-44"/>
    <n v="0.3"/>
    <s v="Menos de 1 año"/>
    <n v="0"/>
    <n v="550000"/>
    <b v="0"/>
    <s v="Jairo Jose Melo Bustos"/>
    <s v="Junior"/>
    <n v="15"/>
    <n v="803000"/>
    <n v="780000"/>
    <n v="12045000"/>
    <n v="214158"/>
    <s v="Muy Bajo"/>
    <n v="0.26700000000000002"/>
    <s v="Moderada"/>
    <n v="550000"/>
    <n v="1"/>
    <n v="0"/>
    <n v="0"/>
  </r>
  <r>
    <n v="8728"/>
    <s v="20450778-3"/>
    <s v="Gabriel Antonio Segura Ponce"/>
    <s v="M"/>
    <x v="24"/>
    <n v="474"/>
    <s v="Despacho"/>
    <s v="CARLOS CRAMER PRODUCTOS AROMÁTICOS S.A. C.I."/>
    <x v="0"/>
    <s v="Jefatura"/>
    <s v="Operativa"/>
    <s v="6204"/>
    <n v="24.8"/>
    <s v="18-24"/>
    <n v="0.8"/>
    <s v="Menos de 1 año"/>
    <n v="0.3"/>
    <n v="570000"/>
    <b v="0"/>
    <s v="Nelson Alfonso Sepulveda Oviedo"/>
    <s v="Junior"/>
    <n v="23"/>
    <n v="742609"/>
    <n v="600000"/>
    <n v="17080000"/>
    <n v="292271"/>
    <s v="Muy Bajo"/>
    <n v="0.39400000000000002"/>
    <s v="Poco Equitativa"/>
    <n v="570000"/>
    <n v="2"/>
    <n v="0"/>
    <n v="0"/>
  </r>
  <r>
    <n v="4682"/>
    <s v="11864527-8"/>
    <s v="Marcelo Bernabe Reyes Rubilar"/>
    <s v="M"/>
    <x v="2"/>
    <n v="449"/>
    <s v="Secador Spray"/>
    <s v="CARLOS CRAMER PRODUCTOS AROMÁTICOS S.A. C.I."/>
    <x v="0"/>
    <s v="Jefatura"/>
    <s v="Operativa"/>
    <s v="6004"/>
    <n v="54.5"/>
    <s v="45-54"/>
    <n v="24.8"/>
    <s v="Más de 10 años"/>
    <n v="0.3"/>
    <n v="1450000"/>
    <b v="0"/>
    <s v="Jairo Jose Melo Bustos"/>
    <s v="Senior"/>
    <n v="11"/>
    <n v="843636"/>
    <n v="760000"/>
    <n v="9280000"/>
    <n v="290208"/>
    <s v="Muy Alto"/>
    <n v="0.34399999999999997"/>
    <s v="Moderada"/>
    <n v="1450000"/>
    <n v="6"/>
    <n v="0"/>
    <n v="0"/>
  </r>
  <r>
    <n v="4532"/>
    <s v="19034278-6"/>
    <s v="Javier Ignacio Reyes Salazar"/>
    <s v="M"/>
    <x v="124"/>
    <n v="444"/>
    <s v="Administración Gral De Producción"/>
    <s v="CARLOS CRAMER PRODUCTOS AROMÁTICOS S.A. C.I."/>
    <x v="0"/>
    <s v="Jefatura"/>
    <s v="Operativa"/>
    <s v="6001"/>
    <n v="30.3"/>
    <s v="25-34"/>
    <n v="4.7"/>
    <s v="3-5 años"/>
    <n v="0.3"/>
    <n v="3050000"/>
    <b v="1"/>
    <s v="Juan Heriberto Carcamo Catalan"/>
    <s v="Jefatura"/>
    <n v="28"/>
    <n v="2099357"/>
    <n v="1772500"/>
    <n v="58782000"/>
    <n v="1299418"/>
    <s v="Muy Alto"/>
    <n v="0.61899999999999999"/>
    <s v="Inequitativa"/>
    <n v="3050000"/>
    <n v="9"/>
    <n v="0"/>
    <n v="0"/>
  </r>
  <r>
    <n v="4833"/>
    <s v="27807705-5"/>
    <s v="Dallmir Enrique Rios Perez"/>
    <s v="M"/>
    <x v="3"/>
    <n v="421"/>
    <s v="Desarrollo Sabores Dulces"/>
    <s v="CARLOS CRAMER PRODUCTOS AROMÁTICOS S.A. C.I."/>
    <x v="3"/>
    <s v="Jefatura"/>
    <s v="Operativa"/>
    <s v="2002"/>
    <n v="40.4"/>
    <s v="35-44"/>
    <n v="3.2"/>
    <s v="3-5 años"/>
    <n v="0.1"/>
    <n v="720000"/>
    <b v="0"/>
    <s v="Carolina Andrea Escobar Ortega"/>
    <s v="Intermedio"/>
    <n v="10"/>
    <n v="1204500"/>
    <n v="780000"/>
    <n v="12045000"/>
    <n v="1001961"/>
    <s v="Muy Bajo"/>
    <n v="0.83199999999999996"/>
    <s v="Inequitativa"/>
    <n v="715000"/>
    <n v="4"/>
    <n v="0"/>
    <n v="0"/>
  </r>
  <r>
    <n v="4550"/>
    <s v="9407931-4"/>
    <s v="Marcos Gonzalo Rios Quiroz"/>
    <s v="M"/>
    <x v="125"/>
    <n v="444"/>
    <s v="Administración Gral De Producción"/>
    <s v="CARLOS CRAMER PRODUCTOS AROMÁTICOS S.A. C.I."/>
    <x v="0"/>
    <s v="Jefatura"/>
    <s v="Operativa"/>
    <s v="6001"/>
    <n v="62.6"/>
    <s v="55-64"/>
    <n v="40.1"/>
    <s v="Más de 10 años"/>
    <n v="0.3"/>
    <n v="3150000"/>
    <b v="1"/>
    <s v="Juan Heriberto Carcamo Catalan"/>
    <s v="Jefatura"/>
    <n v="28"/>
    <n v="2099357"/>
    <n v="1772500"/>
    <n v="58782000"/>
    <n v="1299418"/>
    <s v="Muy Alto"/>
    <n v="0.61899999999999999"/>
    <s v="Inequitativa"/>
    <n v="3150000"/>
    <n v="9"/>
    <n v="0"/>
    <n v="0"/>
  </r>
  <r>
    <n v="4567"/>
    <s v="9901033-9"/>
    <s v="Claudio Antonio Gutierrez Caceres"/>
    <s v="M"/>
    <x v="0"/>
    <n v="455"/>
    <s v="Planta Secado 2"/>
    <s v="Servicios De Producción Y Logística Ccpa Ltda."/>
    <x v="0"/>
    <s v="Jefatura"/>
    <s v="Operativa"/>
    <s v="6012"/>
    <n v="53.9"/>
    <s v="45-54"/>
    <n v="20.399999999999999"/>
    <s v="Más de 10 años"/>
    <n v="0.3"/>
    <n v="1450000"/>
    <b v="0"/>
    <s v="Jairo Jose Melo Bustos"/>
    <s v="Senior"/>
    <n v="11"/>
    <n v="1275455"/>
    <n v="1200000"/>
    <n v="14030000"/>
    <n v="233136"/>
    <s v="Alto"/>
    <n v="0.183"/>
    <s v="Equitativa"/>
    <n v="1450000"/>
    <n v="3"/>
    <n v="0"/>
    <n v="0"/>
  </r>
  <r>
    <n v="8828"/>
    <s v="21165607-7"/>
    <s v="Edmundo Iván Guerra Castro"/>
    <s v="M"/>
    <x v="0"/>
    <n v="446"/>
    <s v="Fabricación Y Envasado De Esencias"/>
    <s v="CARLOS CRAMER PRODUCTOS AROMÁTICOS S.A. C.I."/>
    <x v="0"/>
    <s v="Jefatura"/>
    <s v="Operativa"/>
    <s v="6003"/>
    <n v="22.7"/>
    <s v="18-24"/>
    <n v="0.8"/>
    <s v="Menos de 1 año"/>
    <n v="0.3"/>
    <n v="570000"/>
    <b v="0"/>
    <s v="Nelsy Ariany Seijas Naranjo"/>
    <s v="Junior"/>
    <n v="39"/>
    <n v="816692"/>
    <n v="740000"/>
    <n v="31851000"/>
    <n v="304538"/>
    <s v="Muy Bajo"/>
    <n v="0.373"/>
    <s v="Poco Equitativa"/>
    <n v="570000"/>
    <n v="2"/>
    <n v="0"/>
    <n v="0"/>
  </r>
  <r>
    <n v="4134"/>
    <s v="15743814-k"/>
    <s v="Humberto Sigisfredo Rios Tranamil"/>
    <s v="M"/>
    <x v="45"/>
    <n v="472"/>
    <s v="Compras Internacionales"/>
    <s v="CARLOS CRAMER PRODUCTOS AROMÁTICOS S.A. C.I."/>
    <x v="1"/>
    <s v="Jefatura"/>
    <s v="Operativa"/>
    <s v="6201"/>
    <n v="41.6"/>
    <s v="35-44"/>
    <n v="15.5"/>
    <s v="Más de 10 años"/>
    <n v="0.3"/>
    <n v="1260000"/>
    <b v="0"/>
    <s v="Ester Macarena Carrasco Quiroz"/>
    <s v="Senior"/>
    <n v="11"/>
    <n v="2108091"/>
    <n v="1653000"/>
    <n v="23189000"/>
    <n v="1400726"/>
    <s v="Muy Bajo"/>
    <n v="0.66400000000000003"/>
    <s v="Inequitativa"/>
    <n v="1260000"/>
    <n v="6"/>
    <n v="0"/>
    <n v="0"/>
  </r>
  <r>
    <n v="4215"/>
    <s v="16170525-k"/>
    <s v="Jose Antonio Oliva Ordenes"/>
    <s v="M"/>
    <x v="0"/>
    <n v="455"/>
    <s v="Planta Secado 2"/>
    <s v="Servicios De Producción Y Logística Ccpa Ltda."/>
    <x v="0"/>
    <s v="Jefatura"/>
    <s v="Operativa"/>
    <s v="6012"/>
    <n v="40.200000000000003"/>
    <s v="35-44"/>
    <n v="10.1"/>
    <s v="Más de 10 años"/>
    <n v="0.3"/>
    <n v="1005000"/>
    <b v="0"/>
    <s v="Jairo Jose Melo Bustos"/>
    <s v="Senior"/>
    <n v="11"/>
    <n v="1275455"/>
    <n v="1200000"/>
    <n v="14030000"/>
    <n v="233136"/>
    <s v="Muy Bajo"/>
    <n v="0.183"/>
    <s v="Equitativa"/>
    <n v="1005000"/>
    <n v="5"/>
    <n v="0"/>
    <n v="0"/>
  </r>
  <r>
    <n v="4220"/>
    <s v="18555895-9"/>
    <s v="Jose Sebastian Olivas Medel"/>
    <s v="M"/>
    <x v="0"/>
    <n v="455"/>
    <s v="Planta Secado 2"/>
    <s v="Servicios De Producción Y Logística Ccpa Ltda."/>
    <x v="0"/>
    <s v="Jefatura"/>
    <s v="Operativa"/>
    <s v="6012"/>
    <n v="31.9"/>
    <s v="25-34"/>
    <n v="8.1999999999999993"/>
    <s v="5-10 años"/>
    <n v="0.3"/>
    <n v="1200000"/>
    <b v="0"/>
    <s v="Jairo Jose Melo Bustos"/>
    <s v="Senior"/>
    <n v="11"/>
    <n v="1275455"/>
    <n v="1200000"/>
    <n v="14030000"/>
    <n v="233136"/>
    <s v="Bajo"/>
    <n v="0.183"/>
    <s v="Equitativa"/>
    <n v="1200000"/>
    <n v="3"/>
    <n v="0"/>
    <n v="0"/>
  </r>
  <r>
    <n v="4711"/>
    <s v="26169643-6"/>
    <s v="Eyver Orankis Roa Vargas"/>
    <s v="M"/>
    <x v="0"/>
    <n v="444"/>
    <s v="Administración Gral De Producción"/>
    <s v="CARLOS CRAMER PRODUCTOS AROMÁTICOS S.A. C.I."/>
    <x v="0"/>
    <s v="Jefatura"/>
    <s v="Operativa"/>
    <s v="6001"/>
    <n v="34.299999999999997"/>
    <s v="25-34"/>
    <n v="4.4000000000000004"/>
    <s v="3-5 años"/>
    <n v="0.3"/>
    <n v="760000"/>
    <b v="0"/>
    <s v="Javier Ignacio Reyes Salazar"/>
    <s v="Intermedio"/>
    <n v="28"/>
    <n v="2099357"/>
    <n v="1772500"/>
    <n v="58782000"/>
    <n v="1299418"/>
    <s v="Muy Bajo"/>
    <n v="0.61899999999999999"/>
    <s v="Inequitativa"/>
    <n v="760000"/>
    <n v="4"/>
    <n v="0"/>
    <n v="0"/>
  </r>
  <r>
    <n v="4695"/>
    <s v="16872683-k"/>
    <s v="Mario Rodolfo Orellana Fuentes"/>
    <s v="M"/>
    <x v="0"/>
    <n v="455"/>
    <s v="Planta Secado 2"/>
    <s v="Servicios De Producción Y Logística Ccpa Ltda."/>
    <x v="0"/>
    <s v="Jefatura"/>
    <s v="Operativa"/>
    <s v="6012"/>
    <n v="37.6"/>
    <s v="35-44"/>
    <n v="16.399999999999999"/>
    <s v="Más de 10 años"/>
    <n v="0.3"/>
    <n v="1450000"/>
    <b v="0"/>
    <s v="Jairo Jose Melo Bustos"/>
    <s v="Senior"/>
    <n v="11"/>
    <n v="1275455"/>
    <n v="1200000"/>
    <n v="14030000"/>
    <n v="233136"/>
    <s v="Alto"/>
    <n v="0.183"/>
    <s v="Equitativa"/>
    <n v="1450000"/>
    <n v="4"/>
    <n v="0"/>
    <n v="0"/>
  </r>
  <r>
    <n v="7444"/>
    <s v="26005246-2"/>
    <s v="Jhon Miguel Rodriguez "/>
    <s v="M"/>
    <x v="126"/>
    <n v="486"/>
    <s v="Informática"/>
    <s v="CARLOS CRAMER PRODUCTOS AROMÁTICOS S.A. C.I."/>
    <x v="1"/>
    <s v="Jefatura"/>
    <s v="Operativa"/>
    <s v="7101"/>
    <n v="52.1"/>
    <s v="45-54"/>
    <n v="1.2"/>
    <s v="1-3 años"/>
    <n v="0.3"/>
    <n v="3270000"/>
    <b v="0"/>
    <s v="Axidalia Josefina Fernandez Garrido"/>
    <s v="Junior"/>
    <n v="15"/>
    <n v="2671120"/>
    <n v="2600000"/>
    <n v="40066800"/>
    <n v="1489345"/>
    <s v="Muy Alto"/>
    <n v="0.55800000000000005"/>
    <s v="Inequitativa"/>
    <n v="3270000"/>
    <n v="9"/>
    <n v="0"/>
    <n v="0"/>
  </r>
  <r>
    <n v="4700"/>
    <s v="17781833-k"/>
    <s v="Luis Jonathan Palma Diaz"/>
    <s v="M"/>
    <x v="0"/>
    <n v="455"/>
    <s v="Planta Secado 2"/>
    <s v="Servicios De Producción Y Logística Ccpa Ltda."/>
    <x v="0"/>
    <s v="Jefatura"/>
    <s v="Operativa"/>
    <s v="6012"/>
    <n v="34.299999999999997"/>
    <s v="25-34"/>
    <n v="9.3000000000000007"/>
    <s v="5-10 años"/>
    <n v="0.3"/>
    <n v="1200000"/>
    <b v="0"/>
    <s v="Jairo Jose Melo Bustos"/>
    <s v="Senior"/>
    <n v="11"/>
    <n v="1275455"/>
    <n v="1200000"/>
    <n v="14030000"/>
    <n v="233136"/>
    <s v="Bajo"/>
    <n v="0.183"/>
    <s v="Equitativa"/>
    <n v="1200000"/>
    <n v="3"/>
    <n v="0"/>
    <n v="0"/>
  </r>
  <r>
    <n v="4683"/>
    <s v="12730701-6"/>
    <s v="Joaquin Riquelme Luna"/>
    <s v="M"/>
    <x v="0"/>
    <n v="455"/>
    <s v="Planta Secado 2"/>
    <s v="Servicios De Producción Y Logística Ccpa Ltda."/>
    <x v="0"/>
    <s v="Jefatura"/>
    <s v="Operativa"/>
    <s v="6012"/>
    <n v="50.3"/>
    <s v="45-54"/>
    <n v="17.600000000000001"/>
    <s v="Más de 10 años"/>
    <n v="0.3"/>
    <n v="1400000"/>
    <b v="0"/>
    <s v="Jairo Jose Melo Bustos"/>
    <s v="Senior"/>
    <n v="11"/>
    <n v="1275455"/>
    <n v="1200000"/>
    <n v="14030000"/>
    <n v="233136"/>
    <s v="Alto"/>
    <n v="0.183"/>
    <s v="Equitativa"/>
    <n v="1400000"/>
    <n v="4"/>
    <n v="0"/>
    <n v="0"/>
  </r>
  <r>
    <n v="4304"/>
    <s v="13935403-6"/>
    <s v="Joel Esteban Roman Gonzalez"/>
    <s v="M"/>
    <x v="0"/>
    <n v="449"/>
    <s v="Secador Spray"/>
    <s v="CARLOS CRAMER PRODUCTOS AROMÁTICOS S.A. C.I."/>
    <x v="0"/>
    <s v="Jefatura"/>
    <s v="Operativa"/>
    <s v="6004"/>
    <n v="45.5"/>
    <s v="45-54"/>
    <n v="14.3"/>
    <s v="Más de 10 años"/>
    <n v="0.3"/>
    <n v="1170000"/>
    <b v="0"/>
    <s v="Jairo Jose Melo Bustos"/>
    <s v="Senior"/>
    <n v="11"/>
    <n v="843636"/>
    <n v="760000"/>
    <n v="9280000"/>
    <n v="290208"/>
    <s v="Muy Alto"/>
    <n v="0.34399999999999997"/>
    <s v="Moderada"/>
    <n v="1170000"/>
    <n v="5"/>
    <n v="0"/>
    <n v="0"/>
  </r>
  <r>
    <n v="4699"/>
    <s v="17669116-6"/>
    <s v="Emerson Ivan Romero Reyes"/>
    <s v="M"/>
    <x v="0"/>
    <n v="455"/>
    <s v="Planta Secado 2"/>
    <s v="Servicios De Producción Y Logística Ccpa Ltda."/>
    <x v="0"/>
    <s v="Jefatura"/>
    <s v="Operativa"/>
    <s v="6012"/>
    <n v="33.799999999999997"/>
    <s v="25-34"/>
    <n v="6.7"/>
    <s v="5-10 años"/>
    <n v="0.3"/>
    <n v="1150000"/>
    <b v="0"/>
    <s v="Jairo Jose Melo Bustos"/>
    <s v="Senior"/>
    <n v="11"/>
    <n v="1275455"/>
    <n v="1200000"/>
    <n v="14030000"/>
    <n v="233136"/>
    <s v="Bajo"/>
    <n v="0.183"/>
    <s v="Equitativa"/>
    <n v="1150000"/>
    <n v="3"/>
    <n v="0"/>
    <n v="0"/>
  </r>
  <r>
    <n v="4320"/>
    <s v="15308722-9"/>
    <s v="Jaime Alfonso Rojas Pavon"/>
    <s v="M"/>
    <x v="127"/>
    <n v="482"/>
    <s v="Control De Gestión"/>
    <s v="CARLOS CRAMER PRODUCTOS AROMÁTICOS S.A. C.I."/>
    <x v="1"/>
    <s v="Jefatura"/>
    <s v="Operativa"/>
    <s v="7004"/>
    <n v="42.3"/>
    <s v="35-44"/>
    <n v="12.9"/>
    <s v="Más de 10 años"/>
    <n v="0.3"/>
    <n v="3800000"/>
    <b v="1"/>
    <s v="Claudio Schmauk Cespedes"/>
    <s v="Jefatura"/>
    <n v="9"/>
    <n v="2760333"/>
    <n v="2000000"/>
    <n v="24843000"/>
    <n v="1590524"/>
    <s v="Muy Alto"/>
    <n v="0.57599999999999996"/>
    <s v="Inequitativa"/>
    <n v="3800000"/>
    <n v="9"/>
    <n v="0"/>
    <n v="0"/>
  </r>
  <r>
    <n v="4203"/>
    <s v="10852384-0"/>
    <s v="Elson Maximiliano Salazar Inostroza"/>
    <s v="M"/>
    <x v="0"/>
    <n v="455"/>
    <s v="Planta Secado 2"/>
    <s v="Servicios De Producción Y Logística Ccpa Ltda."/>
    <x v="0"/>
    <s v="Jefatura"/>
    <s v="Operativa"/>
    <s v="6012"/>
    <n v="59.1"/>
    <s v="55-64"/>
    <n v="9.6999999999999993"/>
    <s v="5-10 años"/>
    <n v="0.3"/>
    <n v="1200000"/>
    <b v="0"/>
    <s v="Jairo Jose Melo Bustos"/>
    <s v="Senior"/>
    <n v="11"/>
    <n v="1275455"/>
    <n v="1200000"/>
    <n v="14030000"/>
    <n v="233136"/>
    <s v="Bajo"/>
    <n v="0.183"/>
    <s v="Equitativa"/>
    <n v="1200000"/>
    <n v="3"/>
    <n v="0"/>
    <n v="0"/>
  </r>
  <r>
    <n v="4697"/>
    <s v="17225867-0"/>
    <s v="Fabian Alejandro Sotomayor Peñailillo"/>
    <s v="M"/>
    <x v="2"/>
    <n v="455"/>
    <s v="Planta Secado 2"/>
    <s v="Servicios De Producción Y Logística Ccpa Ltda."/>
    <x v="0"/>
    <s v="Jefatura"/>
    <s v="Operativa"/>
    <s v="6012"/>
    <n v="35.700000000000003"/>
    <s v="35-44"/>
    <n v="17"/>
    <s v="Más de 10 años"/>
    <n v="0.3"/>
    <n v="1650000"/>
    <b v="0"/>
    <s v="Jairo Jose Melo Bustos"/>
    <s v="Senior"/>
    <n v="11"/>
    <n v="1275455"/>
    <n v="1200000"/>
    <n v="14030000"/>
    <n v="233136"/>
    <s v="Muy Alto"/>
    <n v="0.183"/>
    <s v="Equitativa"/>
    <n v="1650000"/>
    <n v="6"/>
    <n v="0"/>
    <n v="0"/>
  </r>
  <r>
    <n v="4839"/>
    <s v="19648672-0"/>
    <s v="Fernanda Jazmín Rojas Uribe"/>
    <s v="F"/>
    <x v="3"/>
    <n v="422"/>
    <s v="Desarrollo Sabores Bebidas"/>
    <s v="CARLOS CRAMER PRODUCTOS AROMÁTICOS S.A. C.I."/>
    <x v="3"/>
    <s v="Jefatura"/>
    <s v="Operativa"/>
    <s v="2003"/>
    <n v="28.2"/>
    <s v="25-34"/>
    <n v="3.2"/>
    <s v="3-5 años"/>
    <n v="0.1"/>
    <n v="750000"/>
    <b v="0"/>
    <s v="Alejandra Carolina Salas Barragan"/>
    <s v="Intermedio"/>
    <n v="9"/>
    <n v="1647778"/>
    <n v="750000"/>
    <n v="14830000"/>
    <n v="1799823"/>
    <s v="Muy Bajo"/>
    <n v="1.0920000000000001"/>
    <s v="Inequitativa"/>
    <n v="750000"/>
    <n v="4"/>
    <n v="0"/>
    <n v="0"/>
  </r>
  <r>
    <n v="10080"/>
    <s v="20931031-7"/>
    <s v="Daryen Andree Cáceres Toro"/>
    <s v="M"/>
    <x v="32"/>
    <n v="482"/>
    <s v="Control De Gestión"/>
    <s v="CARLOS CRAMER PRODUCTOS AROMÁTICOS S.A. C.I."/>
    <x v="1"/>
    <s v="Jefatura"/>
    <s v="Operativa"/>
    <s v="7004"/>
    <n v="23.3"/>
    <s v="18-24"/>
    <n v="0.3"/>
    <s v="Menos de 1 año"/>
    <n v="0"/>
    <n v="982000"/>
    <b v="0"/>
    <s v="Jaime Alfonso Rojas Pavon"/>
    <s v="Junior"/>
    <n v="9"/>
    <n v="2760333"/>
    <n v="2000000"/>
    <n v="24843000"/>
    <n v="1590524"/>
    <s v="Muy Bajo"/>
    <n v="0.57599999999999996"/>
    <s v="Inequitativa"/>
    <n v="982000"/>
    <n v="5"/>
    <n v="0"/>
    <n v="0"/>
  </r>
  <r>
    <n v="9617"/>
    <s v="19933140-k"/>
    <s v="Ivan Ignacio Ulloa Soto"/>
    <s v="M"/>
    <x v="128"/>
    <n v="482"/>
    <s v="Control De Gestión"/>
    <s v="CARLOS CRAMER PRODUCTOS AROMÁTICOS S.A. C.I."/>
    <x v="1"/>
    <s v="Jefatura"/>
    <s v="Operativa"/>
    <s v="7004"/>
    <n v="27.4"/>
    <s v="25-34"/>
    <n v="0.4"/>
    <s v="Menos de 1 año"/>
    <n v="0.2"/>
    <n v="1766000"/>
    <b v="0"/>
    <s v="Jaime Alfonso Rojas Pavon"/>
    <s v="Junior"/>
    <n v="9"/>
    <n v="2760333"/>
    <n v="2000000"/>
    <n v="24843000"/>
    <n v="1590524"/>
    <s v="Muy Bajo"/>
    <n v="0.57599999999999996"/>
    <s v="Inequitativa"/>
    <n v="1766000"/>
    <n v="7"/>
    <n v="0"/>
    <n v="0"/>
  </r>
  <r>
    <n v="4646"/>
    <s v="18116870-6"/>
    <s v="Edgar Habraham Rupallan Guaringa"/>
    <s v="M"/>
    <x v="24"/>
    <n v="468"/>
    <s v="Bodega Recepcion Materia Prima E Insumos"/>
    <s v="CARLOS CRAMER PRODUCTOS AROMÁTICOS S.A. C.I."/>
    <x v="0"/>
    <s v="Jefatura"/>
    <s v="Operativa"/>
    <s v="6109"/>
    <n v="33.5"/>
    <s v="25-34"/>
    <n v="8.8000000000000007"/>
    <s v="5-10 años"/>
    <n v="0.3"/>
    <n v="745000"/>
    <b v="0"/>
    <s v="Jorge Pablo Martinez Piña"/>
    <s v="Senior"/>
    <n v="9"/>
    <n v="913444"/>
    <n v="820000"/>
    <n v="8221000"/>
    <n v="322602"/>
    <s v="Bajo"/>
    <n v="0.35299999999999998"/>
    <s v="Poco Equitativa"/>
    <n v="745000"/>
    <n v="4"/>
    <n v="0"/>
    <n v="0"/>
  </r>
  <r>
    <n v="10216"/>
    <s v="20041022-k"/>
    <s v="Scarlette Nataly Ávila Bravo"/>
    <s v="F"/>
    <x v="4"/>
    <n v="458"/>
    <s v="Control De Calidad"/>
    <s v="CARLOS CRAMER PRODUCTOS AROMÁTICOS S.A. C.I."/>
    <x v="0"/>
    <s v="Jefatura"/>
    <s v="Operativa"/>
    <s v="6101"/>
    <n v="26.7"/>
    <s v="25-34"/>
    <n v="0.2"/>
    <s v="Menos de 1 año"/>
    <n v="0.1"/>
    <n v="655000"/>
    <b v="0"/>
    <s v="Carolina Caballeria Zavala"/>
    <s v="Junior"/>
    <n v="23"/>
    <n v="1033826"/>
    <n v="772000"/>
    <n v="23778000"/>
    <n v="661324"/>
    <s v="Muy Bajo"/>
    <n v="0.64"/>
    <s v="Inequitativa"/>
    <n v="610000"/>
    <n v="4"/>
    <n v="0"/>
    <n v="0"/>
  </r>
  <r>
    <n v="4230"/>
    <s v="12289242-5"/>
    <s v="Isaac Cristian Saez Avendaño"/>
    <s v="M"/>
    <x v="0"/>
    <n v="451"/>
    <s v="Planta De Muestras"/>
    <s v="CARLOS CRAMER PRODUCTOS AROMÁTICOS S.A. C.I."/>
    <x v="0"/>
    <s v="Jefatura"/>
    <s v="Operativa"/>
    <s v="6006"/>
    <n v="52.8"/>
    <s v="45-54"/>
    <n v="4.5999999999999996"/>
    <s v="3-5 años"/>
    <n v="0.3"/>
    <n v="670000"/>
    <b v="0"/>
    <s v="Josuald Jose Pimentel Aponte"/>
    <s v="Intermedio"/>
    <n v="8"/>
    <n v="886250"/>
    <n v="705000"/>
    <n v="7090000"/>
    <n v="379396"/>
    <s v="Muy Bajo"/>
    <n v="0.42799999999999999"/>
    <s v="Poco Equitativa"/>
    <n v="670000"/>
    <n v="4"/>
    <n v="0"/>
    <n v="0"/>
  </r>
  <r>
    <n v="8826"/>
    <s v="20002279-3"/>
    <s v="Germán Eduardo Díaz Sandoval"/>
    <s v="M"/>
    <x v="24"/>
    <n v="474"/>
    <s v="Despacho"/>
    <s v="CARLOS CRAMER PRODUCTOS AROMÁTICOS S.A. C.I."/>
    <x v="0"/>
    <s v="Jefatura"/>
    <s v="Operativa"/>
    <s v="6204"/>
    <n v="26.8"/>
    <s v="25-34"/>
    <n v="0.8"/>
    <s v="Menos de 1 año"/>
    <n v="0.3"/>
    <n v="570000"/>
    <b v="0"/>
    <s v="Nelson Alfonso Sepulveda Oviedo"/>
    <s v="Junior"/>
    <n v="23"/>
    <n v="742609"/>
    <n v="600000"/>
    <n v="17080000"/>
    <n v="292271"/>
    <s v="Muy Bajo"/>
    <n v="0.39400000000000002"/>
    <s v="Poco Equitativa"/>
    <n v="570000"/>
    <n v="2"/>
    <n v="0"/>
    <n v="0"/>
  </r>
  <r>
    <n v="7109"/>
    <s v="13438620-7"/>
    <s v="Gabriel Alejandro San Martin Lamilla"/>
    <s v="M"/>
    <x v="4"/>
    <n v="458"/>
    <s v="Control De Calidad"/>
    <s v="CARLOS CRAMER PRODUCTOS AROMÁTICOS S.A. C.I."/>
    <x v="0"/>
    <s v="Jefatura"/>
    <s v="Operativa"/>
    <s v="6101"/>
    <n v="47.2"/>
    <s v="45-54"/>
    <n v="1.4"/>
    <s v="1-3 años"/>
    <n v="0.1"/>
    <n v="673000"/>
    <b v="0"/>
    <s v="Valeska Josefina Serrano Quezada"/>
    <s v="Junior"/>
    <n v="23"/>
    <n v="1033826"/>
    <n v="772000"/>
    <n v="23778000"/>
    <n v="661324"/>
    <s v="Muy Bajo"/>
    <n v="0.64"/>
    <s v="Inequitativa"/>
    <n v="630000"/>
    <n v="4"/>
    <n v="0"/>
    <n v="0"/>
  </r>
  <r>
    <n v="9056"/>
    <s v="12857871-4"/>
    <s v="Sixto Manuel Beiza Mardones"/>
    <s v="M"/>
    <x v="0"/>
    <n v="446"/>
    <s v="Fabricación Y Envasado De Esencias"/>
    <s v="CARLOS CRAMER PRODUCTOS AROMÁTICOS S.A. C.I."/>
    <x v="0"/>
    <s v="Jefatura"/>
    <s v="Operativa"/>
    <s v="6003"/>
    <n v="50.9"/>
    <s v="45-54"/>
    <n v="0.7"/>
    <s v="Menos de 1 año"/>
    <n v="0.3"/>
    <n v="570000"/>
    <b v="0"/>
    <s v="Nelsy Ariany Seijas Naranjo"/>
    <s v="Junior"/>
    <n v="39"/>
    <n v="816692"/>
    <n v="740000"/>
    <n v="31851000"/>
    <n v="304538"/>
    <s v="Muy Bajo"/>
    <n v="0.373"/>
    <s v="Poco Equitativa"/>
    <n v="570000"/>
    <n v="2"/>
    <n v="0"/>
    <n v="0"/>
  </r>
  <r>
    <n v="4284"/>
    <s v="13546003-6"/>
    <s v="Jose Enrique San Martin Silva"/>
    <s v="M"/>
    <x v="129"/>
    <n v="464"/>
    <s v="Aseguramiento De Calidad"/>
    <s v="CARLOS CRAMER PRODUCTOS AROMÁTICOS S.A. C.I."/>
    <x v="0"/>
    <s v="Jefatura"/>
    <s v="Operativa"/>
    <s v="6106"/>
    <n v="46.5"/>
    <s v="45-54"/>
    <n v="5.2"/>
    <s v="5-10 años"/>
    <n v="0.3"/>
    <n v="3200000"/>
    <b v="1"/>
    <s v="Marcela Alejandra Nuñez Fernandez"/>
    <s v="Jefatura"/>
    <n v="12"/>
    <n v="1660500"/>
    <n v="866000"/>
    <n v="19926000"/>
    <n v="1735109"/>
    <s v="Muy Alto"/>
    <n v="1.0449999999999999"/>
    <s v="Inequitativa"/>
    <n v="3200000"/>
    <n v="10"/>
    <n v="0"/>
    <n v="0"/>
  </r>
  <r>
    <n v="9618"/>
    <s v="18624250-5"/>
    <s v="Jose Mauricio Romero Romero"/>
    <s v="M"/>
    <x v="130"/>
    <n v="458"/>
    <s v="Control De Calidad"/>
    <s v="CARLOS CRAMER PRODUCTOS AROMÁTICOS S.A. C.I."/>
    <x v="0"/>
    <s v="Jefatura"/>
    <s v="Operativa"/>
    <s v="6101"/>
    <n v="31.5"/>
    <s v="25-34"/>
    <n v="0.4"/>
    <s v="Menos de 1 año"/>
    <n v="0.1"/>
    <n v="900000"/>
    <b v="0"/>
    <s v="Carolina Caballeria Zavala"/>
    <s v="Junior"/>
    <n v="23"/>
    <n v="1033826"/>
    <n v="772000"/>
    <n v="23778000"/>
    <n v="661324"/>
    <s v="Bajo"/>
    <n v="0.64"/>
    <s v="Inequitativa"/>
    <n v="750000"/>
    <n v="5"/>
    <n v="0"/>
    <n v="0"/>
  </r>
  <r>
    <n v="4338"/>
    <s v="15534735-k"/>
    <s v="Cesar Cristobal Sanchez Ferreira"/>
    <s v="M"/>
    <x v="99"/>
    <n v="472"/>
    <s v="Compras Internacionales"/>
    <s v="CARLOS CRAMER PRODUCTOS AROMÁTICOS S.A. C.I."/>
    <x v="1"/>
    <s v="Jefatura"/>
    <s v="Operativa"/>
    <s v="6201"/>
    <n v="42.4"/>
    <s v="35-44"/>
    <n v="17.899999999999999"/>
    <s v="Más de 10 años"/>
    <n v="0.3"/>
    <n v="1653000"/>
    <b v="0"/>
    <s v="Fernando Enrique Escala Granzow"/>
    <s v="Senior"/>
    <n v="11"/>
    <n v="2108091"/>
    <n v="1653000"/>
    <n v="23189000"/>
    <n v="1400726"/>
    <s v="Muy Bajo"/>
    <n v="0.66400000000000003"/>
    <s v="Inequitativa"/>
    <n v="1653000"/>
    <n v="7"/>
    <n v="0"/>
    <n v="0"/>
  </r>
  <r>
    <n v="9024"/>
    <s v="15664771-3"/>
    <s v="Rodrigo Andrés Cisternas Castro"/>
    <s v="M"/>
    <x v="0"/>
    <n v="446"/>
    <s v="Fabricación Y Envasado De Esencias"/>
    <s v="CARLOS CRAMER PRODUCTOS AROMÁTICOS S.A. C.I."/>
    <x v="0"/>
    <s v="Jefatura"/>
    <s v="Operativa"/>
    <s v="6003"/>
    <n v="41.7"/>
    <s v="35-44"/>
    <n v="0.7"/>
    <s v="Menos de 1 año"/>
    <n v="0.3"/>
    <n v="570000"/>
    <b v="0"/>
    <s v="Nelsy Ariany Seijas Naranjo"/>
    <s v="Junior"/>
    <n v="39"/>
    <n v="816692"/>
    <n v="740000"/>
    <n v="31851000"/>
    <n v="304538"/>
    <s v="Muy Bajo"/>
    <n v="0.373"/>
    <s v="Poco Equitativa"/>
    <n v="570000"/>
    <n v="2"/>
    <n v="0"/>
    <n v="0"/>
  </r>
  <r>
    <n v="10445"/>
    <s v="15919516-3"/>
    <s v="Denise Patricia Silva Barrientos"/>
    <s v="F"/>
    <x v="4"/>
    <n v="458"/>
    <s v="Control De Calidad"/>
    <s v="CARLOS CRAMER PRODUCTOS AROMÁTICOS S.A. C.I."/>
    <x v="0"/>
    <s v="Jefatura"/>
    <s v="Operativa"/>
    <s v="6101"/>
    <n v="40.4"/>
    <s v="35-44"/>
    <n v="0.2"/>
    <s v="Menos de 1 año"/>
    <n v="0.1"/>
    <n v="655000"/>
    <b v="0"/>
    <s v="Carolina Caballeria Zavala"/>
    <s v="Junior"/>
    <n v="23"/>
    <n v="1033826"/>
    <n v="772000"/>
    <n v="23778000"/>
    <n v="661324"/>
    <s v="Muy Bajo"/>
    <n v="0.64"/>
    <s v="Inequitativa"/>
    <n v="610000"/>
    <n v="4"/>
    <n v="0"/>
    <n v="0"/>
  </r>
  <r>
    <n v="7967"/>
    <s v="12244675-1"/>
    <s v="Luis Salvador Sanchez Santibáñez"/>
    <s v="M"/>
    <x v="131"/>
    <n v="462"/>
    <s v="Control Y Gestión De Producción"/>
    <s v="CARLOS CRAMER PRODUCTOS AROMÁTICOS S.A. C.I."/>
    <x v="0"/>
    <s v="Jefatura"/>
    <s v="Operativa"/>
    <s v="6104"/>
    <n v="54.9"/>
    <s v="45-54"/>
    <n v="1.1000000000000001"/>
    <s v="1-3 años"/>
    <n v="0.2"/>
    <n v="1297800"/>
    <b v="0"/>
    <s v="Gonzalo Benavides Villar"/>
    <s v="Junior"/>
    <n v="5"/>
    <n v="3139560"/>
    <n v="1900000"/>
    <n v="15697800"/>
    <n v="2606727"/>
    <s v="Muy Bajo"/>
    <n v="0.83"/>
    <s v="Inequitativa"/>
    <n v="1297800"/>
    <n v="6"/>
    <n v="0"/>
    <n v="0"/>
  </r>
  <r>
    <n v="4502"/>
    <s v="18357635-6"/>
    <s v="Victoria Alejandra Vega Vidal"/>
    <s v="F"/>
    <x v="132"/>
    <n v="458"/>
    <s v="Control De Calidad"/>
    <s v="CARLOS CRAMER PRODUCTOS AROMÁTICOS S.A. C.I."/>
    <x v="0"/>
    <s v="Jefatura"/>
    <s v="Operativa"/>
    <s v="6101"/>
    <n v="32.5"/>
    <s v="25-34"/>
    <n v="5.8"/>
    <s v="5-10 años"/>
    <n v="0.3"/>
    <n v="1150000"/>
    <b v="1"/>
    <s v="Carolina Caballeria Zavala"/>
    <s v="Jefatura"/>
    <n v="23"/>
    <n v="1033826"/>
    <n v="772000"/>
    <n v="23778000"/>
    <n v="661324"/>
    <s v="Alto"/>
    <n v="0.64"/>
    <s v="Inequitativa"/>
    <n v="1150000"/>
    <n v="5"/>
    <n v="0"/>
    <n v="0"/>
  </r>
  <r>
    <n v="8661"/>
    <s v="15707022-3"/>
    <s v="Luciano Enrique Pinilla Pozo"/>
    <s v="M"/>
    <x v="0"/>
    <n v="446"/>
    <s v="Fabricación Y Envasado De Esencias"/>
    <s v="CARLOS CRAMER PRODUCTOS AROMÁTICOS S.A. C.I."/>
    <x v="0"/>
    <s v="Jefatura"/>
    <s v="Operativa"/>
    <s v="6003"/>
    <n v="41.9"/>
    <s v="35-44"/>
    <n v="0.8"/>
    <s v="Menos de 1 año"/>
    <n v="0.3"/>
    <n v="570000"/>
    <b v="0"/>
    <s v="Nelsy Ariany Seijas Naranjo"/>
    <s v="Junior"/>
    <n v="39"/>
    <n v="816692"/>
    <n v="740000"/>
    <n v="31851000"/>
    <n v="304538"/>
    <s v="Muy Bajo"/>
    <n v="0.373"/>
    <s v="Poco Equitativa"/>
    <n v="570000"/>
    <n v="2"/>
    <n v="0"/>
    <n v="0"/>
  </r>
  <r>
    <n v="10706"/>
    <s v="20761765-2"/>
    <s v="Alejandro Andrés Ayala Salas"/>
    <s v="M"/>
    <x v="133"/>
    <n v="461"/>
    <s v="Prev. De Riesgo Y Medio Ambiente"/>
    <s v="CARLOS CRAMER PRODUCTOS AROMÁTICOS S.A. C.I."/>
    <x v="0"/>
    <s v="Jefatura"/>
    <s v="Operativa"/>
    <s v="6103"/>
    <n v="24.1"/>
    <s v="18-24"/>
    <n v="0.1"/>
    <s v="Menos de 1 año"/>
    <n v="0"/>
    <n v="550000"/>
    <b v="0"/>
    <s v="Rosse Mery Zanni Canales"/>
    <s v="Junior"/>
    <n v="9"/>
    <n v="1928667"/>
    <n v="1600000"/>
    <n v="17358000"/>
    <n v="1226630"/>
    <s v="Muy Bajo"/>
    <n v="0.63600000000000001"/>
    <s v="Inequitativa"/>
    <n v="550000"/>
    <n v="1"/>
    <n v="0"/>
    <n v="0"/>
  </r>
  <r>
    <n v="4716"/>
    <s v="9583064-1"/>
    <s v="Nelson Alfonso Sepulveda Oviedo"/>
    <s v="M"/>
    <x v="134"/>
    <n v="474"/>
    <s v="Despacho"/>
    <s v="CARLOS CRAMER PRODUCTOS AROMÁTICOS S.A. C.I."/>
    <x v="0"/>
    <s v="Jefatura"/>
    <s v="Operativa"/>
    <s v="6204"/>
    <n v="59.7"/>
    <s v="55-64"/>
    <n v="33.9"/>
    <s v="Más de 10 años"/>
    <n v="0.3"/>
    <n v="1480000"/>
    <b v="1"/>
    <s v="Marcos Gonzalo Rios Quiroz"/>
    <s v="Jefatura"/>
    <n v="23"/>
    <n v="742609"/>
    <n v="600000"/>
    <n v="17080000"/>
    <n v="292271"/>
    <s v="Muy Alto"/>
    <n v="0.39400000000000002"/>
    <s v="Poco Equitativa"/>
    <n v="1480000"/>
    <n v="6"/>
    <n v="0"/>
    <n v="0"/>
  </r>
  <r>
    <n v="4438"/>
    <s v="17255753-8"/>
    <s v="Valeska Josefina Serrano Quezada"/>
    <s v="F"/>
    <x v="135"/>
    <n v="458"/>
    <s v="Control De Calidad"/>
    <s v="CARLOS CRAMER PRODUCTOS AROMÁTICOS S.A. C.I."/>
    <x v="0"/>
    <s v="Jefatura"/>
    <s v="Operativa"/>
    <s v="6101"/>
    <n v="35.6"/>
    <s v="35-44"/>
    <n v="12.8"/>
    <s v="Más de 10 años"/>
    <n v="0.3"/>
    <n v="2800000"/>
    <b v="1"/>
    <s v="Marcela Alejandra Nuñez Fernandez"/>
    <s v="Jefatura"/>
    <n v="23"/>
    <n v="1033826"/>
    <n v="772000"/>
    <n v="23778000"/>
    <n v="661324"/>
    <s v="Muy Alto"/>
    <n v="0.64"/>
    <s v="Inequitativa"/>
    <n v="2800000"/>
    <n v="8"/>
    <n v="0"/>
    <n v="0"/>
  </r>
  <r>
    <n v="4688"/>
    <s v="13466805-9"/>
    <s v="Cristian Soto Rodriguez"/>
    <s v="M"/>
    <x v="16"/>
    <n v="486"/>
    <s v="Informática"/>
    <s v="CARLOS CRAMER PRODUCTOS AROMÁTICOS S.A. C.I."/>
    <x v="1"/>
    <s v="Jefatura"/>
    <s v="Operativa"/>
    <s v="7101"/>
    <n v="47.1"/>
    <s v="45-54"/>
    <n v="26.5"/>
    <s v="Más de 10 años"/>
    <n v="0.3"/>
    <n v="2600000"/>
    <b v="0"/>
    <s v="Ivonne Alejandra Mienert Cardenas"/>
    <s v="Senior"/>
    <n v="15"/>
    <n v="2671120"/>
    <n v="2600000"/>
    <n v="40066800"/>
    <n v="1489345"/>
    <s v="Promedio"/>
    <n v="0.55800000000000005"/>
    <s v="Inequitativa"/>
    <n v="2600000"/>
    <n v="8"/>
    <n v="0"/>
    <n v="0"/>
  </r>
  <r>
    <n v="4921"/>
    <s v="16663240-4"/>
    <s v="Camila Alejandra Vera Olivos"/>
    <s v="F"/>
    <x v="111"/>
    <n v="415"/>
    <s v="Oper. Comerciales Internacionales"/>
    <s v="CARLOS CRAMER PRODUCTOS AROMÁTICOS S.A. C.I."/>
    <x v="0"/>
    <s v="Jefatura"/>
    <s v="Operativa"/>
    <s v="1002"/>
    <n v="37.5"/>
    <s v="35-44"/>
    <n v="2.7"/>
    <s v="1-3 años"/>
    <n v="0.1"/>
    <n v="2300000"/>
    <b v="0"/>
    <s v="Ricardo Gregorio Israel Abramovich"/>
    <s v="Intermedio"/>
    <n v="9"/>
    <n v="1752778"/>
    <n v="1200000"/>
    <n v="15775000"/>
    <n v="775246"/>
    <s v="Muy Alto"/>
    <n v="0.442"/>
    <s v="Poco Equitativa"/>
    <n v="2300000"/>
    <n v="8"/>
    <n v="0"/>
    <n v="0"/>
  </r>
  <r>
    <n v="7538"/>
    <s v="17051576-5"/>
    <s v="Manuel Alejandro Villegas Montoya"/>
    <s v="M"/>
    <x v="111"/>
    <n v="415"/>
    <s v="Oper. Comerciales Internacionales"/>
    <s v="CARLOS CRAMER PRODUCTOS AROMÁTICOS S.A. C.I."/>
    <x v="0"/>
    <s v="Jefatura"/>
    <s v="Operativa"/>
    <s v="1002"/>
    <n v="36.4"/>
    <s v="35-44"/>
    <n v="1.2"/>
    <s v="1-3 años"/>
    <n v="0.1"/>
    <n v="2500000"/>
    <b v="0"/>
    <s v="Ricardo Gregorio Israel Abramovich"/>
    <s v="Junior"/>
    <n v="9"/>
    <n v="1752778"/>
    <n v="1200000"/>
    <n v="15775000"/>
    <n v="775246"/>
    <s v="Muy Alto"/>
    <n v="0.442"/>
    <s v="Poco Equitativa"/>
    <n v="2700000"/>
    <n v="9"/>
    <n v="200000"/>
    <n v="8"/>
  </r>
  <r>
    <n v="4524"/>
    <s v="18848967-2"/>
    <s v="Carolina Ivette Tamayo Cruz"/>
    <s v="F"/>
    <x v="17"/>
    <n v="458"/>
    <s v="Control De Calidad"/>
    <s v="CARLOS CRAMER PRODUCTOS AROMÁTICOS S.A. C.I."/>
    <x v="0"/>
    <s v="Jefatura"/>
    <s v="Operativa"/>
    <s v="6101"/>
    <n v="30.8"/>
    <s v="25-34"/>
    <n v="4.2"/>
    <s v="3-5 años"/>
    <n v="0.3"/>
    <n v="1242000"/>
    <b v="0"/>
    <s v="Valeska Josefina Serrano Quezada"/>
    <s v="Intermedio"/>
    <n v="23"/>
    <n v="1033826"/>
    <n v="772000"/>
    <n v="23778000"/>
    <n v="661324"/>
    <s v="Muy Alto"/>
    <n v="0.64"/>
    <s v="Inequitativa"/>
    <n v="1242000"/>
    <n v="6"/>
    <n v="0"/>
    <n v="0"/>
  </r>
  <r>
    <n v="4198"/>
    <s v="10901206-8"/>
    <s v="Katherina Andrea Thumann Llermaly"/>
    <s v="F"/>
    <x v="9"/>
    <n v="436"/>
    <s v="Ventas Fragancias"/>
    <s v="CARLOS CRAMER PRODUCTOS AROMÁTICOS S.A. C.I."/>
    <x v="2"/>
    <s v="Jefatura"/>
    <s v="Operativa"/>
    <s v="3002"/>
    <n v="49.2"/>
    <s v="45-54"/>
    <n v="6.9"/>
    <s v="5-10 años"/>
    <n v="0.3"/>
    <n v="3650000"/>
    <b v="0"/>
    <s v="Yubran Farid Hazbun Hicks"/>
    <s v="Senior"/>
    <n v="7"/>
    <n v="3018571"/>
    <n v="2500000"/>
    <n v="21130000"/>
    <n v="1251831"/>
    <s v="Muy Alto"/>
    <n v="0.41499999999999998"/>
    <s v="Poco Equitativa"/>
    <n v="3650000"/>
    <n v="10"/>
    <n v="0"/>
    <n v="0"/>
  </r>
  <r>
    <n v="9486"/>
    <s v="16790665-6"/>
    <s v="Marian Nataly Morel Poly"/>
    <s v="F"/>
    <x v="41"/>
    <n v="415"/>
    <s v="Oper. Comerciales Internacionales"/>
    <s v="CARLOS CRAMER PRODUCTOS AROMÁTICOS S.A. C.I."/>
    <x v="0"/>
    <s v="Jefatura"/>
    <s v="Operativa"/>
    <s v="1002"/>
    <n v="36.9"/>
    <s v="35-44"/>
    <n v="0.4"/>
    <s v="Menos de 1 año"/>
    <n v="0.2"/>
    <n v="1100000"/>
    <b v="0"/>
    <s v="Karen Nicole Barrera Castillo"/>
    <s v="Junior"/>
    <n v="9"/>
    <n v="1752778"/>
    <n v="1200000"/>
    <n v="15775000"/>
    <n v="775246"/>
    <s v="Muy Bajo"/>
    <n v="0.442"/>
    <s v="Poco Equitativa"/>
    <n v="1100000"/>
    <n v="5"/>
    <n v="0"/>
    <n v="0"/>
  </r>
  <r>
    <n v="4799"/>
    <s v="15822983-8"/>
    <s v="Carlos Isaac Torres Gana"/>
    <s v="M"/>
    <x v="0"/>
    <n v="444"/>
    <s v="Administración Gral De Producción"/>
    <s v="CARLOS CRAMER PRODUCTOS AROMÁTICOS S.A. C.I."/>
    <x v="0"/>
    <s v="Jefatura"/>
    <s v="Operativa"/>
    <s v="6001"/>
    <n v="40.5"/>
    <s v="35-44"/>
    <n v="3.5"/>
    <s v="3-5 años"/>
    <n v="0.1"/>
    <n v="700000"/>
    <b v="0"/>
    <s v="Francisca Fernanda Cerda Garcia"/>
    <s v="Intermedio"/>
    <n v="28"/>
    <n v="2099357"/>
    <n v="1772500"/>
    <n v="58782000"/>
    <n v="1299418"/>
    <s v="Muy Bajo"/>
    <n v="0.61899999999999999"/>
    <s v="Inequitativa"/>
    <n v="700000"/>
    <n v="4"/>
    <n v="0"/>
    <n v="0"/>
  </r>
  <r>
    <n v="10409"/>
    <s v="14092153-k"/>
    <s v="Rodrigo Alejandro Vivanco Orellana"/>
    <s v="M"/>
    <x v="136"/>
    <n v="460"/>
    <s v="Mantención"/>
    <s v="CARLOS CRAMER PRODUCTOS AROMÁTICOS S.A. C.I."/>
    <x v="0"/>
    <s v="Jefatura"/>
    <s v="Operativa"/>
    <s v="6102"/>
    <n v="44.1"/>
    <s v="35-44"/>
    <n v="0.2"/>
    <s v="Menos de 1 año"/>
    <n v="0.1"/>
    <n v="1372000"/>
    <b v="1"/>
    <s v="Benito Patricio Naranjo Diaz"/>
    <s v="Jefatura"/>
    <n v="13"/>
    <n v="1199702"/>
    <n v="1150000"/>
    <n v="15596124"/>
    <n v="204535"/>
    <s v="Alto"/>
    <n v="0.17"/>
    <s v="Equitativa"/>
    <n v="1372000"/>
    <n v="6"/>
    <n v="0"/>
    <n v="0"/>
  </r>
  <r>
    <n v="4741"/>
    <s v="20464902-2"/>
    <s v="Marixa Lucia Valdenegro Castro"/>
    <s v="F"/>
    <x v="3"/>
    <n v="422"/>
    <s v="Desarrollo Sabores Bebidas"/>
    <s v="CARLOS CRAMER PRODUCTOS AROMÁTICOS S.A. C.I."/>
    <x v="3"/>
    <s v="Jefatura"/>
    <s v="Operativa"/>
    <s v="2003"/>
    <n v="25.4"/>
    <s v="25-34"/>
    <n v="3.7"/>
    <s v="3-5 años"/>
    <n v="0.1"/>
    <n v="750000"/>
    <b v="0"/>
    <s v="Macarena De La Concepción Quilodrán Escobar"/>
    <s v="Intermedio"/>
    <n v="9"/>
    <n v="1647778"/>
    <n v="750000"/>
    <n v="14830000"/>
    <n v="1799823"/>
    <s v="Muy Bajo"/>
    <n v="1.0920000000000001"/>
    <s v="Inequitativa"/>
    <n v="730000"/>
    <n v="4"/>
    <n v="0"/>
    <n v="0"/>
  </r>
  <r>
    <n v="4354"/>
    <s v="15805395-0"/>
    <s v="Vanessa Constanza Valdes Azua"/>
    <s v="F"/>
    <x v="137"/>
    <n v="469"/>
    <s v="Regulaciones Control Calidad"/>
    <s v="CARLOS CRAMER PRODUCTOS AROMÁTICOS S.A. C.I."/>
    <x v="0"/>
    <s v="Jefatura"/>
    <s v="Operativa"/>
    <s v="6111"/>
    <n v="41.1"/>
    <s v="35-44"/>
    <n v="10.7"/>
    <s v="Más de 10 años"/>
    <n v="0.3"/>
    <n v="3200000"/>
    <b v="1"/>
    <s v="Marcela Alejandra Nuñez Fernandez"/>
    <s v="Jefatura"/>
    <n v="5"/>
    <n v="1792600"/>
    <n v="1608000"/>
    <n v="8963000"/>
    <n v="945068"/>
    <s v="Muy Alto"/>
    <n v="0.52700000000000002"/>
    <s v="Inequitativa"/>
    <n v="3200000"/>
    <n v="8"/>
    <n v="0"/>
    <n v="0"/>
  </r>
  <r>
    <n v="10446"/>
    <s v="19802060-5"/>
    <s v="Bryan William Sotomayor Muñoz"/>
    <s v="M"/>
    <x v="88"/>
    <n v="486"/>
    <s v="Informática"/>
    <s v="CARLOS CRAMER PRODUCTOS AROMÁTICOS S.A. C.I."/>
    <x v="1"/>
    <s v="Jefatura"/>
    <s v="Operativa"/>
    <s v="7101"/>
    <n v="27.6"/>
    <s v="25-34"/>
    <n v="0.2"/>
    <s v="Menos de 1 año"/>
    <n v="0.1"/>
    <n v="848000"/>
    <b v="0"/>
    <s v="Elio Donovan Zerpa Gonzalez"/>
    <s v="Junior"/>
    <n v="15"/>
    <n v="2671120"/>
    <n v="2600000"/>
    <n v="40066800"/>
    <n v="1489345"/>
    <s v="Muy Bajo"/>
    <n v="0.55800000000000005"/>
    <s v="Inequitativa"/>
    <n v="848000"/>
    <n v="4"/>
    <n v="0"/>
    <n v="0"/>
  </r>
  <r>
    <n v="8000"/>
    <s v="16298941-3"/>
    <s v="Anggie Margareth Alicia Vallejos Diaz"/>
    <s v="F"/>
    <x v="18"/>
    <n v="480"/>
    <s v="Contabilidad"/>
    <s v="CARLOS CRAMER PRODUCTOS AROMÁTICOS S.A. C.I."/>
    <x v="1"/>
    <s v="Jefatura"/>
    <s v="Operativa"/>
    <s v="7002"/>
    <n v="39.200000000000003"/>
    <s v="35-44"/>
    <n v="1.1000000000000001"/>
    <s v="1-3 años"/>
    <n v="0.3"/>
    <n v="1958000"/>
    <b v="0"/>
    <s v="Marcela Tatiana Muñoz Cuevas"/>
    <s v="Junior"/>
    <n v="8"/>
    <n v="1715000"/>
    <n v="1650000"/>
    <n v="13720000"/>
    <n v="738828"/>
    <s v="Alto"/>
    <n v="0.43099999999999999"/>
    <s v="Poco Equitativa"/>
    <n v="1958000"/>
    <n v="7"/>
    <n v="0"/>
    <n v="0"/>
  </r>
  <r>
    <n v="4965"/>
    <s v="18879799-7"/>
    <s v="Felipe Francisco Vargas Carmona"/>
    <s v="M"/>
    <x v="24"/>
    <n v="468"/>
    <s v="Bodega Recepcion Materia Prima E Insumos"/>
    <s v="CARLOS CRAMER PRODUCTOS AROMÁTICOS S.A. C.I."/>
    <x v="0"/>
    <s v="Jefatura"/>
    <s v="Operativa"/>
    <s v="6109"/>
    <n v="31.3"/>
    <s v="25-34"/>
    <n v="2.6"/>
    <s v="1-3 años"/>
    <n v="0.3"/>
    <n v="625000"/>
    <b v="0"/>
    <s v="Jorge Pablo Martinez Piña"/>
    <s v="Intermedio"/>
    <n v="9"/>
    <n v="913444"/>
    <n v="820000"/>
    <n v="8221000"/>
    <n v="322602"/>
    <s v="Muy Bajo"/>
    <n v="0.35299999999999998"/>
    <s v="Poco Equitativa"/>
    <n v="625000"/>
    <n v="3"/>
    <n v="0"/>
    <n v="0"/>
  </r>
  <r>
    <n v="4853"/>
    <s v="17023158-9"/>
    <s v="Felipe Andrés Veas Oyarzún"/>
    <s v="M"/>
    <x v="4"/>
    <n v="458"/>
    <s v="Control De Calidad"/>
    <s v="CARLOS CRAMER PRODUCTOS AROMÁTICOS S.A. C.I."/>
    <x v="0"/>
    <s v="Jefatura"/>
    <s v="Operativa"/>
    <s v="6101"/>
    <n v="36.9"/>
    <s v="35-44"/>
    <n v="3.1"/>
    <s v="3-5 años"/>
    <n v="0.1"/>
    <n v="740000"/>
    <b v="0"/>
    <s v="Valeska Josefina Serrano Quezada"/>
    <s v="Intermedio"/>
    <n v="23"/>
    <n v="1033826"/>
    <n v="772000"/>
    <n v="23778000"/>
    <n v="661324"/>
    <s v="Muy Bajo"/>
    <n v="0.64"/>
    <s v="Inequitativa"/>
    <n v="716000"/>
    <n v="4"/>
    <n v="0"/>
    <n v="0"/>
  </r>
  <r>
    <n v="4249"/>
    <s v="12829498-8"/>
    <s v="Cesar Ivan Vera Ibarra"/>
    <s v="M"/>
    <x v="8"/>
    <n v="488"/>
    <s v="Administración"/>
    <s v="CARLOS CRAMER PRODUCTOS AROMÁTICOS S.A. C.I."/>
    <x v="1"/>
    <s v="Jefatura"/>
    <s v="Operativa"/>
    <s v="7201"/>
    <n v="50.5"/>
    <s v="45-54"/>
    <n v="9.6999999999999993"/>
    <s v="5-10 años"/>
    <n v="0.3"/>
    <n v="1102000"/>
    <b v="0"/>
    <s v="Hernan Alberto Solar Guzman"/>
    <s v="Senior"/>
    <n v="4"/>
    <n v="1559350"/>
    <n v="1552700"/>
    <n v="6237400"/>
    <n v="595928"/>
    <s v="Muy Bajo"/>
    <n v="0.38200000000000001"/>
    <s v="Poco Equitativa"/>
    <n v="1102000"/>
    <n v="5"/>
    <n v="0"/>
    <n v="0"/>
  </r>
  <r>
    <n v="4324"/>
    <s v="15348673-5"/>
    <s v="Rodrigo Alexis Vilchez Fernandez"/>
    <s v="M"/>
    <x v="16"/>
    <n v="486"/>
    <s v="Informática"/>
    <s v="CARLOS CRAMER PRODUCTOS AROMÁTICOS S.A. C.I."/>
    <x v="1"/>
    <s v="Jefatura"/>
    <s v="Operativa"/>
    <s v="7101"/>
    <n v="43"/>
    <s v="35-44"/>
    <n v="5.9"/>
    <s v="5-10 años"/>
    <n v="0.3"/>
    <n v="2600000"/>
    <b v="0"/>
    <s v="Ivonne Alejandra Mienert Cardenas"/>
    <s v="Senior"/>
    <n v="15"/>
    <n v="2671120"/>
    <n v="2600000"/>
    <n v="40066800"/>
    <n v="1489345"/>
    <s v="Promedio"/>
    <n v="0.55800000000000005"/>
    <s v="Inequitativa"/>
    <n v="2600000"/>
    <n v="8"/>
    <n v="0"/>
    <n v="0"/>
  </r>
  <r>
    <n v="4499"/>
    <s v="8270763-8"/>
    <s v="Maria Soledad Yaryes Vergara"/>
    <s v="F"/>
    <x v="138"/>
    <n v="423"/>
    <s v="Desarrollo Sabores Salados"/>
    <s v="CARLOS CRAMER PRODUCTOS AROMÁTICOS S.A. C.I."/>
    <x v="3"/>
    <s v="Jefatura"/>
    <s v="Operativa"/>
    <s v="2004"/>
    <n v="65.3"/>
    <s v="65+"/>
    <n v="31.4"/>
    <s v="Más de 10 años"/>
    <n v="0.3"/>
    <n v="5850000"/>
    <b v="1"/>
    <s v="Miguel Andres Berndt Briceño"/>
    <s v="Jefatura"/>
    <n v="17"/>
    <n v="1593941"/>
    <n v="945000"/>
    <n v="27097000"/>
    <n v="1495711"/>
    <s v="Muy Alto"/>
    <n v="0.93799999999999994"/>
    <s v="Inequitativa"/>
    <n v="5850000"/>
    <n v="13"/>
    <n v="0"/>
    <n v="0"/>
  </r>
  <r>
    <n v="9089"/>
    <s v="16163484-0"/>
    <s v="Khristopher Frederic Flores Pacheco"/>
    <s v="M"/>
    <x v="23"/>
    <n v="460"/>
    <s v="Mantención"/>
    <s v="CARLOS CRAMER PRODUCTOS AROMÁTICOS S.A. C.I."/>
    <x v="0"/>
    <s v="Jefatura"/>
    <s v="Operativa"/>
    <s v="6102"/>
    <n v="39.6"/>
    <s v="35-44"/>
    <n v="0.7"/>
    <s v="Menos de 1 año"/>
    <n v="0.2"/>
    <n v="1614000"/>
    <b v="0"/>
    <s v="Rodrigo Alejandro Vivanco Orellana"/>
    <s v="Junior"/>
    <n v="13"/>
    <n v="1199702"/>
    <n v="1150000"/>
    <n v="15596124"/>
    <n v="204535"/>
    <s v="Muy Alto"/>
    <n v="0.17"/>
    <s v="Equitativa"/>
    <n v="1614000"/>
    <n v="7"/>
    <n v="0"/>
    <n v="0"/>
  </r>
  <r>
    <n v="4624"/>
    <s v="26665308-5"/>
    <s v="Elio Donovan Zerpa Gonzalez"/>
    <s v="M"/>
    <x v="139"/>
    <n v="486"/>
    <s v="Informática"/>
    <s v="CARLOS CRAMER PRODUCTOS AROMÁTICOS S.A. C.I."/>
    <x v="1"/>
    <s v="Jefatura"/>
    <s v="Operativa"/>
    <s v="7101"/>
    <n v="44.5"/>
    <s v="35-44"/>
    <n v="5.7"/>
    <s v="5-10 años"/>
    <n v="0.3"/>
    <n v="2900000"/>
    <b v="1"/>
    <s v="Axidalia Josefina Fernandez Garrido"/>
    <s v="Jefatura"/>
    <n v="15"/>
    <n v="2671120"/>
    <n v="2600000"/>
    <n v="40066800"/>
    <n v="1489345"/>
    <s v="Alto"/>
    <n v="0.55800000000000005"/>
    <s v="Inequitativa"/>
    <n v="2900000"/>
    <n v="8"/>
    <n v="0"/>
    <n v="0"/>
  </r>
  <r>
    <n v="10447"/>
    <s v="16072644-k"/>
    <s v="Gonzalo Andrés Padilla Bastias"/>
    <s v="M"/>
    <x v="23"/>
    <n v="460"/>
    <s v="Mantención"/>
    <s v="CARLOS CRAMER PRODUCTOS AROMÁTICOS S.A. C.I."/>
    <x v="0"/>
    <s v="Jefatura"/>
    <s v="Operativa"/>
    <s v="6102"/>
    <n v="40"/>
    <s v="35-44"/>
    <n v="0.2"/>
    <s v="Menos de 1 año"/>
    <n v="0.1"/>
    <n v="950124"/>
    <b v="0"/>
    <s v="Rodrigo Alejandro Vivanco Orellana"/>
    <s v="Junior"/>
    <n v="13"/>
    <n v="1199702"/>
    <n v="1150000"/>
    <n v="15596124"/>
    <n v="204535"/>
    <s v="Muy Bajo"/>
    <n v="0.17"/>
    <s v="Equitativa"/>
    <n v="950124"/>
    <n v="5"/>
    <n v="0"/>
    <n v="0"/>
  </r>
  <r>
    <n v="4773"/>
    <s v="8957970-8"/>
    <s v="Ximena Clara Burg Ermann"/>
    <s v="F"/>
    <x v="140"/>
    <n v="511"/>
    <s v="Rol Privado"/>
    <s v="CARLOS CRAMER PRODUCTOS AROMÁTICOS S.A. C.I."/>
    <x v="1"/>
    <s v="Gerencia"/>
    <s v="Operativa"/>
    <s v="7402"/>
    <n v="57.3"/>
    <s v="55-64"/>
    <n v="34.4"/>
    <s v="Más de 10 años"/>
    <n v="0.3"/>
    <n v="7000000"/>
    <b v="0"/>
    <s v="Miguel Andres Berndt Briceño"/>
    <s v="Senior"/>
    <n v="12"/>
    <n v="10141667"/>
    <n v="9800000"/>
    <n v="121700000"/>
    <n v="2753331"/>
    <s v="Muy Bajo"/>
    <n v="0.27100000000000002"/>
    <s v="Moderada"/>
    <n v="7000000"/>
    <n v="13"/>
    <n v="0"/>
    <n v="0"/>
  </r>
  <r>
    <n v="4774"/>
    <s v="11834812-5"/>
    <s v="Juan Heriberto Carcamo Catalan"/>
    <s v="M"/>
    <x v="141"/>
    <n v="511"/>
    <s v="Rol Privado"/>
    <s v="CARLOS CRAMER PRODUCTOS AROMÁTICOS S.A. C.I."/>
    <x v="1"/>
    <s v="Gerencia"/>
    <s v="Operativa"/>
    <s v="7402"/>
    <n v="53.8"/>
    <s v="45-54"/>
    <n v="28.8"/>
    <s v="Más de 10 años"/>
    <n v="0.3"/>
    <n v="10200000"/>
    <b v="1"/>
    <s v="Miguel Andres Berndt Briceño"/>
    <s v="Jefatura"/>
    <n v="12"/>
    <n v="10141667"/>
    <n v="9800000"/>
    <n v="121700000"/>
    <n v="2753331"/>
    <s v="Promedio"/>
    <n v="0.27100000000000002"/>
    <s v="Moderada"/>
    <n v="10200000"/>
    <n v="14"/>
    <n v="0"/>
    <n v="0"/>
  </r>
  <r>
    <n v="4748"/>
    <s v="8504382-k"/>
    <s v="Juan Jesus Elizalde Juanicotena"/>
    <s v="M"/>
    <x v="142"/>
    <n v="511"/>
    <s v="Rol Privado"/>
    <s v="CARLOS CRAMER PRODUCTOS AROMÁTICOS S.A. C.I."/>
    <x v="1"/>
    <s v="Gerencia"/>
    <s v="Operativa"/>
    <s v="7402"/>
    <n v="57.8"/>
    <s v="55-64"/>
    <n v="27.5"/>
    <s v="Más de 10 años"/>
    <n v="0.3"/>
    <n v="9300000"/>
    <b v="1"/>
    <s v="Miguel Andres Berndt Briceño"/>
    <s v="Jefatura"/>
    <n v="12"/>
    <n v="10141667"/>
    <n v="9800000"/>
    <n v="121700000"/>
    <n v="2753331"/>
    <s v="Bajo"/>
    <n v="0.27100000000000002"/>
    <s v="Moderada"/>
    <n v="9300000"/>
    <n v="14"/>
    <n v="0"/>
    <n v="0"/>
  </r>
  <r>
    <n v="4775"/>
    <s v="8851361-4"/>
    <s v="Karen Paz Henriquez Escobedo"/>
    <s v="F"/>
    <x v="143"/>
    <n v="511"/>
    <s v="Rol Privado"/>
    <s v="CARLOS CRAMER PRODUCTOS AROMÁTICOS S.A. C.I."/>
    <x v="1"/>
    <s v="Gerencia"/>
    <s v="Operativa"/>
    <s v="7402"/>
    <n v="61.5"/>
    <s v="55-64"/>
    <n v="36.1"/>
    <s v="Más de 10 años"/>
    <n v="0.3"/>
    <n v="8400000"/>
    <b v="1"/>
    <s v="Miguel Andres Berndt Briceño"/>
    <s v="Jefatura"/>
    <n v="12"/>
    <n v="10141667"/>
    <n v="9800000"/>
    <n v="121700000"/>
    <n v="2753331"/>
    <s v="Bajo"/>
    <n v="0.27100000000000002"/>
    <s v="Moderada"/>
    <n v="8400000"/>
    <n v="14"/>
    <n v="0"/>
    <n v="0"/>
  </r>
  <r>
    <n v="4535"/>
    <s v="19117548-4"/>
    <s v="Juan Carlos Catalan Riveros"/>
    <s v="M"/>
    <x v="18"/>
    <n v="480"/>
    <s v="Contabilidad"/>
    <s v="CARLOS CRAMER PRODUCTOS AROMÁTICOS S.A. C.I."/>
    <x v="1"/>
    <s v="Jefatura"/>
    <s v="Operativa"/>
    <s v="7002"/>
    <n v="29.9"/>
    <s v="25-34"/>
    <n v="7.9"/>
    <s v="5-10 años"/>
    <n v="0.3"/>
    <n v="1800000"/>
    <b v="0"/>
    <s v="Marcela Tatiana Muñoz Cuevas"/>
    <s v="Senior"/>
    <n v="8"/>
    <n v="1715000"/>
    <n v="1650000"/>
    <n v="13720000"/>
    <n v="738828"/>
    <s v="Promedio"/>
    <n v="0.43099999999999999"/>
    <s v="Poco Equitativa"/>
    <n v="1800000"/>
    <n v="6"/>
    <n v="0"/>
    <n v="0"/>
  </r>
  <r>
    <n v="4776"/>
    <s v="7148523-4"/>
    <s v="Ricardo Gregorio Israel Abramovich"/>
    <s v="M"/>
    <x v="144"/>
    <n v="511"/>
    <s v="Rol Privado"/>
    <s v="CARLOS CRAMER PRODUCTOS AROMÁTICOS S.A. C.I."/>
    <x v="1"/>
    <s v="Gerencia"/>
    <s v="Operativa"/>
    <s v="7402"/>
    <n v="63.6"/>
    <s v="55-64"/>
    <n v="9.5"/>
    <s v="5-10 años"/>
    <n v="0.3"/>
    <n v="9800000"/>
    <b v="1"/>
    <s v="Miguel Andres Berndt Briceño"/>
    <s v="Jefatura"/>
    <n v="12"/>
    <n v="10141667"/>
    <n v="9800000"/>
    <n v="121700000"/>
    <n v="2753331"/>
    <s v="Promedio"/>
    <n v="0.27100000000000002"/>
    <s v="Moderada"/>
    <n v="9800000"/>
    <n v="14"/>
    <n v="0"/>
    <n v="0"/>
  </r>
  <r>
    <n v="7043"/>
    <s v="19871894-7"/>
    <s v="Camila Alejandra Curín Hudson"/>
    <s v="F"/>
    <x v="3"/>
    <n v="418"/>
    <s v="Desarrollo Sabores General"/>
    <s v="CARLOS CRAMER PRODUCTOS AROMÁTICOS S.A. C.I."/>
    <x v="3"/>
    <s v="Jefatura"/>
    <s v="Operativa"/>
    <s v="2001"/>
    <n v="26.4"/>
    <s v="25-34"/>
    <n v="1.5"/>
    <s v="1-3 años"/>
    <n v="0.1"/>
    <n v="780000"/>
    <b v="0"/>
    <s v="Vicky Andrea Reveco Fuentes"/>
    <s v="Junior"/>
    <n v="21"/>
    <n v="1745714"/>
    <n v="1260000"/>
    <n v="36660000"/>
    <n v="1168327"/>
    <s v="Muy Bajo"/>
    <n v="0.66900000000000004"/>
    <s v="Inequitativa"/>
    <n v="850000"/>
    <n v="4"/>
    <n v="70000"/>
    <n v="9"/>
  </r>
  <r>
    <n v="4783"/>
    <s v="8967130-2"/>
    <s v="Deborah Lissete Misraji Vaizer"/>
    <s v="F"/>
    <x v="145"/>
    <n v="511"/>
    <s v="Rol Privado"/>
    <s v="CARLOS CRAMER PRODUCTOS AROMÁTICOS S.A. C.I."/>
    <x v="1"/>
    <s v="Gerencia"/>
    <s v="Operativa"/>
    <s v="7402"/>
    <n v="48.1"/>
    <s v="45-54"/>
    <n v="19.399999999999999"/>
    <s v="Más de 10 años"/>
    <n v="0.3"/>
    <n v="8500000"/>
    <b v="1"/>
    <s v="Miguel Andres Berndt Briceño"/>
    <s v="Jefatura"/>
    <n v="12"/>
    <n v="10141667"/>
    <n v="9800000"/>
    <n v="121700000"/>
    <n v="2753331"/>
    <s v="Bajo"/>
    <n v="0.27100000000000002"/>
    <s v="Moderada"/>
    <n v="8500000"/>
    <n v="14"/>
    <n v="0"/>
    <n v="0"/>
  </r>
  <r>
    <n v="4268"/>
    <s v="13190934-9"/>
    <s v="Romina Fiorella Sanguineti Guaita"/>
    <s v="F"/>
    <x v="146"/>
    <n v="511"/>
    <s v="Rol Privado"/>
    <s v="CARLOS CRAMER PRODUCTOS AROMÁTICOS S.A. C.I."/>
    <x v="1"/>
    <s v="Gerencia"/>
    <s v="Operativa"/>
    <s v="7402"/>
    <n v="48.4"/>
    <s v="45-54"/>
    <n v="21.8"/>
    <s v="Más de 10 años"/>
    <n v="0.3"/>
    <n v="9100000"/>
    <b v="1"/>
    <s v="Miguel Andres Berndt Briceño"/>
    <s v="Jefatura"/>
    <n v="12"/>
    <n v="10141667"/>
    <n v="9800000"/>
    <n v="121700000"/>
    <n v="2753331"/>
    <s v="Bajo"/>
    <n v="0.27100000000000002"/>
    <s v="Moderada"/>
    <n v="9100000"/>
    <n v="14"/>
    <n v="0"/>
    <n v="0"/>
  </r>
  <r>
    <n v="4778"/>
    <s v="11843532-k"/>
    <s v="Claudio Schmauk Cespedes"/>
    <s v="M"/>
    <x v="147"/>
    <n v="511"/>
    <s v="Rol Privado"/>
    <s v="CARLOS CRAMER PRODUCTOS AROMÁTICOS S.A. C.I."/>
    <x v="1"/>
    <s v="Gerencia"/>
    <s v="Operativa"/>
    <s v="7402"/>
    <n v="54.4"/>
    <s v="45-54"/>
    <n v="4.8"/>
    <s v="3-5 años"/>
    <n v="0.3"/>
    <n v="10000000"/>
    <b v="1"/>
    <s v="Miguel Andres Berndt Briceño"/>
    <s v="Jefatura"/>
    <n v="12"/>
    <n v="10141667"/>
    <n v="9800000"/>
    <n v="121700000"/>
    <n v="2753331"/>
    <s v="Promedio"/>
    <n v="0.27100000000000002"/>
    <s v="Moderada"/>
    <n v="10000000"/>
    <n v="14"/>
    <n v="0"/>
    <n v="0"/>
  </r>
  <r>
    <n v="10905"/>
    <s v="11620792-3"/>
    <s v="Rosa Aída Silva Ayala"/>
    <s v="F"/>
    <x v="8"/>
    <n v="463"/>
    <s v="Lavandería Producción"/>
    <s v="CARLOS CRAMER PRODUCTOS AROMÁTICOS S.A. C.I."/>
    <x v="0"/>
    <s v="Jefatura"/>
    <s v="Operativa"/>
    <s v="6105"/>
    <n v="54.9"/>
    <s v="45-54"/>
    <n v="0.1"/>
    <s v="Menos de 1 año"/>
    <n v="0"/>
    <n v="550000"/>
    <b v="0"/>
    <s v="Hernan Alberto Solar Guzman"/>
    <s v="Junior"/>
    <n v="4"/>
    <n v="586000"/>
    <n v="567000"/>
    <n v="2344000"/>
    <n v="49980"/>
    <s v="Bajo"/>
    <n v="8.5000000000000006E-2"/>
    <s v="Muy Equitativa"/>
    <n v="550000"/>
    <n v="1"/>
    <n v="0"/>
    <n v="0"/>
  </r>
  <r>
    <n v="4779"/>
    <s v="10036334-8"/>
    <s v="Andrea Schwartz Greve"/>
    <s v="F"/>
    <x v="148"/>
    <n v="511"/>
    <s v="Rol Privado"/>
    <s v="CARLOS CRAMER PRODUCTOS AROMÁTICOS S.A. C.I."/>
    <x v="1"/>
    <s v="Gerencia"/>
    <s v="Operativa"/>
    <s v="7402"/>
    <n v="58"/>
    <s v="55-64"/>
    <n v="17.8"/>
    <s v="Más de 10 años"/>
    <n v="0.3"/>
    <n v="10400000"/>
    <b v="1"/>
    <s v="Miguel Andres Berndt Briceño"/>
    <s v="Jefatura"/>
    <n v="12"/>
    <n v="10141667"/>
    <n v="9800000"/>
    <n v="121700000"/>
    <n v="2753331"/>
    <s v="Promedio"/>
    <n v="0.27100000000000002"/>
    <s v="Moderada"/>
    <n v="10400000"/>
    <n v="14"/>
    <n v="0"/>
    <n v="0"/>
  </r>
  <r>
    <n v="7738"/>
    <s v="15473130-k"/>
    <s v="Jenny Elisa Quezada Inostroza"/>
    <s v="F"/>
    <x v="4"/>
    <n v="458"/>
    <s v="Control De Calidad"/>
    <s v="CARLOS CRAMER PRODUCTOS AROMÁTICOS S.A. C.I."/>
    <x v="0"/>
    <s v="Jefatura"/>
    <s v="Operativa"/>
    <s v="6101"/>
    <n v="42.8"/>
    <s v="35-44"/>
    <n v="1.2"/>
    <s v="1-3 años"/>
    <n v="0.1"/>
    <n v="673000"/>
    <b v="0"/>
    <s v="Andrea Paz Cid Araneda"/>
    <s v="Junior"/>
    <n v="23"/>
    <n v="1033826"/>
    <n v="772000"/>
    <n v="23778000"/>
    <n v="661324"/>
    <s v="Muy Bajo"/>
    <n v="0.64"/>
    <s v="Inequitativa"/>
    <n v="630000"/>
    <n v="4"/>
    <n v="0"/>
    <n v="0"/>
  </r>
  <r>
    <n v="4780"/>
    <s v="10172861-7"/>
    <s v="Michel Patricio Ulloa Bozo"/>
    <s v="M"/>
    <x v="149"/>
    <n v="511"/>
    <s v="Rol Privado"/>
    <s v="CARLOS CRAMER PRODUCTOS AROMÁTICOS S.A. C.I."/>
    <x v="1"/>
    <s v="Gerencia"/>
    <s v="Operativa"/>
    <s v="7402"/>
    <n v="59.8"/>
    <s v="55-64"/>
    <n v="32.4"/>
    <s v="Más de 10 años"/>
    <n v="0.3"/>
    <n v="11000000"/>
    <b v="1"/>
    <s v="Miguel Andres Berndt Briceño"/>
    <s v="Jefatura"/>
    <n v="12"/>
    <n v="10141667"/>
    <n v="9800000"/>
    <n v="121700000"/>
    <n v="2753331"/>
    <s v="Alto"/>
    <n v="0.27100000000000002"/>
    <s v="Moderada"/>
    <n v="11000000"/>
    <n v="14"/>
    <n v="0"/>
    <n v="0"/>
  </r>
  <r>
    <n v="4529"/>
    <s v="8954496-3"/>
    <s v="Karen Zarate Mesa"/>
    <s v="F"/>
    <x v="150"/>
    <n v="484"/>
    <s v="Administracion Y Finanzas Sabores"/>
    <s v="Sabores Y Fragancias.Cl Comercial Ltda."/>
    <x v="1"/>
    <s v="Jefatura"/>
    <s v="Operativa"/>
    <s v="7006"/>
    <n v="54"/>
    <s v="45-54"/>
    <n v="6.9"/>
    <s v="5-10 años"/>
    <n v="0.3"/>
    <n v="8600000"/>
    <b v="1"/>
    <s v="Miguel Andres Berndt Briceño"/>
    <s v="Jefatura"/>
    <n v="12"/>
    <n v="1964106"/>
    <n v="836500"/>
    <n v="23569278"/>
    <n v="2494734"/>
    <s v="Muy Alto"/>
    <n v="1.27"/>
    <s v="Inequitativa"/>
    <n v="8600000"/>
    <n v="14"/>
    <n v="0"/>
    <n v="0"/>
  </r>
  <r>
    <n v="4610"/>
    <s v="26258345-7"/>
    <s v="Alejandra Carolina Salas Barragan"/>
    <s v="F"/>
    <x v="67"/>
    <n v="422"/>
    <s v="Desarrollo Sabores Bebidas"/>
    <s v="CARLOS CRAMER PRODUCTOS AROMÁTICOS S.A. C.I."/>
    <x v="3"/>
    <s v="Jefatura"/>
    <s v="Operativa"/>
    <s v="2003"/>
    <n v="33.299999999999997"/>
    <s v="25-34"/>
    <n v="6.8"/>
    <s v="5-10 años"/>
    <n v="0.3"/>
    <n v="1800000"/>
    <b v="1"/>
    <s v="Alejandra Daniela Marambio Vega"/>
    <s v="Jefatura"/>
    <n v="9"/>
    <n v="1647778"/>
    <n v="750000"/>
    <n v="14830000"/>
    <n v="1799823"/>
    <s v="Alto"/>
    <n v="1.0920000000000001"/>
    <s v="Inequitativa"/>
    <n v="1800000"/>
    <n v="8"/>
    <n v="0"/>
    <n v="0"/>
  </r>
  <r>
    <n v="4480"/>
    <s v="17905479-5"/>
    <s v="Nancy Del Carmen Gatica Cornejo"/>
    <s v="F"/>
    <x v="4"/>
    <n v="458"/>
    <s v="Control De Calidad"/>
    <s v="CARLOS CRAMER PRODUCTOS AROMÁTICOS S.A. C.I."/>
    <x v="0"/>
    <s v="Jefatura"/>
    <s v="Operativa"/>
    <s v="6101"/>
    <n v="34.4"/>
    <s v="25-34"/>
    <n v="5.4"/>
    <s v="5-10 años"/>
    <n v="0.1"/>
    <n v="750000"/>
    <b v="0"/>
    <s v="Victoria Alejandra Vega Vidal"/>
    <s v="Senior"/>
    <n v="23"/>
    <n v="1033826"/>
    <n v="772000"/>
    <n v="23778000"/>
    <n v="661324"/>
    <s v="Muy Bajo"/>
    <n v="0.64"/>
    <s v="Inequitativa"/>
    <n v="737000"/>
    <n v="4"/>
    <n v="0"/>
    <n v="0"/>
  </r>
  <r>
    <n v="4771"/>
    <s v="7811480-0"/>
    <s v="Miguel Andres Berndt Briceño"/>
    <s v="M"/>
    <x v="151"/>
    <n v="511"/>
    <s v="Rol Privado"/>
    <s v="CARLOS CRAMER PRODUCTOS AROMÁTICOS S.A. C.I."/>
    <x v="1"/>
    <s v="Gerencia"/>
    <s v="Operativa"/>
    <s v="7402"/>
    <n v="54.7"/>
    <s v="45-54"/>
    <n v="29.4"/>
    <s v="Más de 10 años"/>
    <n v="0.3"/>
    <n v="18200000"/>
    <b v="1"/>
    <s v="Miguel Renato Berndt Cramer"/>
    <s v="Jefatura"/>
    <n v="12"/>
    <n v="10141667"/>
    <n v="9800000"/>
    <n v="121700000"/>
    <n v="2753331"/>
    <s v="Muy Alto"/>
    <n v="0.27100000000000002"/>
    <s v="Moderada"/>
    <n v="18200000"/>
    <n v="14"/>
    <n v="0"/>
    <n v="0"/>
  </r>
  <r>
    <n v="4772"/>
    <s v="4775647-2"/>
    <s v="Miguel Renato Berndt Cramer"/>
    <s v="M"/>
    <x v="152"/>
    <n v="511"/>
    <s v="Rol Privado"/>
    <s v="CARLOS CRAMER PRODUCTOS AROMÁTICOS S.A. C.I."/>
    <x v="1"/>
    <s v="Gerencia"/>
    <s v="Operativa"/>
    <s v="7402"/>
    <n v="81.2"/>
    <s v="65+"/>
    <n v="9.1"/>
    <s v="5-10 años"/>
    <n v="0.3"/>
    <n v="9800000"/>
    <b v="1"/>
    <s v="Miguel Renato Berndt Cramer"/>
    <s v="Jefatura"/>
    <n v="12"/>
    <n v="10141667"/>
    <n v="9800000"/>
    <n v="121700000"/>
    <n v="2753331"/>
    <s v="Promedio"/>
    <n v="0.27100000000000002"/>
    <s v="Moderada"/>
    <n v="9800000"/>
    <n v="14"/>
    <n v="0"/>
    <n v="0"/>
  </r>
  <r>
    <n v="4361"/>
    <s v="15971363-6"/>
    <s v="Jorge Andres Figueroa Castro"/>
    <s v="M"/>
    <x v="9"/>
    <n v="442"/>
    <s v="Ventas Cárnica"/>
    <s v="CARLOS CRAMER PRODUCTOS AROMÁTICOS S.A. C.I."/>
    <x v="4"/>
    <s v="Jefatura"/>
    <s v="Operativa"/>
    <s v="4002"/>
    <n v="40.4"/>
    <s v="35-44"/>
    <n v="4"/>
    <s v="3-5 años"/>
    <n v="0.3"/>
    <n v="3450000"/>
    <b v="0"/>
    <s v="Ten Lan Lay Castillo"/>
    <s v="Intermedio"/>
    <n v="4"/>
    <n v="3862500"/>
    <n v="3275000"/>
    <n v="15450000"/>
    <n v="1302162"/>
    <s v="Bajo"/>
    <n v="0.33700000000000002"/>
    <s v="Moderada"/>
    <n v="3450000"/>
    <n v="10"/>
    <n v="0"/>
    <n v="0"/>
  </r>
  <r>
    <n v="6318"/>
    <s v="17291849-2"/>
    <s v="Ayra Fernanda Gallardo Vargas"/>
    <s v="F"/>
    <x v="9"/>
    <n v="442"/>
    <s v="Ventas Cárnica"/>
    <s v="CARLOS CRAMER PRODUCTOS AROMÁTICOS S.A. C.I."/>
    <x v="4"/>
    <s v="Jefatura"/>
    <s v="Operativa"/>
    <s v="4002"/>
    <n v="35.4"/>
    <s v="35-44"/>
    <n v="1.7"/>
    <s v="1-3 años"/>
    <n v="0.3"/>
    <n v="3100000"/>
    <b v="0"/>
    <s v="Ten Lan Lay Castillo"/>
    <s v="Junior"/>
    <n v="4"/>
    <n v="3862500"/>
    <n v="3275000"/>
    <n v="15450000"/>
    <n v="1302162"/>
    <s v="Bajo"/>
    <n v="0.33700000000000002"/>
    <s v="Moderada"/>
    <n v="3100000"/>
    <n v="10"/>
    <n v="0"/>
    <n v="0"/>
  </r>
  <r>
    <n v="9815"/>
    <s v="21146071-7"/>
    <s v="Alfredo Enrique Galdames Saravia"/>
    <s v="M"/>
    <x v="153"/>
    <n v="486"/>
    <s v="Informática"/>
    <s v="CARLOS CRAMER PRODUCTOS AROMÁTICOS S.A. C.I."/>
    <x v="1"/>
    <s v="Jefatura"/>
    <s v="Operativa"/>
    <s v="7101"/>
    <n v="22.8"/>
    <s v="18-24"/>
    <n v="0.4"/>
    <s v="Menos de 1 año"/>
    <n v="0.1"/>
    <n v="1250000"/>
    <b v="0"/>
    <s v="Axidalia Josefina Fernandez Garrido"/>
    <s v="Junior"/>
    <n v="15"/>
    <n v="2671120"/>
    <n v="2600000"/>
    <n v="40066800"/>
    <n v="1489345"/>
    <s v="Muy Bajo"/>
    <n v="0.55800000000000005"/>
    <s v="Inequitativa"/>
    <n v="1250000"/>
    <n v="6"/>
    <n v="0"/>
    <n v="0"/>
  </r>
  <r>
    <n v="10673"/>
    <s v="21128366-1"/>
    <s v="Jean Michael Venegas Ascencio"/>
    <s v="M"/>
    <x v="153"/>
    <n v="486"/>
    <s v="Informática"/>
    <s v="CARLOS CRAMER PRODUCTOS AROMÁTICOS S.A. C.I."/>
    <x v="1"/>
    <s v="Jefatura"/>
    <s v="Operativa"/>
    <s v="7101"/>
    <n v="22.9"/>
    <s v="18-24"/>
    <n v="0.1"/>
    <s v="Menos de 1 año"/>
    <n v="0"/>
    <n v="972000"/>
    <b v="0"/>
    <s v="Axidalia Josefina Fernandez Garrido"/>
    <s v="Junior"/>
    <n v="15"/>
    <n v="2671120"/>
    <n v="2600000"/>
    <n v="40066800"/>
    <n v="1489345"/>
    <s v="Muy Bajo"/>
    <n v="0.55800000000000005"/>
    <s v="Inequitativa"/>
    <n v="972000"/>
    <n v="5"/>
    <n v="0"/>
    <n v="0"/>
  </r>
  <r>
    <n v="8628"/>
    <s v="20222981-6"/>
    <s v="Jorge Byron Carter Palomera"/>
    <s v="M"/>
    <x v="24"/>
    <n v="474"/>
    <s v="Despacho"/>
    <s v="CARLOS CRAMER PRODUCTOS AROMÁTICOS S.A. C.I."/>
    <x v="0"/>
    <s v="Jefatura"/>
    <s v="Operativa"/>
    <s v="6204"/>
    <n v="25.7"/>
    <s v="25-34"/>
    <n v="0.8"/>
    <s v="Menos de 1 año"/>
    <n v="0.3"/>
    <n v="570000"/>
    <b v="0"/>
    <s v="Nelson Alfonso Sepulveda Oviedo"/>
    <s v="Junior"/>
    <n v="23"/>
    <n v="742609"/>
    <n v="600000"/>
    <n v="17080000"/>
    <n v="292271"/>
    <s v="Muy Bajo"/>
    <n v="0.39400000000000002"/>
    <s v="Poco Equitativa"/>
    <n v="570000"/>
    <n v="2"/>
    <n v="0"/>
    <n v="0"/>
  </r>
  <r>
    <n v="9881"/>
    <s v="16208127-6"/>
    <s v="Ivana Rocío Lorca Hernandez"/>
    <s v="F"/>
    <x v="9"/>
    <n v="436"/>
    <s v="Ventas Fragancias"/>
    <s v="CARLOS CRAMER PRODUCTOS AROMÁTICOS S.A. C.I."/>
    <x v="2"/>
    <s v="Jefatura"/>
    <s v="Operativa"/>
    <s v="3002"/>
    <n v="39.4"/>
    <s v="35-44"/>
    <n v="0.3"/>
    <s v="Menos de 1 año"/>
    <n v="0.1"/>
    <n v="2500000"/>
    <b v="0"/>
    <s v="Yubran Farid Hazbun Hicks"/>
    <s v="Junior"/>
    <n v="7"/>
    <n v="3018571"/>
    <n v="2500000"/>
    <n v="21130000"/>
    <n v="1251831"/>
    <s v="Bajo"/>
    <n v="0.41499999999999998"/>
    <s v="Poco Equitativa"/>
    <n v="2500000"/>
    <n v="8"/>
    <n v="0"/>
    <n v="0"/>
  </r>
  <r>
    <n v="4918"/>
    <s v="19910876-k"/>
    <s v="Matías Nicolás Castro Rojas"/>
    <s v="M"/>
    <x v="22"/>
    <n v="477"/>
    <s v="Transporte"/>
    <s v="Servicios De Producción Y Logística Ccpa Ltda."/>
    <x v="0"/>
    <s v="Jefatura"/>
    <s v="Operativa"/>
    <s v="6205"/>
    <n v="27"/>
    <s v="25-34"/>
    <n v="2.7"/>
    <s v="1-3 años"/>
    <n v="0.3"/>
    <n v="570000"/>
    <b v="0"/>
    <s v="Lucio Borquez Muñoz"/>
    <s v="Intermedio"/>
    <n v="11"/>
    <n v="907636"/>
    <n v="1000000"/>
    <n v="9984000"/>
    <n v="255236"/>
    <s v="Muy Bajo"/>
    <n v="0.28100000000000003"/>
    <s v="Moderada"/>
    <n v="570000"/>
    <n v="2"/>
    <n v="0"/>
    <n v="0"/>
  </r>
  <r>
    <n v="10376"/>
    <s v="21130222-4"/>
    <s v="José Luis Jiménez Bravo"/>
    <s v="M"/>
    <x v="18"/>
    <n v="480"/>
    <s v="Contabilidad"/>
    <s v="CARLOS CRAMER PRODUCTOS AROMÁTICOS S.A. C.I."/>
    <x v="1"/>
    <s v="Jefatura"/>
    <s v="Operativa"/>
    <s v="7002"/>
    <n v="22.8"/>
    <s v="18-24"/>
    <n v="0.2"/>
    <s v="Menos de 1 año"/>
    <n v="0.1"/>
    <n v="848000"/>
    <b v="0"/>
    <s v="Marcela Tatiana Muñoz Cuevas"/>
    <s v="Junior"/>
    <n v="8"/>
    <n v="1715000"/>
    <n v="1650000"/>
    <n v="13720000"/>
    <n v="738828"/>
    <s v="Muy Bajo"/>
    <n v="0.43099999999999999"/>
    <s v="Poco Equitativa"/>
    <n v="848000"/>
    <n v="4"/>
    <n v="0"/>
    <n v="0"/>
  </r>
  <r>
    <n v="10448"/>
    <s v="19996928-5"/>
    <s v="Gabriel Esteban Fuentes Barahona"/>
    <s v="M"/>
    <x v="39"/>
    <n v="418"/>
    <s v="Desarrollo Sabores General"/>
    <s v="CARLOS CRAMER PRODUCTOS AROMÁTICOS S.A. C.I."/>
    <x v="3"/>
    <s v="Jefatura"/>
    <s v="Operativa"/>
    <s v="2001"/>
    <n v="26.7"/>
    <s v="25-34"/>
    <n v="0.2"/>
    <s v="Menos de 1 año"/>
    <n v="0.1"/>
    <n v="922000"/>
    <b v="0"/>
    <s v="María Francisca Ulloa Valdés"/>
    <s v="Junior"/>
    <n v="21"/>
    <n v="1745714"/>
    <n v="1260000"/>
    <n v="36660000"/>
    <n v="1168327"/>
    <s v="Muy Bajo"/>
    <n v="0.66900000000000004"/>
    <s v="Inequitativa"/>
    <n v="922000"/>
    <n v="5"/>
    <n v="0"/>
    <n v="0"/>
  </r>
  <r>
    <n v="4798"/>
    <s v="17706779-2"/>
    <s v="Mauricio Leandro Droguett Briones"/>
    <s v="M"/>
    <x v="97"/>
    <n v="434"/>
    <s v="Desarrollo Fragancias"/>
    <s v="Sabores Y Fragancias.Cl Comercial Ltda."/>
    <x v="2"/>
    <s v="Jefatura"/>
    <s v="Operativa"/>
    <s v="3001"/>
    <n v="34.5"/>
    <s v="25-34"/>
    <n v="3.5"/>
    <s v="3-5 años"/>
    <n v="0.3"/>
    <n v="1680000"/>
    <b v="0"/>
    <s v="Susana Marcela Varela Gonzalez"/>
    <s v="Intermedio"/>
    <n v="2"/>
    <n v="1167500"/>
    <n v="1167500"/>
    <n v="2335000"/>
    <n v="724784"/>
    <s v="Muy Alto"/>
    <n v="0.621"/>
    <s v="Inequitativa"/>
    <n v="1680000"/>
    <n v="7"/>
    <n v="0"/>
    <n v="0"/>
  </r>
  <r>
    <n v="10739"/>
    <s v="18540146-4"/>
    <s v="Javier Ignacio Chavarría Catalán"/>
    <s v="M"/>
    <x v="4"/>
    <n v="458"/>
    <s v="Control De Calidad"/>
    <s v="CARLOS CRAMER PRODUCTOS AROMÁTICOS S.A. C.I."/>
    <x v="0"/>
    <s v="Jefatura"/>
    <s v="Operativa"/>
    <s v="6101"/>
    <n v="32"/>
    <s v="25-34"/>
    <n v="0.1"/>
    <s v="Menos de 1 año"/>
    <n v="0"/>
    <n v="772000"/>
    <b v="0"/>
    <s v="Valeska Josefina Serrano Quezada"/>
    <s v="Junior"/>
    <n v="23"/>
    <n v="1033826"/>
    <n v="772000"/>
    <n v="23778000"/>
    <n v="661324"/>
    <s v="Muy Bajo"/>
    <n v="0.64"/>
    <s v="Inequitativa"/>
    <n v="772000"/>
    <n v="4"/>
    <n v="0"/>
    <n v="0"/>
  </r>
  <r>
    <n v="4479"/>
    <s v="17905156-7"/>
    <s v="Nelida Del Carmen Figueroa Olguin"/>
    <s v="F"/>
    <x v="9"/>
    <n v="438"/>
    <s v="Ventas Fragancias"/>
    <s v="Sabores Y Fragancias.Cl Comercial Ltda."/>
    <x v="2"/>
    <s v="Jefatura"/>
    <s v="Operativa"/>
    <s v="3002"/>
    <n v="34.299999999999997"/>
    <s v="25-34"/>
    <n v="8.4"/>
    <s v="5-10 años"/>
    <n v="0.3"/>
    <n v="2380000"/>
    <b v="0"/>
    <s v="Susana Marcela Varela Gonzalez"/>
    <s v="Senior"/>
    <n v="6"/>
    <n v="2256500"/>
    <n v="1837000"/>
    <n v="13539000"/>
    <n v="1740353"/>
    <s v="Alto"/>
    <n v="0.77100000000000002"/>
    <s v="Inequitativa"/>
    <n v="2380000"/>
    <n v="7"/>
    <n v="0"/>
    <n v="0"/>
  </r>
  <r>
    <n v="8664"/>
    <s v="20053937-0"/>
    <s v="Daniel Nicolas Moreno Araneda"/>
    <s v="M"/>
    <x v="24"/>
    <n v="474"/>
    <s v="Despacho"/>
    <s v="CARLOS CRAMER PRODUCTOS AROMÁTICOS S.A. C.I."/>
    <x v="0"/>
    <s v="Jefatura"/>
    <s v="Operativa"/>
    <s v="6204"/>
    <n v="26.5"/>
    <s v="25-34"/>
    <n v="0.8"/>
    <s v="Menos de 1 año"/>
    <n v="0.3"/>
    <n v="570000"/>
    <b v="0"/>
    <s v="Juan Carlos Barrales Arias"/>
    <s v="Junior"/>
    <n v="23"/>
    <n v="742609"/>
    <n v="600000"/>
    <n v="17080000"/>
    <n v="292271"/>
    <s v="Muy Bajo"/>
    <n v="0.39400000000000002"/>
    <s v="Poco Equitativa"/>
    <n v="570000"/>
    <n v="2"/>
    <n v="0"/>
    <n v="0"/>
  </r>
  <r>
    <n v="4922"/>
    <s v="20637527-2"/>
    <s v="Barbara Abigail Osorio Soto"/>
    <s v="F"/>
    <x v="75"/>
    <n v="438"/>
    <s v="Ventas Fragancias"/>
    <s v="Sabores Y Fragancias.Cl Comercial Ltda."/>
    <x v="2"/>
    <s v="Jefatura"/>
    <s v="Operativa"/>
    <s v="3002"/>
    <n v="24.1"/>
    <s v="18-24"/>
    <n v="2.6"/>
    <s v="1-3 años"/>
    <n v="0.3"/>
    <n v="825000"/>
    <b v="0"/>
    <s v="Susana Marcela Varela Gonzalez"/>
    <s v="Intermedio"/>
    <n v="6"/>
    <n v="2256500"/>
    <n v="1837000"/>
    <n v="13539000"/>
    <n v="1740353"/>
    <s v="Muy Bajo"/>
    <n v="0.77100000000000002"/>
    <s v="Inequitativa"/>
    <n v="825000"/>
    <n v="5"/>
    <n v="0"/>
    <n v="0"/>
  </r>
  <r>
    <n v="4478"/>
    <s v="17904387-4"/>
    <s v="Jocelyn Ninoska Peña Delgado"/>
    <s v="F"/>
    <x v="91"/>
    <n v="420"/>
    <s v="Desarrollo Sabores"/>
    <s v="Sabores Y Fragancias.Cl Comercial Ltda."/>
    <x v="3"/>
    <s v="Jefatura"/>
    <s v="Operativa"/>
    <s v="2001"/>
    <n v="34.5"/>
    <s v="25-34"/>
    <n v="7.8"/>
    <s v="5-10 años"/>
    <n v="0.3"/>
    <n v="1592000"/>
    <b v="0"/>
    <s v="Maria Francisca Trujillo Quintanilla"/>
    <s v="Senior"/>
    <n v="4"/>
    <n v="1593000"/>
    <n v="1208500"/>
    <n v="6372000"/>
    <n v="1208790"/>
    <s v="Promedio"/>
    <n v="0.75900000000000001"/>
    <s v="Inequitativa"/>
    <n v="1592000"/>
    <n v="6"/>
    <n v="0"/>
    <n v="0"/>
  </r>
  <r>
    <n v="11102"/>
    <s v="20573842-8"/>
    <s v="Benjamín Sebastián Gacitúa Godoy"/>
    <s v="M"/>
    <x v="154"/>
    <n v="489"/>
    <s v="Recursos Humanos"/>
    <s v="CARLOS CRAMER PRODUCTOS AROMÁTICOS S.A. C.I."/>
    <x v="1"/>
    <s v="Jefatura"/>
    <s v="Operativa"/>
    <s v="7202"/>
    <n v="24.8"/>
    <s v="18-24"/>
    <n v="0"/>
    <s v="Menos de 1 año"/>
    <n v="0"/>
    <n v="849000"/>
    <b v="0"/>
    <s v="Claudia Cisternas Flores"/>
    <s v="Junior"/>
    <n v="9"/>
    <n v="1954889"/>
    <n v="1600000"/>
    <n v="17594000"/>
    <n v="966153"/>
    <s v="Muy Bajo"/>
    <n v="0.49399999999999999"/>
    <s v="Poco Equitativa"/>
    <n v="849000"/>
    <n v="4"/>
    <n v="0"/>
    <n v="0"/>
  </r>
  <r>
    <n v="4914"/>
    <s v="16409707-2"/>
    <s v="Crisch Rachel Rebolledo Cariz"/>
    <s v="F"/>
    <x v="3"/>
    <n v="420"/>
    <s v="Desarrollo Sabores"/>
    <s v="Sabores Y Fragancias.Cl Comercial Ltda."/>
    <x v="3"/>
    <s v="Jefatura"/>
    <s v="Operativa"/>
    <s v="2001"/>
    <n v="38.9"/>
    <s v="35-44"/>
    <n v="2.7"/>
    <s v="1-3 años"/>
    <n v="0.3"/>
    <n v="825000"/>
    <b v="0"/>
    <s v="Maria Francisca Trujillo Quintanilla"/>
    <s v="Intermedio"/>
    <n v="4"/>
    <n v="1593000"/>
    <n v="1208500"/>
    <n v="6372000"/>
    <n v="1208790"/>
    <s v="Muy Bajo"/>
    <n v="0.75900000000000001"/>
    <s v="Inequitativa"/>
    <n v="825000"/>
    <n v="4"/>
    <n v="0"/>
    <n v="0"/>
  </r>
  <r>
    <n v="4698"/>
    <s v="17665244-6"/>
    <s v="David Gabriel Espinoza Bustos"/>
    <s v="M"/>
    <x v="9"/>
    <n v="438"/>
    <s v="Ventas Fragancias"/>
    <s v="Sabores Y Fragancias.Cl Comercial Ltda."/>
    <x v="2"/>
    <s v="Jefatura"/>
    <s v="Operativa"/>
    <s v="3002"/>
    <n v="34.5"/>
    <s v="25-34"/>
    <n v="7.5"/>
    <s v="5-10 años"/>
    <n v="0.3"/>
    <n v="2079000"/>
    <b v="0"/>
    <s v="Susana Marcela Varela Gonzalez"/>
    <s v="Senior"/>
    <n v="6"/>
    <n v="2256500"/>
    <n v="1837000"/>
    <n v="13539000"/>
    <n v="1740353"/>
    <s v="Bajo"/>
    <n v="0.77100000000000002"/>
    <s v="Inequitativa"/>
    <n v="2079000"/>
    <n v="7"/>
    <n v="0"/>
    <n v="0"/>
  </r>
  <r>
    <n v="9124"/>
    <s v="20123147-7"/>
    <s v="Kevin Andrés Vásquez Acevedo"/>
    <s v="M"/>
    <x v="24"/>
    <n v="474"/>
    <s v="Despacho"/>
    <s v="CARLOS CRAMER PRODUCTOS AROMÁTICOS S.A. C.I."/>
    <x v="0"/>
    <s v="Jefatura"/>
    <s v="Operativa"/>
    <s v="6204"/>
    <n v="26"/>
    <s v="25-34"/>
    <n v="0.6"/>
    <s v="Menos de 1 año"/>
    <n v="0.1"/>
    <n v="570000"/>
    <b v="0"/>
    <s v="Juan Carlos Barrales Arias"/>
    <s v="Junior"/>
    <n v="23"/>
    <n v="742609"/>
    <n v="600000"/>
    <n v="17080000"/>
    <n v="292271"/>
    <s v="Muy Bajo"/>
    <n v="0.39400000000000002"/>
    <s v="Poco Equitativa"/>
    <n v="570000"/>
    <n v="2"/>
    <n v="0"/>
    <n v="0"/>
  </r>
  <r>
    <n v="8924"/>
    <s v="12085795-9"/>
    <s v="Héctor Joaquín Fuentes Carvajal"/>
    <s v="M"/>
    <x v="0"/>
    <n v="456"/>
    <s v="Planta Mezclado 2"/>
    <s v="CARLOS CRAMER PRODUCTOS AROMÁTICOS S.A. C.I."/>
    <x v="0"/>
    <s v="Jefatura"/>
    <s v="Operativa"/>
    <s v="6013"/>
    <n v="56.6"/>
    <s v="55-64"/>
    <n v="0.7"/>
    <s v="Menos de 1 año"/>
    <n v="0.3"/>
    <n v="570000"/>
    <b v="0"/>
    <s v="Jairo Jose Melo Bustos"/>
    <s v="Junior"/>
    <n v="15"/>
    <n v="803000"/>
    <n v="780000"/>
    <n v="12045000"/>
    <n v="214158"/>
    <s v="Muy Bajo"/>
    <n v="0.26700000000000002"/>
    <s v="Moderada"/>
    <n v="570000"/>
    <n v="2"/>
    <n v="0"/>
    <n v="0"/>
  </r>
  <r>
    <n v="4177"/>
    <s v="9491159-1"/>
    <s v="Juan Ramon Suarez Hernandez"/>
    <s v="M"/>
    <x v="0"/>
    <n v="450"/>
    <s v="Fabricación Y Envasado Mezclas Polvos"/>
    <s v="CARLOS CRAMER PRODUCTOS AROMÁTICOS S.A. C.I."/>
    <x v="0"/>
    <s v="Jefatura"/>
    <s v="Operativa"/>
    <s v="6005"/>
    <n v="62.2"/>
    <s v="55-64"/>
    <n v="8.6999999999999993"/>
    <s v="5-10 años"/>
    <n v="0.3"/>
    <n v="540000"/>
    <b v="0"/>
    <s v="Manuel Alejandro Gamboa Ramirez"/>
    <s v="Senior"/>
    <n v="46"/>
    <n v="695717"/>
    <n v="630000"/>
    <n v="32003000"/>
    <n v="202644"/>
    <s v="Muy Bajo"/>
    <n v="0.29099999999999998"/>
    <s v="Moderada"/>
    <n v="540000"/>
    <n v="1"/>
    <n v="0"/>
    <n v="0"/>
  </r>
  <r>
    <n v="7475"/>
    <s v="19034384-7"/>
    <s v="Sebastián Antonio Pozas Pozas"/>
    <s v="M"/>
    <x v="155"/>
    <n v="423"/>
    <s v="Desarrollo Sabores Salados"/>
    <s v="CARLOS CRAMER PRODUCTOS AROMÁTICOS S.A. C.I."/>
    <x v="3"/>
    <s v="Jefatura"/>
    <s v="Operativa"/>
    <s v="2004"/>
    <n v="30.3"/>
    <s v="25-34"/>
    <n v="1.3"/>
    <s v="1-3 años"/>
    <n v="0.3"/>
    <n v="1500000"/>
    <b v="1"/>
    <s v="Maria Soledad Yaryes Vergara"/>
    <s v="Jefatura"/>
    <n v="17"/>
    <n v="1593941"/>
    <n v="945000"/>
    <n v="27097000"/>
    <n v="1495711"/>
    <s v="Bajo"/>
    <n v="0.93799999999999994"/>
    <s v="Inequitativa"/>
    <n v="1500000"/>
    <n v="6"/>
    <n v="0"/>
    <n v="0"/>
  </r>
  <r>
    <n v="4436"/>
    <s v="17245468-2"/>
    <s v="Daniela Paz Roa Osses"/>
    <s v="F"/>
    <x v="91"/>
    <n v="423"/>
    <s v="Desarrollo Sabores Salados"/>
    <s v="CARLOS CRAMER PRODUCTOS AROMÁTICOS S.A. C.I."/>
    <x v="3"/>
    <s v="Jefatura"/>
    <s v="Operativa"/>
    <s v="2004"/>
    <n v="35.700000000000003"/>
    <s v="35-44"/>
    <n v="7.2"/>
    <s v="5-10 años"/>
    <n v="0.3"/>
    <n v="945000"/>
    <b v="0"/>
    <s v="Maria Soledad Yaryes Vergara"/>
    <s v="Senior"/>
    <n v="17"/>
    <n v="1593941"/>
    <n v="945000"/>
    <n v="27097000"/>
    <n v="1495711"/>
    <s v="Muy Bajo"/>
    <n v="0.93799999999999994"/>
    <s v="Inequitativa"/>
    <n v="945000"/>
    <n v="5"/>
    <n v="0"/>
    <n v="0"/>
  </r>
  <r>
    <n v="4287"/>
    <s v="13599425-1"/>
    <s v="Maritza Del Carmen Romero Barros"/>
    <s v="F"/>
    <x v="156"/>
    <n v="423"/>
    <s v="Desarrollo Sabores Salados"/>
    <s v="CARLOS CRAMER PRODUCTOS AROMÁTICOS S.A. C.I."/>
    <x v="3"/>
    <s v="Jefatura"/>
    <s v="Operativa"/>
    <s v="2004"/>
    <n v="46.4"/>
    <s v="45-54"/>
    <n v="19.8"/>
    <s v="Más de 10 años"/>
    <n v="0.3"/>
    <n v="2800000"/>
    <b v="1"/>
    <s v="Maria Soledad Yaryes Vergara"/>
    <s v="Jefatura"/>
    <n v="17"/>
    <n v="1593941"/>
    <n v="945000"/>
    <n v="27097000"/>
    <n v="1495711"/>
    <s v="Muy Alto"/>
    <n v="0.93799999999999994"/>
    <s v="Inequitativa"/>
    <n v="2800000"/>
    <n v="8"/>
    <n v="0"/>
    <n v="0"/>
  </r>
  <r>
    <n v="4845"/>
    <s v="25642446-0"/>
    <s v="Santiago Tomás Soto Castro"/>
    <s v="M"/>
    <x v="3"/>
    <n v="423"/>
    <s v="Desarrollo Sabores Salados"/>
    <s v="CARLOS CRAMER PRODUCTOS AROMÁTICOS S.A. C.I."/>
    <x v="3"/>
    <s v="Jefatura"/>
    <s v="Operativa"/>
    <s v="2004"/>
    <n v="22.5"/>
    <s v="18-24"/>
    <n v="3.1"/>
    <s v="3-5 años"/>
    <n v="0.1"/>
    <n v="720000"/>
    <b v="0"/>
    <s v="Fernando Ignacio Magaña Cancino"/>
    <s v="Intermedio"/>
    <n v="17"/>
    <n v="1593941"/>
    <n v="945000"/>
    <n v="27097000"/>
    <n v="1495711"/>
    <s v="Muy Bajo"/>
    <n v="0.93799999999999994"/>
    <s v="Inequitativa"/>
    <n v="682000"/>
    <n v="4"/>
    <n v="0"/>
    <n v="0"/>
  </r>
  <r>
    <n v="4329"/>
    <s v="15385147-6"/>
    <s v="Alejandra Raquel Mora Solis"/>
    <s v="F"/>
    <x v="157"/>
    <n v="469"/>
    <s v="Regulaciones Control Calidad"/>
    <s v="CARLOS CRAMER PRODUCTOS AROMÁTICOS S.A. C.I."/>
    <x v="0"/>
    <s v="Jefatura"/>
    <s v="Operativa"/>
    <s v="6111"/>
    <n v="42.3"/>
    <s v="35-44"/>
    <n v="5.3"/>
    <s v="5-10 años"/>
    <n v="0.3"/>
    <n v="2200000"/>
    <b v="0"/>
    <s v="Vanessa Constanza Valdes Azua"/>
    <s v="Senior"/>
    <n v="5"/>
    <n v="1792600"/>
    <n v="1608000"/>
    <n v="8963000"/>
    <n v="945068"/>
    <s v="Muy Alto"/>
    <n v="0.52700000000000002"/>
    <s v="Inequitativa"/>
    <n v="2200000"/>
    <n v="7"/>
    <n v="0"/>
    <n v="0"/>
  </r>
  <r>
    <n v="4930"/>
    <s v="18339545-9"/>
    <s v="Fernando Ariel Riquelme Rodriguez"/>
    <s v="M"/>
    <x v="157"/>
    <n v="469"/>
    <s v="Regulaciones Control Calidad"/>
    <s v="CARLOS CRAMER PRODUCTOS AROMÁTICOS S.A. C.I."/>
    <x v="0"/>
    <s v="Jefatura"/>
    <s v="Operativa"/>
    <s v="6111"/>
    <n v="33.5"/>
    <s v="25-34"/>
    <n v="2.6"/>
    <s v="1-3 años"/>
    <n v="0.3"/>
    <n v="1155000"/>
    <b v="0"/>
    <s v="Vanessa Constanza Valdes Azua"/>
    <s v="Intermedio"/>
    <n v="5"/>
    <n v="1792600"/>
    <n v="1608000"/>
    <n v="8963000"/>
    <n v="945068"/>
    <s v="Muy Bajo"/>
    <n v="0.52700000000000002"/>
    <s v="Inequitativa"/>
    <n v="1155000"/>
    <n v="6"/>
    <n v="0"/>
    <n v="0"/>
  </r>
  <r>
    <n v="10244"/>
    <s v="18000042-9"/>
    <s v="Matías Alejandro Sepúlveda Navarro"/>
    <s v="M"/>
    <x v="157"/>
    <n v="469"/>
    <s v="Regulaciones Control Calidad"/>
    <s v="CARLOS CRAMER PRODUCTOS AROMÁTICOS S.A. C.I."/>
    <x v="0"/>
    <s v="Jefatura"/>
    <s v="Operativa"/>
    <s v="6111"/>
    <n v="33.799999999999997"/>
    <s v="25-34"/>
    <n v="0.2"/>
    <s v="Menos de 1 año"/>
    <n v="0.1"/>
    <n v="1608000"/>
    <b v="0"/>
    <s v="Vanessa Constanza Valdes Azua"/>
    <s v="Junior"/>
    <n v="5"/>
    <n v="1792600"/>
    <n v="1608000"/>
    <n v="8963000"/>
    <n v="945068"/>
    <s v="Bajo"/>
    <n v="0.52700000000000002"/>
    <s v="Inequitativa"/>
    <n v="1608000"/>
    <n v="7"/>
    <n v="0"/>
    <n v="0"/>
  </r>
  <r>
    <n v="5196"/>
    <s v="19917580-7"/>
    <s v="Aranza Andrea Torres Quezada"/>
    <s v="F"/>
    <x v="158"/>
    <n v="469"/>
    <s v="Regulaciones Control Calidad"/>
    <s v="CARLOS CRAMER PRODUCTOS AROMÁTICOS S.A. C.I."/>
    <x v="0"/>
    <s v="Jefatura"/>
    <s v="Operativa"/>
    <s v="6111"/>
    <n v="27.1"/>
    <s v="25-34"/>
    <n v="2.5"/>
    <s v="1-3 años"/>
    <n v="0.1"/>
    <n v="800000"/>
    <b v="0"/>
    <s v="Vanessa Constanza Valdes Azua"/>
    <s v="Intermedio"/>
    <n v="5"/>
    <n v="1792600"/>
    <n v="1608000"/>
    <n v="8963000"/>
    <n v="945068"/>
    <s v="Muy Bajo"/>
    <n v="0.52700000000000002"/>
    <s v="Inequitativa"/>
    <n v="651000"/>
    <n v="4"/>
    <n v="0"/>
    <n v="0"/>
  </r>
  <r>
    <n v="8926"/>
    <s v="18835448-3"/>
    <s v="Camila Andrea Orellana Parra"/>
    <s v="F"/>
    <x v="159"/>
    <n v="482"/>
    <s v="Control De Gestión"/>
    <s v="CARLOS CRAMER PRODUCTOS AROMÁTICOS S.A. C.I."/>
    <x v="1"/>
    <s v="Jefatura"/>
    <s v="Operativa"/>
    <s v="7004"/>
    <n v="31.1"/>
    <s v="25-34"/>
    <n v="0.7"/>
    <s v="Menos de 1 año"/>
    <n v="0.3"/>
    <n v="1995000"/>
    <b v="0"/>
    <s v="Deborah Carolina Moses Castro"/>
    <s v="Junior"/>
    <n v="9"/>
    <n v="2760333"/>
    <n v="2000000"/>
    <n v="24843000"/>
    <n v="1590524"/>
    <s v="Muy Bajo"/>
    <n v="0.57599999999999996"/>
    <s v="Inequitativa"/>
    <n v="1995000"/>
    <n v="7"/>
    <n v="0"/>
    <n v="0"/>
  </r>
  <r>
    <n v="4364"/>
    <s v="16068854-8"/>
    <s v="Rosa Lissette Valdebenito Tapia"/>
    <s v="F"/>
    <x v="160"/>
    <n v="482"/>
    <s v="Control De Gestión"/>
    <s v="CARLOS CRAMER PRODUCTOS AROMÁTICOS S.A. C.I."/>
    <x v="1"/>
    <s v="Jefatura"/>
    <s v="Operativa"/>
    <s v="7004"/>
    <n v="40.299999999999997"/>
    <s v="35-44"/>
    <n v="16.8"/>
    <s v="Más de 10 años"/>
    <n v="0.3"/>
    <n v="3500000"/>
    <b v="0"/>
    <s v="Deborah Carolina Moses Castro"/>
    <s v="Senior"/>
    <n v="9"/>
    <n v="2760333"/>
    <n v="2000000"/>
    <n v="24843000"/>
    <n v="1590524"/>
    <s v="Muy Alto"/>
    <n v="0.57599999999999996"/>
    <s v="Inequitativa"/>
    <n v="3500000"/>
    <n v="9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8">
  <r>
    <n v="4232"/>
    <n v="4232"/>
    <s v="12.357.791-4"/>
    <s v="Cristian Transito Abarca Garrido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52.4"/>
    <s v="45-54"/>
    <n v="5.5"/>
    <s v="5-10 años"/>
    <n v="0.3"/>
    <s v="Indefinido"/>
    <n v="41"/>
    <n v="730000"/>
    <b v="0"/>
    <s v="Manuel Alejandro Gamboa Ramirez"/>
    <s v="Senior"/>
    <n v="4678"/>
    <m/>
    <s v="11.524.484-1"/>
    <n v="47"/>
    <n v="692617"/>
    <n v="630000"/>
    <n v="32553000"/>
    <n v="201553"/>
    <s v="Alto"/>
    <n v="0.29099999999999998"/>
    <s v="Moderada"/>
    <n v="3"/>
    <n v="21900"/>
    <n v="751900"/>
    <s v="[List]"/>
  </r>
  <r>
    <n v="8250"/>
    <n v="8231"/>
    <s v="12.291.995-1"/>
    <s v="Hugo Enrique Adrian Medel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53.1"/>
    <s v="45-54"/>
    <n v="1"/>
    <s v="1-3 años"/>
    <n v="0.3"/>
    <s v="Indefinido"/>
    <n v="41"/>
    <n v="570000"/>
    <b v="0"/>
    <s v="Manuel Alejandro Gamboa Ramirez"/>
    <s v="Junior"/>
    <n v="4678"/>
    <m/>
    <s v="11.524.484-1"/>
    <n v="47"/>
    <n v="692617"/>
    <n v="630000"/>
    <n v="32553000"/>
    <n v="201553"/>
    <s v="Bajo"/>
    <n v="0.29099999999999998"/>
    <s v="Moderada"/>
    <n v="10"/>
    <n v="57000"/>
    <n v="627000"/>
    <s v="[List]"/>
  </r>
  <r>
    <n v="5149"/>
    <n v="5130"/>
    <s v="15.934.416-9"/>
    <s v="Alexander Araos Deramond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41"/>
    <s v="35-44"/>
    <n v="2.5"/>
    <s v="1-3 años"/>
    <n v="0.3"/>
    <s v="Indefinido"/>
    <n v="41"/>
    <n v="640000"/>
    <b v="0"/>
    <s v="Manuel Alejandro Gamboa Ramirez"/>
    <s v="Intermedio"/>
    <n v="4678"/>
    <m/>
    <s v="11.524.484-1"/>
    <n v="47"/>
    <n v="692617"/>
    <n v="630000"/>
    <n v="32553000"/>
    <n v="201553"/>
    <s v="Bajo"/>
    <n v="0.29099999999999998"/>
    <s v="Moderada"/>
    <n v="5"/>
    <n v="32000"/>
    <n v="672000"/>
    <s v="[List]"/>
  </r>
  <r>
    <n v="5643"/>
    <n v="5624"/>
    <s v="15.954.342-0"/>
    <s v="Cristian Alejandro Araya Amaro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40.6"/>
    <s v="35-44"/>
    <n v="2.1"/>
    <s v="1-3 años"/>
    <n v="0.3"/>
    <s v="Indefinido"/>
    <n v="41"/>
    <n v="600000"/>
    <b v="0"/>
    <s v="Manuel Alejandro Gamboa Ramirez"/>
    <s v="Intermedio"/>
    <n v="4678"/>
    <m/>
    <s v="11.524.484-1"/>
    <n v="47"/>
    <n v="692617"/>
    <n v="630000"/>
    <n v="32553000"/>
    <n v="201553"/>
    <s v="Bajo"/>
    <n v="0.29099999999999998"/>
    <s v="Moderada"/>
    <n v="10"/>
    <n v="60000"/>
    <n v="660000"/>
    <s v="[List]"/>
  </r>
  <r>
    <n v="8450"/>
    <n v="8431"/>
    <s v="17.292.954-0"/>
    <s v="Sergio Manuel Aros Lobos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5.700000000000003"/>
    <s v="35-44"/>
    <n v="0.9"/>
    <s v="Menos de 1 año"/>
    <n v="0.3"/>
    <s v="Indefinido"/>
    <n v="41"/>
    <n v="580000"/>
    <b v="0"/>
    <s v="Manuel Alejandro Gamboa Ramirez"/>
    <s v="Junior"/>
    <n v="4678"/>
    <m/>
    <s v="11.524.484-1"/>
    <n v="47"/>
    <n v="692617"/>
    <n v="630000"/>
    <n v="32553000"/>
    <n v="201553"/>
    <s v="Bajo"/>
    <n v="0.29099999999999998"/>
    <s v="Moderada"/>
    <n v="10"/>
    <n v="58000"/>
    <n v="638000"/>
    <s v="[List]"/>
  </r>
  <r>
    <n v="7029"/>
    <n v="7010"/>
    <s v="18.200.608-4"/>
    <s v="Alfonso Antonio Badilla Olmedo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3.5"/>
    <s v="25-34"/>
    <n v="1.5"/>
    <s v="1-3 años"/>
    <n v="0.3"/>
    <s v="Indefinido"/>
    <n v="41"/>
    <n v="640000"/>
    <b v="0"/>
    <s v="Manuel Alejandro Gamboa Ramirez"/>
    <s v="Junior"/>
    <n v="4678"/>
    <m/>
    <s v="11.524.484-1"/>
    <n v="47"/>
    <n v="692617"/>
    <n v="630000"/>
    <n v="32553000"/>
    <n v="201553"/>
    <s v="Bajo"/>
    <n v="0.29099999999999998"/>
    <s v="Moderada"/>
    <n v="5"/>
    <n v="32000"/>
    <n v="672000"/>
    <s v="[List]"/>
  </r>
  <r>
    <n v="5874"/>
    <n v="5855"/>
    <s v="15.473.198-9"/>
    <s v="Cristian Fernando Barrera Navarrete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43"/>
    <s v="35-44"/>
    <n v="2"/>
    <s v="1-3 años"/>
    <n v="0.3"/>
    <s v="Indefinido"/>
    <n v="41"/>
    <n v="660000"/>
    <b v="0"/>
    <s v="Manuel Alejandro Gamboa Ramirez"/>
    <s v="Intermedio"/>
    <n v="4678"/>
    <m/>
    <s v="11.524.484-1"/>
    <n v="47"/>
    <n v="692617"/>
    <n v="630000"/>
    <n v="32553000"/>
    <n v="201553"/>
    <s v="Promedio"/>
    <n v="0.29099999999999998"/>
    <s v="Moderada"/>
    <n v="3"/>
    <n v="19800"/>
    <n v="679800"/>
    <s v="[List]"/>
  </r>
  <r>
    <n v="6139"/>
    <n v="6120"/>
    <s v="15.923.230-1"/>
    <s v="Eduardo Humberto Briones Araya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40.799999999999997"/>
    <s v="35-44"/>
    <n v="1.9"/>
    <s v="1-3 años"/>
    <n v="0.3"/>
    <s v="Indefinido"/>
    <n v="41"/>
    <n v="630000"/>
    <b v="0"/>
    <s v="Manuel Alejandro Gamboa Ramirez"/>
    <s v="Junior"/>
    <n v="4678"/>
    <m/>
    <s v="11.524.484-1"/>
    <n v="47"/>
    <n v="692617"/>
    <n v="630000"/>
    <n v="32553000"/>
    <n v="201553"/>
    <s v="Bajo"/>
    <n v="0.29099999999999998"/>
    <s v="Moderada"/>
    <n v="5"/>
    <n v="31500"/>
    <n v="661500"/>
    <s v="[List]"/>
  </r>
  <r>
    <n v="10527"/>
    <n v="10475"/>
    <s v="21.305.810-k"/>
    <s v="Angelo Franco Cabrera Concha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22.2"/>
    <s v="18-24"/>
    <n v="0.1"/>
    <s v="Menos de 1 año"/>
    <n v="0.1"/>
    <s v="Fijo"/>
    <n v="41"/>
    <n v="550000"/>
    <b v="0"/>
    <s v="Manuel Alejandro Gamboa Ramirez"/>
    <s v="Junior"/>
    <n v="4678"/>
    <m/>
    <s v="11.524.484-1"/>
    <n v="47"/>
    <n v="692617"/>
    <n v="630000"/>
    <n v="32553000"/>
    <n v="201553"/>
    <s v="Muy Bajo"/>
    <n v="0.29099999999999998"/>
    <s v="Moderada"/>
    <n v="15"/>
    <n v="82500"/>
    <n v="632500"/>
    <s v="[List]"/>
  </r>
  <r>
    <n v="4543"/>
    <n v="4543"/>
    <s v="19.282.911-9"/>
    <s v="Sebastian Alejandro Calquin Hidalgo"/>
    <s v="M"/>
    <x v="1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29.3"/>
    <s v="25-34"/>
    <n v="4.2"/>
    <s v="3-5 años"/>
    <n v="0.1"/>
    <s v="Indefinido"/>
    <n v="41"/>
    <n v="1000000"/>
    <b v="0"/>
    <s v="Manuel Alejandro Gamboa Ramirez"/>
    <s v="Intermedio"/>
    <n v="4678"/>
    <m/>
    <s v="11.524.484-1"/>
    <n v="47"/>
    <n v="692617"/>
    <n v="630000"/>
    <n v="32553000"/>
    <n v="201553"/>
    <s v="Muy Alto"/>
    <n v="0.29099999999999998"/>
    <s v="Moderada"/>
    <n v="0"/>
    <n v="0"/>
    <n v="1000000"/>
    <s v="[List]"/>
  </r>
  <r>
    <n v="8416"/>
    <n v="8397"/>
    <s v="17.259.907-9"/>
    <s v="Juan Rodrigo Campos Llancaleo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6.6"/>
    <s v="35-44"/>
    <n v="0.9"/>
    <s v="Menos de 1 año"/>
    <n v="0.3"/>
    <s v="Indefinido"/>
    <n v="41"/>
    <n v="570000"/>
    <b v="0"/>
    <s v="Manuel Alejandro Gamboa Ramirez"/>
    <s v="Junior"/>
    <n v="4678"/>
    <m/>
    <s v="11.524.484-1"/>
    <n v="47"/>
    <n v="692617"/>
    <n v="630000"/>
    <n v="32553000"/>
    <n v="201553"/>
    <s v="Bajo"/>
    <n v="0.29099999999999998"/>
    <s v="Moderada"/>
    <n v="10"/>
    <n v="57000"/>
    <n v="627000"/>
    <s v="[List]"/>
  </r>
  <r>
    <n v="4932"/>
    <n v="4913"/>
    <s v="19.563.621-4"/>
    <s v="Rafael Antonio Cárcamo Baeza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28.5"/>
    <s v="25-34"/>
    <n v="2.8"/>
    <s v="1-3 años"/>
    <n v="0.3"/>
    <s v="Indefinido"/>
    <n v="41"/>
    <n v="660000"/>
    <b v="0"/>
    <s v="Manuel Alejandro Gamboa Ramirez"/>
    <s v="Intermedio"/>
    <n v="4678"/>
    <m/>
    <s v="11.524.484-1"/>
    <n v="47"/>
    <n v="692617"/>
    <n v="630000"/>
    <n v="32553000"/>
    <n v="201553"/>
    <s v="Promedio"/>
    <n v="0.29099999999999998"/>
    <s v="Moderada"/>
    <n v="3"/>
    <n v="19800"/>
    <n v="679800"/>
    <s v="[List]"/>
  </r>
  <r>
    <n v="8679"/>
    <n v="8660"/>
    <s v="27.826.271-5"/>
    <s v="Antony Eliecer Carrasco Hurtado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2.5"/>
    <s v="25-34"/>
    <n v="0.8"/>
    <s v="Menos de 1 año"/>
    <n v="0.1"/>
    <s v="Indefinido"/>
    <n v="41"/>
    <n v="630000"/>
    <b v="0"/>
    <s v="Manuel Alejandro Gamboa Ramirez"/>
    <s v="Junior"/>
    <n v="4678"/>
    <m/>
    <s v="11.524.484-1"/>
    <n v="47"/>
    <n v="692617"/>
    <n v="630000"/>
    <n v="32553000"/>
    <n v="201553"/>
    <s v="Bajo"/>
    <n v="0.29099999999999998"/>
    <s v="Moderada"/>
    <n v="5"/>
    <n v="31500"/>
    <n v="661500"/>
    <s v="[List]"/>
  </r>
  <r>
    <n v="8745"/>
    <n v="8726"/>
    <s v="19.818.948-0"/>
    <s v="Ignacio Nicolas Cordova Pavez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27.7"/>
    <s v="25-34"/>
    <n v="0.8"/>
    <s v="Menos de 1 año"/>
    <n v="0.3"/>
    <s v="Indefinido"/>
    <n v="41"/>
    <n v="600000"/>
    <b v="0"/>
    <s v="Manuel Alejandro Gamboa Ramirez"/>
    <s v="Junior"/>
    <n v="4678"/>
    <m/>
    <s v="11.524.484-1"/>
    <n v="47"/>
    <n v="692617"/>
    <n v="630000"/>
    <n v="32553000"/>
    <n v="201553"/>
    <s v="Bajo"/>
    <n v="0.29099999999999998"/>
    <s v="Moderada"/>
    <n v="10"/>
    <n v="60000"/>
    <n v="660000"/>
    <s v="[List]"/>
  </r>
  <r>
    <n v="4653"/>
    <n v="4653"/>
    <s v="18.053.915-8"/>
    <s v="Roger Jesus Diaz Jorquera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3.200000000000003"/>
    <s v="25-34"/>
    <n v="7.3"/>
    <s v="5-10 años"/>
    <n v="0.3"/>
    <s v="Indefinido"/>
    <n v="41"/>
    <n v="740000"/>
    <b v="0"/>
    <s v="Manuel Alejandro Gamboa Ramirez"/>
    <s v="Senior"/>
    <n v="4678"/>
    <m/>
    <s v="11.524.484-1"/>
    <n v="47"/>
    <n v="692617"/>
    <n v="630000"/>
    <n v="32553000"/>
    <n v="201553"/>
    <s v="Alto"/>
    <n v="0.29099999999999998"/>
    <s v="Moderada"/>
    <n v="3"/>
    <n v="22200"/>
    <n v="762200"/>
    <s v="[List]"/>
  </r>
  <r>
    <n v="8251"/>
    <n v="8232"/>
    <s v="21.441.722-7"/>
    <s v="Cristian Alberto Fornari Sanchez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8.6"/>
    <s v="35-44"/>
    <n v="1"/>
    <s v="1-3 años"/>
    <n v="0.1"/>
    <s v="Indefinido"/>
    <n v="41"/>
    <n v="630000"/>
    <b v="0"/>
    <s v="Manuel Alejandro Gamboa Ramirez"/>
    <s v="Junior"/>
    <n v="4678"/>
    <m/>
    <s v="11.524.484-1"/>
    <n v="47"/>
    <n v="692617"/>
    <n v="630000"/>
    <n v="32553000"/>
    <n v="201553"/>
    <s v="Bajo"/>
    <n v="0.29099999999999998"/>
    <s v="Moderada"/>
    <n v="5"/>
    <n v="31500"/>
    <n v="661500"/>
    <s v="[List]"/>
  </r>
  <r>
    <n v="4191"/>
    <n v="4191"/>
    <s v="10.470.220-1"/>
    <s v="Francisco Segundo Gomez Moreno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59.7"/>
    <s v="55-64"/>
    <n v="9.4"/>
    <s v="5-10 años"/>
    <n v="0.3"/>
    <s v="Indefinido"/>
    <n v="41"/>
    <n v="985000"/>
    <b v="0"/>
    <s v="Manuel Alejandro Gamboa Ramirez"/>
    <s v="Senior"/>
    <n v="4678"/>
    <m/>
    <s v="11.524.484-1"/>
    <n v="47"/>
    <n v="692617"/>
    <n v="630000"/>
    <n v="32553000"/>
    <n v="201553"/>
    <s v="Muy Alto"/>
    <n v="0.29099999999999998"/>
    <s v="Moderada"/>
    <n v="0"/>
    <n v="0"/>
    <n v="985000"/>
    <s v="[List]"/>
  </r>
  <r>
    <n v="10627"/>
    <n v="10575"/>
    <s v="18.200.713-7"/>
    <s v="Víctor Manuel González Díaz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2.5"/>
    <s v="25-34"/>
    <n v="0.1"/>
    <s v="Menos de 1 año"/>
    <n v="0"/>
    <s v="Fijo"/>
    <n v="41"/>
    <n v="550000"/>
    <b v="0"/>
    <s v="Manuel Alejandro Gamboa Ramirez"/>
    <s v="Junior"/>
    <n v="4678"/>
    <m/>
    <s v="11.524.484-1"/>
    <n v="47"/>
    <n v="692617"/>
    <n v="630000"/>
    <n v="32553000"/>
    <n v="201553"/>
    <s v="Muy Bajo"/>
    <n v="0.29099999999999998"/>
    <s v="Moderada"/>
    <n v="15"/>
    <n v="82500"/>
    <n v="632500"/>
    <s v="[List]"/>
  </r>
  <r>
    <n v="7821"/>
    <n v="7802"/>
    <s v="17.049.574-8"/>
    <s v="Patricio Andrés Gutiérrez Pérez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6.799999999999997"/>
    <s v="35-44"/>
    <n v="1.2"/>
    <s v="1-3 años"/>
    <n v="0.3"/>
    <s v="Indefinido"/>
    <n v="41"/>
    <n v="580000"/>
    <b v="0"/>
    <s v="Manuel Alejandro Gamboa Ramirez"/>
    <s v="Junior"/>
    <n v="4678"/>
    <m/>
    <s v="11.524.484-1"/>
    <n v="47"/>
    <n v="692617"/>
    <n v="630000"/>
    <n v="32553000"/>
    <n v="201553"/>
    <s v="Bajo"/>
    <n v="0.29099999999999998"/>
    <s v="Moderada"/>
    <n v="10"/>
    <n v="58000"/>
    <n v="638000"/>
    <s v="[List]"/>
  </r>
  <r>
    <n v="4946"/>
    <n v="4927"/>
    <s v="16.932.271-6"/>
    <s v="Angelo Andrés Henríquez Gallardo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7"/>
    <s v="35-44"/>
    <n v="2.6"/>
    <s v="1-3 años"/>
    <n v="0.3"/>
    <s v="Indefinido"/>
    <n v="41"/>
    <n v="670000"/>
    <b v="0"/>
    <s v="Manuel Alejandro Gamboa Ramirez"/>
    <s v="Intermedio"/>
    <n v="4678"/>
    <m/>
    <s v="11.524.484-1"/>
    <n v="47"/>
    <n v="692617"/>
    <n v="630000"/>
    <n v="32553000"/>
    <n v="201553"/>
    <s v="Promedio"/>
    <n v="0.29099999999999998"/>
    <s v="Moderada"/>
    <n v="3"/>
    <n v="20100"/>
    <n v="690100"/>
    <s v="[List]"/>
  </r>
  <r>
    <n v="11287"/>
    <n v="11235"/>
    <s v="12.469.381-0"/>
    <s v="Cristián Ignacio Hernández Ojeda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52.2"/>
    <s v="45-54"/>
    <n v="0"/>
    <s v="Menos de 1 año"/>
    <n v="0"/>
    <s v="Fijo"/>
    <n v="41"/>
    <n v="550000"/>
    <b v="0"/>
    <s v="Manuel Alejandro Gamboa Ramirez"/>
    <s v="Junior"/>
    <n v="4678"/>
    <m/>
    <s v="11.524.484-1"/>
    <n v="47"/>
    <n v="692617"/>
    <n v="630000"/>
    <n v="32553000"/>
    <n v="201553"/>
    <s v="Muy Bajo"/>
    <n v="0.29099999999999998"/>
    <s v="Moderada"/>
    <n v="15"/>
    <n v="82500"/>
    <n v="632500"/>
    <s v="[List]"/>
  </r>
  <r>
    <n v="4358"/>
    <n v="4358"/>
    <s v="15.894.057-4"/>
    <s v="Alexis Alejandro Herrera Reyes"/>
    <s v="M"/>
    <x v="1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40.5"/>
    <s v="35-44"/>
    <n v="15.9"/>
    <s v="Más de 10 años"/>
    <n v="0.3"/>
    <s v="Indefinido"/>
    <n v="41"/>
    <n v="1600000"/>
    <b v="0"/>
    <s v="Manuel Alejandro Gamboa Ramirez"/>
    <s v="Senior"/>
    <n v="4678"/>
    <m/>
    <s v="11.524.484-1"/>
    <n v="47"/>
    <n v="692617"/>
    <n v="630000"/>
    <n v="32553000"/>
    <n v="201553"/>
    <s v="Muy Alto"/>
    <n v="0.29099999999999998"/>
    <s v="Moderada"/>
    <n v="0"/>
    <n v="0"/>
    <n v="1600000"/>
    <s v="[List]"/>
  </r>
  <r>
    <n v="4309"/>
    <n v="4309"/>
    <s v="14.245.109-3"/>
    <s v="Jose Pascual Huenten Llancaleo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52.2"/>
    <s v="45-54"/>
    <n v="6.9"/>
    <s v="5-10 años"/>
    <n v="0.3"/>
    <s v="Indefinido"/>
    <n v="41"/>
    <n v="740000"/>
    <b v="0"/>
    <s v="Manuel Alejandro Gamboa Ramirez"/>
    <s v="Senior"/>
    <n v="4678"/>
    <m/>
    <s v="11.524.484-1"/>
    <n v="47"/>
    <n v="692617"/>
    <n v="630000"/>
    <n v="32553000"/>
    <n v="201553"/>
    <s v="Alto"/>
    <n v="0.29099999999999998"/>
    <s v="Moderada"/>
    <n v="3"/>
    <n v="22200"/>
    <n v="762200"/>
    <s v="[List]"/>
  </r>
  <r>
    <n v="10296"/>
    <n v="10277"/>
    <s v="15.930.231-8"/>
    <s v="Claudio Esteban Lisboa Mondaca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9.4"/>
    <s v="35-44"/>
    <n v="0.2"/>
    <s v="Menos de 1 año"/>
    <n v="0.1"/>
    <s v="Fijo"/>
    <n v="41"/>
    <n v="550000"/>
    <b v="0"/>
    <s v="Manuel Alejandro Gamboa Ramirez"/>
    <s v="Junior"/>
    <n v="4678"/>
    <m/>
    <s v="11.524.484-1"/>
    <n v="47"/>
    <n v="692617"/>
    <n v="630000"/>
    <n v="32553000"/>
    <n v="201553"/>
    <s v="Muy Bajo"/>
    <n v="0.29099999999999998"/>
    <s v="Moderada"/>
    <n v="15"/>
    <n v="82500"/>
    <n v="632500"/>
    <s v="[List]"/>
  </r>
  <r>
    <n v="4219"/>
    <n v="4219"/>
    <s v="11.851.041-0"/>
    <s v="Luis Mauricio Machuca Gomez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54"/>
    <s v="45-54"/>
    <n v="4"/>
    <s v="3-5 años"/>
    <n v="0.3"/>
    <s v="Indefinido"/>
    <n v="41"/>
    <n v="651000"/>
    <b v="0"/>
    <s v="Manuel Alejandro Gamboa Ramirez"/>
    <s v="Intermedio"/>
    <n v="4678"/>
    <m/>
    <s v="11.524.484-1"/>
    <n v="47"/>
    <n v="692617"/>
    <n v="630000"/>
    <n v="32553000"/>
    <n v="201553"/>
    <s v="Bajo"/>
    <n v="0.29099999999999998"/>
    <s v="Moderada"/>
    <n v="5"/>
    <n v="32550"/>
    <n v="683550"/>
    <s v="[List]"/>
  </r>
  <r>
    <n v="5678"/>
    <n v="5659"/>
    <s v="18.795.775-3"/>
    <s v="Esteban Rolando Marchant Rojas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1"/>
    <s v="25-34"/>
    <n v="2.1"/>
    <s v="1-3 años"/>
    <n v="0.3"/>
    <s v="Indefinido"/>
    <n v="41"/>
    <n v="630000"/>
    <b v="0"/>
    <s v="Manuel Alejandro Gamboa Ramirez"/>
    <s v="Intermedio"/>
    <n v="4678"/>
    <m/>
    <s v="11.524.484-1"/>
    <n v="47"/>
    <n v="692617"/>
    <n v="630000"/>
    <n v="32553000"/>
    <n v="201553"/>
    <s v="Bajo"/>
    <n v="0.29099999999999998"/>
    <s v="Moderada"/>
    <n v="5"/>
    <n v="31500"/>
    <n v="661500"/>
    <s v="[List]"/>
  </r>
  <r>
    <n v="8911"/>
    <n v="8892"/>
    <s v="16.670.217-8"/>
    <s v="Juan Antonio Maulén Jiménez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7.700000000000003"/>
    <s v="35-44"/>
    <n v="0.7"/>
    <s v="Menos de 1 año"/>
    <n v="0.1"/>
    <s v="Indefinido"/>
    <n v="41"/>
    <n v="620000"/>
    <b v="0"/>
    <s v="Manuel Alejandro Gamboa Ramirez"/>
    <s v="Junior"/>
    <n v="4678"/>
    <m/>
    <s v="11.524.484-1"/>
    <n v="47"/>
    <n v="692617"/>
    <n v="630000"/>
    <n v="32553000"/>
    <n v="201553"/>
    <s v="Bajo"/>
    <n v="0.29099999999999998"/>
    <s v="Moderada"/>
    <n v="10"/>
    <n v="62000"/>
    <n v="682000"/>
    <s v="[List]"/>
  </r>
  <r>
    <n v="8811"/>
    <n v="8792"/>
    <s v="17.781.202-1"/>
    <s v="Matías Sebastián Muñoz Lagos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4.4"/>
    <s v="25-34"/>
    <n v="0.8"/>
    <s v="Menos de 1 año"/>
    <n v="0.1"/>
    <s v="Indefinido"/>
    <n v="41"/>
    <n v="600000"/>
    <b v="0"/>
    <s v="Manuel Alejandro Gamboa Ramirez"/>
    <s v="Junior"/>
    <n v="4678"/>
    <m/>
    <s v="11.524.484-1"/>
    <n v="47"/>
    <n v="692617"/>
    <n v="630000"/>
    <n v="32553000"/>
    <n v="201553"/>
    <s v="Bajo"/>
    <n v="0.29099999999999998"/>
    <s v="Moderada"/>
    <n v="10"/>
    <n v="60000"/>
    <n v="660000"/>
    <s v="[List]"/>
  </r>
  <r>
    <n v="9571"/>
    <n v="9552"/>
    <s v="26.123.703-2"/>
    <s v="Jordan Israel Olivares Aguilera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26.4"/>
    <s v="25-34"/>
    <n v="0.5"/>
    <s v="Menos de 1 año"/>
    <n v="0.1"/>
    <s v="Indefinido"/>
    <n v="41"/>
    <n v="580000"/>
    <b v="0"/>
    <s v="Manuel Alejandro Gamboa Ramirez"/>
    <s v="Junior"/>
    <n v="4678"/>
    <m/>
    <s v="11.524.484-1"/>
    <n v="47"/>
    <n v="692617"/>
    <n v="630000"/>
    <n v="32553000"/>
    <n v="201553"/>
    <s v="Bajo"/>
    <n v="0.29099999999999998"/>
    <s v="Moderada"/>
    <n v="10"/>
    <n v="58000"/>
    <n v="638000"/>
    <s v="[List]"/>
  </r>
  <r>
    <n v="8151"/>
    <n v="8132"/>
    <s v="17.148.664-5"/>
    <s v="Orlando Andres Orellana Ossa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6.6"/>
    <s v="35-44"/>
    <n v="1"/>
    <s v="1-3 años"/>
    <n v="0.3"/>
    <s v="Indefinido"/>
    <n v="41"/>
    <n v="580000"/>
    <b v="0"/>
    <s v="Manuel Alejandro Gamboa Ramirez"/>
    <s v="Junior"/>
    <n v="4678"/>
    <m/>
    <s v="11.524.484-1"/>
    <n v="47"/>
    <n v="692617"/>
    <n v="630000"/>
    <n v="32553000"/>
    <n v="201553"/>
    <s v="Bajo"/>
    <n v="0.29099999999999998"/>
    <s v="Moderada"/>
    <n v="10"/>
    <n v="58000"/>
    <n v="638000"/>
    <s v="[List]"/>
  </r>
  <r>
    <n v="10330"/>
    <n v="10311"/>
    <s v="10.967.503-2"/>
    <s v="Víctor Boris Ortiz López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55.8"/>
    <s v="55-64"/>
    <n v="0.2"/>
    <s v="Menos de 1 año"/>
    <n v="0.1"/>
    <s v="Fijo"/>
    <n v="41"/>
    <n v="550000"/>
    <b v="0"/>
    <s v="Manuel Alejandro Gamboa Ramirez"/>
    <s v="Junior"/>
    <n v="4678"/>
    <m/>
    <s v="11.524.484-1"/>
    <n v="47"/>
    <n v="692617"/>
    <n v="630000"/>
    <n v="32553000"/>
    <n v="201553"/>
    <s v="Muy Bajo"/>
    <n v="0.29099999999999998"/>
    <s v="Moderada"/>
    <n v="15"/>
    <n v="82500"/>
    <n v="632500"/>
    <s v="[List]"/>
  </r>
  <r>
    <n v="4503"/>
    <n v="4503"/>
    <s v="18.442.124-0"/>
    <s v="Moises Enrique Palomo Salas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2.299999999999997"/>
    <s v="25-34"/>
    <n v="6.2"/>
    <s v="5-10 años"/>
    <n v="0.3"/>
    <s v="Indefinido"/>
    <n v="41"/>
    <n v="800000"/>
    <b v="0"/>
    <s v="Manuel Alejandro Gamboa Ramirez"/>
    <s v="Senior"/>
    <n v="4678"/>
    <m/>
    <s v="11.524.484-1"/>
    <n v="47"/>
    <n v="692617"/>
    <n v="630000"/>
    <n v="32553000"/>
    <n v="201553"/>
    <s v="Alto"/>
    <n v="0.29099999999999998"/>
    <s v="Moderada"/>
    <n v="3"/>
    <n v="24000"/>
    <n v="824000"/>
    <s v="[List]"/>
  </r>
  <r>
    <n v="4440"/>
    <n v="4440"/>
    <s v="17.257.373-8"/>
    <s v="Hernan Alejandro Pavez Bastías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5.4"/>
    <s v="35-44"/>
    <n v="9.1"/>
    <s v="5-10 años"/>
    <n v="0.3"/>
    <s v="Indefinido"/>
    <n v="41"/>
    <n v="800000"/>
    <b v="0"/>
    <s v="Manuel Alejandro Gamboa Ramirez"/>
    <s v="Senior"/>
    <n v="4678"/>
    <m/>
    <s v="11.524.484-1"/>
    <n v="47"/>
    <n v="692617"/>
    <n v="630000"/>
    <n v="32553000"/>
    <n v="201553"/>
    <s v="Alto"/>
    <n v="0.29099999999999998"/>
    <s v="Moderada"/>
    <n v="3"/>
    <n v="24000"/>
    <n v="824000"/>
    <s v="[List]"/>
  </r>
  <r>
    <n v="8085"/>
    <n v="8066"/>
    <s v="27.211.253-3"/>
    <s v="José Piedrahita Villada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27.2"/>
    <s v="25-34"/>
    <n v="1.1000000000000001"/>
    <s v="1-3 años"/>
    <n v="0.3"/>
    <s v="Indefinido"/>
    <n v="41"/>
    <n v="600000"/>
    <b v="0"/>
    <s v="Manuel Alejandro Gamboa Ramirez"/>
    <s v="Junior"/>
    <n v="4678"/>
    <m/>
    <s v="11.524.484-1"/>
    <n v="47"/>
    <n v="692617"/>
    <n v="630000"/>
    <n v="32553000"/>
    <n v="201553"/>
    <s v="Bajo"/>
    <n v="0.29099999999999998"/>
    <s v="Moderada"/>
    <n v="10"/>
    <n v="60000"/>
    <n v="660000"/>
    <s v="[List]"/>
  </r>
  <r>
    <n v="9339"/>
    <n v="9320"/>
    <s v="15.367.808-1"/>
    <s v="Claudio Enrique Roa Manque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46.4"/>
    <s v="45-54"/>
    <n v="0.5"/>
    <s v="Menos de 1 año"/>
    <n v="0.3"/>
    <s v="Indefinido"/>
    <n v="41"/>
    <n v="550000"/>
    <b v="0"/>
    <s v="Manuel Alejandro Gamboa Ramirez"/>
    <s v="Junior"/>
    <n v="4678"/>
    <m/>
    <s v="11.524.484-1"/>
    <n v="47"/>
    <n v="692617"/>
    <n v="630000"/>
    <n v="32553000"/>
    <n v="201553"/>
    <s v="Muy Bajo"/>
    <n v="0.29099999999999998"/>
    <s v="Moderada"/>
    <n v="15"/>
    <n v="82500"/>
    <n v="632500"/>
    <s v="[List]"/>
  </r>
  <r>
    <n v="4187"/>
    <n v="4187"/>
    <s v="10.322.589-2"/>
    <s v="Francisco Javier Rojas Cataldo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55.9"/>
    <s v="55-64"/>
    <n v="7.4"/>
    <s v="5-10 años"/>
    <n v="0.3"/>
    <s v="Indefinido"/>
    <n v="41"/>
    <n v="980000"/>
    <b v="0"/>
    <s v="Manuel Alejandro Gamboa Ramirez"/>
    <s v="Senior"/>
    <n v="4678"/>
    <m/>
    <s v="11.524.484-1"/>
    <n v="47"/>
    <n v="692617"/>
    <n v="630000"/>
    <n v="32553000"/>
    <n v="201553"/>
    <s v="Muy Alto"/>
    <n v="0.29099999999999998"/>
    <s v="Moderada"/>
    <n v="0"/>
    <n v="0"/>
    <n v="980000"/>
    <s v="[List]"/>
  </r>
  <r>
    <n v="4192"/>
    <n v="4192"/>
    <s v="10.500.025-1"/>
    <s v="Roberto Enrique Romero Jensen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55.2"/>
    <s v="55-64"/>
    <n v="3.9"/>
    <s v="3-5 años"/>
    <n v="0.3"/>
    <s v="Indefinido"/>
    <n v="41"/>
    <n v="690000"/>
    <b v="0"/>
    <s v="Manuel Alejandro Gamboa Ramirez"/>
    <s v="Intermedio"/>
    <n v="4678"/>
    <m/>
    <s v="11.524.484-1"/>
    <n v="47"/>
    <n v="692617"/>
    <n v="630000"/>
    <n v="32553000"/>
    <n v="201553"/>
    <s v="Promedio"/>
    <n v="0.29099999999999998"/>
    <s v="Moderada"/>
    <n v="3"/>
    <n v="20700"/>
    <n v="710700"/>
    <s v="[List]"/>
  </r>
  <r>
    <n v="10132"/>
    <n v="10113"/>
    <s v="21.028.567-9"/>
    <s v="Jamppier Alejandro Saavedra Riquelme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23.3"/>
    <s v="18-24"/>
    <n v="0.3"/>
    <s v="Menos de 1 año"/>
    <n v="0"/>
    <s v="Indefinido"/>
    <n v="41"/>
    <n v="550000"/>
    <b v="0"/>
    <s v="Manuel Alejandro Gamboa Ramirez"/>
    <s v="Junior"/>
    <n v="4678"/>
    <m/>
    <s v="11.524.484-1"/>
    <n v="47"/>
    <n v="692617"/>
    <n v="630000"/>
    <n v="32553000"/>
    <n v="201553"/>
    <s v="Muy Bajo"/>
    <n v="0.29099999999999998"/>
    <s v="Moderada"/>
    <n v="15"/>
    <n v="82500"/>
    <n v="632500"/>
    <s v="[List]"/>
  </r>
  <r>
    <n v="4333"/>
    <n v="4333"/>
    <s v="15.464.491-1"/>
    <s v="Juan Pablo Sanchez Montano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42.5"/>
    <s v="35-44"/>
    <n v="4.0999999999999996"/>
    <s v="3-5 años"/>
    <n v="0.3"/>
    <s v="Indefinido"/>
    <n v="41"/>
    <n v="750000"/>
    <b v="0"/>
    <s v="Manuel Alejandro Gamboa Ramirez"/>
    <s v="Intermedio"/>
    <n v="4678"/>
    <m/>
    <s v="11.524.484-1"/>
    <n v="47"/>
    <n v="692617"/>
    <n v="630000"/>
    <n v="32553000"/>
    <n v="201553"/>
    <s v="Alto"/>
    <n v="0.29099999999999998"/>
    <s v="Moderada"/>
    <n v="3"/>
    <n v="22500"/>
    <n v="772500"/>
    <s v="[List]"/>
  </r>
  <r>
    <n v="7459"/>
    <n v="7440"/>
    <s v="13.911.664-k"/>
    <s v="David Orlando San Martin Santibañez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45.5"/>
    <s v="45-54"/>
    <n v="1.3"/>
    <s v="1-3 años"/>
    <n v="0.3"/>
    <s v="Indefinido"/>
    <n v="41"/>
    <n v="580000"/>
    <b v="0"/>
    <s v="Manuel Alejandro Gamboa Ramirez"/>
    <s v="Junior"/>
    <n v="4678"/>
    <m/>
    <s v="11.524.484-1"/>
    <n v="47"/>
    <n v="692617"/>
    <n v="630000"/>
    <n v="32553000"/>
    <n v="201553"/>
    <s v="Bajo"/>
    <n v="0.29099999999999998"/>
    <s v="Moderada"/>
    <n v="10"/>
    <n v="58000"/>
    <n v="638000"/>
    <s v="[List]"/>
  </r>
  <r>
    <n v="9471"/>
    <n v="9452"/>
    <s v="16.914.234-3"/>
    <s v="Cynthia Andrea Schurter Guajardo"/>
    <s v="F"/>
    <x v="1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36.6"/>
    <s v="35-44"/>
    <n v="0.5"/>
    <s v="Menos de 1 año"/>
    <n v="0.3"/>
    <s v="Indefinido"/>
    <n v="41"/>
    <n v="1127000"/>
    <b v="0"/>
    <s v="Manuel Alejandro Gamboa Ramirez"/>
    <s v="Junior"/>
    <n v="4678"/>
    <m/>
    <s v="11.524.484-1"/>
    <n v="47"/>
    <n v="692617"/>
    <n v="630000"/>
    <n v="32553000"/>
    <n v="201553"/>
    <s v="Muy Alto"/>
    <n v="0.29099999999999998"/>
    <s v="Moderada"/>
    <n v="0"/>
    <n v="0"/>
    <n v="1127000"/>
    <s v="[List]"/>
  </r>
  <r>
    <n v="9671"/>
    <n v="9652"/>
    <s v="13.697.731-8"/>
    <s v="Ricardo Antonio Silva Tapia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46.4"/>
    <s v="45-54"/>
    <n v="0.4"/>
    <s v="Menos de 1 año"/>
    <n v="0.2"/>
    <s v="Indefinido"/>
    <n v="41"/>
    <n v="550000"/>
    <b v="0"/>
    <s v="Manuel Alejandro Gamboa Ramirez"/>
    <s v="Junior"/>
    <n v="4678"/>
    <m/>
    <s v="11.524.484-1"/>
    <n v="47"/>
    <n v="692617"/>
    <n v="630000"/>
    <n v="32553000"/>
    <n v="201553"/>
    <s v="Muy Bajo"/>
    <n v="0.29099999999999998"/>
    <s v="Moderada"/>
    <n v="15"/>
    <n v="82500"/>
    <n v="632500"/>
    <s v="[List]"/>
  </r>
  <r>
    <n v="4194"/>
    <n v="4194"/>
    <s v="10.706.013-8"/>
    <s v="Francisco Alejandro Soto Nuñez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52.5"/>
    <s v="45-54"/>
    <n v="4.5999999999999996"/>
    <s v="3-5 años"/>
    <n v="0.3"/>
    <s v="Indefinido"/>
    <n v="41"/>
    <n v="750000"/>
    <b v="0"/>
    <s v="Manuel Alejandro Gamboa Ramirez"/>
    <s v="Intermedio"/>
    <n v="4678"/>
    <m/>
    <s v="11.524.484-1"/>
    <n v="47"/>
    <n v="692617"/>
    <n v="630000"/>
    <n v="32553000"/>
    <n v="201553"/>
    <s v="Alto"/>
    <n v="0.29099999999999998"/>
    <s v="Moderada"/>
    <n v="3"/>
    <n v="22500"/>
    <n v="772500"/>
    <s v="[List]"/>
  </r>
  <r>
    <n v="4177"/>
    <n v="4177"/>
    <s v="9.491.159-1"/>
    <s v="Juan Ramon Suarez Hernandez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62.2"/>
    <s v="55-64"/>
    <n v="8.6999999999999993"/>
    <s v="5-10 años"/>
    <n v="0.3"/>
    <s v="Indefinido"/>
    <n v="41"/>
    <n v="540000"/>
    <b v="0"/>
    <s v="Manuel Alejandro Gamboa Ramirez"/>
    <s v="Senior"/>
    <n v="4678"/>
    <m/>
    <s v="11.524.484-1"/>
    <n v="47"/>
    <n v="692617"/>
    <n v="630000"/>
    <n v="32553000"/>
    <n v="201553"/>
    <s v="Muy Bajo"/>
    <n v="0.29099999999999998"/>
    <s v="Moderada"/>
    <n v="15"/>
    <n v="81000"/>
    <n v="621000"/>
    <s v="[List]"/>
  </r>
  <r>
    <n v="10659"/>
    <n v="10607"/>
    <s v="13.492.030-0"/>
    <s v="Edgardo Ambrosio Valenzuela Riquelme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47.6"/>
    <s v="45-54"/>
    <n v="0.1"/>
    <s v="Menos de 1 año"/>
    <n v="0"/>
    <s v="Fijo"/>
    <n v="41"/>
    <n v="550000"/>
    <b v="0"/>
    <s v="Manuel Alejandro Gamboa Ramirez"/>
    <s v="Junior"/>
    <n v="4678"/>
    <m/>
    <s v="11.524.484-1"/>
    <n v="47"/>
    <n v="692617"/>
    <n v="630000"/>
    <n v="32553000"/>
    <n v="201553"/>
    <s v="Muy Bajo"/>
    <n v="0.29099999999999998"/>
    <s v="Moderada"/>
    <n v="15"/>
    <n v="82500"/>
    <n v="632500"/>
    <s v="[List]"/>
  </r>
  <r>
    <n v="4199"/>
    <n v="4199"/>
    <s v="10.923.963-1"/>
    <s v="Mariano Alfonso Villagra Soto"/>
    <s v="M"/>
    <x v="0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57.9"/>
    <s v="55-64"/>
    <n v="10.8"/>
    <s v="Más de 10 años"/>
    <n v="0.3"/>
    <s v="Indefinido"/>
    <n v="41"/>
    <n v="740000"/>
    <b v="0"/>
    <s v="Manuel Alejandro Gamboa Ramirez"/>
    <s v="Senior"/>
    <n v="4678"/>
    <m/>
    <s v="11.524.484-1"/>
    <n v="47"/>
    <n v="692617"/>
    <n v="630000"/>
    <n v="32553000"/>
    <n v="201553"/>
    <s v="Alto"/>
    <n v="0.29099999999999998"/>
    <s v="Moderada"/>
    <n v="3"/>
    <n v="22200"/>
    <n v="762200"/>
    <s v="[List]"/>
  </r>
  <r>
    <n v="4273"/>
    <n v="4273"/>
    <s v="13.248.367-1"/>
    <s v="Danny Ariel Villena Alvarez"/>
    <s v="M"/>
    <x v="1"/>
    <n v="450"/>
    <s v="Fabricación Y Envasado Mezclas Polvos"/>
    <s v="CARLOS CRAMER PRODUCTOS AROMÁTICOS S.A. C.I."/>
    <s v="Operaciones"/>
    <s v="Jefatura"/>
    <s v="Operativa"/>
    <s v="CARLOS CRAMER PRODUCTOS AROMÁTICOS S.A. C.I. &gt; Operaciones &gt; Fabricación Y Envasado Mezclas Polvos"/>
    <s v="6005"/>
    <n v="48.6"/>
    <s v="45-54"/>
    <n v="11.8"/>
    <s v="Más de 10 años"/>
    <n v="0.3"/>
    <s v="Indefinido"/>
    <n v="41"/>
    <n v="1130000"/>
    <b v="0"/>
    <s v="Manuel Alejandro Gamboa Ramirez"/>
    <s v="Senior"/>
    <n v="4678"/>
    <m/>
    <s v="11.524.484-1"/>
    <n v="47"/>
    <n v="692617"/>
    <n v="630000"/>
    <n v="32553000"/>
    <n v="201553"/>
    <s v="Muy Alto"/>
    <n v="0.29099999999999998"/>
    <s v="Moderada"/>
    <n v="0"/>
    <n v="0"/>
    <n v="1130000"/>
    <s v="[List]"/>
  </r>
  <r>
    <n v="4846"/>
    <n v="4827"/>
    <s v="19.792.744-5"/>
    <s v="Javiera Valentina Abarca Riveros"/>
    <s v="F"/>
    <x v="2"/>
    <n v="421"/>
    <s v="Desarrollo Sabores Dulces"/>
    <s v="CARLOS CRAMER PRODUCTOS AROMÁTICOS S.A. C.I."/>
    <s v="Sabores"/>
    <s v="Jefatura"/>
    <s v="Operativa"/>
    <s v="CARLOS CRAMER PRODUCTOS AROMÁTICOS S.A. C.I. &gt; Sabores &gt; Desarrollo Sabores Dulces"/>
    <s v="2002"/>
    <n v="27.6"/>
    <s v="25-34"/>
    <n v="3.3"/>
    <s v="3-5 años"/>
    <n v="0.3"/>
    <s v="Indefinido"/>
    <n v="41"/>
    <n v="780000"/>
    <b v="0"/>
    <s v="Diana Constanza Cortes Sepulveda"/>
    <s v="Intermedio"/>
    <n v="4514"/>
    <m/>
    <s v="18.567.094-5"/>
    <n v="10"/>
    <n v="1204500"/>
    <n v="780000"/>
    <n v="12045000"/>
    <n v="1001961"/>
    <s v="Muy Bajo"/>
    <n v="0.83199999999999996"/>
    <s v="Inequitativa"/>
    <n v="15"/>
    <n v="117000"/>
    <n v="897000"/>
    <s v="[List]"/>
  </r>
  <r>
    <n v="4257"/>
    <n v="4257"/>
    <s v="26.927.040-3"/>
    <s v="Maria Veronica Finol Morles"/>
    <s v="F"/>
    <x v="2"/>
    <n v="421"/>
    <s v="Desarrollo Sabores Dulces"/>
    <s v="CARLOS CRAMER PRODUCTOS AROMÁTICOS S.A. C.I."/>
    <s v="Sabores"/>
    <s v="Jefatura"/>
    <s v="Operativa"/>
    <s v="CARLOS CRAMER PRODUCTOS AROMÁTICOS S.A. C.I. &gt; Sabores &gt; Desarrollo Sabores Dulces"/>
    <s v="2002"/>
    <n v="35.200000000000003"/>
    <s v="35-44"/>
    <n v="6"/>
    <s v="5-10 años"/>
    <n v="0.1"/>
    <s v="Indefinido"/>
    <n v="41"/>
    <n v="826000"/>
    <b v="0"/>
    <s v="Diana Constanza Cortes Sepulveda"/>
    <s v="Senior"/>
    <n v="4514"/>
    <m/>
    <s v="18.567.094-5"/>
    <n v="10"/>
    <n v="1204500"/>
    <n v="780000"/>
    <n v="12045000"/>
    <n v="1001961"/>
    <s v="Muy Bajo"/>
    <n v="0.83199999999999996"/>
    <s v="Inequitativa"/>
    <n v="15"/>
    <n v="123900"/>
    <n v="949900"/>
    <s v="[List]"/>
  </r>
  <r>
    <n v="5349"/>
    <n v="5330"/>
    <s v="26.954.249-7"/>
    <s v="Maria Gabriela Garcia Sivada"/>
    <s v="F"/>
    <x v="2"/>
    <n v="421"/>
    <s v="Desarrollo Sabores Dulces"/>
    <s v="CARLOS CRAMER PRODUCTOS AROMÁTICOS S.A. C.I."/>
    <s v="Sabores"/>
    <s v="Jefatura"/>
    <s v="Operativa"/>
    <s v="CARLOS CRAMER PRODUCTOS AROMÁTICOS S.A. C.I. &gt; Sabores &gt; Desarrollo Sabores Dulces"/>
    <s v="2002"/>
    <n v="29.8"/>
    <s v="25-34"/>
    <n v="2.2999999999999998"/>
    <s v="1-3 años"/>
    <n v="0.1"/>
    <s v="Indefinido"/>
    <n v="41"/>
    <n v="780000"/>
    <b v="0"/>
    <s v="Diana Constanza Cortes Sepulveda"/>
    <s v="Intermedio"/>
    <n v="4514"/>
    <m/>
    <s v="18.567.094-5"/>
    <n v="10"/>
    <n v="1204500"/>
    <n v="780000"/>
    <n v="12045000"/>
    <n v="1001961"/>
    <s v="Muy Bajo"/>
    <n v="0.83199999999999996"/>
    <s v="Inequitativa"/>
    <n v="15"/>
    <n v="117000"/>
    <n v="897000"/>
    <s v="[List]"/>
  </r>
  <r>
    <n v="4368"/>
    <n v="4368"/>
    <s v="16.084.165-6"/>
    <s v="Julio Florencio Puen Huaiquipan"/>
    <s v="M"/>
    <x v="2"/>
    <n v="421"/>
    <s v="Desarrollo Sabores Dulces"/>
    <s v="CARLOS CRAMER PRODUCTOS AROMÁTICOS S.A. C.I."/>
    <s v="Sabores"/>
    <s v="Jefatura"/>
    <s v="Operativa"/>
    <s v="CARLOS CRAMER PRODUCTOS AROMÁTICOS S.A. C.I. &gt; Sabores &gt; Desarrollo Sabores Dulces"/>
    <s v="2002"/>
    <n v="40.200000000000003"/>
    <s v="35-44"/>
    <n v="10.3"/>
    <s v="Más de 10 años"/>
    <n v="0.3"/>
    <s v="Indefinido"/>
    <n v="41"/>
    <n v="826000"/>
    <b v="0"/>
    <s v="Diana Constanza Cortes Sepulveda"/>
    <s v="Senior"/>
    <n v="4514"/>
    <m/>
    <s v="18.567.094-5"/>
    <n v="10"/>
    <n v="1204500"/>
    <n v="780000"/>
    <n v="12045000"/>
    <n v="1001961"/>
    <s v="Muy Bajo"/>
    <n v="0.83199999999999996"/>
    <s v="Inequitativa"/>
    <n v="15"/>
    <n v="123900"/>
    <n v="949900"/>
    <s v="[List]"/>
  </r>
  <r>
    <n v="4728"/>
    <n v="4728"/>
    <s v="19.292.232-1"/>
    <s v="Francisca Constanza Alarcon Madariaga"/>
    <s v="F"/>
    <x v="2"/>
    <n v="422"/>
    <s v="Desarrollo Sabores Bebidas"/>
    <s v="CARLOS CRAMER PRODUCTOS AROMÁTICOS S.A. C.I."/>
    <s v="Sabores"/>
    <s v="Jefatura"/>
    <s v="Operativa"/>
    <s v="CARLOS CRAMER PRODUCTOS AROMÁTICOS S.A. C.I. &gt; Sabores &gt; Desarrollo Sabores Bebidas"/>
    <s v="2003"/>
    <n v="29.3"/>
    <s v="25-34"/>
    <n v="5.5"/>
    <s v="5-10 años"/>
    <n v="0.1"/>
    <s v="Indefinido"/>
    <n v="41"/>
    <n v="800000"/>
    <b v="0"/>
    <s v="Diana Constanza Cortes Sepulveda"/>
    <s v="Senior"/>
    <n v="4514"/>
    <m/>
    <s v="18.567.094-5"/>
    <n v="9"/>
    <n v="1647778"/>
    <n v="750000"/>
    <n v="14830000"/>
    <n v="1799823"/>
    <s v="Muy Bajo"/>
    <n v="1.0920000000000001"/>
    <s v="Inequitativa"/>
    <n v="15"/>
    <n v="120000"/>
    <n v="920000"/>
    <s v="[List]"/>
  </r>
  <r>
    <n v="9867"/>
    <n v="9848"/>
    <s v="15.917.472-7"/>
    <s v="Freddy Andrés Hidalgo Aburto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40.9"/>
    <s v="35-44"/>
    <n v="0.4"/>
    <s v="Menos de 1 año"/>
    <n v="0.1"/>
    <s v="Indefinido"/>
    <n v="41"/>
    <n v="550000"/>
    <b v="0"/>
    <s v="Nelsy Ariany Seijas Naranjo"/>
    <s v="Junior"/>
    <n v="4625"/>
    <m/>
    <s v="26.689.690-5"/>
    <n v="25"/>
    <n v="757400"/>
    <n v="740000"/>
    <n v="18935000"/>
    <n v="230538"/>
    <s v="Muy Bajo"/>
    <n v="0.30399999999999999"/>
    <s v="Moderada"/>
    <n v="15"/>
    <n v="82500"/>
    <n v="632500"/>
    <s v="[List]"/>
  </r>
  <r>
    <n v="9933"/>
    <n v="9914"/>
    <s v="19.053.635-1"/>
    <s v="Nicolás Ignacio Mondaca Montero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30.5"/>
    <s v="25-34"/>
    <n v="0.3"/>
    <s v="Menos de 1 año"/>
    <n v="0.1"/>
    <s v="Indefinido"/>
    <n v="41"/>
    <n v="550000"/>
    <b v="0"/>
    <s v="Nelsy Ariany Seijas Naranjo"/>
    <s v="Junior"/>
    <n v="4625"/>
    <m/>
    <s v="26.689.690-5"/>
    <n v="25"/>
    <n v="757400"/>
    <n v="740000"/>
    <n v="18935000"/>
    <n v="230538"/>
    <s v="Muy Bajo"/>
    <n v="0.30399999999999999"/>
    <s v="Moderada"/>
    <n v="15"/>
    <n v="82500"/>
    <n v="632500"/>
    <s v="[List]"/>
  </r>
  <r>
    <n v="10032"/>
    <n v="10013"/>
    <s v="23.181.914-2"/>
    <s v="Héctor Andrés Rojas Fuentealba"/>
    <s v="M"/>
    <x v="1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38.299999999999997"/>
    <s v="35-44"/>
    <n v="0.3"/>
    <s v="Menos de 1 año"/>
    <n v="0"/>
    <s v="Indefinido"/>
    <n v="41"/>
    <n v="1203000"/>
    <b v="0"/>
    <s v="Nelsy Ariany Seijas Naranjo"/>
    <s v="Junior"/>
    <n v="4625"/>
    <m/>
    <s v="26.689.690-5"/>
    <n v="25"/>
    <n v="757400"/>
    <n v="740000"/>
    <n v="18935000"/>
    <n v="230538"/>
    <s v="Muy Alto"/>
    <n v="0.30399999999999999"/>
    <s v="Moderada"/>
    <n v="0"/>
    <n v="0"/>
    <n v="1203000"/>
    <s v="[List]"/>
  </r>
  <r>
    <n v="4308"/>
    <n v="4308"/>
    <s v="14.194.403-7"/>
    <s v="Manuel Jesus Abarca Moreira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44.3"/>
    <s v="35-44"/>
    <n v="5.8"/>
    <s v="5-10 años"/>
    <n v="0.3"/>
    <s v="Indefinido"/>
    <n v="41"/>
    <n v="825000"/>
    <b v="0"/>
    <s v="Nelsy Ariany Seijas Naranjo"/>
    <s v="Senior"/>
    <n v="4625"/>
    <m/>
    <s v="26.689.690-5"/>
    <n v="40"/>
    <n v="810025"/>
    <n v="735000"/>
    <n v="32401000"/>
    <n v="303552"/>
    <s v="Promedio"/>
    <n v="0.375"/>
    <s v="Poco Equitativa"/>
    <n v="3"/>
    <n v="24750"/>
    <n v="849750"/>
    <s v="[List]"/>
  </r>
  <r>
    <n v="10528"/>
    <n v="10476"/>
    <s v="25.062.490-5"/>
    <s v="Jarol Andrés Árias Rangel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36.700000000000003"/>
    <s v="35-44"/>
    <n v="0.1"/>
    <s v="Menos de 1 año"/>
    <n v="0.1"/>
    <s v="Fijo"/>
    <n v="41"/>
    <n v="550000"/>
    <b v="0"/>
    <s v="Nelsy Ariany Seijas Naranjo"/>
    <s v="Junior"/>
    <n v="4625"/>
    <m/>
    <s v="26.689.690-5"/>
    <n v="40"/>
    <n v="810025"/>
    <n v="735000"/>
    <n v="32401000"/>
    <n v="303552"/>
    <s v="Muy Bajo"/>
    <n v="0.375"/>
    <s v="Poco Equitativa"/>
    <n v="15"/>
    <n v="82500"/>
    <n v="632500"/>
    <s v="[List]"/>
  </r>
  <r>
    <n v="4772"/>
    <n v="4744"/>
    <s v="25.540.007-k"/>
    <s v="Heinstein Wrower Barrera Contreras"/>
    <s v="M"/>
    <x v="1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38.200000000000003"/>
    <s v="35-44"/>
    <n v="3.7"/>
    <s v="3-5 años"/>
    <n v="0.3"/>
    <s v="Indefinido"/>
    <n v="41"/>
    <n v="1450000"/>
    <b v="0"/>
    <s v="Nelsy Ariany Seijas Naranjo"/>
    <s v="Intermedio"/>
    <n v="4625"/>
    <m/>
    <s v="26.689.690-5"/>
    <n v="40"/>
    <n v="810025"/>
    <n v="735000"/>
    <n v="32401000"/>
    <n v="303552"/>
    <s v="Muy Alto"/>
    <n v="0.375"/>
    <s v="Poco Equitativa"/>
    <n v="0"/>
    <n v="0"/>
    <n v="1450000"/>
    <s v="[List]"/>
  </r>
  <r>
    <n v="4234"/>
    <n v="4234"/>
    <s v="12.474.187-4"/>
    <s v="Luis Andres Barrera Orellana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51.8"/>
    <s v="45-54"/>
    <n v="8.6999999999999993"/>
    <s v="5-10 años"/>
    <n v="0.3"/>
    <s v="Indefinido"/>
    <n v="41"/>
    <n v="730000"/>
    <b v="0"/>
    <s v="Nelsy Ariany Seijas Naranjo"/>
    <s v="Senior"/>
    <n v="4625"/>
    <m/>
    <s v="26.689.690-5"/>
    <n v="40"/>
    <n v="810025"/>
    <n v="735000"/>
    <n v="32401000"/>
    <n v="303552"/>
    <s v="Bajo"/>
    <n v="0.375"/>
    <s v="Poco Equitativa"/>
    <n v="5"/>
    <n v="36500"/>
    <n v="766500"/>
    <s v="[List]"/>
  </r>
  <r>
    <n v="9075"/>
    <n v="9056"/>
    <s v="12.857.871-4"/>
    <s v="Sixto Manuel Beiza Mardones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50.9"/>
    <s v="45-54"/>
    <n v="0.7"/>
    <s v="Menos de 1 año"/>
    <n v="0.3"/>
    <s v="Indefinido"/>
    <n v="41"/>
    <n v="570000"/>
    <b v="0"/>
    <s v="Nelsy Ariany Seijas Naranjo"/>
    <s v="Junior"/>
    <n v="4625"/>
    <m/>
    <s v="26.689.690-5"/>
    <n v="40"/>
    <n v="810025"/>
    <n v="735000"/>
    <n v="32401000"/>
    <n v="303552"/>
    <s v="Muy Bajo"/>
    <n v="0.375"/>
    <s v="Poco Equitativa"/>
    <n v="15"/>
    <n v="85500"/>
    <n v="655500"/>
    <s v="[List]"/>
  </r>
  <r>
    <n v="4169"/>
    <n v="4169"/>
    <s v="8.800.058-7"/>
    <s v="Mirta Rosa Beroiza Sandoval"/>
    <s v="F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62.4"/>
    <s v="55-64"/>
    <n v="10"/>
    <s v="Más de 10 años"/>
    <n v="0.3"/>
    <s v="Indefinido"/>
    <n v="41"/>
    <n v="740000"/>
    <b v="0"/>
    <s v="Nelsy Ariany Seijas Naranjo"/>
    <s v="Senior"/>
    <n v="4625"/>
    <m/>
    <s v="26.689.690-5"/>
    <n v="40"/>
    <n v="810025"/>
    <n v="735000"/>
    <n v="32401000"/>
    <n v="303552"/>
    <s v="Bajo"/>
    <n v="0.375"/>
    <s v="Poco Equitativa"/>
    <n v="5"/>
    <n v="37000"/>
    <n v="777000"/>
    <s v="[List]"/>
  </r>
  <r>
    <n v="4643"/>
    <n v="4643"/>
    <s v="27.093.522-2"/>
    <s v="Franklin Ramon Boscan Petit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43.1"/>
    <s v="35-44"/>
    <n v="5.5"/>
    <s v="5-10 años"/>
    <n v="0.3"/>
    <s v="Indefinido"/>
    <n v="41"/>
    <n v="795000"/>
    <b v="0"/>
    <s v="Nelsy Ariany Seijas Naranjo"/>
    <s v="Senior"/>
    <n v="4625"/>
    <m/>
    <s v="26.689.690-5"/>
    <n v="40"/>
    <n v="810025"/>
    <n v="735000"/>
    <n v="32401000"/>
    <n v="303552"/>
    <s v="Promedio"/>
    <n v="0.375"/>
    <s v="Poco Equitativa"/>
    <n v="3"/>
    <n v="23850"/>
    <n v="818850"/>
    <s v="[List]"/>
  </r>
  <r>
    <n v="4231"/>
    <n v="4231"/>
    <s v="12.314.132-6"/>
    <s v="Richard Agustin Bustamante Castro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55.1"/>
    <s v="55-64"/>
    <n v="8.1"/>
    <s v="5-10 años"/>
    <n v="0.3"/>
    <s v="Indefinido"/>
    <n v="41"/>
    <n v="970000"/>
    <b v="0"/>
    <s v="Nelsy Ariany Seijas Naranjo"/>
    <s v="Senior"/>
    <n v="4625"/>
    <m/>
    <s v="26.689.690-5"/>
    <n v="40"/>
    <n v="810025"/>
    <n v="735000"/>
    <n v="32401000"/>
    <n v="303552"/>
    <s v="Alto"/>
    <n v="0.375"/>
    <s v="Poco Equitativa"/>
    <n v="3"/>
    <n v="29100"/>
    <n v="999100"/>
    <s v="[List]"/>
  </r>
  <r>
    <n v="6864"/>
    <n v="6845"/>
    <s v="20.118.367-7"/>
    <s v="Benjamín Sebastián Bustos Flores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26.6"/>
    <s v="25-34"/>
    <n v="1.6"/>
    <s v="1-3 años"/>
    <n v="0.1"/>
    <s v="Indefinido"/>
    <n v="41"/>
    <n v="620000"/>
    <b v="0"/>
    <s v="Nelsy Ariany Seijas Naranjo"/>
    <s v="Junior"/>
    <n v="4625"/>
    <m/>
    <s v="26.689.690-5"/>
    <n v="40"/>
    <n v="810025"/>
    <n v="735000"/>
    <n v="32401000"/>
    <n v="303552"/>
    <s v="Muy Bajo"/>
    <n v="0.375"/>
    <s v="Poco Equitativa"/>
    <n v="15"/>
    <n v="93000"/>
    <n v="713000"/>
    <s v="[List]"/>
  </r>
  <r>
    <n v="4132"/>
    <n v="4132"/>
    <s v="8.672.444-8"/>
    <s v="Rodrigo Del Rosario Carrasco Torres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63.4"/>
    <s v="55-64"/>
    <n v="31.4"/>
    <s v="Más de 10 años"/>
    <n v="0.3"/>
    <s v="Indefinido"/>
    <n v="41"/>
    <n v="1245000"/>
    <b v="0"/>
    <s v="Nelsy Ariany Seijas Naranjo"/>
    <s v="Senior"/>
    <n v="4625"/>
    <m/>
    <s v="26.689.690-5"/>
    <n v="40"/>
    <n v="810025"/>
    <n v="735000"/>
    <n v="32401000"/>
    <n v="303552"/>
    <s v="Muy Alto"/>
    <n v="0.375"/>
    <s v="Poco Equitativa"/>
    <n v="0"/>
    <n v="0"/>
    <n v="1245000"/>
    <s v="[List]"/>
  </r>
  <r>
    <n v="9043"/>
    <n v="9024"/>
    <s v="15.664.771-3"/>
    <s v="Rodrigo Andrés Cisternas Castro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41.7"/>
    <s v="35-44"/>
    <n v="0.7"/>
    <s v="Menos de 1 año"/>
    <n v="0.3"/>
    <s v="Indefinido"/>
    <n v="41"/>
    <n v="570000"/>
    <b v="0"/>
    <s v="Nelsy Ariany Seijas Naranjo"/>
    <s v="Junior"/>
    <n v="4625"/>
    <m/>
    <s v="26.689.690-5"/>
    <n v="40"/>
    <n v="810025"/>
    <n v="735000"/>
    <n v="32401000"/>
    <n v="303552"/>
    <s v="Muy Bajo"/>
    <n v="0.375"/>
    <s v="Poco Equitativa"/>
    <n v="15"/>
    <n v="85500"/>
    <n v="655500"/>
    <s v="[List]"/>
  </r>
  <r>
    <n v="4838"/>
    <n v="4819"/>
    <s v="19.211.733-k"/>
    <s v="Alfredo Esteban Cofré Valles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29.8"/>
    <s v="25-34"/>
    <n v="3.3"/>
    <s v="3-5 años"/>
    <n v="0.3"/>
    <s v="Indefinido"/>
    <n v="41"/>
    <n v="750000"/>
    <b v="0"/>
    <s v="Nelsy Ariany Seijas Naranjo"/>
    <s v="Intermedio"/>
    <n v="4625"/>
    <m/>
    <s v="26.689.690-5"/>
    <n v="40"/>
    <n v="810025"/>
    <n v="735000"/>
    <n v="32401000"/>
    <n v="303552"/>
    <s v="Bajo"/>
    <n v="0.375"/>
    <s v="Poco Equitativa"/>
    <n v="5"/>
    <n v="37500"/>
    <n v="787500"/>
    <s v="[List]"/>
  </r>
  <r>
    <n v="4473"/>
    <n v="4473"/>
    <s v="7.773.489-9"/>
    <s v="Angel Reynaldo Cristi Cortes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65.8"/>
    <s v="65+"/>
    <n v="38.1"/>
    <s v="Más de 10 años"/>
    <n v="0.3"/>
    <s v="Indefinido"/>
    <n v="41"/>
    <n v="1580000"/>
    <b v="0"/>
    <s v="Nelsy Ariany Seijas Naranjo"/>
    <s v="Senior"/>
    <n v="4625"/>
    <m/>
    <s v="26.689.690-5"/>
    <n v="40"/>
    <n v="810025"/>
    <n v="735000"/>
    <n v="32401000"/>
    <n v="303552"/>
    <s v="Muy Alto"/>
    <n v="0.375"/>
    <s v="Poco Equitativa"/>
    <n v="0"/>
    <n v="0"/>
    <n v="1580000"/>
    <s v="[List]"/>
  </r>
  <r>
    <n v="10232"/>
    <n v="10213"/>
    <s v="18.060.825-7"/>
    <s v="Jonatan Rubén Díaz Lara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33.4"/>
    <s v="25-34"/>
    <n v="0.2"/>
    <s v="Menos de 1 año"/>
    <n v="0.1"/>
    <s v="Fijo"/>
    <n v="41"/>
    <n v="550000"/>
    <b v="0"/>
    <s v="Nelsy Ariany Seijas Naranjo"/>
    <s v="Junior"/>
    <n v="4625"/>
    <m/>
    <s v="26.689.690-5"/>
    <n v="40"/>
    <n v="810025"/>
    <n v="735000"/>
    <n v="32401000"/>
    <n v="303552"/>
    <s v="Muy Bajo"/>
    <n v="0.375"/>
    <s v="Poco Equitativa"/>
    <n v="15"/>
    <n v="82500"/>
    <n v="632500"/>
    <s v="[List]"/>
  </r>
  <r>
    <n v="4459"/>
    <n v="4459"/>
    <s v="17.488.577-k"/>
    <s v="Jonathan Enrique Figueroa Lara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34.799999999999997"/>
    <s v="25-34"/>
    <n v="6.9"/>
    <s v="5-10 años"/>
    <n v="0.3"/>
    <s v="Indefinido"/>
    <n v="41"/>
    <n v="775000"/>
    <b v="0"/>
    <s v="Nelsy Ariany Seijas Naranjo"/>
    <s v="Senior"/>
    <n v="4625"/>
    <m/>
    <s v="26.689.690-5"/>
    <n v="40"/>
    <n v="810025"/>
    <n v="735000"/>
    <n v="32401000"/>
    <n v="303552"/>
    <s v="Promedio"/>
    <n v="0.375"/>
    <s v="Poco Equitativa"/>
    <n v="3"/>
    <n v="23250"/>
    <n v="798250"/>
    <s v="[List]"/>
  </r>
  <r>
    <n v="4626"/>
    <n v="4626"/>
    <s v="26.691.522-5"/>
    <s v="David Alejandro Garcia Barbeito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35.200000000000003"/>
    <s v="35-44"/>
    <n v="4"/>
    <s v="3-5 años"/>
    <n v="0.3"/>
    <s v="Indefinido"/>
    <n v="41"/>
    <n v="700000"/>
    <b v="0"/>
    <s v="Nelsy Ariany Seijas Naranjo"/>
    <s v="Intermedio"/>
    <n v="4625"/>
    <m/>
    <s v="26.689.690-5"/>
    <n v="40"/>
    <n v="810025"/>
    <n v="735000"/>
    <n v="32401000"/>
    <n v="303552"/>
    <s v="Bajo"/>
    <n v="0.375"/>
    <s v="Poco Equitativa"/>
    <n v="10"/>
    <n v="70000"/>
    <n v="770000"/>
    <s v="[List]"/>
  </r>
  <r>
    <n v="4603"/>
    <n v="4603"/>
    <s v="26.070.020-0"/>
    <s v="Luis Alberto Gomez Ramirez"/>
    <s v="M"/>
    <x v="1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40"/>
    <s v="35-44"/>
    <n v="7.3"/>
    <s v="5-10 años"/>
    <n v="0.3"/>
    <s v="Indefinido"/>
    <n v="41"/>
    <n v="1075000"/>
    <b v="0"/>
    <s v="Nelsy Ariany Seijas Naranjo"/>
    <s v="Senior"/>
    <n v="4625"/>
    <m/>
    <s v="26.689.690-5"/>
    <n v="40"/>
    <n v="810025"/>
    <n v="735000"/>
    <n v="32401000"/>
    <n v="303552"/>
    <s v="Muy Alto"/>
    <n v="0.375"/>
    <s v="Poco Equitativa"/>
    <n v="0"/>
    <n v="0"/>
    <n v="1075000"/>
    <s v="[List]"/>
  </r>
  <r>
    <n v="8847"/>
    <n v="8828"/>
    <s v="21.165.607-7"/>
    <s v="Edmundo Iván Guerra Castro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22.7"/>
    <s v="18-24"/>
    <n v="0.8"/>
    <s v="Menos de 1 año"/>
    <n v="0.3"/>
    <s v="Indefinido"/>
    <n v="41"/>
    <n v="570000"/>
    <b v="0"/>
    <s v="Nelsy Ariany Seijas Naranjo"/>
    <s v="Junior"/>
    <n v="4625"/>
    <m/>
    <s v="26.689.690-5"/>
    <n v="40"/>
    <n v="810025"/>
    <n v="735000"/>
    <n v="32401000"/>
    <n v="303552"/>
    <s v="Muy Bajo"/>
    <n v="0.375"/>
    <s v="Poco Equitativa"/>
    <n v="15"/>
    <n v="85500"/>
    <n v="655500"/>
    <s v="[List]"/>
  </r>
  <r>
    <n v="4275"/>
    <n v="4275"/>
    <s v="13.291.048-0"/>
    <s v="Andres Benito Hurtado Estrada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48.6"/>
    <s v="45-54"/>
    <n v="19.8"/>
    <s v="Más de 10 años"/>
    <n v="0.3"/>
    <s v="Indefinido"/>
    <n v="41"/>
    <n v="1370000"/>
    <b v="0"/>
    <s v="Nelsy Ariany Seijas Naranjo"/>
    <s v="Senior"/>
    <n v="4625"/>
    <m/>
    <s v="26.689.690-5"/>
    <n v="40"/>
    <n v="810025"/>
    <n v="735000"/>
    <n v="32401000"/>
    <n v="303552"/>
    <s v="Muy Alto"/>
    <n v="0.375"/>
    <s v="Poco Equitativa"/>
    <n v="0"/>
    <n v="0"/>
    <n v="1370000"/>
    <s v="[List]"/>
  </r>
  <r>
    <n v="9243"/>
    <n v="9224"/>
    <s v="11.837.975-6"/>
    <s v="Sergio Vladimir Jerez Cea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54.1"/>
    <s v="45-54"/>
    <n v="0.5"/>
    <s v="Menos de 1 año"/>
    <n v="0.3"/>
    <s v="Indefinido"/>
    <n v="41"/>
    <n v="550000"/>
    <b v="0"/>
    <s v="Nelsy Ariany Seijas Naranjo"/>
    <s v="Junior"/>
    <n v="4625"/>
    <m/>
    <s v="26.689.690-5"/>
    <n v="40"/>
    <n v="810025"/>
    <n v="735000"/>
    <n v="32401000"/>
    <n v="303552"/>
    <s v="Muy Bajo"/>
    <n v="0.375"/>
    <s v="Poco Equitativa"/>
    <n v="15"/>
    <n v="82500"/>
    <n v="632500"/>
    <s v="[List]"/>
  </r>
  <r>
    <n v="4556"/>
    <n v="4556"/>
    <s v="19.602.463-8"/>
    <s v="Claudio Alexis Lizana Gatica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27.8"/>
    <s v="25-34"/>
    <n v="6.8"/>
    <s v="5-10 años"/>
    <n v="0.3"/>
    <s v="Indefinido"/>
    <n v="41"/>
    <n v="825000"/>
    <b v="0"/>
    <s v="Nelsy Ariany Seijas Naranjo"/>
    <s v="Senior"/>
    <n v="4625"/>
    <m/>
    <s v="26.689.690-5"/>
    <n v="40"/>
    <n v="810025"/>
    <n v="735000"/>
    <n v="32401000"/>
    <n v="303552"/>
    <s v="Promedio"/>
    <n v="0.375"/>
    <s v="Poco Equitativa"/>
    <n v="3"/>
    <n v="24750"/>
    <n v="849750"/>
    <s v="[List]"/>
  </r>
  <r>
    <n v="4569"/>
    <n v="4569"/>
    <s v="19.903.707-2"/>
    <s v="Jonathan Andres Meza Guzman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27.2"/>
    <s v="25-34"/>
    <n v="4.4000000000000004"/>
    <s v="3-5 años"/>
    <n v="0.3"/>
    <s v="Indefinido"/>
    <n v="41"/>
    <n v="775000"/>
    <b v="0"/>
    <s v="Nelsy Ariany Seijas Naranjo"/>
    <s v="Intermedio"/>
    <n v="4625"/>
    <m/>
    <s v="26.689.690-5"/>
    <n v="40"/>
    <n v="810025"/>
    <n v="735000"/>
    <n v="32401000"/>
    <n v="303552"/>
    <s v="Promedio"/>
    <n v="0.375"/>
    <s v="Poco Equitativa"/>
    <n v="3"/>
    <n v="23250"/>
    <n v="798250"/>
    <s v="[List]"/>
  </r>
  <r>
    <n v="4286"/>
    <n v="4286"/>
    <s v="13.558.836-9"/>
    <s v="Marcelo Nicanor Morales Barrera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46"/>
    <s v="45-54"/>
    <n v="13.1"/>
    <s v="Más de 10 años"/>
    <n v="0.3"/>
    <s v="Indefinido"/>
    <n v="41"/>
    <n v="840000"/>
    <b v="0"/>
    <s v="Nelsy Ariany Seijas Naranjo"/>
    <s v="Senior"/>
    <n v="4625"/>
    <m/>
    <s v="26.689.690-5"/>
    <n v="40"/>
    <n v="810025"/>
    <n v="735000"/>
    <n v="32401000"/>
    <n v="303552"/>
    <s v="Promedio"/>
    <n v="0.375"/>
    <s v="Poco Equitativa"/>
    <n v="3"/>
    <n v="25200"/>
    <n v="865200"/>
    <s v="[List]"/>
  </r>
  <r>
    <n v="4667"/>
    <n v="4667"/>
    <s v="27.268.192-9"/>
    <s v="Carlos Emilio Muñoz Lopez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36.5"/>
    <s v="35-44"/>
    <n v="5.6"/>
    <s v="5-10 años"/>
    <n v="0.3"/>
    <s v="Indefinido"/>
    <n v="41"/>
    <n v="780000"/>
    <b v="0"/>
    <s v="Nelsy Ariany Seijas Naranjo"/>
    <s v="Senior"/>
    <n v="4625"/>
    <m/>
    <s v="26.689.690-5"/>
    <n v="40"/>
    <n v="810025"/>
    <n v="735000"/>
    <n v="32401000"/>
    <n v="303552"/>
    <s v="Promedio"/>
    <n v="0.375"/>
    <s v="Poco Equitativa"/>
    <n v="3"/>
    <n v="23400"/>
    <n v="803400"/>
    <s v="[List]"/>
  </r>
  <r>
    <n v="10692"/>
    <n v="10640"/>
    <s v="13.917.002-4"/>
    <s v="Juan Rodrigo Muñoz Salinas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45.1"/>
    <s v="45-54"/>
    <n v="0.1"/>
    <s v="Menos de 1 año"/>
    <n v="0"/>
    <s v="Fijo"/>
    <n v="41"/>
    <n v="550000"/>
    <b v="0"/>
    <s v="Nelsy Ariany Seijas Naranjo"/>
    <s v="Junior"/>
    <n v="4625"/>
    <m/>
    <s v="26.689.690-5"/>
    <n v="40"/>
    <n v="810025"/>
    <n v="735000"/>
    <n v="32401000"/>
    <n v="303552"/>
    <s v="Muy Bajo"/>
    <n v="0.375"/>
    <s v="Poco Equitativa"/>
    <n v="15"/>
    <n v="82500"/>
    <n v="632500"/>
    <s v="[List]"/>
  </r>
  <r>
    <n v="9274"/>
    <n v="9255"/>
    <s v="25.861.292-2"/>
    <s v="Lisbeth Carami Noriega Garcia"/>
    <s v="F"/>
    <x v="1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46.6"/>
    <s v="45-54"/>
    <n v="0.5"/>
    <s v="Menos de 1 año"/>
    <n v="0.3"/>
    <s v="Indefinido"/>
    <n v="41"/>
    <n v="1386000"/>
    <b v="0"/>
    <s v="Nelsy Ariany Seijas Naranjo"/>
    <s v="Junior"/>
    <n v="4625"/>
    <m/>
    <s v="26.689.690-5"/>
    <n v="40"/>
    <n v="810025"/>
    <n v="735000"/>
    <n v="32401000"/>
    <n v="303552"/>
    <s v="Muy Alto"/>
    <n v="0.375"/>
    <s v="Poco Equitativa"/>
    <n v="0"/>
    <n v="0"/>
    <n v="1386000"/>
    <s v="[List]"/>
  </r>
  <r>
    <n v="4222"/>
    <n v="4222"/>
    <s v="11.904.715-3"/>
    <s v="Carlos Alberto Pacheco Cisterna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53.8"/>
    <s v="45-54"/>
    <n v="7.6"/>
    <s v="5-10 años"/>
    <n v="0.3"/>
    <s v="Indefinido"/>
    <n v="41"/>
    <n v="775000"/>
    <b v="0"/>
    <s v="Nelsy Ariany Seijas Naranjo"/>
    <s v="Senior"/>
    <n v="4625"/>
    <m/>
    <s v="26.689.690-5"/>
    <n v="40"/>
    <n v="810025"/>
    <n v="735000"/>
    <n v="32401000"/>
    <n v="303552"/>
    <s v="Promedio"/>
    <n v="0.375"/>
    <s v="Poco Equitativa"/>
    <n v="3"/>
    <n v="23250"/>
    <n v="798250"/>
    <s v="[List]"/>
  </r>
  <r>
    <n v="7889"/>
    <n v="7870"/>
    <s v="26.118.229-7"/>
    <s v="Manuel Enrique Peña Ayala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49.1"/>
    <s v="45-54"/>
    <n v="1.1000000000000001"/>
    <s v="1-3 años"/>
    <n v="0.3"/>
    <s v="Indefinido"/>
    <n v="41"/>
    <n v="580000"/>
    <b v="0"/>
    <s v="Nelsy Ariany Seijas Naranjo"/>
    <s v="Junior"/>
    <n v="4625"/>
    <m/>
    <s v="26.689.690-5"/>
    <n v="40"/>
    <n v="810025"/>
    <n v="735000"/>
    <n v="32401000"/>
    <n v="303552"/>
    <s v="Muy Bajo"/>
    <n v="0.375"/>
    <s v="Poco Equitativa"/>
    <n v="15"/>
    <n v="87000"/>
    <n v="667000"/>
    <s v="[List]"/>
  </r>
  <r>
    <n v="8680"/>
    <n v="8661"/>
    <s v="15.707.022-3"/>
    <s v="Luciano Enrique Pinilla Pozo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41.9"/>
    <s v="35-44"/>
    <n v="0.8"/>
    <s v="Menos de 1 año"/>
    <n v="0.3"/>
    <s v="Indefinido"/>
    <n v="41"/>
    <n v="570000"/>
    <b v="0"/>
    <s v="Nelsy Ariany Seijas Naranjo"/>
    <s v="Junior"/>
    <n v="4625"/>
    <m/>
    <s v="26.689.690-5"/>
    <n v="40"/>
    <n v="810025"/>
    <n v="735000"/>
    <n v="32401000"/>
    <n v="303552"/>
    <s v="Muy Bajo"/>
    <n v="0.375"/>
    <s v="Poco Equitativa"/>
    <n v="15"/>
    <n v="85500"/>
    <n v="655500"/>
    <s v="[List]"/>
  </r>
  <r>
    <n v="4777"/>
    <n v="4749"/>
    <s v="26.682.223-5"/>
    <s v="Eugenio Antonio Rodriguez Rosales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53.3"/>
    <s v="45-54"/>
    <n v="3.7"/>
    <s v="3-5 años"/>
    <n v="0.3"/>
    <s v="Indefinido"/>
    <n v="41"/>
    <n v="645000"/>
    <b v="0"/>
    <s v="Nelsy Ariany Seijas Naranjo"/>
    <s v="Intermedio"/>
    <n v="4625"/>
    <m/>
    <s v="26.689.690-5"/>
    <n v="40"/>
    <n v="810025"/>
    <n v="735000"/>
    <n v="32401000"/>
    <n v="303552"/>
    <s v="Muy Bajo"/>
    <n v="0.375"/>
    <s v="Poco Equitativa"/>
    <n v="15"/>
    <n v="96750"/>
    <n v="741750"/>
    <s v="[List]"/>
  </r>
  <r>
    <n v="4572"/>
    <n v="4572"/>
    <s v="9.993.384-4"/>
    <s v="Raul Antonio Rojas Guerrero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60.7"/>
    <s v="55-64"/>
    <n v="36.200000000000003"/>
    <s v="Más de 10 años"/>
    <n v="0.3"/>
    <s v="Indefinido"/>
    <n v="41"/>
    <n v="1520000"/>
    <b v="0"/>
    <s v="Nelsy Ariany Seijas Naranjo"/>
    <s v="Senior"/>
    <n v="4625"/>
    <m/>
    <s v="26.689.690-5"/>
    <n v="40"/>
    <n v="810025"/>
    <n v="735000"/>
    <n v="32401000"/>
    <n v="303552"/>
    <s v="Muy Alto"/>
    <n v="0.375"/>
    <s v="Poco Equitativa"/>
    <n v="0"/>
    <n v="0"/>
    <n v="1520000"/>
    <s v="[List]"/>
  </r>
  <r>
    <n v="6602"/>
    <n v="6583"/>
    <s v="15.387.883-8"/>
    <s v="Jorge Hernan Salvatierra Lira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40.200000000000003"/>
    <s v="35-44"/>
    <n v="1.7"/>
    <s v="1-3 años"/>
    <n v="0.3"/>
    <s v="Indefinido"/>
    <n v="41"/>
    <n v="580000"/>
    <b v="0"/>
    <s v="Nelsy Ariany Seijas Naranjo"/>
    <s v="Junior"/>
    <n v="4625"/>
    <m/>
    <s v="26.689.690-5"/>
    <n v="40"/>
    <n v="810025"/>
    <n v="735000"/>
    <n v="32401000"/>
    <n v="303552"/>
    <s v="Muy Bajo"/>
    <n v="0.375"/>
    <s v="Poco Equitativa"/>
    <n v="15"/>
    <n v="87000"/>
    <n v="667000"/>
    <s v="[List]"/>
  </r>
  <r>
    <n v="10233"/>
    <n v="10214"/>
    <s v="18.057.245-7"/>
    <s v="Ariel Domingo Santelices Martínez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33.700000000000003"/>
    <s v="25-34"/>
    <n v="0.2"/>
    <s v="Menos de 1 año"/>
    <n v="0.1"/>
    <s v="Fijo"/>
    <n v="41"/>
    <n v="550000"/>
    <b v="0"/>
    <s v="Nelsy Ariany Seijas Naranjo"/>
    <s v="Junior"/>
    <n v="4625"/>
    <m/>
    <s v="26.689.690-5"/>
    <n v="40"/>
    <n v="810025"/>
    <n v="735000"/>
    <n v="32401000"/>
    <n v="303552"/>
    <s v="Muy Bajo"/>
    <n v="0.375"/>
    <s v="Poco Equitativa"/>
    <n v="15"/>
    <n v="82500"/>
    <n v="632500"/>
    <s v="[List]"/>
  </r>
  <r>
    <n v="11286"/>
    <n v="11234"/>
    <s v="18.529.878-7"/>
    <s v="Francisco Sepúlveda Ortizaga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32.1"/>
    <s v="25-34"/>
    <n v="0"/>
    <s v="Menos de 1 año"/>
    <n v="0"/>
    <s v="Fijo"/>
    <n v="41"/>
    <n v="550000"/>
    <b v="0"/>
    <s v="Nelsy Ariany Seijas Naranjo"/>
    <s v="Junior"/>
    <n v="4625"/>
    <m/>
    <s v="26.689.690-5"/>
    <n v="40"/>
    <n v="810025"/>
    <n v="735000"/>
    <n v="32401000"/>
    <n v="303552"/>
    <s v="Muy Bajo"/>
    <n v="0.375"/>
    <s v="Poco Equitativa"/>
    <n v="15"/>
    <n v="82500"/>
    <n v="632500"/>
    <s v="[List]"/>
  </r>
  <r>
    <n v="4470"/>
    <n v="4470"/>
    <s v="17.732.568-6"/>
    <s v="Paul Alexis Silva Reyes"/>
    <s v="M"/>
    <x v="1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34.1"/>
    <s v="25-34"/>
    <n v="3.9"/>
    <s v="3-5 años"/>
    <n v="0.1"/>
    <s v="Indefinido"/>
    <n v="41"/>
    <n v="1000000"/>
    <b v="0"/>
    <s v="Nelsy Ariany Seijas Naranjo"/>
    <s v="Intermedio"/>
    <n v="4625"/>
    <m/>
    <s v="26.689.690-5"/>
    <n v="40"/>
    <n v="810025"/>
    <n v="735000"/>
    <n v="32401000"/>
    <n v="303552"/>
    <s v="Muy Alto"/>
    <n v="0.375"/>
    <s v="Poco Equitativa"/>
    <n v="3"/>
    <n v="30000"/>
    <n v="1030000"/>
    <s v="[List]"/>
  </r>
  <r>
    <n v="10462"/>
    <n v="10443"/>
    <s v="26.952.535-5"/>
    <s v="Moisés Gabriel Soto Escobar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37.1"/>
    <s v="35-44"/>
    <n v="0.2"/>
    <s v="Menos de 1 año"/>
    <n v="0.1"/>
    <s v="Fijo"/>
    <n v="41"/>
    <n v="550000"/>
    <b v="0"/>
    <s v="Nelsy Ariany Seijas Naranjo"/>
    <s v="Junior"/>
    <n v="4625"/>
    <m/>
    <s v="26.689.690-5"/>
    <n v="40"/>
    <n v="810025"/>
    <n v="735000"/>
    <n v="32401000"/>
    <n v="303552"/>
    <s v="Muy Bajo"/>
    <n v="0.375"/>
    <s v="Poco Equitativa"/>
    <n v="15"/>
    <n v="82500"/>
    <n v="632500"/>
    <s v="[List]"/>
  </r>
  <r>
    <n v="9374"/>
    <n v="9355"/>
    <s v="18.512.290-5"/>
    <s v="Luis Avelino Toloza Guaita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32.700000000000003"/>
    <s v="25-34"/>
    <n v="0.5"/>
    <s v="Menos de 1 año"/>
    <n v="0.3"/>
    <s v="Indefinido"/>
    <n v="41"/>
    <n v="550000"/>
    <b v="0"/>
    <s v="Nelsy Ariany Seijas Naranjo"/>
    <s v="Junior"/>
    <n v="4625"/>
    <m/>
    <s v="26.689.690-5"/>
    <n v="40"/>
    <n v="810025"/>
    <n v="735000"/>
    <n v="32401000"/>
    <n v="303552"/>
    <s v="Muy Bajo"/>
    <n v="0.375"/>
    <s v="Poco Equitativa"/>
    <n v="15"/>
    <n v="82500"/>
    <n v="632500"/>
    <s v="[List]"/>
  </r>
  <r>
    <n v="5281"/>
    <n v="5262"/>
    <s v="27.406.641-5"/>
    <s v="Daniel Enrique Torrealba Mujica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27.2"/>
    <s v="25-34"/>
    <n v="2.4"/>
    <s v="1-3 años"/>
    <n v="0.3"/>
    <s v="Indefinido"/>
    <n v="41"/>
    <n v="580000"/>
    <b v="0"/>
    <s v="Nelsy Ariany Seijas Naranjo"/>
    <s v="Intermedio"/>
    <n v="4625"/>
    <m/>
    <s v="26.689.690-5"/>
    <n v="40"/>
    <n v="810025"/>
    <n v="735000"/>
    <n v="32401000"/>
    <n v="303552"/>
    <s v="Muy Bajo"/>
    <n v="0.375"/>
    <s v="Poco Equitativa"/>
    <n v="15"/>
    <n v="87000"/>
    <n v="667000"/>
    <s v="[List]"/>
  </r>
  <r>
    <n v="7260"/>
    <n v="7241"/>
    <s v="20.449.567-k"/>
    <s v="Danae Monserrat Torres Villena"/>
    <s v="F"/>
    <x v="1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25"/>
    <s v="25-34"/>
    <n v="1.4"/>
    <s v="1-3 años"/>
    <n v="0.3"/>
    <s v="Indefinido"/>
    <n v="41"/>
    <n v="1100000"/>
    <b v="0"/>
    <s v="Nelsy Ariany Seijas Naranjo"/>
    <s v="Junior"/>
    <n v="4625"/>
    <m/>
    <s v="26.689.690-5"/>
    <n v="40"/>
    <n v="810025"/>
    <n v="735000"/>
    <n v="32401000"/>
    <n v="303552"/>
    <s v="Muy Alto"/>
    <n v="0.375"/>
    <s v="Poco Equitativa"/>
    <n v="0"/>
    <n v="0"/>
    <n v="1100000"/>
    <s v="[List]"/>
  </r>
  <r>
    <n v="4586"/>
    <n v="4586"/>
    <s v="25.445.747-7"/>
    <s v="Jhon Esteban Urbano Sanchez"/>
    <s v="M"/>
    <x v="0"/>
    <n v="446"/>
    <s v="Fabricación Y Envasado De Esencias"/>
    <s v="CARLOS CRAMER PRODUCTOS AROMÁTICOS S.A. C.I."/>
    <s v="Operaciones"/>
    <s v="Jefatura"/>
    <s v="Operativa"/>
    <s v="CARLOS CRAMER PRODUCTOS AROMÁTICOS S.A. C.I. &gt; Operaciones &gt; Fabricación Y Envasado De Esencias"/>
    <s v="6003"/>
    <n v="31.5"/>
    <s v="25-34"/>
    <n v="3.9"/>
    <s v="3-5 años"/>
    <n v="0.3"/>
    <s v="Indefinido"/>
    <n v="41"/>
    <n v="710000"/>
    <b v="0"/>
    <s v="Nelsy Ariany Seijas Naranjo"/>
    <s v="Intermedio"/>
    <n v="4625"/>
    <m/>
    <s v="26.689.690-5"/>
    <n v="40"/>
    <n v="810025"/>
    <n v="735000"/>
    <n v="32401000"/>
    <n v="303552"/>
    <s v="Bajo"/>
    <n v="0.375"/>
    <s v="Poco Equitativa"/>
    <n v="10"/>
    <n v="71000"/>
    <n v="781000"/>
    <s v="[List]"/>
  </r>
  <r>
    <n v="4218"/>
    <n v="4218"/>
    <s v="11.811.753-0"/>
    <s v="Marco Antonio Urtubia Muñoz"/>
    <s v="M"/>
    <x v="0"/>
    <n v="452"/>
    <s v="Aromacolor Y Colorantes"/>
    <s v="CARLOS CRAMER PRODUCTOS AROMÁTICOS S.A. C.I."/>
    <s v="Operaciones"/>
    <s v="Jefatura"/>
    <s v="Operativa"/>
    <s v="CARLOS CRAMER PRODUCTOS AROMÁTICOS S.A. C.I. &gt; Operaciones &gt; Aromacolor Y Colorantes"/>
    <s v="6008"/>
    <n v="54.6"/>
    <s v="45-54"/>
    <n v="12.6"/>
    <s v="Más de 10 años"/>
    <n v="0.3"/>
    <s v="Indefinido"/>
    <n v="41"/>
    <n v="1075000"/>
    <b v="0"/>
    <s v="Nelsy Ariany Seijas Naranjo"/>
    <s v="Senior"/>
    <n v="4625"/>
    <m/>
    <s v="26.689.690-5"/>
    <n v="1"/>
    <n v="1075000"/>
    <n v="1075000"/>
    <n v="1075000"/>
    <n v="0"/>
    <s v="Promedio"/>
    <m/>
    <s v="Sin Datos"/>
    <n v="3"/>
    <n v="32250"/>
    <n v="1107250"/>
    <s v="[List]"/>
  </r>
  <r>
    <n v="9934"/>
    <n v="9915"/>
    <s v="26.275.879-6"/>
    <s v="Pedro Miguel Vergara Ramirez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33.299999999999997"/>
    <s v="25-34"/>
    <n v="0.3"/>
    <s v="Menos de 1 año"/>
    <n v="0.1"/>
    <s v="Indefinido"/>
    <n v="41"/>
    <n v="550000"/>
    <b v="0"/>
    <s v="Nelsy Ariany Seijas Naranjo"/>
    <s v="Junior"/>
    <n v="4625"/>
    <m/>
    <s v="26.689.690-5"/>
    <n v="25"/>
    <n v="757400"/>
    <n v="740000"/>
    <n v="18935000"/>
    <n v="230538"/>
    <s v="Muy Bajo"/>
    <n v="0.30399999999999999"/>
    <s v="Moderada"/>
    <n v="15"/>
    <n v="82500"/>
    <n v="632500"/>
    <s v="[List]"/>
  </r>
  <r>
    <n v="4542"/>
    <n v="4542"/>
    <s v="9.252.524-4"/>
    <s v="Victor Leonardo Acosta Alegria"/>
    <s v="M"/>
    <x v="3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64.2"/>
    <s v="55-64"/>
    <n v="38.5"/>
    <s v="Más de 10 años"/>
    <n v="0.3"/>
    <s v="Indefinido"/>
    <n v="41"/>
    <n v="2000000"/>
    <b v="0"/>
    <s v="Luis Rodrigo Miño Medina"/>
    <s v="Senior"/>
    <n v="4301"/>
    <m/>
    <s v="13.911.264-4"/>
    <n v="28"/>
    <n v="2099357"/>
    <n v="1772500"/>
    <n v="58782000"/>
    <n v="1299418"/>
    <s v="Promedio"/>
    <n v="0.61899999999999999"/>
    <s v="Inequitativa"/>
    <n v="3"/>
    <n v="60000"/>
    <n v="2060000"/>
    <s v="[List]"/>
  </r>
  <r>
    <n v="4631"/>
    <n v="4631"/>
    <s v="26.867.860-3"/>
    <s v="Roxana Coromoto Figueroa Villalobos"/>
    <s v="F"/>
    <x v="4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34.299999999999997"/>
    <s v="25-34"/>
    <n v="6.1"/>
    <s v="5-10 años"/>
    <n v="0.3"/>
    <s v="Indefinido"/>
    <n v="41"/>
    <n v="1225000"/>
    <b v="0"/>
    <s v="Luis Rodrigo Miño Medina"/>
    <s v="Senior"/>
    <n v="4301"/>
    <m/>
    <s v="13.911.264-4"/>
    <n v="28"/>
    <n v="2099357"/>
    <n v="1772500"/>
    <n v="58782000"/>
    <n v="1299418"/>
    <s v="Muy Bajo"/>
    <n v="0.61899999999999999"/>
    <s v="Inequitativa"/>
    <n v="15"/>
    <n v="183750"/>
    <n v="1408750"/>
    <s v="[List]"/>
  </r>
  <r>
    <n v="4615"/>
    <n v="4615"/>
    <s v="26.422.085-8"/>
    <s v="Jesus Alejandro Gomez Gonzalez"/>
    <s v="M"/>
    <x v="4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34"/>
    <s v="25-34"/>
    <n v="6.8"/>
    <s v="5-10 años"/>
    <n v="0.3"/>
    <s v="Indefinido"/>
    <n v="41"/>
    <n v="1225000"/>
    <b v="0"/>
    <s v="Luis Rodrigo Miño Medina"/>
    <s v="Senior"/>
    <n v="4301"/>
    <m/>
    <s v="13.911.264-4"/>
    <n v="28"/>
    <n v="2099357"/>
    <n v="1772500"/>
    <n v="58782000"/>
    <n v="1299418"/>
    <s v="Muy Bajo"/>
    <n v="0.61899999999999999"/>
    <s v="Inequitativa"/>
    <n v="15"/>
    <n v="183750"/>
    <n v="1408750"/>
    <s v="[List]"/>
  </r>
  <r>
    <n v="4423"/>
    <n v="4423"/>
    <s v="6.986.639-5"/>
    <s v="Leticia Gonzalez Castro"/>
    <s v="F"/>
    <x v="3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61.3"/>
    <s v="55-64"/>
    <n v="43.9"/>
    <s v="Más de 10 años"/>
    <n v="0.3"/>
    <s v="Indefinido"/>
    <n v="41"/>
    <n v="2510000"/>
    <b v="0"/>
    <s v="Luis Rodrigo Miño Medina"/>
    <s v="Senior"/>
    <n v="4301"/>
    <m/>
    <s v="13.911.264-4"/>
    <n v="28"/>
    <n v="2099357"/>
    <n v="1772500"/>
    <n v="58782000"/>
    <n v="1299418"/>
    <s v="Alto"/>
    <n v="0.61899999999999999"/>
    <s v="Inequitativa"/>
    <n v="3"/>
    <n v="75300"/>
    <n v="2585300"/>
    <s v="[List]"/>
  </r>
  <r>
    <n v="5346"/>
    <n v="5327"/>
    <s v="16.418.842-6"/>
    <s v="Paulina Valeska González Muñoz"/>
    <s v="F"/>
    <x v="3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39.200000000000003"/>
    <s v="35-44"/>
    <n v="2.2999999999999998"/>
    <s v="1-3 años"/>
    <n v="0.3"/>
    <s v="Indefinido"/>
    <n v="41"/>
    <n v="1100000"/>
    <b v="0"/>
    <s v="Luis Rodrigo Miño Medina"/>
    <s v="Intermedio"/>
    <n v="4301"/>
    <m/>
    <s v="13.911.264-4"/>
    <n v="28"/>
    <n v="2099357"/>
    <n v="1772500"/>
    <n v="58782000"/>
    <n v="1299418"/>
    <s v="Muy Bajo"/>
    <n v="0.61899999999999999"/>
    <s v="Inequitativa"/>
    <n v="15"/>
    <n v="165000"/>
    <n v="1265000"/>
    <s v="[List]"/>
  </r>
  <r>
    <n v="4600"/>
    <n v="4600"/>
    <s v="26.049.628-k"/>
    <s v="Keny Alexandra Majano Gimenez"/>
    <s v="F"/>
    <x v="4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41.1"/>
    <s v="35-44"/>
    <n v="5.9"/>
    <s v="5-10 años"/>
    <n v="0.3"/>
    <s v="Indefinido"/>
    <n v="41"/>
    <n v="2030000"/>
    <b v="0"/>
    <s v="Luis Rodrigo Miño Medina"/>
    <s v="Senior"/>
    <n v="4301"/>
    <m/>
    <s v="13.911.264-4"/>
    <n v="28"/>
    <n v="2099357"/>
    <n v="1772500"/>
    <n v="58782000"/>
    <n v="1299418"/>
    <s v="Promedio"/>
    <n v="0.61899999999999999"/>
    <s v="Inequitativa"/>
    <n v="3"/>
    <n v="60900"/>
    <n v="2090900"/>
    <s v="[List]"/>
  </r>
  <r>
    <n v="4579"/>
    <n v="4579"/>
    <s v="24.035.160-9"/>
    <s v="Diana Marcela Moreno Giraldo"/>
    <s v="F"/>
    <x v="3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42.2"/>
    <s v="35-44"/>
    <n v="5.3"/>
    <s v="5-10 años"/>
    <n v="0.3"/>
    <s v="Indefinido"/>
    <n v="41"/>
    <n v="1540000"/>
    <b v="0"/>
    <s v="Luis Rodrigo Miño Medina"/>
    <s v="Senior"/>
    <n v="4301"/>
    <m/>
    <s v="13.911.264-4"/>
    <n v="28"/>
    <n v="2099357"/>
    <n v="1772500"/>
    <n v="58782000"/>
    <n v="1299418"/>
    <s v="Muy Bajo"/>
    <n v="0.61899999999999999"/>
    <s v="Inequitativa"/>
    <n v="15"/>
    <n v="231000"/>
    <n v="1771000"/>
    <s v="[List]"/>
  </r>
  <r>
    <n v="4306"/>
    <n v="4306"/>
    <s v="14.046.652-2"/>
    <s v="Darwin Antonio Perez Perez"/>
    <s v="M"/>
    <x v="3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47.4"/>
    <s v="45-54"/>
    <n v="19.8"/>
    <s v="Más de 10 años"/>
    <n v="0.3"/>
    <s v="Indefinido"/>
    <n v="41"/>
    <n v="1350000"/>
    <b v="0"/>
    <s v="Luis Rodrigo Miño Medina"/>
    <s v="Senior"/>
    <n v="4301"/>
    <m/>
    <s v="13.911.264-4"/>
    <n v="28"/>
    <n v="2099357"/>
    <n v="1772500"/>
    <n v="58782000"/>
    <n v="1299418"/>
    <s v="Muy Bajo"/>
    <n v="0.61899999999999999"/>
    <s v="Inequitativa"/>
    <n v="15"/>
    <n v="202500"/>
    <n v="1552500"/>
    <s v="[List]"/>
  </r>
  <r>
    <n v="4708"/>
    <n v="4708"/>
    <s v="26.820.457-1"/>
    <s v="Gerardo Arturo Perez Vasquez"/>
    <s v="M"/>
    <x v="5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34.200000000000003"/>
    <s v="25-34"/>
    <n v="4.4000000000000004"/>
    <s v="3-5 años"/>
    <n v="0.3"/>
    <s v="Indefinido"/>
    <n v="41"/>
    <n v="850000"/>
    <b v="0"/>
    <s v="Luis Rodrigo Miño Medina"/>
    <s v="Intermedio"/>
    <n v="4301"/>
    <m/>
    <s v="13.911.264-4"/>
    <n v="28"/>
    <n v="2099357"/>
    <n v="1772500"/>
    <n v="58782000"/>
    <n v="1299418"/>
    <s v="Muy Bajo"/>
    <n v="0.61899999999999999"/>
    <s v="Inequitativa"/>
    <n v="15"/>
    <n v="127500"/>
    <n v="977500"/>
    <s v="[List]"/>
  </r>
  <r>
    <n v="4439"/>
    <n v="4439"/>
    <s v="17.256.315-5"/>
    <s v="Fernando David Portilla Ortiz"/>
    <s v="M"/>
    <x v="4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35.6"/>
    <s v="35-44"/>
    <n v="15.9"/>
    <s v="Más de 10 años"/>
    <n v="0.3"/>
    <s v="Indefinido"/>
    <n v="41"/>
    <n v="1125000"/>
    <b v="0"/>
    <s v="Luis Rodrigo Miño Medina"/>
    <s v="Senior"/>
    <n v="4301"/>
    <m/>
    <s v="13.911.264-4"/>
    <n v="28"/>
    <n v="2099357"/>
    <n v="1772500"/>
    <n v="58782000"/>
    <n v="1299418"/>
    <s v="Muy Bajo"/>
    <n v="0.61899999999999999"/>
    <s v="Inequitativa"/>
    <n v="15"/>
    <n v="168750"/>
    <n v="1293750"/>
    <s v="[List]"/>
  </r>
  <r>
    <n v="4691"/>
    <n v="4691"/>
    <s v="15.398.101-9"/>
    <s v="Sebastian Segundo Riquelme Avalos"/>
    <s v="M"/>
    <x v="4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43.1"/>
    <s v="35-44"/>
    <n v="8.1"/>
    <s v="5-10 años"/>
    <n v="0.3"/>
    <s v="Indefinido"/>
    <n v="41"/>
    <n v="1670000"/>
    <b v="0"/>
    <s v="Luis Rodrigo Miño Medina"/>
    <s v="Senior"/>
    <n v="4301"/>
    <m/>
    <s v="13.911.264-4"/>
    <n v="28"/>
    <n v="2099357"/>
    <n v="1772500"/>
    <n v="58782000"/>
    <n v="1299418"/>
    <s v="Muy Bajo"/>
    <n v="0.61899999999999999"/>
    <s v="Inequitativa"/>
    <n v="15"/>
    <n v="250500"/>
    <n v="1920500"/>
    <s v="[List]"/>
  </r>
  <r>
    <n v="4612"/>
    <n v="4612"/>
    <s v="26.362.125-5"/>
    <s v="Humberto Jose Seijas Toro"/>
    <s v="M"/>
    <x v="5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26.6"/>
    <s v="25-34"/>
    <n v="6.7"/>
    <s v="5-10 años"/>
    <n v="0.1"/>
    <s v="Indefinido"/>
    <n v="41"/>
    <n v="860000"/>
    <b v="0"/>
    <s v="Luis Rodrigo Miño Medina"/>
    <s v="Senior"/>
    <n v="4301"/>
    <m/>
    <s v="13.911.264-4"/>
    <n v="28"/>
    <n v="2099357"/>
    <n v="1772500"/>
    <n v="58782000"/>
    <n v="1299418"/>
    <s v="Muy Bajo"/>
    <n v="0.61899999999999999"/>
    <s v="Inequitativa"/>
    <n v="15"/>
    <n v="129000"/>
    <n v="989000"/>
    <s v="[List]"/>
  </r>
  <r>
    <n v="4416"/>
    <n v="4416"/>
    <s v="16.910.590-1"/>
    <s v="Jonathan Leonardo Villarroel Ceron"/>
    <s v="M"/>
    <x v="4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37"/>
    <s v="35-44"/>
    <n v="12.6"/>
    <s v="Más de 10 años"/>
    <n v="0.3"/>
    <s v="Indefinido"/>
    <n v="41"/>
    <n v="1065000"/>
    <b v="0"/>
    <s v="Luis Rodrigo Miño Medina"/>
    <s v="Senior"/>
    <n v="4301"/>
    <m/>
    <s v="13.911.264-4"/>
    <n v="28"/>
    <n v="2099357"/>
    <n v="1772500"/>
    <n v="58782000"/>
    <n v="1299418"/>
    <s v="Muy Bajo"/>
    <n v="0.61899999999999999"/>
    <s v="Inequitativa"/>
    <n v="15"/>
    <n v="159750"/>
    <n v="1224750"/>
    <s v="[List]"/>
  </r>
  <r>
    <n v="4853"/>
    <n v="4834"/>
    <s v="20.162.645-5"/>
    <s v="Daniel Elias Adonis Adones"/>
    <s v="M"/>
    <x v="2"/>
    <n v="429"/>
    <s v="Muestras Sabores"/>
    <s v="CARLOS CRAMER PRODUCTOS AROMÁTICOS S.A. C.I."/>
    <s v="Sabores"/>
    <s v="Jefatura"/>
    <s v="Operativa"/>
    <s v="CARLOS CRAMER PRODUCTOS AROMÁTICOS S.A. C.I. &gt; Sabores &gt; Muestras Sabores"/>
    <s v="2011"/>
    <n v="25.7"/>
    <s v="25-34"/>
    <n v="3.2"/>
    <s v="3-5 años"/>
    <n v="0.1"/>
    <s v="Indefinido"/>
    <n v="41"/>
    <n v="720000"/>
    <b v="0"/>
    <s v="Ivan Alberto Cardenas "/>
    <s v="Intermedio"/>
    <n v="4591"/>
    <m/>
    <s v="25.607.565-2"/>
    <n v="6"/>
    <n v="1123667"/>
    <n v="842000"/>
    <n v="6742000"/>
    <n v="803775"/>
    <s v="Muy Bajo"/>
    <n v="0.71499999999999997"/>
    <s v="Inequitativa"/>
    <n v="15"/>
    <n v="108000"/>
    <n v="828000"/>
    <s v="[List]"/>
  </r>
  <r>
    <n v="4703"/>
    <n v="4703"/>
    <s v="11.079.870-9"/>
    <s v="Fresia Flores Bermedo"/>
    <s v="F"/>
    <x v="2"/>
    <n v="429"/>
    <s v="Muestras Sabores"/>
    <s v="CARLOS CRAMER PRODUCTOS AROMÁTICOS S.A. C.I."/>
    <s v="Sabores"/>
    <s v="Jefatura"/>
    <s v="Operativa"/>
    <s v="CARLOS CRAMER PRODUCTOS AROMÁTICOS S.A. C.I. &gt; Sabores &gt; Muestras Sabores"/>
    <s v="2011"/>
    <n v="59.1"/>
    <s v="55-64"/>
    <n v="24.9"/>
    <s v="Más de 10 años"/>
    <n v="0.3"/>
    <s v="Indefinido"/>
    <n v="41"/>
    <n v="933000"/>
    <b v="0"/>
    <s v="Ivan Alberto Cardenas "/>
    <s v="Senior"/>
    <n v="4591"/>
    <m/>
    <s v="25.607.565-2"/>
    <n v="6"/>
    <n v="1123667"/>
    <n v="842000"/>
    <n v="6742000"/>
    <n v="803775"/>
    <s v="Bajo"/>
    <n v="0.71499999999999997"/>
    <s v="Inequitativa"/>
    <n v="10"/>
    <n v="93300"/>
    <n v="1026300"/>
    <s v="[List]"/>
  </r>
  <r>
    <n v="9935"/>
    <n v="9916"/>
    <s v="21.356.966-k"/>
    <s v="Javier Andrés Hernández Carrasco"/>
    <s v="M"/>
    <x v="2"/>
    <n v="429"/>
    <s v="Muestras Sabores"/>
    <s v="CARLOS CRAMER PRODUCTOS AROMÁTICOS S.A. C.I."/>
    <s v="Sabores"/>
    <s v="Jefatura"/>
    <s v="Operativa"/>
    <s v="CARLOS CRAMER PRODUCTOS AROMÁTICOS S.A. C.I. &gt; Sabores &gt; Muestras Sabores"/>
    <s v="2011"/>
    <n v="22"/>
    <s v="18-24"/>
    <n v="0.3"/>
    <s v="Menos de 1 año"/>
    <n v="0.1"/>
    <s v="Indefinido"/>
    <n v="41"/>
    <n v="655000"/>
    <b v="0"/>
    <s v="Ivan Alberto Cardenas "/>
    <s v="Junior"/>
    <n v="4591"/>
    <m/>
    <s v="25.607.565-2"/>
    <n v="6"/>
    <n v="1123667"/>
    <n v="842000"/>
    <n v="6742000"/>
    <n v="803775"/>
    <s v="Muy Bajo"/>
    <n v="0.71499999999999997"/>
    <s v="Inequitativa"/>
    <n v="15"/>
    <n v="98250"/>
    <n v="753250"/>
    <s v="[List]"/>
  </r>
  <r>
    <n v="4417"/>
    <n v="4417"/>
    <s v="16.914.303-k"/>
    <s v="Victor Felipe Morales Troncoso"/>
    <s v="M"/>
    <x v="2"/>
    <n v="429"/>
    <s v="Muestras Sabores"/>
    <s v="CARLOS CRAMER PRODUCTOS AROMÁTICOS S.A. C.I."/>
    <s v="Sabores"/>
    <s v="Jefatura"/>
    <s v="Operativa"/>
    <s v="CARLOS CRAMER PRODUCTOS AROMÁTICOS S.A. C.I. &gt; Sabores &gt; Muestras Sabores"/>
    <s v="2011"/>
    <n v="36.6"/>
    <s v="35-44"/>
    <n v="5.5"/>
    <s v="5-10 años"/>
    <n v="0.1"/>
    <s v="Indefinido"/>
    <n v="41"/>
    <n v="780000"/>
    <b v="0"/>
    <s v="Ivan Alberto Cardenas "/>
    <s v="Senior"/>
    <n v="4591"/>
    <m/>
    <s v="25.607.565-2"/>
    <n v="6"/>
    <n v="1123667"/>
    <n v="842000"/>
    <n v="6742000"/>
    <n v="803775"/>
    <s v="Muy Bajo"/>
    <n v="0.71499999999999997"/>
    <s v="Inequitativa"/>
    <n v="15"/>
    <n v="117000"/>
    <n v="897000"/>
    <s v="[List]"/>
  </r>
  <r>
    <n v="4319"/>
    <n v="4319"/>
    <s v="15.172.551-1"/>
    <s v="Cesar Antonio Solis Cartes"/>
    <s v="M"/>
    <x v="2"/>
    <n v="429"/>
    <s v="Muestras Sabores"/>
    <s v="CARLOS CRAMER PRODUCTOS AROMÁTICOS S.A. C.I."/>
    <s v="Sabores"/>
    <s v="Jefatura"/>
    <s v="Operativa"/>
    <s v="CARLOS CRAMER PRODUCTOS AROMÁTICOS S.A. C.I. &gt; Sabores &gt; Muestras Sabores"/>
    <s v="2011"/>
    <n v="40.9"/>
    <s v="35-44"/>
    <n v="15.7"/>
    <s v="Más de 10 años"/>
    <n v="0.3"/>
    <s v="Indefinido"/>
    <n v="41"/>
    <n v="904000"/>
    <b v="0"/>
    <s v="Ivan Alberto Cardenas "/>
    <s v="Senior"/>
    <n v="4591"/>
    <m/>
    <s v="25.607.565-2"/>
    <n v="6"/>
    <n v="1123667"/>
    <n v="842000"/>
    <n v="6742000"/>
    <n v="803775"/>
    <s v="Bajo"/>
    <n v="0.71499999999999997"/>
    <s v="Inequitativa"/>
    <n v="10"/>
    <n v="90400"/>
    <n v="994400"/>
    <s v="[List]"/>
  </r>
  <r>
    <n v="4141"/>
    <n v="4141"/>
    <s v="13.683.767-2"/>
    <s v="Jose Aguilar Gonzalez"/>
    <s v="M"/>
    <x v="6"/>
    <n v="427"/>
    <s v="Ventas Sabores"/>
    <s v="Sabores Y Fragancias.Cl Comercial Ltda."/>
    <s v="Sabores"/>
    <s v="Jefatura"/>
    <s v="Operativa"/>
    <s v="Sabores Y Fragancias.Cl Comercial Ltda. &gt; Sabores &gt; Ventas Sabores"/>
    <s v="2005"/>
    <n v="45.8"/>
    <s v="45-54"/>
    <n v="17.5"/>
    <s v="Más de 10 años"/>
    <n v="0.3"/>
    <s v="Indefinido"/>
    <n v="41"/>
    <n v="2373000"/>
    <b v="0"/>
    <s v="Karen Zarate Mesa"/>
    <s v="Senior"/>
    <n v="4529"/>
    <m/>
    <s v="8.954.496-3"/>
    <n v="4"/>
    <n v="2329125"/>
    <n v="2287750"/>
    <n v="9316500"/>
    <n v="844812"/>
    <s v="Promedio"/>
    <n v="0.36299999999999999"/>
    <s v="Poco Equitativa"/>
    <n v="3"/>
    <n v="71190"/>
    <n v="2444190"/>
    <s v="[List]"/>
  </r>
  <r>
    <n v="5545"/>
    <n v="5526"/>
    <s v="19.784.501-5"/>
    <s v="Javiera Constanza Bordoni Astudillo"/>
    <s v="F"/>
    <x v="7"/>
    <n v="438"/>
    <s v="Ventas Fragancias"/>
    <s v="Sabores Y Fragancias.Cl Comercial Ltda."/>
    <s v="Fragancias"/>
    <s v="Jefatura"/>
    <s v="Operativa"/>
    <s v="Sabores Y Fragancias.Cl Comercial Ltda. &gt; Fragancias &gt; Ventas Fragancias"/>
    <s v="3002"/>
    <n v="27.7"/>
    <s v="25-34"/>
    <n v="2.2000000000000002"/>
    <s v="1-3 años"/>
    <n v="0.3"/>
    <s v="Indefinido"/>
    <n v="41"/>
    <n v="1060000"/>
    <b v="0"/>
    <s v="Karen Zarate Mesa"/>
    <s v="Intermedio"/>
    <n v="4529"/>
    <m/>
    <s v="8.954.496-3"/>
    <n v="6"/>
    <n v="2256500"/>
    <n v="1837000"/>
    <n v="13539000"/>
    <n v="1740353"/>
    <s v="Muy Bajo"/>
    <n v="0.77100000000000002"/>
    <s v="Inequitativa"/>
    <n v="15"/>
    <n v="159000"/>
    <n v="1219000"/>
    <s v="[List]"/>
  </r>
  <r>
    <n v="4129"/>
    <n v="4129"/>
    <s v="12.150.797-8"/>
    <s v="Angel Rodrigo Eguiluz Toledo"/>
    <s v="M"/>
    <x v="6"/>
    <n v="427"/>
    <s v="Ventas Sabores"/>
    <s v="Sabores Y Fragancias.Cl Comercial Ltda."/>
    <s v="Sabores"/>
    <s v="Jefatura"/>
    <s v="Operativa"/>
    <s v="Sabores Y Fragancias.Cl Comercial Ltda. &gt; Sabores &gt; Ventas Sabores"/>
    <s v="2005"/>
    <n v="50.4"/>
    <s v="45-54"/>
    <n v="26.8"/>
    <s v="Más de 10 años"/>
    <n v="0.3"/>
    <s v="Indefinido"/>
    <n v="41"/>
    <n v="2202500"/>
    <b v="0"/>
    <s v="Karen Zarate Mesa"/>
    <s v="Senior"/>
    <n v="4529"/>
    <m/>
    <s v="8.954.496-3"/>
    <n v="4"/>
    <n v="2329125"/>
    <n v="2287750"/>
    <n v="9316500"/>
    <n v="844812"/>
    <s v="Bajo"/>
    <n v="0.36299999999999999"/>
    <s v="Poco Equitativa"/>
    <n v="5"/>
    <n v="110125"/>
    <n v="2312625"/>
    <s v="[List]"/>
  </r>
  <r>
    <n v="4146"/>
    <n v="4146"/>
    <s v="15.429.937-8"/>
    <s v="Carlos Andres Ibañez Arce"/>
    <s v="M"/>
    <x v="8"/>
    <n v="484"/>
    <s v="Administracion Y Finanzas Sabores"/>
    <s v="Sabores Y Fragancias.Cl Comercial Ltda."/>
    <s v="Administración"/>
    <s v="Jefatura"/>
    <s v="Operativa"/>
    <s v="Sabores Y Fragancias.Cl Comercial Ltda. &gt; Administración &gt; Administracion Y Finanzas Sabores"/>
    <s v="7006"/>
    <n v="43.4"/>
    <s v="35-44"/>
    <n v="16.3"/>
    <s v="Más de 10 años"/>
    <n v="0.3"/>
    <s v="Indefinido"/>
    <n v="41"/>
    <n v="1584000"/>
    <b v="0"/>
    <s v="Karen Zarate Mesa"/>
    <s v="Senior"/>
    <n v="4529"/>
    <m/>
    <s v="8.954.496-3"/>
    <n v="12"/>
    <n v="1964106"/>
    <n v="836500"/>
    <n v="23569278"/>
    <n v="2494734"/>
    <s v="Bajo"/>
    <n v="1.27"/>
    <s v="Inequitativa"/>
    <n v="10"/>
    <n v="158400"/>
    <n v="1742400"/>
    <s v="[List]"/>
  </r>
  <r>
    <n v="4145"/>
    <n v="4145"/>
    <s v="15.935.494-6"/>
    <s v="Victoria Kellner Gumpert"/>
    <s v="F"/>
    <x v="9"/>
    <n v="484"/>
    <s v="Administracion Y Finanzas Sabores"/>
    <s v="Sabores Y Fragancias.Cl Comercial Ltda."/>
    <s v="Administración"/>
    <s v="Jefatura"/>
    <s v="Operativa"/>
    <s v="Sabores Y Fragancias.Cl Comercial Ltda. &gt; Administración &gt; Administracion Y Finanzas Sabores"/>
    <s v="7006"/>
    <n v="40.799999999999997"/>
    <s v="35-44"/>
    <n v="15.6"/>
    <s v="Más de 10 años"/>
    <n v="0.3"/>
    <s v="Indefinido"/>
    <n v="41"/>
    <n v="5600000"/>
    <b v="1"/>
    <s v="Karen Zarate Mesa"/>
    <s v="Jefatura"/>
    <n v="4529"/>
    <m/>
    <s v="8.954.496-3"/>
    <n v="12"/>
    <n v="1964106"/>
    <n v="836500"/>
    <n v="23569278"/>
    <n v="2494734"/>
    <s v="Muy Alto"/>
    <n v="1.27"/>
    <s v="Inequitativa"/>
    <n v="0"/>
    <n v="0"/>
    <n v="5600000"/>
    <s v="[List]"/>
  </r>
  <r>
    <n v="4374"/>
    <n v="4374"/>
    <s v="16.127.630-8"/>
    <s v="Alejandra Angelica Martinez Ibañez"/>
    <s v="F"/>
    <x v="6"/>
    <n v="427"/>
    <s v="Ventas Sabores"/>
    <s v="Sabores Y Fragancias.Cl Comercial Ltda."/>
    <s v="Sabores"/>
    <s v="Jefatura"/>
    <s v="Operativa"/>
    <s v="Sabores Y Fragancias.Cl Comercial Ltda. &gt; Sabores &gt; Ventas Sabores"/>
    <s v="2005"/>
    <n v="39.700000000000003"/>
    <s v="35-44"/>
    <n v="6"/>
    <s v="5-10 años"/>
    <n v="0.3"/>
    <s v="Indefinido"/>
    <n v="41"/>
    <n v="3400000"/>
    <b v="0"/>
    <s v="Karen Zarate Mesa"/>
    <s v="Senior"/>
    <n v="4529"/>
    <m/>
    <s v="8.954.496-3"/>
    <n v="4"/>
    <n v="2329125"/>
    <n v="2287750"/>
    <n v="9316500"/>
    <n v="844812"/>
    <s v="Muy Alto"/>
    <n v="0.36299999999999999"/>
    <s v="Poco Equitativa"/>
    <n v="0"/>
    <n v="0"/>
    <n v="3400000"/>
    <s v="[List]"/>
  </r>
  <r>
    <n v="4140"/>
    <n v="4140"/>
    <s v="17.706.648-6"/>
    <s v="David Elias Montero Vasquez"/>
    <s v="M"/>
    <x v="10"/>
    <n v="484"/>
    <s v="Administracion Y Finanzas Sabores"/>
    <s v="Sabores Y Fragancias.Cl Comercial Ltda."/>
    <s v="Administración"/>
    <s v="Jefatura"/>
    <s v="Operativa"/>
    <s v="Sabores Y Fragancias.Cl Comercial Ltda. &gt; Administración &gt; Administracion Y Finanzas Sabores"/>
    <s v="7006"/>
    <n v="34.5"/>
    <s v="25-34"/>
    <n v="13.2"/>
    <s v="Más de 10 años"/>
    <n v="0.3"/>
    <s v="Indefinido"/>
    <n v="41"/>
    <n v="1188000"/>
    <b v="0"/>
    <s v="Karen Zarate Mesa"/>
    <s v="Senior"/>
    <n v="4529"/>
    <m/>
    <s v="8.954.496-3"/>
    <n v="12"/>
    <n v="1964106"/>
    <n v="836500"/>
    <n v="23569278"/>
    <n v="2494734"/>
    <s v="Muy Bajo"/>
    <n v="1.27"/>
    <s v="Inequitativa"/>
    <n v="15"/>
    <n v="178200"/>
    <n v="1366200"/>
    <s v="[List]"/>
  </r>
  <r>
    <n v="5544"/>
    <n v="5525"/>
    <s v="19.037.994-9"/>
    <s v="Felipe Ignacio Joaquín Pérez Zuñiga"/>
    <s v="M"/>
    <x v="11"/>
    <n v="438"/>
    <s v="Ventas Fragancias"/>
    <s v="Sabores Y Fragancias.Cl Comercial Ltda."/>
    <s v="Fragancias"/>
    <s v="Jefatura"/>
    <s v="Operativa"/>
    <s v="Sabores Y Fragancias.Cl Comercial Ltda. &gt; Fragancias &gt; Ventas Fragancias"/>
    <s v="3002"/>
    <n v="29.9"/>
    <s v="25-34"/>
    <n v="2.2000000000000002"/>
    <s v="1-3 años"/>
    <n v="0.3"/>
    <s v="Indefinido"/>
    <n v="41"/>
    <n v="1595000"/>
    <b v="0"/>
    <s v="Karen Zarate Mesa"/>
    <s v="Intermedio"/>
    <n v="4529"/>
    <m/>
    <s v="8.954.496-3"/>
    <n v="6"/>
    <n v="2256500"/>
    <n v="1837000"/>
    <n v="13539000"/>
    <n v="1740353"/>
    <s v="Muy Bajo"/>
    <n v="0.77100000000000002"/>
    <s v="Inequitativa"/>
    <n v="15"/>
    <n v="239250"/>
    <n v="1834250"/>
    <s v="[List]"/>
  </r>
  <r>
    <n v="10197"/>
    <n v="10178"/>
    <s v="10.945.009-k"/>
    <s v="Giovanna Rigordi Muñoz"/>
    <s v="F"/>
    <x v="6"/>
    <n v="427"/>
    <s v="Ventas Sabores"/>
    <s v="Sabores Y Fragancias.Cl Comercial Ltda."/>
    <s v="Sabores"/>
    <s v="Jefatura"/>
    <s v="Operativa"/>
    <s v="Sabores Y Fragancias.Cl Comercial Ltda. &gt; Sabores &gt; Ventas Sabores"/>
    <s v="2005"/>
    <n v="53.6"/>
    <s v="45-54"/>
    <n v="0.2"/>
    <s v="Menos de 1 año"/>
    <n v="0"/>
    <s v="Indefinido"/>
    <n v="41"/>
    <n v="1341000"/>
    <b v="0"/>
    <s v="Karen Zarate Mesa"/>
    <s v="Junior"/>
    <n v="4529"/>
    <m/>
    <s v="8.954.496-3"/>
    <n v="4"/>
    <n v="2329125"/>
    <n v="2287750"/>
    <n v="9316500"/>
    <n v="844812"/>
    <s v="Muy Bajo"/>
    <n v="0.36299999999999999"/>
    <s v="Poco Equitativa"/>
    <n v="15"/>
    <n v="201150"/>
    <n v="1542150"/>
    <s v="[List]"/>
  </r>
  <r>
    <n v="4153"/>
    <n v="4153"/>
    <s v="17.541.088-0"/>
    <s v="Alejandro Matias Silva Lavin"/>
    <s v="M"/>
    <x v="12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34.9"/>
    <s v="25-34"/>
    <n v="13.4"/>
    <s v="Más de 10 años"/>
    <n v="0.3"/>
    <s v="Indefinido"/>
    <n v="41"/>
    <n v="1750000"/>
    <b v="1"/>
    <s v="Karen Zarate Mesa"/>
    <s v="Jefatura"/>
    <n v="4529"/>
    <m/>
    <s v="8.954.496-3"/>
    <n v="23"/>
    <n v="676043"/>
    <n v="600000"/>
    <n v="15549000"/>
    <n v="247791"/>
    <s v="Muy Alto"/>
    <n v="0.36699999999999999"/>
    <s v="Poco Equitativa"/>
    <n v="0"/>
    <n v="0"/>
    <n v="1750000"/>
    <s v="[List]"/>
  </r>
  <r>
    <n v="4181"/>
    <n v="4181"/>
    <s v="9.919.072-8"/>
    <s v="Susana Marcela Varela Gonzalez"/>
    <s v="F"/>
    <x v="13"/>
    <n v="438"/>
    <s v="Ventas Fragancias"/>
    <s v="Sabores Y Fragancias.Cl Comercial Ltda."/>
    <s v="Fragancias"/>
    <s v="Jefatura"/>
    <s v="Operativa"/>
    <s v="Sabores Y Fragancias.Cl Comercial Ltda. &gt; Fragancias &gt; Ventas Fragancias"/>
    <s v="3002"/>
    <n v="58.9"/>
    <s v="55-64"/>
    <n v="23.8"/>
    <s v="Más de 10 años"/>
    <n v="0.3"/>
    <s v="Indefinido"/>
    <n v="41"/>
    <n v="5600000"/>
    <b v="1"/>
    <s v="Karen Zarate Mesa"/>
    <s v="Jefatura"/>
    <n v="4529"/>
    <m/>
    <s v="8.954.496-3"/>
    <n v="6"/>
    <n v="2256500"/>
    <n v="1837000"/>
    <n v="13539000"/>
    <n v="1740353"/>
    <s v="Muy Alto"/>
    <n v="0.77100000000000002"/>
    <s v="Inequitativa"/>
    <n v="0"/>
    <n v="0"/>
    <n v="5600000"/>
    <s v="[List]"/>
  </r>
  <r>
    <n v="4139"/>
    <n v="4139"/>
    <s v="8.606.991-1"/>
    <s v="Flaminio Del Carmen Agurto Urrutia"/>
    <s v="M"/>
    <x v="14"/>
    <n v="477"/>
    <s v="Transporte"/>
    <s v="Servicios De Producción Y Logística Ccpa Ltda."/>
    <s v="Operaciones"/>
    <s v="Jefatura"/>
    <s v="Operativa"/>
    <s v="Servicios De Producción Y Logística Ccpa Ltda. &gt; Operaciones &gt; Transporte"/>
    <s v="6205"/>
    <n v="64.7"/>
    <s v="55-64"/>
    <n v="31.7"/>
    <s v="Más de 10 años"/>
    <n v="0.3"/>
    <s v="Indefinido"/>
    <n v="41"/>
    <n v="1220000"/>
    <b v="0"/>
    <s v="Lucio Borquez Muñoz"/>
    <s v="Senior"/>
    <n v="4669"/>
    <m/>
    <s v="10.947.411-8"/>
    <n v="11"/>
    <n v="907636"/>
    <n v="1000000"/>
    <n v="9984000"/>
    <n v="255236"/>
    <s v="Muy Alto"/>
    <n v="0.28100000000000003"/>
    <s v="Moderada"/>
    <n v="0"/>
    <n v="0"/>
    <n v="1220000"/>
    <s v="[List]"/>
  </r>
  <r>
    <n v="4148"/>
    <n v="4148"/>
    <s v="13.338.126-0"/>
    <s v="Pablo Barrales Palma"/>
    <s v="M"/>
    <x v="14"/>
    <n v="477"/>
    <s v="Transporte"/>
    <s v="Servicios De Producción Y Logística Ccpa Ltda."/>
    <s v="Operaciones"/>
    <s v="Jefatura"/>
    <s v="Operativa"/>
    <s v="Servicios De Producción Y Logística Ccpa Ltda. &gt; Operaciones &gt; Transporte"/>
    <s v="6205"/>
    <n v="47.5"/>
    <s v="45-54"/>
    <n v="13.5"/>
    <s v="Más de 10 años"/>
    <n v="0.3"/>
    <s v="Indefinido"/>
    <n v="41"/>
    <n v="1120000"/>
    <b v="0"/>
    <s v="Lucio Borquez Muñoz"/>
    <s v="Senior"/>
    <n v="4669"/>
    <m/>
    <s v="10.947.411-8"/>
    <n v="11"/>
    <n v="907636"/>
    <n v="1000000"/>
    <n v="9984000"/>
    <n v="255236"/>
    <s v="Muy Alto"/>
    <n v="0.28100000000000003"/>
    <s v="Moderada"/>
    <n v="3"/>
    <n v="33600"/>
    <n v="1153600"/>
    <s v="[List]"/>
  </r>
  <r>
    <n v="4937"/>
    <n v="4918"/>
    <s v="19.910.876-k"/>
    <s v="Matías Nicolás Castro Rojas"/>
    <s v="M"/>
    <x v="15"/>
    <n v="477"/>
    <s v="Transporte"/>
    <s v="Servicios De Producción Y Logística Ccpa Ltda."/>
    <s v="Operaciones"/>
    <s v="Jefatura"/>
    <s v="Operativa"/>
    <s v="Servicios De Producción Y Logística Ccpa Ltda. &gt; Operaciones &gt; Transporte"/>
    <s v="6205"/>
    <n v="27"/>
    <s v="25-34"/>
    <n v="2.7"/>
    <s v="1-3 años"/>
    <n v="0.3"/>
    <s v="Indefinido"/>
    <n v="41"/>
    <n v="570000"/>
    <b v="0"/>
    <s v="Lucio Borquez Muñoz"/>
    <s v="Intermedio"/>
    <n v="4669"/>
    <m/>
    <s v="10.947.411-8"/>
    <n v="11"/>
    <n v="907636"/>
    <n v="1000000"/>
    <n v="9984000"/>
    <n v="255236"/>
    <s v="Muy Bajo"/>
    <n v="0.28100000000000003"/>
    <s v="Moderada"/>
    <n v="15"/>
    <n v="85500"/>
    <n v="655500"/>
    <s v="[List]"/>
  </r>
  <r>
    <n v="4216"/>
    <n v="4216"/>
    <s v="16.717.021-8"/>
    <s v="Marco Andres Curallanca Trecanahuel"/>
    <s v="M"/>
    <x v="14"/>
    <n v="477"/>
    <s v="Transporte"/>
    <s v="Servicios De Producción Y Logística Ccpa Ltda."/>
    <s v="Operaciones"/>
    <s v="Jefatura"/>
    <s v="Operativa"/>
    <s v="Servicios De Producción Y Logística Ccpa Ltda. &gt; Operaciones &gt; Transporte"/>
    <s v="6205"/>
    <n v="37.700000000000003"/>
    <s v="35-44"/>
    <n v="7.1"/>
    <s v="5-10 años"/>
    <n v="0.3"/>
    <s v="Indefinido"/>
    <n v="41"/>
    <n v="1000000"/>
    <b v="0"/>
    <s v="Lucio Borquez Muñoz"/>
    <s v="Senior"/>
    <n v="4669"/>
    <m/>
    <s v="10.947.411-8"/>
    <n v="11"/>
    <n v="907636"/>
    <n v="1000000"/>
    <n v="9984000"/>
    <n v="255236"/>
    <s v="Alto"/>
    <n v="0.28100000000000003"/>
    <s v="Moderada"/>
    <n v="3"/>
    <n v="30000"/>
    <n v="1030000"/>
    <s v="[List]"/>
  </r>
  <r>
    <n v="4159"/>
    <n v="4159"/>
    <s v="9.905.503-0"/>
    <s v="Juan Gorki Diaz Vergara"/>
    <s v="M"/>
    <x v="14"/>
    <n v="477"/>
    <s v="Transporte"/>
    <s v="Servicios De Producción Y Logística Ccpa Ltda."/>
    <s v="Operaciones"/>
    <s v="Jefatura"/>
    <s v="Operativa"/>
    <s v="Servicios De Producción Y Logística Ccpa Ltda. &gt; Operaciones &gt; Transporte"/>
    <s v="6205"/>
    <n v="57.9"/>
    <s v="55-64"/>
    <n v="31.8"/>
    <s v="Más de 10 años"/>
    <n v="0.3"/>
    <s v="Indefinido"/>
    <n v="41"/>
    <n v="1120000"/>
    <b v="0"/>
    <s v="Lucio Borquez Muñoz"/>
    <s v="Senior"/>
    <n v="4669"/>
    <m/>
    <s v="10.947.411-8"/>
    <n v="11"/>
    <n v="907636"/>
    <n v="1000000"/>
    <n v="9984000"/>
    <n v="255236"/>
    <s v="Muy Alto"/>
    <n v="0.28100000000000003"/>
    <s v="Moderada"/>
    <n v="3"/>
    <n v="33600"/>
    <n v="1153600"/>
    <s v="[List]"/>
  </r>
  <r>
    <n v="4690"/>
    <n v="4690"/>
    <s v="14.509.971-4"/>
    <s v="Ruben Antonio Diaz ."/>
    <s v="M"/>
    <x v="15"/>
    <n v="477"/>
    <s v="Transporte"/>
    <s v="Servicios De Producción Y Logística Ccpa Ltda."/>
    <s v="Operaciones"/>
    <s v="Jefatura"/>
    <s v="Operativa"/>
    <s v="Servicios De Producción Y Logística Ccpa Ltda. &gt; Operaciones &gt; Transporte"/>
    <s v="6205"/>
    <n v="60.1"/>
    <s v="55-64"/>
    <n v="8.9"/>
    <s v="5-10 años"/>
    <n v="0.3"/>
    <s v="Indefinido"/>
    <n v="41"/>
    <n v="637000"/>
    <b v="0"/>
    <s v="Lucio Borquez Muñoz"/>
    <s v="Senior"/>
    <n v="4669"/>
    <m/>
    <s v="10.947.411-8"/>
    <n v="11"/>
    <n v="907636"/>
    <n v="1000000"/>
    <n v="9984000"/>
    <n v="255236"/>
    <s v="Muy Bajo"/>
    <n v="0.28100000000000003"/>
    <s v="Moderada"/>
    <n v="15"/>
    <n v="95550"/>
    <n v="732550"/>
    <s v="[List]"/>
  </r>
  <r>
    <n v="4724"/>
    <n v="4724"/>
    <s v="17.253.721-9"/>
    <s v="Erik Enrique Moreno Corral"/>
    <s v="M"/>
    <x v="15"/>
    <n v="477"/>
    <s v="Transporte"/>
    <s v="Servicios De Producción Y Logística Ccpa Ltda."/>
    <s v="Operaciones"/>
    <s v="Jefatura"/>
    <s v="Operativa"/>
    <s v="Servicios De Producción Y Logística Ccpa Ltda. &gt; Operaciones &gt; Transporte"/>
    <s v="6205"/>
    <n v="35.799999999999997"/>
    <s v="35-44"/>
    <n v="8.6999999999999993"/>
    <s v="5-10 años"/>
    <n v="0.3"/>
    <s v="Indefinido"/>
    <n v="41"/>
    <n v="627000"/>
    <b v="0"/>
    <s v="Lucio Borquez Muñoz"/>
    <s v="Senior"/>
    <n v="4669"/>
    <m/>
    <s v="10.947.411-8"/>
    <n v="11"/>
    <n v="907636"/>
    <n v="1000000"/>
    <n v="9984000"/>
    <n v="255236"/>
    <s v="Muy Bajo"/>
    <n v="0.28100000000000003"/>
    <s v="Moderada"/>
    <n v="15"/>
    <n v="94050"/>
    <n v="721050"/>
    <s v="[List]"/>
  </r>
  <r>
    <n v="4383"/>
    <n v="4383"/>
    <s v="16.340.094-4"/>
    <s v="Bernardo Esteban Oviedo Castillo"/>
    <s v="M"/>
    <x v="14"/>
    <n v="477"/>
    <s v="Transporte"/>
    <s v="Servicios De Producción Y Logística Ccpa Ltda."/>
    <s v="Operaciones"/>
    <s v="Jefatura"/>
    <s v="Operativa"/>
    <s v="Servicios De Producción Y Logística Ccpa Ltda. &gt; Operaciones &gt; Transporte"/>
    <s v="6205"/>
    <n v="39.200000000000003"/>
    <s v="35-44"/>
    <n v="7.4"/>
    <s v="5-10 años"/>
    <n v="0.3"/>
    <s v="Indefinido"/>
    <n v="41"/>
    <n v="1070000"/>
    <b v="0"/>
    <s v="Lucio Borquez Muñoz"/>
    <s v="Senior"/>
    <n v="4669"/>
    <m/>
    <s v="10.947.411-8"/>
    <n v="11"/>
    <n v="907636"/>
    <n v="1000000"/>
    <n v="9984000"/>
    <n v="255236"/>
    <s v="Alto"/>
    <n v="0.28100000000000003"/>
    <s v="Moderada"/>
    <n v="3"/>
    <n v="32100"/>
    <n v="1102100"/>
    <s v="[List]"/>
  </r>
  <r>
    <n v="9242"/>
    <n v="9223"/>
    <s v="21.889.457-7"/>
    <s v="Fernando Ignacio Ramos Velásquez"/>
    <s v="M"/>
    <x v="15"/>
    <n v="477"/>
    <s v="Transporte"/>
    <s v="Servicios De Producción Y Logística Ccpa Ltda."/>
    <s v="Operaciones"/>
    <s v="Jefatura"/>
    <s v="Operativa"/>
    <s v="Servicios De Producción Y Logística Ccpa Ltda. &gt; Operaciones &gt; Transporte"/>
    <s v="6205"/>
    <n v="20"/>
    <s v="18-24"/>
    <n v="0.5"/>
    <s v="Menos de 1 año"/>
    <n v="0.1"/>
    <s v="Indefinido"/>
    <n v="41"/>
    <n v="550000"/>
    <b v="0"/>
    <s v="Lucio Borquez Muñoz"/>
    <s v="Junior"/>
    <n v="4669"/>
    <m/>
    <s v="10.947.411-8"/>
    <n v="11"/>
    <n v="907636"/>
    <n v="1000000"/>
    <n v="9984000"/>
    <n v="255236"/>
    <s v="Muy Bajo"/>
    <n v="0.28100000000000003"/>
    <s v="Moderada"/>
    <n v="15"/>
    <n v="82500"/>
    <n v="632500"/>
    <s v="[List]"/>
  </r>
  <r>
    <n v="4355"/>
    <n v="4355"/>
    <s v="15.822.017-2"/>
    <s v="Carlos Rodrigo Riquelme Jara"/>
    <s v="M"/>
    <x v="14"/>
    <n v="477"/>
    <s v="Transporte"/>
    <s v="Servicios De Producción Y Logística Ccpa Ltda."/>
    <s v="Operaciones"/>
    <s v="Jefatura"/>
    <s v="Operativa"/>
    <s v="Servicios De Producción Y Logística Ccpa Ltda. &gt; Operaciones &gt; Transporte"/>
    <s v="6205"/>
    <n v="40.700000000000003"/>
    <s v="35-44"/>
    <n v="6.8"/>
    <s v="5-10 años"/>
    <n v="0.3"/>
    <s v="Indefinido"/>
    <n v="41"/>
    <n v="1070000"/>
    <b v="0"/>
    <s v="Lucio Borquez Muñoz"/>
    <s v="Senior"/>
    <n v="4669"/>
    <m/>
    <s v="10.947.411-8"/>
    <n v="11"/>
    <n v="907636"/>
    <n v="1000000"/>
    <n v="9984000"/>
    <n v="255236"/>
    <s v="Alto"/>
    <n v="0.28100000000000003"/>
    <s v="Moderada"/>
    <n v="3"/>
    <n v="32100"/>
    <n v="1102100"/>
    <s v="[List]"/>
  </r>
  <r>
    <n v="4705"/>
    <n v="4705"/>
    <s v="17.488.498-6"/>
    <s v="Eduardo Andres Utreras Sanchez"/>
    <s v="M"/>
    <x v="14"/>
    <n v="477"/>
    <s v="Transporte"/>
    <s v="Servicios De Producción Y Logística Ccpa Ltda."/>
    <s v="Operaciones"/>
    <s v="Jefatura"/>
    <s v="Operativa"/>
    <s v="Servicios De Producción Y Logística Ccpa Ltda. &gt; Operaciones &gt; Transporte"/>
    <s v="6205"/>
    <n v="35"/>
    <s v="35-44"/>
    <n v="8.1999999999999993"/>
    <s v="5-10 años"/>
    <n v="0.3"/>
    <s v="Indefinido"/>
    <n v="41"/>
    <n v="1000000"/>
    <b v="0"/>
    <s v="Lucio Borquez Muñoz"/>
    <s v="Senior"/>
    <n v="4669"/>
    <m/>
    <s v="10.947.411-8"/>
    <n v="11"/>
    <n v="907636"/>
    <n v="1000000"/>
    <n v="9984000"/>
    <n v="255236"/>
    <s v="Alto"/>
    <n v="0.28100000000000003"/>
    <s v="Moderada"/>
    <n v="3"/>
    <n v="30000"/>
    <n v="1030000"/>
    <s v="[List]"/>
  </r>
  <r>
    <n v="4849"/>
    <n v="4830"/>
    <s v="18.332.520-5"/>
    <s v="Marcela Gisselle Álamos Silva"/>
    <s v="F"/>
    <x v="16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31.1"/>
    <s v="25-34"/>
    <n v="3.3"/>
    <s v="3-5 años"/>
    <n v="0.3"/>
    <s v="Indefinido"/>
    <n v="41"/>
    <n v="892000"/>
    <b v="0"/>
    <s v="Ximena Del Carmen Guerrero Quezada"/>
    <s v="Intermedio"/>
    <n v="4175"/>
    <m/>
    <s v="9.093.920-3"/>
    <n v="24"/>
    <n v="1669438"/>
    <n v="1235000"/>
    <n v="40066500"/>
    <n v="1193862"/>
    <s v="Muy Bajo"/>
    <n v="0.71499999999999997"/>
    <s v="Inequitativa"/>
    <n v="15"/>
    <n v="133800"/>
    <n v="1025800"/>
    <s v="[List]"/>
  </r>
  <r>
    <n v="8217"/>
    <n v="8198"/>
    <s v="17.278.236-1"/>
    <s v="Katiuska Andrea Carrasco Elgueta"/>
    <s v="F"/>
    <x v="2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35.9"/>
    <s v="35-44"/>
    <n v="1"/>
    <s v="1-3 años"/>
    <n v="0.1"/>
    <s v="Indefinido"/>
    <n v="41"/>
    <n v="719000"/>
    <b v="0"/>
    <s v="Ximena Del Carmen Guerrero Quezada"/>
    <s v="Junior"/>
    <n v="4175"/>
    <m/>
    <s v="9.093.920-3"/>
    <n v="24"/>
    <n v="1669438"/>
    <n v="1235000"/>
    <n v="40066500"/>
    <n v="1193862"/>
    <s v="Muy Bajo"/>
    <n v="0.71499999999999997"/>
    <s v="Inequitativa"/>
    <n v="15"/>
    <n v="107850"/>
    <n v="826850"/>
    <s v="[List]"/>
  </r>
  <r>
    <n v="8977"/>
    <n v="8958"/>
    <s v="20.055.122-2"/>
    <s v="Estefanía Alejandra Orellana Mora"/>
    <s v="F"/>
    <x v="17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26.4"/>
    <s v="25-34"/>
    <n v="0.7"/>
    <s v="Menos de 1 año"/>
    <n v="0.1"/>
    <s v="Indefinido"/>
    <n v="41"/>
    <n v="1000000"/>
    <b v="0"/>
    <s v="Ximena Del Carmen Guerrero Quezada"/>
    <s v="Junior"/>
    <n v="4175"/>
    <m/>
    <s v="9.093.920-3"/>
    <n v="24"/>
    <n v="1669438"/>
    <n v="1235000"/>
    <n v="40066500"/>
    <n v="1193862"/>
    <s v="Muy Bajo"/>
    <n v="0.71499999999999997"/>
    <s v="Inequitativa"/>
    <n v="15"/>
    <n v="150000"/>
    <n v="1150000"/>
    <s v="[List]"/>
  </r>
  <r>
    <n v="4573"/>
    <n v="4573"/>
    <s v="20.729.014-9"/>
    <s v="Javier Alonso Alarcon Andrade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24.3"/>
    <s v="18-24"/>
    <n v="4.0999999999999996"/>
    <s v="3-5 años"/>
    <n v="0.3"/>
    <s v="Indefinido"/>
    <n v="41"/>
    <n v="740000"/>
    <b v="0"/>
    <s v="Juan Carlos Barrales Arias"/>
    <s v="Intermedio"/>
    <n v="4704"/>
    <m/>
    <s v="12.119.527-5"/>
    <n v="23"/>
    <n v="742609"/>
    <n v="600000"/>
    <n v="17080000"/>
    <n v="292271"/>
    <s v="Promedio"/>
    <n v="0.39400000000000002"/>
    <s v="Poco Equitativa"/>
    <n v="3"/>
    <n v="22200"/>
    <n v="762200"/>
    <s v="[List]"/>
  </r>
  <r>
    <n v="4831"/>
    <n v="4812"/>
    <s v="12.634.159-8"/>
    <s v="Rodrigo David Arenas Guerra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50.9"/>
    <s v="45-54"/>
    <n v="3.4"/>
    <s v="3-5 años"/>
    <n v="0.3"/>
    <s v="Indefinido"/>
    <n v="41"/>
    <n v="655000"/>
    <b v="0"/>
    <s v="Juan Carlos Barrales Arias"/>
    <s v="Intermedio"/>
    <n v="4704"/>
    <m/>
    <s v="12.119.527-5"/>
    <n v="23"/>
    <n v="742609"/>
    <n v="600000"/>
    <n v="17080000"/>
    <n v="292271"/>
    <s v="Bajo"/>
    <n v="0.39400000000000002"/>
    <s v="Poco Equitativa"/>
    <n v="10"/>
    <n v="65500"/>
    <n v="720500"/>
    <s v="[List]"/>
  </r>
  <r>
    <n v="4149"/>
    <n v="4149"/>
    <s v="13.463.902-4"/>
    <s v="Claudio Azua Mardones"/>
    <s v="M"/>
    <x v="19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47.7"/>
    <s v="45-54"/>
    <n v="14.6"/>
    <s v="Más de 10 años"/>
    <n v="0.3"/>
    <s v="Indefinido"/>
    <n v="41"/>
    <n v="1230000"/>
    <b v="0"/>
    <s v="Juan Carlos Barrales Arias"/>
    <s v="Senior"/>
    <n v="4704"/>
    <m/>
    <s v="12.119.527-5"/>
    <n v="23"/>
    <n v="742609"/>
    <n v="600000"/>
    <n v="17080000"/>
    <n v="292271"/>
    <s v="Muy Alto"/>
    <n v="0.39400000000000002"/>
    <s v="Poco Equitativa"/>
    <n v="0"/>
    <n v="0"/>
    <n v="1230000"/>
    <s v="[List]"/>
  </r>
  <r>
    <n v="7227"/>
    <n v="7208"/>
    <s v="18.765.417-3"/>
    <s v="Diego Alejandro Islas Huenchuman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30.4"/>
    <s v="25-34"/>
    <n v="1.4"/>
    <s v="1-3 años"/>
    <n v="0.3"/>
    <s v="Indefinido"/>
    <n v="41"/>
    <n v="580000"/>
    <b v="0"/>
    <s v="Juan Carlos Barrales Arias"/>
    <s v="Junior"/>
    <n v="4704"/>
    <m/>
    <s v="12.119.527-5"/>
    <n v="23"/>
    <n v="742609"/>
    <n v="600000"/>
    <n v="17080000"/>
    <n v="292271"/>
    <s v="Muy Bajo"/>
    <n v="0.39400000000000002"/>
    <s v="Poco Equitativa"/>
    <n v="15"/>
    <n v="87000"/>
    <n v="667000"/>
    <s v="[List]"/>
  </r>
  <r>
    <n v="7955"/>
    <n v="7936"/>
    <s v="25.607.292-0"/>
    <s v="Luis Bladimir Jiménez Torrealba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49.5"/>
    <s v="45-54"/>
    <n v="1.1000000000000001"/>
    <s v="1-3 años"/>
    <n v="0.3"/>
    <s v="Indefinido"/>
    <n v="41"/>
    <n v="580000"/>
    <b v="0"/>
    <s v="Juan Carlos Barrales Arias"/>
    <s v="Junior"/>
    <n v="4704"/>
    <m/>
    <s v="12.119.527-5"/>
    <n v="23"/>
    <n v="742609"/>
    <n v="600000"/>
    <n v="17080000"/>
    <n v="292271"/>
    <s v="Muy Bajo"/>
    <n v="0.39400000000000002"/>
    <s v="Poco Equitativa"/>
    <n v="15"/>
    <n v="87000"/>
    <n v="667000"/>
    <s v="[List]"/>
  </r>
  <r>
    <n v="9240"/>
    <n v="9221"/>
    <s v="13.280.220-3"/>
    <s v="Ricardo Javier Millanao Millanao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47.9"/>
    <s v="45-54"/>
    <n v="0.5"/>
    <s v="Menos de 1 año"/>
    <n v="0.3"/>
    <s v="Indefinido"/>
    <n v="41"/>
    <n v="550000"/>
    <b v="0"/>
    <s v="Juan Carlos Barrales Arias"/>
    <s v="Junior"/>
    <n v="4704"/>
    <m/>
    <s v="12.119.527-5"/>
    <n v="23"/>
    <n v="742609"/>
    <n v="600000"/>
    <n v="17080000"/>
    <n v="292271"/>
    <s v="Muy Bajo"/>
    <n v="0.39400000000000002"/>
    <s v="Poco Equitativa"/>
    <n v="15"/>
    <n v="82500"/>
    <n v="632500"/>
    <s v="[List]"/>
  </r>
  <r>
    <n v="4511"/>
    <n v="4511"/>
    <s v="18.547.983-8"/>
    <s v="Diego Camilo Morales Orellana"/>
    <s v="M"/>
    <x v="20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32.1"/>
    <s v="25-34"/>
    <n v="10"/>
    <s v="Más de 10 años"/>
    <n v="0.3"/>
    <s v="Indefinido"/>
    <n v="41"/>
    <n v="1005000"/>
    <b v="0"/>
    <s v="Juan Carlos Barrales Arias"/>
    <s v="Senior"/>
    <n v="4704"/>
    <m/>
    <s v="12.119.527-5"/>
    <n v="23"/>
    <n v="742609"/>
    <n v="600000"/>
    <n v="17080000"/>
    <n v="292271"/>
    <s v="Muy Alto"/>
    <n v="0.39400000000000002"/>
    <s v="Poco Equitativa"/>
    <n v="0"/>
    <n v="0"/>
    <n v="1005000"/>
    <s v="[List]"/>
  </r>
  <r>
    <n v="8683"/>
    <n v="8664"/>
    <s v="20.053.937-0"/>
    <s v="Daniel Nicolas Moreno Araneda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26.5"/>
    <s v="25-34"/>
    <n v="0.8"/>
    <s v="Menos de 1 año"/>
    <n v="0.3"/>
    <s v="Indefinido"/>
    <n v="41"/>
    <n v="570000"/>
    <b v="0"/>
    <s v="Juan Carlos Barrales Arias"/>
    <s v="Junior"/>
    <n v="4704"/>
    <m/>
    <s v="12.119.527-5"/>
    <n v="23"/>
    <n v="742609"/>
    <n v="600000"/>
    <n v="17080000"/>
    <n v="292271"/>
    <s v="Muy Bajo"/>
    <n v="0.39400000000000002"/>
    <s v="Poco Equitativa"/>
    <n v="15"/>
    <n v="85500"/>
    <n v="655500"/>
    <s v="[List]"/>
  </r>
  <r>
    <n v="4805"/>
    <n v="4787"/>
    <s v="17.052.683-k"/>
    <s v="Jacob Esteban Paredes Soto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36.299999999999997"/>
    <s v="35-44"/>
    <n v="3.6"/>
    <s v="3-5 años"/>
    <n v="0.3"/>
    <s v="Indefinido"/>
    <n v="41"/>
    <n v="655000"/>
    <b v="0"/>
    <s v="Juan Carlos Barrales Arias"/>
    <s v="Intermedio"/>
    <n v="4704"/>
    <m/>
    <s v="12.119.527-5"/>
    <n v="23"/>
    <n v="742609"/>
    <n v="600000"/>
    <n v="17080000"/>
    <n v="292271"/>
    <s v="Bajo"/>
    <n v="0.39400000000000002"/>
    <s v="Poco Equitativa"/>
    <n v="10"/>
    <n v="65500"/>
    <n v="720500"/>
    <s v="[List]"/>
  </r>
  <r>
    <n v="7953"/>
    <n v="7934"/>
    <s v="14.006.455-6"/>
    <s v="Christopher Alejandro Poblete Huina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45.8"/>
    <s v="45-54"/>
    <n v="1.1000000000000001"/>
    <s v="1-3 años"/>
    <n v="0.3"/>
    <s v="Indefinido"/>
    <n v="41"/>
    <n v="580000"/>
    <b v="0"/>
    <s v="Juan Carlos Barrales Arias"/>
    <s v="Junior"/>
    <n v="4704"/>
    <m/>
    <s v="12.119.527-5"/>
    <n v="23"/>
    <n v="742609"/>
    <n v="600000"/>
    <n v="17080000"/>
    <n v="292271"/>
    <s v="Muy Bajo"/>
    <n v="0.39400000000000002"/>
    <s v="Poco Equitativa"/>
    <n v="15"/>
    <n v="87000"/>
    <n v="667000"/>
    <s v="[List]"/>
  </r>
  <r>
    <n v="7495"/>
    <n v="7476"/>
    <s v="22.015.796-2"/>
    <s v="Sebastián Antonio Ramírez Jeldes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19.600000000000001"/>
    <s v="18-24"/>
    <n v="1.3"/>
    <s v="1-3 años"/>
    <n v="0.3"/>
    <s v="Indefinido"/>
    <n v="41"/>
    <n v="580000"/>
    <b v="0"/>
    <s v="Juan Carlos Barrales Arias"/>
    <s v="Junior"/>
    <n v="4704"/>
    <m/>
    <s v="12.119.527-5"/>
    <n v="23"/>
    <n v="742609"/>
    <n v="600000"/>
    <n v="17080000"/>
    <n v="292271"/>
    <s v="Muy Bajo"/>
    <n v="0.39400000000000002"/>
    <s v="Poco Equitativa"/>
    <n v="15"/>
    <n v="87000"/>
    <n v="667000"/>
    <s v="[List]"/>
  </r>
  <r>
    <n v="5350"/>
    <n v="5331"/>
    <s v="19.235.016-6"/>
    <s v="Rodrigo Alexander Soto Vera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29.4"/>
    <s v="25-34"/>
    <n v="2.2999999999999998"/>
    <s v="1-3 años"/>
    <n v="0.3"/>
    <s v="Indefinido"/>
    <n v="41"/>
    <n v="635000"/>
    <b v="0"/>
    <s v="Juan Carlos Barrales Arias"/>
    <s v="Intermedio"/>
    <n v="4704"/>
    <m/>
    <s v="12.119.527-5"/>
    <n v="23"/>
    <n v="742609"/>
    <n v="600000"/>
    <n v="17080000"/>
    <n v="292271"/>
    <s v="Bajo"/>
    <n v="0.39400000000000002"/>
    <s v="Poco Equitativa"/>
    <n v="10"/>
    <n v="63500"/>
    <n v="698500"/>
    <s v="[List]"/>
  </r>
  <r>
    <n v="9143"/>
    <n v="9124"/>
    <s v="20.123.147-7"/>
    <s v="Kevin Andrés Vásquez Acevedo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26"/>
    <s v="25-34"/>
    <n v="0.6"/>
    <s v="Menos de 1 año"/>
    <n v="0.1"/>
    <s v="Indefinido"/>
    <n v="41"/>
    <n v="570000"/>
    <b v="0"/>
    <s v="Juan Carlos Barrales Arias"/>
    <s v="Junior"/>
    <n v="4704"/>
    <m/>
    <s v="12.119.527-5"/>
    <n v="23"/>
    <n v="742609"/>
    <n v="600000"/>
    <n v="17080000"/>
    <n v="292271"/>
    <s v="Muy Bajo"/>
    <n v="0.39400000000000002"/>
    <s v="Poco Equitativa"/>
    <n v="15"/>
    <n v="85500"/>
    <n v="655500"/>
    <s v="[List]"/>
  </r>
  <r>
    <n v="9241"/>
    <n v="9222"/>
    <s v="16.557.510-5"/>
    <s v="Alfonso Alejandro Velásquez Vergara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38.200000000000003"/>
    <s v="35-44"/>
    <n v="0.5"/>
    <s v="Menos de 1 año"/>
    <n v="0.3"/>
    <s v="Indefinido"/>
    <n v="41"/>
    <n v="550000"/>
    <b v="0"/>
    <s v="Juan Carlos Barrales Arias"/>
    <s v="Junior"/>
    <n v="4704"/>
    <m/>
    <s v="12.119.527-5"/>
    <n v="23"/>
    <n v="742609"/>
    <n v="600000"/>
    <n v="17080000"/>
    <n v="292271"/>
    <s v="Muy Bajo"/>
    <n v="0.39400000000000002"/>
    <s v="Poco Equitativa"/>
    <n v="15"/>
    <n v="82500"/>
    <n v="632500"/>
    <s v="[List]"/>
  </r>
  <r>
    <n v="4668"/>
    <n v="4668"/>
    <s v="8.547.470-7"/>
    <s v="Juan Jose Yañez Espinoza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53.1"/>
    <s v="45-54"/>
    <n v="8.5"/>
    <s v="5-10 años"/>
    <n v="0.3"/>
    <s v="Indefinido"/>
    <n v="41"/>
    <n v="745000"/>
    <b v="0"/>
    <s v="Juan Carlos Barrales Arias"/>
    <s v="Senior"/>
    <n v="4704"/>
    <m/>
    <s v="12.119.527-5"/>
    <n v="23"/>
    <n v="742609"/>
    <n v="600000"/>
    <n v="17080000"/>
    <n v="292271"/>
    <s v="Promedio"/>
    <n v="0.39400000000000002"/>
    <s v="Poco Equitativa"/>
    <n v="3"/>
    <n v="22350"/>
    <n v="767350"/>
    <s v="[List]"/>
  </r>
  <r>
    <n v="4353"/>
    <n v="4353"/>
    <s v="15.801.164-6"/>
    <s v="Erika Cristina Alfaro Gutierrez"/>
    <s v="F"/>
    <x v="3"/>
    <n v="484"/>
    <s v="Administracion Y Finanzas Sabores"/>
    <s v="Sabores Y Fragancias.Cl Comercial Ltda."/>
    <s v="Administración"/>
    <s v="Jefatura"/>
    <s v="Operativa"/>
    <s v="Sabores Y Fragancias.Cl Comercial Ltda. &gt; Administración &gt; Administracion Y Finanzas Sabores"/>
    <s v="7006"/>
    <n v="40.9"/>
    <s v="35-44"/>
    <n v="4.4000000000000004"/>
    <s v="3-5 años"/>
    <n v="0.3"/>
    <s v="Indefinido"/>
    <n v="41"/>
    <n v="783000"/>
    <b v="0"/>
    <s v="Victoria Kellner Gumpert"/>
    <s v="Intermedio"/>
    <n v="4145"/>
    <m/>
    <s v="15.935.494-6"/>
    <n v="12"/>
    <n v="1964106"/>
    <n v="836500"/>
    <n v="23569278"/>
    <n v="2494734"/>
    <s v="Muy Bajo"/>
    <n v="1.27"/>
    <s v="Inequitativa"/>
    <n v="15"/>
    <n v="117450"/>
    <n v="900450"/>
    <s v="[List]"/>
  </r>
  <r>
    <n v="7464"/>
    <n v="7445"/>
    <s v="19.384.495-2"/>
    <s v="Francisca Alejandra Antilef Marimán"/>
    <s v="F"/>
    <x v="3"/>
    <n v="484"/>
    <s v="Administracion Y Finanzas Sabores"/>
    <s v="Sabores Y Fragancias.Cl Comercial Ltda."/>
    <s v="Administración"/>
    <s v="Jefatura"/>
    <s v="Operativa"/>
    <s v="Sabores Y Fragancias.Cl Comercial Ltda. &gt; Administración &gt; Administracion Y Finanzas Sabores"/>
    <s v="7006"/>
    <n v="29"/>
    <s v="25-34"/>
    <n v="1.3"/>
    <s v="1-3 años"/>
    <n v="0.3"/>
    <s v="Indefinido"/>
    <n v="41"/>
    <n v="770000"/>
    <b v="0"/>
    <s v="Victoria Kellner Gumpert"/>
    <s v="Junior"/>
    <n v="4145"/>
    <m/>
    <s v="15.935.494-6"/>
    <n v="12"/>
    <n v="1964106"/>
    <n v="836500"/>
    <n v="23569278"/>
    <n v="2494734"/>
    <s v="Muy Bajo"/>
    <n v="1.27"/>
    <s v="Inequitativa"/>
    <n v="15"/>
    <n v="115500"/>
    <n v="885500"/>
    <s v="[List]"/>
  </r>
  <r>
    <n v="6930"/>
    <n v="6911"/>
    <s v="20.637.033-5"/>
    <s v="Lorena Agustina Arenas Berna"/>
    <s v="F"/>
    <x v="3"/>
    <n v="484"/>
    <s v="Administracion Y Finanzas Sabores"/>
    <s v="Sabores Y Fragancias.Cl Comercial Ltda."/>
    <s v="Administración"/>
    <s v="Jefatura"/>
    <s v="Operativa"/>
    <s v="Sabores Y Fragancias.Cl Comercial Ltda. &gt; Administración &gt; Administracion Y Finanzas Sabores"/>
    <s v="7006"/>
    <n v="24.4"/>
    <s v="18-24"/>
    <n v="1.5"/>
    <s v="1-3 años"/>
    <n v="0.3"/>
    <s v="Indefinido"/>
    <n v="41"/>
    <n v="783000"/>
    <b v="0"/>
    <s v="Victoria Kellner Gumpert"/>
    <s v="Junior"/>
    <n v="4145"/>
    <m/>
    <s v="15.935.494-6"/>
    <n v="12"/>
    <n v="1964106"/>
    <n v="836500"/>
    <n v="23569278"/>
    <n v="2494734"/>
    <s v="Muy Bajo"/>
    <n v="1.27"/>
    <s v="Inequitativa"/>
    <n v="15"/>
    <n v="117450"/>
    <n v="900450"/>
    <s v="[List]"/>
  </r>
  <r>
    <n v="4137"/>
    <n v="4137"/>
    <s v="12.261.540-5"/>
    <s v="Marcela Andrea Bravo Gallego"/>
    <s v="F"/>
    <x v="3"/>
    <n v="484"/>
    <s v="Administracion Y Finanzas Sabores"/>
    <s v="Sabores Y Fragancias.Cl Comercial Ltda."/>
    <s v="Administración"/>
    <s v="Jefatura"/>
    <s v="Operativa"/>
    <s v="Sabores Y Fragancias.Cl Comercial Ltda. &gt; Administración &gt; Administracion Y Finanzas Sabores"/>
    <s v="7006"/>
    <n v="53.5"/>
    <s v="45-54"/>
    <n v="22.6"/>
    <s v="Más de 10 años"/>
    <n v="0.3"/>
    <s v="Indefinido"/>
    <n v="41"/>
    <n v="1063000"/>
    <b v="0"/>
    <s v="Victoria Kellner Gumpert"/>
    <s v="Senior"/>
    <n v="4145"/>
    <m/>
    <s v="15.935.494-6"/>
    <n v="12"/>
    <n v="1964106"/>
    <n v="836500"/>
    <n v="23569278"/>
    <n v="2494734"/>
    <s v="Muy Bajo"/>
    <n v="1.27"/>
    <s v="Inequitativa"/>
    <n v="15"/>
    <n v="159450"/>
    <n v="1222450"/>
    <s v="[List]"/>
  </r>
  <r>
    <n v="11088"/>
    <n v="11036"/>
    <s v="15.534.611-6"/>
    <s v="Roxana Andrea Contreras Morales"/>
    <s v="F"/>
    <x v="3"/>
    <n v="484"/>
    <s v="Administracion Y Finanzas Sabores"/>
    <s v="Sabores Y Fragancias.Cl Comercial Ltda."/>
    <s v="Administración"/>
    <s v="Jefatura"/>
    <s v="Operativa"/>
    <s v="Sabores Y Fragancias.Cl Comercial Ltda. &gt; Administración &gt; Administracion Y Finanzas Sabores"/>
    <s v="7006"/>
    <n v="42.3"/>
    <s v="35-44"/>
    <n v="0"/>
    <s v="Menos de 1 año"/>
    <n v="0"/>
    <s v="Fijo"/>
    <n v="41"/>
    <n v="848000"/>
    <b v="0"/>
    <s v="Victoria Kellner Gumpert"/>
    <s v="Junior"/>
    <n v="4145"/>
    <m/>
    <s v="15.935.494-6"/>
    <n v="12"/>
    <n v="1964106"/>
    <n v="836500"/>
    <n v="23569278"/>
    <n v="2494734"/>
    <s v="Muy Bajo"/>
    <n v="1.27"/>
    <s v="Inequitativa"/>
    <n v="15"/>
    <n v="127200"/>
    <n v="975200"/>
    <s v="[List]"/>
  </r>
  <r>
    <n v="4928"/>
    <n v="4909"/>
    <s v="20.099.412-4"/>
    <s v="Carla Cecilia Ortega Chaparro"/>
    <s v="F"/>
    <x v="21"/>
    <n v="484"/>
    <s v="Administracion Y Finanzas Sabores"/>
    <s v="Sabores Y Fragancias.Cl Comercial Ltda."/>
    <s v="Administración"/>
    <s v="Jefatura"/>
    <s v="Operativa"/>
    <s v="Sabores Y Fragancias.Cl Comercial Ltda. &gt; Administración &gt; Administracion Y Finanzas Sabores"/>
    <s v="7006"/>
    <n v="26.6"/>
    <s v="25-34"/>
    <n v="2.8"/>
    <s v="1-3 años"/>
    <n v="0.3"/>
    <s v="Indefinido"/>
    <n v="41"/>
    <n v="825000"/>
    <b v="0"/>
    <s v="Victoria Kellner Gumpert"/>
    <s v="Intermedio"/>
    <n v="4145"/>
    <m/>
    <s v="15.935.494-6"/>
    <n v="12"/>
    <n v="1964106"/>
    <n v="836500"/>
    <n v="23569278"/>
    <n v="2494734"/>
    <s v="Muy Bajo"/>
    <n v="1.27"/>
    <s v="Inequitativa"/>
    <n v="15"/>
    <n v="123750"/>
    <n v="948750"/>
    <s v="[List]"/>
  </r>
  <r>
    <n v="6370"/>
    <n v="6351"/>
    <s v="13.349.609-2"/>
    <s v="Ana María Ortiz Urbina"/>
    <s v="F"/>
    <x v="3"/>
    <n v="484"/>
    <s v="Administracion Y Finanzas Sabores"/>
    <s v="Sabores Y Fragancias.Cl Comercial Ltda."/>
    <s v="Administración"/>
    <s v="Jefatura"/>
    <s v="Operativa"/>
    <s v="Sabores Y Fragancias.Cl Comercial Ltda. &gt; Administración &gt; Administracion Y Finanzas Sabores"/>
    <s v="7006"/>
    <n v="47.1"/>
    <s v="45-54"/>
    <n v="1.7"/>
    <s v="1-3 años"/>
    <n v="0.3"/>
    <s v="Indefinido"/>
    <n v="41"/>
    <n v="783000"/>
    <b v="0"/>
    <s v="Victoria Kellner Gumpert"/>
    <s v="Junior"/>
    <n v="4145"/>
    <m/>
    <s v="15.935.494-6"/>
    <n v="12"/>
    <n v="1964106"/>
    <n v="836500"/>
    <n v="23569278"/>
    <n v="2494734"/>
    <s v="Muy Bajo"/>
    <n v="1.27"/>
    <s v="Inequitativa"/>
    <n v="15"/>
    <n v="117450"/>
    <n v="900450"/>
    <s v="[List]"/>
  </r>
  <r>
    <n v="10989"/>
    <n v="10937"/>
    <s v="19.571.435-5"/>
    <s v="Margarita Paula Santander Anjarid"/>
    <s v="F"/>
    <x v="22"/>
    <n v="484"/>
    <s v="Administracion Y Finanzas Sabores"/>
    <s v="Sabores Y Fragancias.Cl Comercial Ltda."/>
    <s v="Administración"/>
    <s v="Jefatura"/>
    <s v="Operativa"/>
    <s v="Sabores Y Fragancias.Cl Comercial Ltda. &gt; Administración &gt; Administracion Y Finanzas Sabores"/>
    <s v="7006"/>
    <n v="28.5"/>
    <s v="25-34"/>
    <n v="0"/>
    <s v="Menos de 1 año"/>
    <n v="0"/>
    <s v="Fijo"/>
    <n v="41"/>
    <n v="742278"/>
    <b v="0"/>
    <s v="Victoria Kellner Gumpert"/>
    <s v="Junior"/>
    <n v="4145"/>
    <m/>
    <s v="15.935.494-6"/>
    <n v="12"/>
    <n v="1964106"/>
    <n v="836500"/>
    <n v="23569278"/>
    <n v="2494734"/>
    <s v="Muy Bajo"/>
    <n v="1.27"/>
    <s v="Inequitativa"/>
    <n v="15"/>
    <n v="111342"/>
    <n v="853620"/>
    <s v="[List]"/>
  </r>
  <r>
    <n v="4485"/>
    <n v="4485"/>
    <s v="17.960.137-0"/>
    <s v="Maria Francisca Trujillo Quintanilla"/>
    <s v="F"/>
    <x v="23"/>
    <n v="420"/>
    <s v="Desarrollo Sabores"/>
    <s v="Sabores Y Fragancias.Cl Comercial Ltda."/>
    <s v="Sabores"/>
    <s v="Jefatura"/>
    <s v="Operativa"/>
    <s v="Sabores Y Fragancias.Cl Comercial Ltda. &gt; Sabores &gt; Desarrollo Sabores"/>
    <s v="2001"/>
    <n v="33.799999999999997"/>
    <s v="25-34"/>
    <n v="11.1"/>
    <s v="Más de 10 años"/>
    <n v="0.3"/>
    <s v="Indefinido"/>
    <n v="41"/>
    <n v="3300000"/>
    <b v="1"/>
    <s v="Victoria Kellner Gumpert"/>
    <s v="Jefatura"/>
    <n v="4145"/>
    <m/>
    <s v="15.935.494-6"/>
    <n v="4"/>
    <n v="1593000"/>
    <n v="1208500"/>
    <n v="6372000"/>
    <n v="1208790"/>
    <s v="Muy Alto"/>
    <n v="0.75900000000000001"/>
    <s v="Inequitativa"/>
    <n v="0"/>
    <n v="0"/>
    <n v="3300000"/>
    <s v="[List]"/>
  </r>
  <r>
    <n v="8877"/>
    <n v="8858"/>
    <s v="15.056.843-9"/>
    <s v="Andrés Alberto Alvarado Rojas"/>
    <s v="M"/>
    <x v="24"/>
    <n v="461"/>
    <s v="Prev. De Riesgo Y Medio Ambiente"/>
    <s v="CARLOS CRAMER PRODUCTOS AROMÁTICOS S.A. C.I."/>
    <s v="Operaciones"/>
    <s v="Jefatura"/>
    <s v="Operativa"/>
    <s v="CARLOS CRAMER PRODUCTOS AROMÁTICOS S.A. C.I. &gt; Operaciones &gt; Prev. De Riesgo Y Medio Ambiente"/>
    <s v="6103"/>
    <n v="42.9"/>
    <s v="35-44"/>
    <n v="0.7"/>
    <s v="Menos de 1 año"/>
    <n v="0.3"/>
    <s v="Indefinido"/>
    <n v="41"/>
    <n v="1600000"/>
    <b v="0"/>
    <s v="Heylen Valeska Pozo Leiva"/>
    <s v="Junior"/>
    <n v="4859"/>
    <m/>
    <s v="12.448.393-k"/>
    <n v="9"/>
    <n v="1928667"/>
    <n v="1600000"/>
    <n v="17358000"/>
    <n v="1226630"/>
    <s v="Bajo"/>
    <n v="0.63600000000000001"/>
    <s v="Inequitativa"/>
    <n v="10"/>
    <n v="160000"/>
    <n v="1760000"/>
    <s v="[List]"/>
  </r>
  <r>
    <n v="10958"/>
    <n v="10906"/>
    <s v="18.756.037-3"/>
    <s v="José Miguel Antonio Cortés Marín"/>
    <s v="M"/>
    <x v="25"/>
    <n v="461"/>
    <s v="Prev. De Riesgo Y Medio Ambiente"/>
    <s v="CARLOS CRAMER PRODUCTOS AROMÁTICOS S.A. C.I."/>
    <s v="Operaciones"/>
    <s v="Jefatura"/>
    <s v="Operativa"/>
    <s v="CARLOS CRAMER PRODUCTOS AROMÁTICOS S.A. C.I. &gt; Operaciones &gt; Prev. De Riesgo Y Medio Ambiente"/>
    <s v="6103"/>
    <n v="31.4"/>
    <s v="25-34"/>
    <n v="0.1"/>
    <s v="Menos de 1 año"/>
    <n v="0"/>
    <s v="Fijo"/>
    <n v="41"/>
    <n v="2506000"/>
    <b v="0"/>
    <s v="Heylen Valeska Pozo Leiva"/>
    <s v="Junior"/>
    <n v="4859"/>
    <m/>
    <s v="12.448.393-k"/>
    <n v="9"/>
    <n v="1928667"/>
    <n v="1600000"/>
    <n v="17358000"/>
    <n v="1226630"/>
    <s v="Muy Alto"/>
    <n v="0.63600000000000001"/>
    <s v="Inequitativa"/>
    <n v="3"/>
    <n v="75180"/>
    <n v="2581180"/>
    <s v="[List]"/>
  </r>
  <r>
    <n v="4390"/>
    <n v="4390"/>
    <s v="16.422.870-3"/>
    <s v="Jason Orlando Paredes Neira"/>
    <s v="M"/>
    <x v="24"/>
    <n v="461"/>
    <s v="Prev. De Riesgo Y Medio Ambiente"/>
    <s v="CARLOS CRAMER PRODUCTOS AROMÁTICOS S.A. C.I."/>
    <s v="Operaciones"/>
    <s v="Jefatura"/>
    <s v="Operativa"/>
    <s v="CARLOS CRAMER PRODUCTOS AROMÁTICOS S.A. C.I. &gt; Operaciones &gt; Prev. De Riesgo Y Medio Ambiente"/>
    <s v="6103"/>
    <n v="38.700000000000003"/>
    <s v="35-44"/>
    <n v="13.9"/>
    <s v="Más de 10 años"/>
    <n v="0.1"/>
    <s v="Indefinido"/>
    <n v="41"/>
    <n v="1450000"/>
    <b v="0"/>
    <s v="Heylen Valeska Pozo Leiva"/>
    <s v="Senior"/>
    <n v="4859"/>
    <m/>
    <s v="12.448.393-k"/>
    <n v="9"/>
    <n v="1928667"/>
    <n v="1600000"/>
    <n v="17358000"/>
    <n v="1226630"/>
    <s v="Muy Bajo"/>
    <n v="0.63600000000000001"/>
    <s v="Inequitativa"/>
    <n v="15"/>
    <n v="217500"/>
    <n v="1667500"/>
    <s v="[List]"/>
  </r>
  <r>
    <n v="4985"/>
    <n v="4966"/>
    <s v="27.093.599-0"/>
    <s v="Cristian Arturo Polo Vallejo"/>
    <s v="M"/>
    <x v="26"/>
    <n v="461"/>
    <s v="Prev. De Riesgo Y Medio Ambiente"/>
    <s v="CARLOS CRAMER PRODUCTOS AROMÁTICOS S.A. C.I."/>
    <s v="Operaciones"/>
    <s v="Jefatura"/>
    <s v="Operativa"/>
    <s v="CARLOS CRAMER PRODUCTOS AROMÁTICOS S.A. C.I. &gt; Operaciones &gt; Prev. De Riesgo Y Medio Ambiente"/>
    <s v="6103"/>
    <n v="46.9"/>
    <s v="45-54"/>
    <n v="2.6"/>
    <s v="1-3 años"/>
    <n v="0.3"/>
    <s v="Indefinido"/>
    <n v="41"/>
    <n v="1100000"/>
    <b v="0"/>
    <s v="Heylen Valeska Pozo Leiva"/>
    <s v="Intermedio"/>
    <n v="4859"/>
    <m/>
    <s v="12.448.393-k"/>
    <n v="9"/>
    <n v="1928667"/>
    <n v="1600000"/>
    <n v="17358000"/>
    <n v="1226630"/>
    <s v="Muy Bajo"/>
    <n v="0.63600000000000001"/>
    <s v="Inequitativa"/>
    <n v="15"/>
    <n v="165000"/>
    <n v="1265000"/>
    <s v="[List]"/>
  </r>
  <r>
    <n v="9273"/>
    <n v="9254"/>
    <s v="16.015.563-9"/>
    <s v="Sergio Javier Villagrán Mardones"/>
    <s v="M"/>
    <x v="24"/>
    <n v="461"/>
    <s v="Prev. De Riesgo Y Medio Ambiente"/>
    <s v="CARLOS CRAMER PRODUCTOS AROMÁTICOS S.A. C.I."/>
    <s v="Operaciones"/>
    <s v="Jefatura"/>
    <s v="Operativa"/>
    <s v="CARLOS CRAMER PRODUCTOS AROMÁTICOS S.A. C.I. &gt; Operaciones &gt; Prev. De Riesgo Y Medio Ambiente"/>
    <s v="6103"/>
    <n v="40.4"/>
    <s v="35-44"/>
    <n v="0.5"/>
    <s v="Menos de 1 año"/>
    <n v="0.3"/>
    <s v="Indefinido"/>
    <n v="41"/>
    <n v="1105000"/>
    <b v="0"/>
    <s v="Heylen Valeska Pozo Leiva"/>
    <s v="Junior"/>
    <n v="4859"/>
    <m/>
    <s v="12.448.393-k"/>
    <n v="9"/>
    <n v="1928667"/>
    <n v="1600000"/>
    <n v="17358000"/>
    <n v="1226630"/>
    <s v="Muy Bajo"/>
    <n v="0.63600000000000001"/>
    <s v="Inequitativa"/>
    <n v="15"/>
    <n v="165750"/>
    <n v="1270750"/>
    <s v="[List]"/>
  </r>
  <r>
    <n v="4851"/>
    <n v="4832"/>
    <s v="16.044.825-3"/>
    <s v="Johana Bárbara Villalobos Salas"/>
    <s v="F"/>
    <x v="24"/>
    <n v="461"/>
    <s v="Prev. De Riesgo Y Medio Ambiente"/>
    <s v="CARLOS CRAMER PRODUCTOS AROMÁTICOS S.A. C.I."/>
    <s v="Operaciones"/>
    <s v="Jefatura"/>
    <s v="Operativa"/>
    <s v="CARLOS CRAMER PRODUCTOS AROMÁTICOS S.A. C.I. &gt; Operaciones &gt; Prev. De Riesgo Y Medio Ambiente"/>
    <s v="6103"/>
    <n v="40"/>
    <s v="35-44"/>
    <n v="3.3"/>
    <s v="3-5 años"/>
    <n v="0.3"/>
    <s v="Indefinido"/>
    <n v="41"/>
    <n v="2297000"/>
    <b v="0"/>
    <s v="Heylen Valeska Pozo Leiva"/>
    <s v="Intermedio"/>
    <n v="4859"/>
    <m/>
    <s v="12.448.393-k"/>
    <n v="9"/>
    <n v="1928667"/>
    <n v="1600000"/>
    <n v="17358000"/>
    <n v="1226630"/>
    <s v="Alto"/>
    <n v="0.63600000000000001"/>
    <s v="Inequitativa"/>
    <n v="3"/>
    <n v="68910"/>
    <n v="2365910"/>
    <s v="[List]"/>
  </r>
  <r>
    <n v="4835"/>
    <n v="4816"/>
    <s v="16.267.743-8"/>
    <s v="Rosse Mery Zanni Canales"/>
    <s v="F"/>
    <x v="27"/>
    <n v="461"/>
    <s v="Prev. De Riesgo Y Medio Ambiente"/>
    <s v="CARLOS CRAMER PRODUCTOS AROMÁTICOS S.A. C.I."/>
    <s v="Operaciones"/>
    <s v="Jefatura"/>
    <s v="Operativa"/>
    <s v="CARLOS CRAMER PRODUCTOS AROMÁTICOS S.A. C.I. &gt; Operaciones &gt; Prev. De Riesgo Y Medio Ambiente"/>
    <s v="6103"/>
    <n v="39.5"/>
    <s v="35-44"/>
    <n v="3.4"/>
    <s v="3-5 años"/>
    <n v="0.1"/>
    <s v="Indefinido"/>
    <n v="41"/>
    <n v="2000000"/>
    <b v="1"/>
    <s v="Heylen Valeska Pozo Leiva"/>
    <s v="Jefatura"/>
    <n v="4859"/>
    <m/>
    <s v="12.448.393-k"/>
    <n v="9"/>
    <n v="1928667"/>
    <n v="1600000"/>
    <n v="17358000"/>
    <n v="1226630"/>
    <s v="Promedio"/>
    <n v="0.63600000000000001"/>
    <s v="Inequitativa"/>
    <n v="3"/>
    <n v="60000"/>
    <n v="2060000"/>
    <s v="[List]"/>
  </r>
  <r>
    <n v="9801"/>
    <n v="9782"/>
    <s v="26.542.918-1"/>
    <s v="Lisa Alvarado Magne"/>
    <s v="F"/>
    <x v="2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27.6"/>
    <s v="25-34"/>
    <n v="0.4"/>
    <s v="Menos de 1 año"/>
    <n v="0.1"/>
    <s v="Indefinido"/>
    <n v="41"/>
    <n v="655000"/>
    <b v="0"/>
    <s v="Fernanda Cecilia Amiama Villablanca"/>
    <s v="Junior"/>
    <n v="4362"/>
    <m/>
    <s v="16.018.852-9"/>
    <n v="24"/>
    <n v="1669438"/>
    <n v="1235000"/>
    <n v="40066500"/>
    <n v="1193862"/>
    <s v="Muy Bajo"/>
    <n v="0.71499999999999997"/>
    <s v="Inequitativa"/>
    <n v="15"/>
    <n v="98250"/>
    <n v="753250"/>
    <s v="[List]"/>
  </r>
  <r>
    <n v="4865"/>
    <n v="4846"/>
    <s v="19.499.590-3"/>
    <s v="Patricia Karla Nicole Berrios Serantoni"/>
    <s v="F"/>
    <x v="2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28.4"/>
    <s v="25-34"/>
    <n v="3.1"/>
    <s v="3-5 años"/>
    <n v="0.3"/>
    <s v="Indefinido"/>
    <n v="41"/>
    <n v="750000"/>
    <b v="0"/>
    <s v="Fernanda Cecilia Amiama Villablanca"/>
    <s v="Intermedio"/>
    <n v="4362"/>
    <m/>
    <s v="16.018.852-9"/>
    <n v="24"/>
    <n v="1669438"/>
    <n v="1235000"/>
    <n v="40066500"/>
    <n v="1193862"/>
    <s v="Muy Bajo"/>
    <n v="0.71499999999999997"/>
    <s v="Inequitativa"/>
    <n v="15"/>
    <n v="112500"/>
    <n v="862500"/>
    <s v="[List]"/>
  </r>
  <r>
    <n v="4715"/>
    <n v="4715"/>
    <s v="18.497.682-k"/>
    <s v="Karla Odette Calderon Rodas"/>
    <s v="F"/>
    <x v="28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32"/>
    <s v="25-34"/>
    <n v="3.9"/>
    <s v="3-5 años"/>
    <n v="0.3"/>
    <s v="Indefinido"/>
    <n v="41"/>
    <n v="1365000"/>
    <b v="0"/>
    <s v="Fernanda Cecilia Amiama Villablanca"/>
    <s v="Intermedio"/>
    <n v="4362"/>
    <m/>
    <s v="16.018.852-9"/>
    <n v="24"/>
    <n v="1669438"/>
    <n v="1235000"/>
    <n v="40066500"/>
    <n v="1193862"/>
    <s v="Bajo"/>
    <n v="0.71499999999999997"/>
    <s v="Inequitativa"/>
    <n v="10"/>
    <n v="136500"/>
    <n v="1501500"/>
    <s v="[List]"/>
  </r>
  <r>
    <n v="10923"/>
    <n v="10871"/>
    <s v="20.006.029-6"/>
    <s v="Cristóbal Joaquín Calderón Cortés"/>
    <s v="M"/>
    <x v="28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26.4"/>
    <s v="25-34"/>
    <n v="0.1"/>
    <s v="Menos de 1 año"/>
    <n v="0"/>
    <s v="Fijo"/>
    <n v="41"/>
    <n v="909000"/>
    <b v="0"/>
    <s v="Fernanda Cecilia Amiama Villablanca"/>
    <s v="Junior"/>
    <n v="4362"/>
    <m/>
    <s v="16.018.852-9"/>
    <n v="24"/>
    <n v="1669438"/>
    <n v="1235000"/>
    <n v="40066500"/>
    <n v="1193862"/>
    <s v="Muy Bajo"/>
    <n v="0.71499999999999997"/>
    <s v="Inequitativa"/>
    <n v="15"/>
    <n v="136350"/>
    <n v="1045350"/>
    <s v="[List]"/>
  </r>
  <r>
    <n v="10890"/>
    <n v="10838"/>
    <s v="19.648.766-2"/>
    <s v="Francisca María Faúndez Soza"/>
    <s v="F"/>
    <x v="28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28.1"/>
    <s v="25-34"/>
    <n v="0.1"/>
    <s v="Menos de 1 año"/>
    <n v="0"/>
    <s v="Fijo"/>
    <n v="41"/>
    <n v="1099000"/>
    <b v="0"/>
    <s v="Fernanda Cecilia Amiama Villablanca"/>
    <s v="Junior"/>
    <n v="4362"/>
    <m/>
    <s v="16.018.852-9"/>
    <n v="24"/>
    <n v="1669438"/>
    <n v="1235000"/>
    <n v="40066500"/>
    <n v="1193862"/>
    <s v="Muy Bajo"/>
    <n v="0.71499999999999997"/>
    <s v="Inequitativa"/>
    <n v="15"/>
    <n v="164850"/>
    <n v="1263850"/>
    <s v="[List]"/>
  </r>
  <r>
    <n v="9802"/>
    <n v="9783"/>
    <s v="18.682.875-5"/>
    <s v="Alejandra Gajardo Carrasco"/>
    <s v="F"/>
    <x v="2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30.9"/>
    <s v="25-34"/>
    <n v="0.4"/>
    <s v="Menos de 1 año"/>
    <n v="0.1"/>
    <s v="Indefinido"/>
    <n v="41"/>
    <n v="655000"/>
    <b v="0"/>
    <s v="Fernanda Cecilia Amiama Villablanca"/>
    <s v="Junior"/>
    <n v="4362"/>
    <m/>
    <s v="16.018.852-9"/>
    <n v="24"/>
    <n v="1669438"/>
    <n v="1235000"/>
    <n v="40066500"/>
    <n v="1193862"/>
    <s v="Muy Bajo"/>
    <n v="0.71499999999999997"/>
    <s v="Inequitativa"/>
    <n v="15"/>
    <n v="98250"/>
    <n v="753250"/>
    <s v="[List]"/>
  </r>
  <r>
    <n v="4544"/>
    <n v="4544"/>
    <s v="19.284.526-2"/>
    <s v="Isadora Paz Gonzalez Gutierrez"/>
    <s v="F"/>
    <x v="28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29"/>
    <s v="25-34"/>
    <n v="3.8"/>
    <s v="3-5 años"/>
    <n v="0.3"/>
    <s v="Indefinido"/>
    <n v="41"/>
    <n v="1500000"/>
    <b v="0"/>
    <s v="Fernanda Cecilia Amiama Villablanca"/>
    <s v="Intermedio"/>
    <n v="4362"/>
    <m/>
    <s v="16.018.852-9"/>
    <n v="24"/>
    <n v="1669438"/>
    <n v="1235000"/>
    <n v="40066500"/>
    <n v="1193862"/>
    <s v="Bajo"/>
    <n v="0.71499999999999997"/>
    <s v="Inequitativa"/>
    <n v="10"/>
    <n v="150000"/>
    <n v="1650000"/>
    <s v="[List]"/>
  </r>
  <r>
    <n v="5610"/>
    <n v="5591"/>
    <s v="19.727.303-8"/>
    <s v="Joel Natham Leighton Fuentes"/>
    <s v="M"/>
    <x v="28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27.9"/>
    <s v="25-34"/>
    <n v="2.1"/>
    <s v="1-3 años"/>
    <n v="0.1"/>
    <s v="Indefinido"/>
    <n v="41"/>
    <n v="1400000"/>
    <b v="0"/>
    <s v="Fernanda Cecilia Amiama Villablanca"/>
    <s v="Intermedio"/>
    <n v="4362"/>
    <m/>
    <s v="16.018.852-9"/>
    <n v="24"/>
    <n v="1669438"/>
    <n v="1235000"/>
    <n v="40066500"/>
    <n v="1193862"/>
    <s v="Bajo"/>
    <n v="0.71499999999999997"/>
    <s v="Inequitativa"/>
    <n v="10"/>
    <n v="140000"/>
    <n v="1540000"/>
    <s v="[List]"/>
  </r>
  <r>
    <n v="4813"/>
    <n v="4795"/>
    <s v="19.037.316-9"/>
    <s v="Karin Guisel Lizama Córdova"/>
    <s v="F"/>
    <x v="28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30.2"/>
    <s v="25-34"/>
    <n v="3.6"/>
    <s v="3-5 años"/>
    <n v="0.3"/>
    <s v="Indefinido"/>
    <n v="41"/>
    <n v="1500000"/>
    <b v="0"/>
    <s v="Fernanda Cecilia Amiama Villablanca"/>
    <s v="Intermedio"/>
    <n v="4362"/>
    <m/>
    <s v="16.018.852-9"/>
    <n v="24"/>
    <n v="1669438"/>
    <n v="1235000"/>
    <n v="40066500"/>
    <n v="1193862"/>
    <s v="Bajo"/>
    <n v="0.71499999999999997"/>
    <s v="Inequitativa"/>
    <n v="10"/>
    <n v="150000"/>
    <n v="1650000"/>
    <s v="[List]"/>
  </r>
  <r>
    <n v="9110"/>
    <n v="9091"/>
    <s v="21.467.196-4"/>
    <s v="Janis Camila Meza Álvarez"/>
    <s v="F"/>
    <x v="2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21.6"/>
    <s v="18-24"/>
    <n v="0.7"/>
    <s v="Menos de 1 año"/>
    <n v="0.1"/>
    <s v="Indefinido"/>
    <n v="41"/>
    <n v="655000"/>
    <b v="0"/>
    <s v="Fernanda Cecilia Amiama Villablanca"/>
    <s v="Junior"/>
    <n v="4362"/>
    <m/>
    <s v="16.018.852-9"/>
    <n v="24"/>
    <n v="1669438"/>
    <n v="1235000"/>
    <n v="40066500"/>
    <n v="1193862"/>
    <s v="Muy Bajo"/>
    <n v="0.71499999999999997"/>
    <s v="Inequitativa"/>
    <n v="15"/>
    <n v="98250"/>
    <n v="753250"/>
    <s v="[List]"/>
  </r>
  <r>
    <n v="7854"/>
    <n v="7835"/>
    <s v="19.279.657-1"/>
    <s v="Alexis Joseph Moya Navarrete"/>
    <s v="M"/>
    <x v="28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29.3"/>
    <s v="25-34"/>
    <n v="1.1000000000000001"/>
    <s v="1-3 años"/>
    <n v="0.1"/>
    <s v="Indefinido"/>
    <n v="41"/>
    <n v="1100000"/>
    <b v="0"/>
    <s v="Fernanda Cecilia Amiama Villablanca"/>
    <s v="Junior"/>
    <n v="4362"/>
    <m/>
    <s v="16.018.852-9"/>
    <n v="24"/>
    <n v="1669438"/>
    <n v="1235000"/>
    <n v="40066500"/>
    <n v="1193862"/>
    <s v="Muy Bajo"/>
    <n v="0.71499999999999997"/>
    <s v="Inequitativa"/>
    <n v="15"/>
    <n v="165000"/>
    <n v="1265000"/>
    <s v="[List]"/>
  </r>
  <r>
    <n v="10628"/>
    <n v="10576"/>
    <s v="22.063.079-k"/>
    <s v="Maximiliano Andrés Olave Manriquez"/>
    <s v="M"/>
    <x v="2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19.399999999999999"/>
    <s v="18-24"/>
    <n v="0.1"/>
    <s v="Menos de 1 año"/>
    <n v="0"/>
    <s v="Fijo"/>
    <n v="41"/>
    <n v="655000"/>
    <b v="0"/>
    <s v="Fernanda Cecilia Amiama Villablanca"/>
    <s v="Junior"/>
    <n v="4362"/>
    <m/>
    <s v="16.018.852-9"/>
    <n v="24"/>
    <n v="1669438"/>
    <n v="1235000"/>
    <n v="40066500"/>
    <n v="1193862"/>
    <s v="Muy Bajo"/>
    <n v="0.71499999999999997"/>
    <s v="Inequitativa"/>
    <n v="15"/>
    <n v="98250"/>
    <n v="753250"/>
    <s v="[List]"/>
  </r>
  <r>
    <n v="4555"/>
    <n v="4555"/>
    <s v="19.587.499-9"/>
    <s v="Gonzalo Alexis Pinto Sepulveda"/>
    <s v="M"/>
    <x v="29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27.7"/>
    <s v="25-34"/>
    <n v="7.7"/>
    <s v="5-10 años"/>
    <n v="0.3"/>
    <s v="Indefinido"/>
    <n v="41"/>
    <n v="1400000"/>
    <b v="0"/>
    <s v="Fernanda Cecilia Amiama Villablanca"/>
    <s v="Senior"/>
    <n v="4362"/>
    <m/>
    <s v="16.018.852-9"/>
    <n v="24"/>
    <n v="1669438"/>
    <n v="1235000"/>
    <n v="40066500"/>
    <n v="1193862"/>
    <s v="Bajo"/>
    <n v="0.71499999999999997"/>
    <s v="Inequitativa"/>
    <n v="10"/>
    <n v="140000"/>
    <n v="1540000"/>
    <s v="[List]"/>
  </r>
  <r>
    <n v="8976"/>
    <n v="8957"/>
    <s v="18.379.791-3"/>
    <s v="Constanza Venegas Velasquez"/>
    <s v="F"/>
    <x v="28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32.700000000000003"/>
    <s v="25-34"/>
    <n v="0.7"/>
    <s v="Menos de 1 año"/>
    <n v="0.3"/>
    <s v="Indefinido"/>
    <n v="41"/>
    <n v="1105000"/>
    <b v="0"/>
    <s v="Fernanda Cecilia Amiama Villablanca"/>
    <s v="Junior"/>
    <n v="4362"/>
    <m/>
    <s v="16.018.852-9"/>
    <n v="24"/>
    <n v="1669438"/>
    <n v="1235000"/>
    <n v="40066500"/>
    <n v="1193862"/>
    <s v="Muy Bajo"/>
    <n v="0.71499999999999997"/>
    <s v="Inequitativa"/>
    <n v="15"/>
    <n v="165750"/>
    <n v="1270750"/>
    <s v="[List]"/>
  </r>
  <r>
    <n v="6039"/>
    <n v="6020"/>
    <s v="17.390.102-k"/>
    <s v="Mario Gilmar Alvarado Bravo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35.6"/>
    <s v="35-44"/>
    <n v="1.9"/>
    <s v="1-3 años"/>
    <n v="0.3"/>
    <s v="Indefinido"/>
    <n v="41"/>
    <n v="572000"/>
    <b v="0"/>
    <s v="Alejandro Matias Silva Lavin"/>
    <s v="Junior"/>
    <n v="4153"/>
    <m/>
    <s v="17.541.088-0"/>
    <n v="23"/>
    <n v="676043"/>
    <n v="600000"/>
    <n v="15549000"/>
    <n v="247791"/>
    <s v="Bajo"/>
    <n v="0.36699999999999999"/>
    <s v="Poco Equitativa"/>
    <n v="10"/>
    <n v="57200"/>
    <n v="629200"/>
    <s v="[List]"/>
  </r>
  <r>
    <n v="10461"/>
    <n v="10442"/>
    <s v="27.411.923-3"/>
    <s v="Leandro Elías Agustín Arancibia 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32.299999999999997"/>
    <s v="25-34"/>
    <n v="0.2"/>
    <s v="Menos de 1 año"/>
    <n v="0.1"/>
    <s v="Fijo"/>
    <n v="41"/>
    <n v="550000"/>
    <b v="0"/>
    <s v="Alejandro Matias Silva Lavin"/>
    <s v="Junior"/>
    <n v="4153"/>
    <m/>
    <s v="17.541.088-0"/>
    <n v="23"/>
    <n v="676043"/>
    <n v="600000"/>
    <n v="15549000"/>
    <n v="247791"/>
    <s v="Bajo"/>
    <n v="0.36699999999999999"/>
    <s v="Poco Equitativa"/>
    <n v="10"/>
    <n v="55000"/>
    <n v="605000"/>
    <s v="[List]"/>
  </r>
  <r>
    <n v="7624"/>
    <n v="7605"/>
    <s v="20.668.443-7"/>
    <s v="Manuel Jesús Aranguiz Maya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24.4"/>
    <s v="18-24"/>
    <n v="1.2"/>
    <s v="1-3 años"/>
    <n v="0.1"/>
    <s v="Indefinido"/>
    <n v="41"/>
    <n v="588000"/>
    <b v="0"/>
    <s v="Alejandro Matias Silva Lavin"/>
    <s v="Junior"/>
    <n v="4153"/>
    <m/>
    <s v="17.541.088-0"/>
    <n v="23"/>
    <n v="676043"/>
    <n v="600000"/>
    <n v="15549000"/>
    <n v="247791"/>
    <s v="Bajo"/>
    <n v="0.36699999999999999"/>
    <s v="Poco Equitativa"/>
    <n v="10"/>
    <n v="58800"/>
    <n v="646800"/>
    <s v="[List]"/>
  </r>
  <r>
    <n v="6699"/>
    <n v="6680"/>
    <s v="17.664.460-5"/>
    <s v="Jonathan Alexis Bustos Aguilera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34.6"/>
    <s v="25-34"/>
    <n v="1.6"/>
    <s v="1-3 años"/>
    <n v="0.3"/>
    <s v="Indefinido"/>
    <n v="41"/>
    <n v="572000"/>
    <b v="0"/>
    <s v="Alejandro Matias Silva Lavin"/>
    <s v="Junior"/>
    <n v="4153"/>
    <m/>
    <s v="17.541.088-0"/>
    <n v="23"/>
    <n v="676043"/>
    <n v="600000"/>
    <n v="15549000"/>
    <n v="247791"/>
    <s v="Bajo"/>
    <n v="0.36699999999999999"/>
    <s v="Poco Equitativa"/>
    <n v="10"/>
    <n v="57200"/>
    <n v="629200"/>
    <s v="[List]"/>
  </r>
  <r>
    <n v="4283"/>
    <n v="4283"/>
    <s v="13.497.583-0"/>
    <s v="Francisco Javier Carreño Gonzalez"/>
    <s v="M"/>
    <x v="3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46.9"/>
    <s v="45-54"/>
    <n v="4.8"/>
    <s v="3-5 años"/>
    <n v="0.3"/>
    <s v="Indefinido"/>
    <n v="41"/>
    <n v="698000"/>
    <b v="0"/>
    <s v="Alejandro Matias Silva Lavin"/>
    <s v="Intermedio"/>
    <n v="4153"/>
    <m/>
    <s v="17.541.088-0"/>
    <n v="23"/>
    <n v="676043"/>
    <n v="600000"/>
    <n v="15549000"/>
    <n v="247791"/>
    <s v="Promedio"/>
    <n v="0.36699999999999999"/>
    <s v="Poco Equitativa"/>
    <n v="3"/>
    <n v="20940"/>
    <n v="718940"/>
    <s v="[List]"/>
  </r>
  <r>
    <n v="5115"/>
    <n v="5096"/>
    <s v="20.203.808-5"/>
    <s v="Angelo Alexander Daza Valdebenito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26.3"/>
    <s v="25-34"/>
    <n v="2.5"/>
    <s v="1-3 años"/>
    <n v="0.3"/>
    <s v="Indefinido"/>
    <n v="41"/>
    <n v="609000"/>
    <b v="0"/>
    <s v="Alejandro Matias Silva Lavin"/>
    <s v="Intermedio"/>
    <n v="4153"/>
    <m/>
    <s v="17.541.088-0"/>
    <n v="23"/>
    <n v="676043"/>
    <n v="600000"/>
    <n v="15549000"/>
    <n v="247791"/>
    <s v="Bajo"/>
    <n v="0.36699999999999999"/>
    <s v="Poco Equitativa"/>
    <n v="5"/>
    <n v="30450"/>
    <n v="639450"/>
    <s v="[List]"/>
  </r>
  <r>
    <n v="4244"/>
    <n v="4244"/>
    <s v="12.644.053-7"/>
    <s v="Jose Ignacio Donoso Ortega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51.5"/>
    <s v="45-54"/>
    <n v="7.2"/>
    <s v="5-10 años"/>
    <n v="0.3"/>
    <s v="Indefinido"/>
    <n v="41"/>
    <n v="771000"/>
    <b v="0"/>
    <s v="Alejandro Matias Silva Lavin"/>
    <s v="Senior"/>
    <n v="4153"/>
    <m/>
    <s v="17.541.088-0"/>
    <n v="23"/>
    <n v="676043"/>
    <n v="600000"/>
    <n v="15549000"/>
    <n v="247791"/>
    <s v="Alto"/>
    <n v="0.36699999999999999"/>
    <s v="Poco Equitativa"/>
    <n v="3"/>
    <n v="23130"/>
    <n v="794130"/>
    <s v="[List]"/>
  </r>
  <r>
    <n v="5546"/>
    <n v="5527"/>
    <s v="26.556.362-7"/>
    <s v="Rodolfo Antonio Dorantes Chavez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45.6"/>
    <s v="45-54"/>
    <n v="2.2000000000000002"/>
    <s v="1-3 años"/>
    <n v="0.3"/>
    <s v="Indefinido"/>
    <n v="41"/>
    <n v="567000"/>
    <b v="0"/>
    <s v="Alejandro Matias Silva Lavin"/>
    <s v="Intermedio"/>
    <n v="4153"/>
    <m/>
    <s v="17.541.088-0"/>
    <n v="23"/>
    <n v="676043"/>
    <n v="600000"/>
    <n v="15549000"/>
    <n v="247791"/>
    <s v="Bajo"/>
    <n v="0.36699999999999999"/>
    <s v="Poco Equitativa"/>
    <n v="10"/>
    <n v="56700"/>
    <n v="623700"/>
    <s v="[List]"/>
  </r>
  <r>
    <n v="7493"/>
    <n v="7474"/>
    <s v="21.879.019-4"/>
    <s v="Maximiliano Adolfo Duran Barrales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20.100000000000001"/>
    <s v="18-24"/>
    <n v="1.3"/>
    <s v="1-3 años"/>
    <n v="0.1"/>
    <s v="Indefinido"/>
    <n v="41"/>
    <n v="600000"/>
    <b v="0"/>
    <s v="Alejandro Matias Silva Lavin"/>
    <s v="Junior"/>
    <n v="4153"/>
    <m/>
    <s v="17.541.088-0"/>
    <n v="23"/>
    <n v="676043"/>
    <n v="600000"/>
    <n v="15549000"/>
    <n v="247791"/>
    <s v="Bajo"/>
    <n v="0.36699999999999999"/>
    <s v="Poco Equitativa"/>
    <n v="10"/>
    <n v="60000"/>
    <n v="660000"/>
    <s v="[List]"/>
  </r>
  <r>
    <n v="9670"/>
    <n v="9651"/>
    <s v="25.037.484-4"/>
    <s v="Cesar Alfonso Franco Marulanda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41.3"/>
    <s v="35-44"/>
    <n v="0.4"/>
    <s v="Menos de 1 año"/>
    <n v="0.2"/>
    <s v="Indefinido"/>
    <n v="41"/>
    <n v="550000"/>
    <b v="0"/>
    <s v="Alejandro Matias Silva Lavin"/>
    <s v="Junior"/>
    <n v="4153"/>
    <m/>
    <s v="17.541.088-0"/>
    <n v="23"/>
    <n v="676043"/>
    <n v="600000"/>
    <n v="15549000"/>
    <n v="247791"/>
    <s v="Bajo"/>
    <n v="0.36699999999999999"/>
    <s v="Poco Equitativa"/>
    <n v="10"/>
    <n v="55000"/>
    <n v="605000"/>
    <s v="[List]"/>
  </r>
  <r>
    <n v="4709"/>
    <n v="4709"/>
    <s v="26.836.241-k"/>
    <s v="Alejandro Antonio Holguin Meneses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32.1"/>
    <s v="25-34"/>
    <n v="4.5"/>
    <s v="3-5 años"/>
    <n v="0.3"/>
    <s v="Indefinido"/>
    <n v="41"/>
    <n v="718000"/>
    <b v="0"/>
    <s v="Alejandro Matias Silva Lavin"/>
    <s v="Intermedio"/>
    <n v="4153"/>
    <m/>
    <s v="17.541.088-0"/>
    <n v="23"/>
    <n v="676043"/>
    <n v="600000"/>
    <n v="15549000"/>
    <n v="247791"/>
    <s v="Alto"/>
    <n v="0.36699999999999999"/>
    <s v="Poco Equitativa"/>
    <n v="3"/>
    <n v="21540"/>
    <n v="739540"/>
    <s v="[List]"/>
  </r>
  <r>
    <n v="4330"/>
    <n v="4330"/>
    <s v="15.389.882-0"/>
    <s v="Jose Miguel Huerta Moreno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41.5"/>
    <s v="35-44"/>
    <n v="10.7"/>
    <s v="Más de 10 años"/>
    <n v="0.3"/>
    <s v="Indefinido"/>
    <n v="41"/>
    <n v="758000"/>
    <b v="0"/>
    <s v="Alejandro Matias Silva Lavin"/>
    <s v="Senior"/>
    <n v="4153"/>
    <m/>
    <s v="17.541.088-0"/>
    <n v="23"/>
    <n v="676043"/>
    <n v="600000"/>
    <n v="15549000"/>
    <n v="247791"/>
    <s v="Alto"/>
    <n v="0.36699999999999999"/>
    <s v="Poco Equitativa"/>
    <n v="3"/>
    <n v="22740"/>
    <n v="780740"/>
    <s v="[List]"/>
  </r>
  <r>
    <n v="4938"/>
    <n v="4919"/>
    <s v="18.284.842-5"/>
    <s v="Felipe Ignacio López Villanueva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33"/>
    <s v="25-34"/>
    <n v="2.7"/>
    <s v="1-3 años"/>
    <n v="0.3"/>
    <s v="Indefinido"/>
    <n v="41"/>
    <n v="650000"/>
    <b v="0"/>
    <s v="Alejandro Matias Silva Lavin"/>
    <s v="Intermedio"/>
    <n v="4153"/>
    <m/>
    <s v="17.541.088-0"/>
    <n v="23"/>
    <n v="676043"/>
    <n v="600000"/>
    <n v="15549000"/>
    <n v="247791"/>
    <s v="Promedio"/>
    <n v="0.36699999999999999"/>
    <s v="Poco Equitativa"/>
    <n v="3"/>
    <n v="19500"/>
    <n v="669500"/>
    <s v="[List]"/>
  </r>
  <r>
    <n v="9111"/>
    <n v="9092"/>
    <s v="26.131.855-5"/>
    <s v="Harry Giovanny Marin Calvache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33.200000000000003"/>
    <s v="25-34"/>
    <n v="0.7"/>
    <s v="Menos de 1 año"/>
    <n v="0.3"/>
    <s v="Indefinido"/>
    <n v="41"/>
    <n v="550000"/>
    <b v="0"/>
    <s v="Alejandro Matias Silva Lavin"/>
    <s v="Junior"/>
    <n v="4153"/>
    <m/>
    <s v="17.541.088-0"/>
    <n v="23"/>
    <n v="676043"/>
    <n v="600000"/>
    <n v="15549000"/>
    <n v="247791"/>
    <s v="Bajo"/>
    <n v="0.36699999999999999"/>
    <s v="Poco Equitativa"/>
    <n v="10"/>
    <n v="55000"/>
    <n v="605000"/>
    <s v="[List]"/>
  </r>
  <r>
    <n v="4847"/>
    <n v="4828"/>
    <s v="16.644.870-0"/>
    <s v="Wladimir Eulogio Osiel Órdenes Morales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37.9"/>
    <s v="35-44"/>
    <n v="3.3"/>
    <s v="3-5 años"/>
    <n v="0.3"/>
    <s v="Indefinido"/>
    <n v="41"/>
    <n v="605000"/>
    <b v="1"/>
    <s v="Alejandro Matias Silva Lavin"/>
    <s v="Jefatura"/>
    <n v="4153"/>
    <m/>
    <s v="17.541.088-0"/>
    <n v="23"/>
    <n v="676043"/>
    <n v="600000"/>
    <n v="15549000"/>
    <n v="247791"/>
    <s v="Bajo"/>
    <n v="0.36699999999999999"/>
    <s v="Poco Equitativa"/>
    <n v="10"/>
    <n v="60500"/>
    <n v="665500"/>
    <s v="[List]"/>
  </r>
  <r>
    <n v="9803"/>
    <n v="9784"/>
    <s v="18.614.862-2"/>
    <s v="Mauricio Esteban Pavez Suarez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31.3"/>
    <s v="25-34"/>
    <n v="0.4"/>
    <s v="Menos de 1 año"/>
    <n v="0.1"/>
    <s v="Indefinido"/>
    <n v="41"/>
    <n v="550000"/>
    <b v="0"/>
    <s v="Alejandro Matias Silva Lavin"/>
    <s v="Junior"/>
    <n v="4153"/>
    <m/>
    <s v="17.541.088-0"/>
    <n v="23"/>
    <n v="676043"/>
    <n v="600000"/>
    <n v="15549000"/>
    <n v="247791"/>
    <s v="Bajo"/>
    <n v="0.36699999999999999"/>
    <s v="Poco Equitativa"/>
    <n v="10"/>
    <n v="55000"/>
    <n v="605000"/>
    <s v="[List]"/>
  </r>
  <r>
    <n v="4518"/>
    <n v="4518"/>
    <s v="18.737.731-5"/>
    <s v="Daniel Alexis Quiroz Troncoso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31.4"/>
    <s v="25-34"/>
    <n v="7.9"/>
    <s v="5-10 años"/>
    <n v="0.3"/>
    <s v="Indefinido"/>
    <n v="41"/>
    <n v="842000"/>
    <b v="0"/>
    <s v="Alejandro Matias Silva Lavin"/>
    <s v="Senior"/>
    <n v="4153"/>
    <m/>
    <s v="17.541.088-0"/>
    <n v="23"/>
    <n v="676043"/>
    <n v="600000"/>
    <n v="15549000"/>
    <n v="247791"/>
    <s v="Muy Alto"/>
    <n v="0.36699999999999999"/>
    <s v="Poco Equitativa"/>
    <n v="3"/>
    <n v="25260"/>
    <n v="867260"/>
    <s v="[List]"/>
  </r>
  <r>
    <n v="4830"/>
    <n v="4811"/>
    <s v="27.364.039-8"/>
    <s v="Diego Rafael Rodriguez Castillo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22.3"/>
    <s v="18-24"/>
    <n v="3.4"/>
    <s v="3-5 años"/>
    <n v="0.3"/>
    <s v="Indefinido"/>
    <n v="41"/>
    <n v="650000"/>
    <b v="0"/>
    <s v="Alejandro Matias Silva Lavin"/>
    <s v="Intermedio"/>
    <n v="4153"/>
    <m/>
    <s v="17.541.088-0"/>
    <n v="23"/>
    <n v="676043"/>
    <n v="600000"/>
    <n v="15549000"/>
    <n v="247791"/>
    <s v="Promedio"/>
    <n v="0.36699999999999999"/>
    <s v="Poco Equitativa"/>
    <n v="3"/>
    <n v="19500"/>
    <n v="669500"/>
    <s v="[List]"/>
  </r>
  <r>
    <n v="4649"/>
    <n v="4649"/>
    <s v="21.129.006-4"/>
    <s v="Bayron Andres Torres Otarola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22.9"/>
    <s v="18-24"/>
    <n v="3.9"/>
    <s v="3-5 años"/>
    <n v="0.3"/>
    <s v="Indefinido"/>
    <n v="41"/>
    <n v="595000"/>
    <b v="0"/>
    <s v="Alejandro Matias Silva Lavin"/>
    <s v="Intermedio"/>
    <n v="4153"/>
    <m/>
    <s v="17.541.088-0"/>
    <n v="23"/>
    <n v="676043"/>
    <n v="600000"/>
    <n v="15549000"/>
    <n v="247791"/>
    <s v="Bajo"/>
    <n v="0.36699999999999999"/>
    <s v="Poco Equitativa"/>
    <n v="10"/>
    <n v="59500"/>
    <n v="654500"/>
    <s v="[List]"/>
  </r>
  <r>
    <n v="4812"/>
    <n v="4794"/>
    <s v="15.778.696-2"/>
    <s v="Hernán Andrés Vargas Herrera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41"/>
    <s v="35-44"/>
    <n v="3.6"/>
    <s v="3-5 años"/>
    <n v="0.3"/>
    <s v="Indefinido"/>
    <n v="41"/>
    <n v="670000"/>
    <b v="1"/>
    <s v="Alejandro Matias Silva Lavin"/>
    <s v="Jefatura"/>
    <n v="4153"/>
    <m/>
    <s v="17.541.088-0"/>
    <n v="23"/>
    <n v="676043"/>
    <n v="600000"/>
    <n v="15549000"/>
    <n v="247791"/>
    <s v="Promedio"/>
    <n v="0.36699999999999999"/>
    <s v="Poco Equitativa"/>
    <n v="3"/>
    <n v="20100"/>
    <n v="690100"/>
    <s v="[List]"/>
  </r>
  <r>
    <n v="4919"/>
    <n v="4900"/>
    <s v="16.323.864-0"/>
    <s v="Francisco Javier Vásquez Adrián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38.6"/>
    <s v="35-44"/>
    <n v="2.9"/>
    <s v="1-3 años"/>
    <n v="0.3"/>
    <s v="Indefinido"/>
    <n v="41"/>
    <n v="567000"/>
    <b v="0"/>
    <s v="Alejandro Matias Silva Lavin"/>
    <s v="Intermedio"/>
    <n v="4153"/>
    <m/>
    <s v="17.541.088-0"/>
    <n v="23"/>
    <n v="676043"/>
    <n v="600000"/>
    <n v="15549000"/>
    <n v="247791"/>
    <s v="Bajo"/>
    <n v="0.36699999999999999"/>
    <s v="Poco Equitativa"/>
    <n v="10"/>
    <n v="56700"/>
    <n v="623700"/>
    <s v="[List]"/>
  </r>
  <r>
    <n v="7194"/>
    <n v="7175"/>
    <s v="16.043.344-2"/>
    <s v="Juan Ramón Yañez Ruiz"/>
    <s v="M"/>
    <x v="0"/>
    <n v="448"/>
    <s v="Envasado Bodega Sabores"/>
    <s v="Sabores Y Fragancias.Cl Comercial Ltda."/>
    <s v="Operaciones"/>
    <s v="Jefatura"/>
    <s v="Operativa"/>
    <s v="Sabores Y Fragancias.Cl Comercial Ltda. &gt; Operaciones &gt; Envasado Bodega Sabores"/>
    <s v="6003"/>
    <n v="40.200000000000003"/>
    <s v="35-44"/>
    <n v="1.4"/>
    <s v="1-3 años"/>
    <n v="0.3"/>
    <s v="Indefinido"/>
    <n v="41"/>
    <n v="567000"/>
    <b v="0"/>
    <s v="Alejandro Matias Silva Lavin"/>
    <s v="Junior"/>
    <n v="4153"/>
    <m/>
    <s v="17.541.088-0"/>
    <n v="23"/>
    <n v="676043"/>
    <n v="600000"/>
    <n v="15549000"/>
    <n v="247791"/>
    <s v="Bajo"/>
    <n v="0.36699999999999999"/>
    <s v="Poco Equitativa"/>
    <n v="10"/>
    <n v="56700"/>
    <n v="623700"/>
    <s v="[List]"/>
  </r>
  <r>
    <n v="7625"/>
    <n v="7606"/>
    <s v="15.334.589-9"/>
    <s v="Alejandro Antonio Alvarez Cancino"/>
    <s v="M"/>
    <x v="6"/>
    <n v="425"/>
    <s v="Ventas Sabores"/>
    <s v="CARLOS CRAMER PRODUCTOS AROMÁTICOS S.A. C.I."/>
    <s v="Sabores"/>
    <s v="Jefatura"/>
    <s v="Operativa"/>
    <s v="CARLOS CRAMER PRODUCTOS AROMÁTICOS S.A. C.I. &gt; Sabores &gt; Ventas Sabores"/>
    <s v="2005"/>
    <n v="41.3"/>
    <s v="35-44"/>
    <n v="1.2"/>
    <s v="1-3 años"/>
    <n v="0.3"/>
    <s v="Indefinido"/>
    <n v="41"/>
    <n v="3500000"/>
    <b v="0"/>
    <s v="Andrea Schwartz Greve"/>
    <s v="Junior"/>
    <n v="4797"/>
    <m/>
    <s v="10.036.334-8"/>
    <n v="6"/>
    <n v="3616667"/>
    <n v="3325000"/>
    <n v="21700000"/>
    <n v="811583"/>
    <s v="Promedio"/>
    <n v="0.224"/>
    <s v="Equitativa"/>
    <n v="3"/>
    <n v="105000"/>
    <n v="3605000"/>
    <s v="[List]"/>
  </r>
  <r>
    <n v="8547"/>
    <n v="8528"/>
    <s v="16.800.159-2"/>
    <s v="Claudia Andrea Avalos Espinoza"/>
    <s v="F"/>
    <x v="6"/>
    <n v="425"/>
    <s v="Ventas Sabores"/>
    <s v="CARLOS CRAMER PRODUCTOS AROMÁTICOS S.A. C.I."/>
    <s v="Sabores"/>
    <s v="Jefatura"/>
    <s v="Operativa"/>
    <s v="CARLOS CRAMER PRODUCTOS AROMÁTICOS S.A. C.I. &gt; Sabores &gt; Ventas Sabores"/>
    <s v="2005"/>
    <n v="37.200000000000003"/>
    <s v="35-44"/>
    <n v="0.8"/>
    <s v="Menos de 1 año"/>
    <n v="0.3"/>
    <s v="Indefinido"/>
    <n v="41"/>
    <n v="2900000"/>
    <b v="0"/>
    <s v="Andrea Schwartz Greve"/>
    <s v="Junior"/>
    <n v="4797"/>
    <m/>
    <s v="10.036.334-8"/>
    <n v="6"/>
    <n v="3616667"/>
    <n v="3325000"/>
    <n v="21700000"/>
    <n v="811583"/>
    <s v="Bajo"/>
    <n v="0.224"/>
    <s v="Equitativa"/>
    <n v="10"/>
    <n v="290000"/>
    <n v="3190000"/>
    <s v="[List]"/>
  </r>
  <r>
    <n v="4674"/>
    <n v="4674"/>
    <s v="10.279.910-0"/>
    <s v="Jacquelinne Victoria Catalan Pino"/>
    <s v="F"/>
    <x v="6"/>
    <n v="425"/>
    <s v="Ventas Sabores"/>
    <s v="CARLOS CRAMER PRODUCTOS AROMÁTICOS S.A. C.I."/>
    <s v="Sabores"/>
    <s v="Jefatura"/>
    <s v="Operativa"/>
    <s v="CARLOS CRAMER PRODUCTOS AROMÁTICOS S.A. C.I. &gt; Sabores &gt; Ventas Sabores"/>
    <s v="2005"/>
    <n v="58"/>
    <s v="55-64"/>
    <n v="29"/>
    <s v="Más de 10 años"/>
    <n v="0.3"/>
    <s v="Indefinido"/>
    <n v="41"/>
    <n v="4650000"/>
    <b v="0"/>
    <s v="Andrea Schwartz Greve"/>
    <s v="Senior"/>
    <n v="4797"/>
    <m/>
    <s v="10.036.334-8"/>
    <n v="6"/>
    <n v="3616667"/>
    <n v="3325000"/>
    <n v="21700000"/>
    <n v="811583"/>
    <s v="Muy Alto"/>
    <n v="0.224"/>
    <s v="Equitativa"/>
    <n v="3"/>
    <n v="139500"/>
    <n v="4789500"/>
    <s v="[List]"/>
  </r>
  <r>
    <n v="6601"/>
    <n v="6582"/>
    <s v="25.322.441-k"/>
    <s v="Dariana Coromoto Devies Castellano"/>
    <s v="F"/>
    <x v="31"/>
    <n v="425"/>
    <s v="Ventas Sabores"/>
    <s v="CARLOS CRAMER PRODUCTOS AROMÁTICOS S.A. C.I."/>
    <s v="Sabores"/>
    <s v="Jefatura"/>
    <s v="Operativa"/>
    <s v="CARLOS CRAMER PRODUCTOS AROMÁTICOS S.A. C.I. &gt; Sabores &gt; Ventas Sabores"/>
    <s v="2005"/>
    <n v="35.799999999999997"/>
    <s v="35-44"/>
    <n v="1.6"/>
    <s v="1-3 años"/>
    <n v="0.3"/>
    <s v="Indefinido"/>
    <n v="41"/>
    <n v="3150000"/>
    <b v="0"/>
    <s v="Andrea Schwartz Greve"/>
    <s v="Junior"/>
    <n v="4797"/>
    <m/>
    <s v="10.036.334-8"/>
    <n v="6"/>
    <n v="3616667"/>
    <n v="3325000"/>
    <n v="21700000"/>
    <n v="811583"/>
    <s v="Bajo"/>
    <n v="0.224"/>
    <s v="Equitativa"/>
    <n v="10"/>
    <n v="315000"/>
    <n v="3465000"/>
    <s v="[List]"/>
  </r>
  <r>
    <n v="4162"/>
    <n v="4162"/>
    <s v="7.227.947-6"/>
    <s v="Ten Lan Lay Castillo"/>
    <s v="F"/>
    <x v="32"/>
    <n v="442"/>
    <s v="Ventas Cárnica"/>
    <s v="CARLOS CRAMER PRODUCTOS AROMÁTICOS S.A. C.I."/>
    <s v="Cárnica"/>
    <s v="Jefatura"/>
    <s v="Operativa"/>
    <s v="CARLOS CRAMER PRODUCTOS AROMÁTICOS S.A. C.I. &gt; Cárnica &gt; Ventas Cárnica"/>
    <s v="4002"/>
    <n v="63.5"/>
    <s v="55-64"/>
    <n v="22.1"/>
    <s v="Más de 10 años"/>
    <n v="0.3"/>
    <s v="Indefinido"/>
    <n v="41"/>
    <n v="5800000"/>
    <b v="1"/>
    <s v="Andrea Schwartz Greve"/>
    <s v="Jefatura"/>
    <n v="4797"/>
    <m/>
    <s v="10.036.334-8"/>
    <n v="4"/>
    <n v="3862500"/>
    <n v="3275000"/>
    <n v="15450000"/>
    <n v="1302162"/>
    <s v="Muy Alto"/>
    <n v="0.33700000000000002"/>
    <s v="Moderada"/>
    <n v="0"/>
    <n v="0"/>
    <n v="5800000"/>
    <s v="[List]"/>
  </r>
  <r>
    <n v="4370"/>
    <n v="4370"/>
    <s v="16.091.619-2"/>
    <s v="Maria Olga Martinez Gimenez"/>
    <s v="F"/>
    <x v="33"/>
    <n v="428"/>
    <s v="Marketing Sabores"/>
    <s v="CARLOS CRAMER PRODUCTOS AROMÁTICOS S.A. C.I."/>
    <s v="Sabores"/>
    <s v="Jefatura"/>
    <s v="Operativa"/>
    <s v="CARLOS CRAMER PRODUCTOS AROMÁTICOS S.A. C.I. &gt; Sabores &gt; Marketing Sabores"/>
    <s v="2007"/>
    <n v="40.299999999999997"/>
    <s v="35-44"/>
    <n v="11.2"/>
    <s v="Más de 10 años"/>
    <n v="0.3"/>
    <s v="Indefinido"/>
    <n v="41"/>
    <n v="3637000"/>
    <b v="0"/>
    <s v="Andrea Schwartz Greve"/>
    <s v="Senior"/>
    <n v="4797"/>
    <m/>
    <s v="10.036.334-8"/>
    <n v="4"/>
    <n v="3416250"/>
    <n v="3468500"/>
    <n v="13665000"/>
    <n v="333015"/>
    <s v="Alto"/>
    <n v="9.7000000000000003E-2"/>
    <s v="Muy Equitativa"/>
    <n v="3"/>
    <n v="109110"/>
    <n v="3746110"/>
    <s v="[List]"/>
  </r>
  <r>
    <n v="4916"/>
    <n v="4897"/>
    <s v="18.058.734-9"/>
    <s v="Karen Constanza Pulgar Toledo"/>
    <s v="F"/>
    <x v="34"/>
    <n v="428"/>
    <s v="Marketing Sabores"/>
    <s v="CARLOS CRAMER PRODUCTOS AROMÁTICOS S.A. C.I."/>
    <s v="Sabores"/>
    <s v="Jefatura"/>
    <s v="Operativa"/>
    <s v="CARLOS CRAMER PRODUCTOS AROMÁTICOS S.A. C.I. &gt; Sabores &gt; Marketing Sabores"/>
    <s v="2007"/>
    <n v="33.6"/>
    <s v="25-34"/>
    <n v="3"/>
    <s v="3-5 años"/>
    <n v="0.3"/>
    <s v="Indefinido"/>
    <n v="41"/>
    <n v="3300000"/>
    <b v="0"/>
    <s v="Andrea Schwartz Greve"/>
    <s v="Intermedio"/>
    <n v="4797"/>
    <m/>
    <s v="10.036.334-8"/>
    <n v="4"/>
    <n v="3416250"/>
    <n v="3468500"/>
    <n v="13665000"/>
    <n v="333015"/>
    <s v="Promedio"/>
    <n v="9.7000000000000003E-2"/>
    <s v="Muy Equitativa"/>
    <n v="3"/>
    <n v="99000"/>
    <n v="3399000"/>
    <s v="[List]"/>
  </r>
  <r>
    <n v="4264"/>
    <n v="4264"/>
    <s v="13.068.105-0"/>
    <s v="Claudia Andrea Santander Hoffmann"/>
    <s v="F"/>
    <x v="34"/>
    <n v="428"/>
    <s v="Marketing Sabores"/>
    <s v="CARLOS CRAMER PRODUCTOS AROMÁTICOS S.A. C.I."/>
    <s v="Sabores"/>
    <s v="Jefatura"/>
    <s v="Operativa"/>
    <s v="CARLOS CRAMER PRODUCTOS AROMÁTICOS S.A. C.I. &gt; Sabores &gt; Marketing Sabores"/>
    <s v="2007"/>
    <n v="48.8"/>
    <s v="45-54"/>
    <n v="6.8"/>
    <s v="5-10 años"/>
    <n v="0.3"/>
    <s v="Indefinido"/>
    <n v="41"/>
    <n v="3000000"/>
    <b v="0"/>
    <s v="Andrea Schwartz Greve"/>
    <s v="Senior"/>
    <n v="4797"/>
    <m/>
    <s v="10.036.334-8"/>
    <n v="4"/>
    <n v="3416250"/>
    <n v="3468500"/>
    <n v="13665000"/>
    <n v="333015"/>
    <s v="Bajo"/>
    <n v="9.7000000000000003E-2"/>
    <s v="Muy Equitativa"/>
    <n v="10"/>
    <n v="300000"/>
    <n v="3300000"/>
    <s v="[List]"/>
  </r>
  <r>
    <n v="4462"/>
    <n v="4462"/>
    <s v="17.563.226-3"/>
    <s v="Lorena Jazmin Valencia Quinteros"/>
    <s v="F"/>
    <x v="6"/>
    <n v="425"/>
    <s v="Ventas Sabores"/>
    <s v="CARLOS CRAMER PRODUCTOS AROMÁTICOS S.A. C.I."/>
    <s v="Sabores"/>
    <s v="Jefatura"/>
    <s v="Operativa"/>
    <s v="CARLOS CRAMER PRODUCTOS AROMÁTICOS S.A. C.I. &gt; Sabores &gt; Ventas Sabores"/>
    <s v="2005"/>
    <n v="35.200000000000003"/>
    <s v="35-44"/>
    <n v="7.2"/>
    <s v="5-10 años"/>
    <n v="0.3"/>
    <s v="Indefinido"/>
    <n v="41"/>
    <n v="4600000"/>
    <b v="0"/>
    <s v="Andrea Schwartz Greve"/>
    <s v="Senior"/>
    <n v="4797"/>
    <m/>
    <s v="10.036.334-8"/>
    <n v="6"/>
    <n v="3616667"/>
    <n v="3325000"/>
    <n v="21700000"/>
    <n v="811583"/>
    <s v="Muy Alto"/>
    <n v="0.224"/>
    <s v="Equitativa"/>
    <n v="3"/>
    <n v="138000"/>
    <n v="4738000"/>
    <s v="[List]"/>
  </r>
  <r>
    <n v="10198"/>
    <n v="10179"/>
    <s v="17.365.265-8"/>
    <s v="Natalia Belén Varela Cea"/>
    <s v="F"/>
    <x v="34"/>
    <n v="428"/>
    <s v="Marketing Sabores"/>
    <s v="CARLOS CRAMER PRODUCTOS AROMÁTICOS S.A. C.I."/>
    <s v="Sabores"/>
    <s v="Jefatura"/>
    <s v="Operativa"/>
    <s v="CARLOS CRAMER PRODUCTOS AROMÁTICOS S.A. C.I. &gt; Sabores &gt; Marketing Sabores"/>
    <s v="2007"/>
    <n v="35.9"/>
    <s v="35-44"/>
    <n v="0.2"/>
    <s v="Menos de 1 año"/>
    <n v="0.1"/>
    <s v="Fijo"/>
    <n v="41"/>
    <n v="3728000"/>
    <b v="0"/>
    <s v="Andrea Schwartz Greve"/>
    <s v="Junior"/>
    <n v="4797"/>
    <m/>
    <s v="10.036.334-8"/>
    <n v="4"/>
    <n v="3416250"/>
    <n v="3468500"/>
    <n v="13665000"/>
    <n v="333015"/>
    <s v="Alto"/>
    <n v="9.7000000000000003E-2"/>
    <s v="Muy Equitativa"/>
    <n v="3"/>
    <n v="111840"/>
    <n v="3839840"/>
    <s v="[List]"/>
  </r>
  <r>
    <n v="10000"/>
    <n v="9981"/>
    <s v="18.021.181-0"/>
    <s v="Natalia Carolina Vera Cespedes"/>
    <s v="F"/>
    <x v="6"/>
    <n v="425"/>
    <s v="Ventas Sabores"/>
    <s v="CARLOS CRAMER PRODUCTOS AROMÁTICOS S.A. C.I."/>
    <s v="Sabores"/>
    <s v="Jefatura"/>
    <s v="Operativa"/>
    <s v="CARLOS CRAMER PRODUCTOS AROMÁTICOS S.A. C.I. &gt; Sabores &gt; Ventas Sabores"/>
    <s v="2005"/>
    <n v="33.4"/>
    <s v="25-34"/>
    <n v="0.3"/>
    <s v="Menos de 1 año"/>
    <n v="0"/>
    <s v="Indefinido"/>
    <n v="41"/>
    <n v="2900000"/>
    <b v="0"/>
    <s v="Andrea Schwartz Greve"/>
    <s v="Junior"/>
    <n v="4797"/>
    <m/>
    <s v="10.036.334-8"/>
    <n v="6"/>
    <n v="3616667"/>
    <n v="3325000"/>
    <n v="21700000"/>
    <n v="811583"/>
    <s v="Bajo"/>
    <n v="0.224"/>
    <s v="Equitativa"/>
    <n v="10"/>
    <n v="290000"/>
    <n v="3190000"/>
    <s v="[List]"/>
  </r>
  <r>
    <n v="4362"/>
    <n v="4362"/>
    <s v="16.018.852-9"/>
    <s v="Fernanda Cecilia Amiama Villablanca"/>
    <s v="F"/>
    <x v="35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39.9"/>
    <s v="35-44"/>
    <n v="10.8"/>
    <s v="Más de 10 años"/>
    <n v="0.3"/>
    <s v="Indefinido"/>
    <n v="41"/>
    <n v="4300000"/>
    <b v="1"/>
    <s v="Karen Paz Henriquez Escobedo"/>
    <s v="Jefatura"/>
    <n v="4793"/>
    <m/>
    <s v="8.851.361-4"/>
    <n v="24"/>
    <n v="1669438"/>
    <n v="1235000"/>
    <n v="40066500"/>
    <n v="1193862"/>
    <s v="Muy Alto"/>
    <n v="0.71499999999999997"/>
    <s v="Inequitativa"/>
    <n v="0"/>
    <n v="0"/>
    <n v="4300000"/>
    <s v="[List]"/>
  </r>
  <r>
    <n v="4595"/>
    <n v="4595"/>
    <s v="25.829.213-8"/>
    <s v="Paola Carolina Cardenas Chimborazo"/>
    <s v="F"/>
    <x v="36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42.2"/>
    <s v="35-44"/>
    <n v="6.4"/>
    <s v="5-10 años"/>
    <n v="0.3"/>
    <s v="Indefinido"/>
    <n v="41"/>
    <n v="2925000"/>
    <b v="0"/>
    <s v="Karen Paz Henriquez Escobedo"/>
    <s v="Senior"/>
    <n v="4793"/>
    <m/>
    <s v="8.851.361-4"/>
    <n v="24"/>
    <n v="1669438"/>
    <n v="1235000"/>
    <n v="40066500"/>
    <n v="1193862"/>
    <s v="Muy Alto"/>
    <n v="0.71499999999999997"/>
    <s v="Inequitativa"/>
    <n v="0"/>
    <n v="0"/>
    <n v="2925000"/>
    <s v="[List]"/>
  </r>
  <r>
    <n v="4175"/>
    <n v="4175"/>
    <s v="9.093.920-3"/>
    <s v="Ximena Del Carmen Guerrero Quezada"/>
    <s v="F"/>
    <x v="37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61.5"/>
    <s v="55-64"/>
    <n v="8.8000000000000007"/>
    <s v="5-10 años"/>
    <n v="0.3"/>
    <s v="Indefinido"/>
    <n v="41"/>
    <n v="3380000"/>
    <b v="1"/>
    <s v="Karen Paz Henriquez Escobedo"/>
    <s v="Jefatura"/>
    <n v="4793"/>
    <m/>
    <s v="8.851.361-4"/>
    <n v="24"/>
    <n v="1669438"/>
    <n v="1235000"/>
    <n v="40066500"/>
    <n v="1193862"/>
    <s v="Muy Alto"/>
    <n v="0.71499999999999997"/>
    <s v="Inequitativa"/>
    <n v="0"/>
    <n v="0"/>
    <n v="3380000"/>
    <s v="[List]"/>
  </r>
  <r>
    <n v="4391"/>
    <n v="4391"/>
    <s v="16.422.931-9"/>
    <s v="Pamela Alexandra Lavin Marchant"/>
    <s v="F"/>
    <x v="38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38.700000000000003"/>
    <s v="35-44"/>
    <n v="6.3"/>
    <s v="5-10 años"/>
    <n v="0.3"/>
    <s v="Indefinido"/>
    <n v="41"/>
    <n v="2202500"/>
    <b v="0"/>
    <s v="Karen Paz Henriquez Escobedo"/>
    <s v="Senior"/>
    <n v="4793"/>
    <m/>
    <s v="8.851.361-4"/>
    <n v="24"/>
    <n v="1669438"/>
    <n v="1235000"/>
    <n v="40066500"/>
    <n v="1193862"/>
    <s v="Muy Alto"/>
    <n v="0.71499999999999997"/>
    <s v="Inequitativa"/>
    <n v="0"/>
    <n v="0"/>
    <n v="2202500"/>
    <s v="[List]"/>
  </r>
  <r>
    <n v="4500"/>
    <n v="4500"/>
    <s v="18.276.588-0"/>
    <s v="Ana Francisca Lillo Meneses"/>
    <s v="F"/>
    <x v="39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33"/>
    <s v="25-34"/>
    <n v="13.8"/>
    <s v="Más de 10 años"/>
    <n v="0.3"/>
    <s v="Indefinido"/>
    <n v="41"/>
    <n v="2000000"/>
    <b v="0"/>
    <s v="Karen Paz Henriquez Escobedo"/>
    <s v="Senior"/>
    <n v="4793"/>
    <m/>
    <s v="8.851.361-4"/>
    <n v="24"/>
    <n v="1669438"/>
    <n v="1235000"/>
    <n v="40066500"/>
    <n v="1193862"/>
    <s v="Alto"/>
    <n v="0.71499999999999997"/>
    <s v="Inequitativa"/>
    <n v="3"/>
    <n v="60000"/>
    <n v="2060000"/>
    <s v="[List]"/>
  </r>
  <r>
    <n v="4184"/>
    <n v="4184"/>
    <s v="10.179.598-5"/>
    <s v="Patricia Jimena Muñoz Infante"/>
    <s v="F"/>
    <x v="40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58.9"/>
    <s v="55-64"/>
    <n v="21.7"/>
    <s v="Más de 10 años"/>
    <n v="0.3"/>
    <s v="Indefinido"/>
    <n v="41"/>
    <n v="4900000"/>
    <b v="0"/>
    <s v="Karen Paz Henriquez Escobedo"/>
    <s v="Senior"/>
    <n v="4793"/>
    <m/>
    <s v="8.851.361-4"/>
    <n v="24"/>
    <n v="1669438"/>
    <n v="1235000"/>
    <n v="40066500"/>
    <n v="1193862"/>
    <s v="Muy Alto"/>
    <n v="0.71499999999999997"/>
    <s v="Inequitativa"/>
    <n v="0"/>
    <n v="0"/>
    <n v="4900000"/>
    <s v="[List]"/>
  </r>
  <r>
    <n v="4274"/>
    <n v="4274"/>
    <s v="13.254.597-9"/>
    <s v="Carolina Francisca Pizarro Corvalan"/>
    <s v="F"/>
    <x v="41"/>
    <n v="432"/>
    <s v="Desarrollo Fragancias"/>
    <s v="CARLOS CRAMER PRODUCTOS AROMÁTICOS S.A. C.I."/>
    <s v="Fragancias"/>
    <s v="Jefatura"/>
    <s v="Operativa"/>
    <s v="CARLOS CRAMER PRODUCTOS AROMÁTICOS S.A. C.I. &gt; Fragancias &gt; Desarrollo Fragancias"/>
    <s v="3001"/>
    <n v="48.5"/>
    <s v="45-54"/>
    <n v="21.8"/>
    <s v="Más de 10 años"/>
    <n v="0.3"/>
    <s v="Indefinido"/>
    <n v="41"/>
    <n v="3000000"/>
    <b v="0"/>
    <s v="Karen Paz Henriquez Escobedo"/>
    <s v="Senior"/>
    <n v="4793"/>
    <m/>
    <s v="8.851.361-4"/>
    <n v="24"/>
    <n v="1669438"/>
    <n v="1235000"/>
    <n v="40066500"/>
    <n v="1193862"/>
    <s v="Muy Alto"/>
    <n v="0.71499999999999997"/>
    <s v="Inequitativa"/>
    <n v="0"/>
    <n v="0"/>
    <n v="3000000"/>
    <s v="[List]"/>
  </r>
  <r>
    <n v="10626"/>
    <n v="10574"/>
    <s v="12.006.327-8"/>
    <s v="Jorge Iván Amigo Oliva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44.5"/>
    <s v="35-44"/>
    <n v="0.1"/>
    <s v="Menos de 1 año"/>
    <n v="0"/>
    <s v="Fijo"/>
    <n v="41"/>
    <n v="550000"/>
    <b v="0"/>
    <s v="Mario Cristian Flores Salazar"/>
    <s v="Junior"/>
    <n v="4233"/>
    <m/>
    <s v="12.380.668-9"/>
    <n v="25"/>
    <n v="757400"/>
    <n v="740000"/>
    <n v="18935000"/>
    <n v="230538"/>
    <s v="Muy Bajo"/>
    <n v="0.30399999999999999"/>
    <s v="Moderada"/>
    <n v="15"/>
    <n v="82500"/>
    <n v="632500"/>
    <s v="[List]"/>
  </r>
  <r>
    <n v="11055"/>
    <n v="11003"/>
    <s v="12.685.868-k"/>
    <s v="Claudio Avaria Reyes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51.4"/>
    <s v="45-54"/>
    <n v="0"/>
    <s v="Menos de 1 año"/>
    <n v="0"/>
    <s v="Fijo"/>
    <n v="41"/>
    <n v="550000"/>
    <b v="0"/>
    <s v="Mario Cristian Flores Salazar"/>
    <s v="Junior"/>
    <n v="4233"/>
    <m/>
    <s v="12.380.668-9"/>
    <n v="25"/>
    <n v="757400"/>
    <n v="740000"/>
    <n v="18935000"/>
    <n v="230538"/>
    <s v="Muy Bajo"/>
    <n v="0.30399999999999999"/>
    <s v="Moderada"/>
    <n v="15"/>
    <n v="82500"/>
    <n v="632500"/>
    <s v="[List]"/>
  </r>
  <r>
    <n v="8580"/>
    <n v="8561"/>
    <s v="16.546.947-k"/>
    <s v="Juan Marcelo Bustamante Neira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38.4"/>
    <s v="35-44"/>
    <n v="0.8"/>
    <s v="Menos de 1 año"/>
    <n v="0.3"/>
    <s v="Indefinido"/>
    <n v="41"/>
    <n v="570000"/>
    <b v="0"/>
    <s v="Mario Cristian Flores Salazar"/>
    <s v="Junior"/>
    <n v="4233"/>
    <m/>
    <s v="12.380.668-9"/>
    <n v="25"/>
    <n v="757400"/>
    <n v="740000"/>
    <n v="18935000"/>
    <n v="230538"/>
    <s v="Muy Bajo"/>
    <n v="0.30399999999999999"/>
    <s v="Moderada"/>
    <n v="15"/>
    <n v="85500"/>
    <n v="655500"/>
    <s v="[List]"/>
  </r>
  <r>
    <n v="5511"/>
    <n v="5492"/>
    <s v="17.250.815-4"/>
    <s v="Eduardo Ismael Godoy Vega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36.299999999999997"/>
    <s v="35-44"/>
    <n v="2.2000000000000002"/>
    <s v="1-3 años"/>
    <n v="0.2"/>
    <s v="Indefinido"/>
    <n v="41"/>
    <n v="590000"/>
    <b v="0"/>
    <s v="Mario Cristian Flores Salazar"/>
    <s v="Intermedio"/>
    <n v="4233"/>
    <m/>
    <s v="12.380.668-9"/>
    <n v="25"/>
    <n v="757400"/>
    <n v="740000"/>
    <n v="18935000"/>
    <n v="230538"/>
    <s v="Muy Bajo"/>
    <n v="0.30399999999999999"/>
    <s v="Moderada"/>
    <n v="15"/>
    <n v="88500"/>
    <n v="678500"/>
    <s v="[List]"/>
  </r>
  <r>
    <n v="10065"/>
    <n v="10046"/>
    <s v="17.308.379-3"/>
    <s v="Alexis González Quezada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36.200000000000003"/>
    <s v="35-44"/>
    <n v="0.3"/>
    <s v="Menos de 1 año"/>
    <n v="0"/>
    <s v="Indefinido"/>
    <n v="41"/>
    <n v="550000"/>
    <b v="0"/>
    <s v="Mario Cristian Flores Salazar"/>
    <s v="Junior"/>
    <n v="4233"/>
    <m/>
    <s v="12.380.668-9"/>
    <n v="25"/>
    <n v="757400"/>
    <n v="740000"/>
    <n v="18935000"/>
    <n v="230538"/>
    <s v="Muy Bajo"/>
    <n v="0.30399999999999999"/>
    <s v="Moderada"/>
    <n v="15"/>
    <n v="82500"/>
    <n v="632500"/>
    <s v="[List]"/>
  </r>
  <r>
    <n v="4276"/>
    <n v="4276"/>
    <s v="13.297.437-3"/>
    <s v="Cristhian Alejandro Jimenez Medina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48.2"/>
    <s v="45-54"/>
    <n v="13"/>
    <s v="Más de 10 años"/>
    <n v="0.3"/>
    <s v="Indefinido"/>
    <n v="41"/>
    <n v="970000"/>
    <b v="0"/>
    <s v="Mario Cristian Flores Salazar"/>
    <s v="Senior"/>
    <n v="4233"/>
    <m/>
    <s v="12.380.668-9"/>
    <n v="25"/>
    <n v="757400"/>
    <n v="740000"/>
    <n v="18935000"/>
    <n v="230538"/>
    <s v="Muy Alto"/>
    <n v="0.30399999999999999"/>
    <s v="Moderada"/>
    <n v="3"/>
    <n v="29100"/>
    <n v="999100"/>
    <s v="[List]"/>
  </r>
  <r>
    <n v="4602"/>
    <n v="4602"/>
    <s v="26.068.062-5"/>
    <s v="Amado Guillermo Labarca Parra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43.5"/>
    <s v="35-44"/>
    <n v="5.6"/>
    <s v="5-10 años"/>
    <n v="0.1"/>
    <s v="Indefinido"/>
    <n v="41"/>
    <n v="780000"/>
    <b v="0"/>
    <s v="Mario Cristian Flores Salazar"/>
    <s v="Senior"/>
    <n v="4233"/>
    <m/>
    <s v="12.380.668-9"/>
    <n v="25"/>
    <n v="757400"/>
    <n v="740000"/>
    <n v="18935000"/>
    <n v="230538"/>
    <s v="Promedio"/>
    <n v="0.30399999999999999"/>
    <s v="Moderada"/>
    <n v="3"/>
    <n v="23400"/>
    <n v="803400"/>
    <s v="[List]"/>
  </r>
  <r>
    <n v="8417"/>
    <n v="8398"/>
    <s v="27.064.835-5"/>
    <s v="Germán Leyes Portilla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40.700000000000003"/>
    <s v="35-44"/>
    <n v="0.9"/>
    <s v="Menos de 1 año"/>
    <n v="0.1"/>
    <s v="Indefinido"/>
    <n v="41"/>
    <n v="610000"/>
    <b v="0"/>
    <s v="Mario Cristian Flores Salazar"/>
    <s v="Junior"/>
    <n v="4233"/>
    <m/>
    <s v="12.380.668-9"/>
    <n v="25"/>
    <n v="757400"/>
    <n v="740000"/>
    <n v="18935000"/>
    <n v="230538"/>
    <s v="Bajo"/>
    <n v="0.30399999999999999"/>
    <s v="Moderada"/>
    <n v="10"/>
    <n v="61000"/>
    <n v="671000"/>
    <s v="[List]"/>
  </r>
  <r>
    <n v="4681"/>
    <n v="4681"/>
    <s v="11.750.638-k"/>
    <s v="Julio Guillermo Mora Rojas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54.2"/>
    <s v="45-54"/>
    <n v="33.4"/>
    <s v="Más de 10 años"/>
    <n v="0.3"/>
    <s v="Indefinido"/>
    <n v="41"/>
    <n v="1450000"/>
    <b v="0"/>
    <s v="Mario Cristian Flores Salazar"/>
    <s v="Senior"/>
    <n v="4233"/>
    <m/>
    <s v="12.380.668-9"/>
    <n v="25"/>
    <n v="757400"/>
    <n v="740000"/>
    <n v="18935000"/>
    <n v="230538"/>
    <s v="Muy Alto"/>
    <n v="0.30399999999999999"/>
    <s v="Moderada"/>
    <n v="0"/>
    <n v="0"/>
    <n v="1450000"/>
    <s v="[List]"/>
  </r>
  <r>
    <n v="4155"/>
    <n v="4155"/>
    <s v="10.875.002-2"/>
    <s v="Ricardo Alejandro Muñoz Escobar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54.8"/>
    <s v="45-54"/>
    <n v="11.4"/>
    <s v="Más de 10 años"/>
    <n v="0.3"/>
    <s v="Indefinido"/>
    <n v="41"/>
    <n v="740000"/>
    <b v="0"/>
    <s v="Mario Cristian Flores Salazar"/>
    <s v="Senior"/>
    <n v="4233"/>
    <m/>
    <s v="12.380.668-9"/>
    <n v="25"/>
    <n v="757400"/>
    <n v="740000"/>
    <n v="18935000"/>
    <n v="230538"/>
    <s v="Promedio"/>
    <n v="0.30399999999999999"/>
    <s v="Moderada"/>
    <n v="3"/>
    <n v="22200"/>
    <n v="762200"/>
    <s v="[List]"/>
  </r>
  <r>
    <n v="4266"/>
    <n v="4266"/>
    <s v="13.128.669-4"/>
    <s v="Carlos Cristian Novoa Novoa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48.7"/>
    <s v="45-54"/>
    <n v="5.4"/>
    <s v="5-10 años"/>
    <n v="0.3"/>
    <s v="Indefinido"/>
    <n v="41"/>
    <n v="750000"/>
    <b v="0"/>
    <s v="Mario Cristian Flores Salazar"/>
    <s v="Senior"/>
    <n v="4233"/>
    <m/>
    <s v="12.380.668-9"/>
    <n v="25"/>
    <n v="757400"/>
    <n v="740000"/>
    <n v="18935000"/>
    <n v="230538"/>
    <s v="Promedio"/>
    <n v="0.30399999999999999"/>
    <s v="Moderada"/>
    <n v="3"/>
    <n v="22500"/>
    <n v="772500"/>
    <s v="[List]"/>
  </r>
  <r>
    <n v="4347"/>
    <n v="4347"/>
    <s v="15.668.346-9"/>
    <s v="Nicolas Fernando Reyes Retamal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41.4"/>
    <s v="35-44"/>
    <n v="6.5"/>
    <s v="5-10 años"/>
    <n v="0.3"/>
    <s v="Indefinido"/>
    <n v="41"/>
    <n v="790000"/>
    <b v="0"/>
    <s v="Mario Cristian Flores Salazar"/>
    <s v="Senior"/>
    <n v="4233"/>
    <m/>
    <s v="12.380.668-9"/>
    <n v="25"/>
    <n v="757400"/>
    <n v="740000"/>
    <n v="18935000"/>
    <n v="230538"/>
    <s v="Promedio"/>
    <n v="0.30399999999999999"/>
    <s v="Moderada"/>
    <n v="3"/>
    <n v="23700"/>
    <n v="813700"/>
    <s v="[List]"/>
  </r>
  <r>
    <n v="4171"/>
    <n v="4171"/>
    <s v="8.961.105-9"/>
    <s v="David Riveros Guzman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65.2"/>
    <s v="65+"/>
    <n v="18.100000000000001"/>
    <s v="Más de 10 años"/>
    <n v="0.3"/>
    <s v="Indefinido"/>
    <n v="41"/>
    <n v="897000"/>
    <b v="0"/>
    <s v="Mario Cristian Flores Salazar"/>
    <s v="Senior"/>
    <n v="4233"/>
    <m/>
    <s v="12.380.668-9"/>
    <n v="25"/>
    <n v="757400"/>
    <n v="740000"/>
    <n v="18935000"/>
    <n v="230538"/>
    <s v="Alto"/>
    <n v="0.30399999999999999"/>
    <s v="Moderada"/>
    <n v="3"/>
    <n v="26910"/>
    <n v="923910"/>
    <s v="[List]"/>
  </r>
  <r>
    <n v="4525"/>
    <n v="4525"/>
    <s v="18.906.244-3"/>
    <s v="Marco Elizer Rojas Mora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30.9"/>
    <s v="25-34"/>
    <n v="7.1"/>
    <s v="5-10 años"/>
    <n v="0.1"/>
    <s v="Indefinido"/>
    <n v="41"/>
    <n v="750000"/>
    <b v="0"/>
    <s v="Mario Cristian Flores Salazar"/>
    <s v="Senior"/>
    <n v="4233"/>
    <m/>
    <s v="12.380.668-9"/>
    <n v="25"/>
    <n v="757400"/>
    <n v="740000"/>
    <n v="18935000"/>
    <n v="230538"/>
    <s v="Promedio"/>
    <n v="0.30399999999999999"/>
    <s v="Moderada"/>
    <n v="3"/>
    <n v="22500"/>
    <n v="772500"/>
    <s v="[List]"/>
  </r>
  <r>
    <n v="4173"/>
    <n v="4173"/>
    <s v="9.033.833-1"/>
    <s v="Oscar Armando Rojas Miquel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62.9"/>
    <s v="55-64"/>
    <n v="20.8"/>
    <s v="Más de 10 años"/>
    <n v="0.3"/>
    <s v="Indefinido"/>
    <n v="41"/>
    <n v="1095000"/>
    <b v="0"/>
    <s v="Mario Cristian Flores Salazar"/>
    <s v="Senior"/>
    <n v="4233"/>
    <m/>
    <s v="12.380.668-9"/>
    <n v="25"/>
    <n v="757400"/>
    <n v="740000"/>
    <n v="18935000"/>
    <n v="230538"/>
    <s v="Muy Alto"/>
    <n v="0.30399999999999999"/>
    <s v="Moderada"/>
    <n v="0"/>
    <n v="0"/>
    <n v="1095000"/>
    <s v="[List]"/>
  </r>
  <r>
    <n v="4388"/>
    <n v="4388"/>
    <s v="16.416.813-1"/>
    <s v="Carlos Alfonso Saez Osses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38.9"/>
    <s v="35-44"/>
    <n v="5.4"/>
    <s v="5-10 años"/>
    <n v="0.3"/>
    <s v="Indefinido"/>
    <n v="41"/>
    <n v="765000"/>
    <b v="0"/>
    <s v="Mario Cristian Flores Salazar"/>
    <s v="Senior"/>
    <n v="4233"/>
    <m/>
    <s v="12.380.668-9"/>
    <n v="25"/>
    <n v="757400"/>
    <n v="740000"/>
    <n v="18935000"/>
    <n v="230538"/>
    <s v="Promedio"/>
    <n v="0.30399999999999999"/>
    <s v="Moderada"/>
    <n v="3"/>
    <n v="22950"/>
    <n v="787950"/>
    <s v="[List]"/>
  </r>
  <r>
    <n v="9768"/>
    <n v="9749"/>
    <s v="19.997.303-7"/>
    <s v="Bastián Rodrigo Salas Salamanca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26.8"/>
    <s v="25-34"/>
    <n v="0.4"/>
    <s v="Menos de 1 año"/>
    <n v="0.2"/>
    <s v="Indefinido"/>
    <n v="41"/>
    <n v="550000"/>
    <b v="0"/>
    <s v="Mario Cristian Flores Salazar"/>
    <s v="Junior"/>
    <n v="4233"/>
    <m/>
    <s v="12.380.668-9"/>
    <n v="25"/>
    <n v="757400"/>
    <n v="740000"/>
    <n v="18935000"/>
    <n v="230538"/>
    <s v="Muy Bajo"/>
    <n v="0.30399999999999999"/>
    <s v="Moderada"/>
    <n v="15"/>
    <n v="82500"/>
    <n v="632500"/>
    <s v="[List]"/>
  </r>
  <r>
    <n v="4236"/>
    <n v="4236"/>
    <s v="12.474.911-5"/>
    <s v="Marcelo Ricardo Salazar Alvarez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53.5"/>
    <s v="45-54"/>
    <n v="7.2"/>
    <s v="5-10 años"/>
    <n v="0.3"/>
    <s v="Indefinido"/>
    <n v="41"/>
    <n v="725000"/>
    <b v="0"/>
    <s v="Mario Cristian Flores Salazar"/>
    <s v="Senior"/>
    <n v="4233"/>
    <m/>
    <s v="12.380.668-9"/>
    <n v="25"/>
    <n v="757400"/>
    <n v="740000"/>
    <n v="18935000"/>
    <n v="230538"/>
    <s v="Promedio"/>
    <n v="0.30399999999999999"/>
    <s v="Moderada"/>
    <n v="3"/>
    <n v="21750"/>
    <n v="746750"/>
    <s v="[List]"/>
  </r>
  <r>
    <n v="4167"/>
    <n v="4167"/>
    <s v="8.639.116-3"/>
    <s v="Victor Jose Tapia Valenzuela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66"/>
    <s v="65+"/>
    <n v="8.3000000000000007"/>
    <s v="5-10 años"/>
    <n v="0.3"/>
    <s v="Indefinido"/>
    <n v="41"/>
    <n v="719000"/>
    <b v="0"/>
    <s v="Mario Cristian Flores Salazar"/>
    <s v="Senior"/>
    <n v="4233"/>
    <m/>
    <s v="12.380.668-9"/>
    <n v="25"/>
    <n v="757400"/>
    <n v="740000"/>
    <n v="18935000"/>
    <n v="230538"/>
    <s v="Bajo"/>
    <n v="0.30399999999999999"/>
    <s v="Moderada"/>
    <n v="5"/>
    <n v="35950"/>
    <n v="754950"/>
    <s v="[List]"/>
  </r>
  <r>
    <n v="4576"/>
    <n v="4576"/>
    <s v="22.593.492-4"/>
    <s v="Pedro Eduardo Triviño Ordoñez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37"/>
    <s v="35-44"/>
    <n v="7.8"/>
    <s v="5-10 años"/>
    <n v="0.3"/>
    <s v="Indefinido"/>
    <n v="41"/>
    <n v="925000"/>
    <b v="0"/>
    <s v="Mario Cristian Flores Salazar"/>
    <s v="Senior"/>
    <n v="4233"/>
    <m/>
    <s v="12.380.668-9"/>
    <n v="25"/>
    <n v="757400"/>
    <n v="740000"/>
    <n v="18935000"/>
    <n v="230538"/>
    <s v="Muy Alto"/>
    <n v="0.30399999999999999"/>
    <s v="Moderada"/>
    <n v="3"/>
    <n v="27750"/>
    <n v="952750"/>
    <s v="[List]"/>
  </r>
  <r>
    <n v="4452"/>
    <n v="4452"/>
    <s v="17.388.990-9"/>
    <s v="Christopher Sebastian Villagra Varela"/>
    <s v="M"/>
    <x v="0"/>
    <n v="445"/>
    <s v="Fabricación Y Envasado De Fragancias"/>
    <s v="CARLOS CRAMER PRODUCTOS AROMÁTICOS S.A. C.I."/>
    <s v="Operaciones"/>
    <s v="Jefatura"/>
    <s v="Operativa"/>
    <s v="CARLOS CRAMER PRODUCTOS AROMÁTICOS S.A. C.I. &gt; Operaciones &gt; Fabricación Y Envasado De Fragancias"/>
    <s v="6002"/>
    <n v="35.9"/>
    <s v="35-44"/>
    <n v="9.8000000000000007"/>
    <s v="5-10 años"/>
    <n v="0.3"/>
    <s v="Indefinido"/>
    <n v="41"/>
    <n v="756000"/>
    <b v="0"/>
    <s v="Mario Cristian Flores Salazar"/>
    <s v="Senior"/>
    <n v="4233"/>
    <m/>
    <s v="12.380.668-9"/>
    <n v="25"/>
    <n v="757400"/>
    <n v="740000"/>
    <n v="18935000"/>
    <n v="230538"/>
    <s v="Promedio"/>
    <n v="0.30399999999999999"/>
    <s v="Moderada"/>
    <n v="3"/>
    <n v="22680"/>
    <n v="778680"/>
    <s v="[List]"/>
  </r>
  <r>
    <n v="7492"/>
    <n v="7473"/>
    <s v="21.849.441-2"/>
    <s v="Peter Benjamín Anabalón León"/>
    <s v="M"/>
    <x v="2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20.2"/>
    <s v="18-24"/>
    <n v="1.3"/>
    <s v="1-3 años"/>
    <n v="0.3"/>
    <s v="Indefinido"/>
    <n v="41"/>
    <n v="630000"/>
    <b v="0"/>
    <s v="Luis Alfredo Castillo Contreras"/>
    <s v="Junior"/>
    <n v="4263"/>
    <m/>
    <s v="13.061.856-1"/>
    <n v="22"/>
    <n v="1708273"/>
    <n v="1230000"/>
    <n v="37582000"/>
    <n v="1153616"/>
    <s v="Muy Bajo"/>
    <n v="0.67500000000000004"/>
    <s v="Inequitativa"/>
    <n v="15"/>
    <n v="94500"/>
    <n v="724500"/>
    <s v="[List]"/>
  </r>
  <r>
    <n v="8221"/>
    <n v="8202"/>
    <s v="21.728.075-3"/>
    <s v="Estrella Araceli Andrada Pelaitay"/>
    <s v="F"/>
    <x v="2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27.3"/>
    <s v="25-34"/>
    <n v="1"/>
    <s v="1-3 años"/>
    <n v="0.1"/>
    <s v="Indefinido"/>
    <n v="41"/>
    <n v="673000"/>
    <b v="0"/>
    <s v="Luis Alfredo Castillo Contreras"/>
    <s v="Junior"/>
    <n v="4263"/>
    <m/>
    <s v="13.061.856-1"/>
    <n v="22"/>
    <n v="1708273"/>
    <n v="1230000"/>
    <n v="37582000"/>
    <n v="1153616"/>
    <s v="Muy Bajo"/>
    <n v="0.67500000000000004"/>
    <s v="Inequitativa"/>
    <n v="15"/>
    <n v="100950"/>
    <n v="773950"/>
    <s v="[List]"/>
  </r>
  <r>
    <n v="11121"/>
    <n v="11069"/>
    <s v="21.843.503-3"/>
    <s v="Giovanni Araya Curín"/>
    <s v="M"/>
    <x v="2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20.2"/>
    <s v="18-24"/>
    <n v="0"/>
    <s v="Menos de 1 año"/>
    <n v="0"/>
    <s v="Fijo"/>
    <n v="41"/>
    <n v="655000"/>
    <b v="0"/>
    <s v="Luis Alfredo Castillo Contreras"/>
    <s v="Junior"/>
    <n v="4263"/>
    <m/>
    <s v="13.061.856-1"/>
    <n v="22"/>
    <n v="1708273"/>
    <n v="1230000"/>
    <n v="37582000"/>
    <n v="1153616"/>
    <s v="Muy Bajo"/>
    <n v="0.67500000000000004"/>
    <s v="Inequitativa"/>
    <n v="15"/>
    <n v="98250"/>
    <n v="753250"/>
    <s v="[List]"/>
  </r>
  <r>
    <n v="9109"/>
    <n v="9090"/>
    <s v="20.946.031-9"/>
    <s v="Joyce Andrea González Ulloa"/>
    <s v="F"/>
    <x v="2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23.6"/>
    <s v="18-24"/>
    <n v="0.7"/>
    <s v="Menos de 1 año"/>
    <n v="0.1"/>
    <s v="Indefinido"/>
    <n v="41"/>
    <n v="655000"/>
    <b v="0"/>
    <s v="Luis Alfredo Castillo Contreras"/>
    <s v="Junior"/>
    <n v="4263"/>
    <m/>
    <s v="13.061.856-1"/>
    <n v="22"/>
    <n v="1708273"/>
    <n v="1230000"/>
    <n v="37582000"/>
    <n v="1153616"/>
    <s v="Muy Bajo"/>
    <n v="0.67500000000000004"/>
    <s v="Inequitativa"/>
    <n v="15"/>
    <n v="98250"/>
    <n v="753250"/>
    <s v="[List]"/>
  </r>
  <r>
    <n v="11187"/>
    <n v="11135"/>
    <s v="20.060.642-6"/>
    <s v="Isaac Leonardo Llanos Lobos"/>
    <s v="M"/>
    <x v="2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26.2"/>
    <s v="25-34"/>
    <n v="0"/>
    <s v="Menos de 1 año"/>
    <n v="0"/>
    <s v="Fijo"/>
    <n v="41"/>
    <n v="655000"/>
    <b v="0"/>
    <s v="Luis Alfredo Castillo Contreras"/>
    <s v="Junior"/>
    <n v="4263"/>
    <m/>
    <s v="13.061.856-1"/>
    <n v="22"/>
    <n v="1708273"/>
    <n v="1230000"/>
    <n v="37582000"/>
    <n v="1153616"/>
    <s v="Muy Bajo"/>
    <n v="0.67500000000000004"/>
    <s v="Inequitativa"/>
    <n v="15"/>
    <n v="98250"/>
    <n v="753250"/>
    <s v="[List]"/>
  </r>
  <r>
    <n v="5513"/>
    <n v="5494"/>
    <s v="19.475.653-4"/>
    <s v="Nicolás Antúnez Monge"/>
    <s v="M"/>
    <x v="42"/>
    <n v="436"/>
    <s v="Ventas Fragancias"/>
    <s v="CARLOS CRAMER PRODUCTOS AROMÁTICOS S.A. C.I."/>
    <s v="Fragancias"/>
    <s v="Jefatura"/>
    <s v="Operativa"/>
    <s v="CARLOS CRAMER PRODUCTOS AROMÁTICOS S.A. C.I. &gt; Fragancias &gt; Ventas Fragancias"/>
    <s v="3002"/>
    <n v="29"/>
    <s v="25-34"/>
    <n v="2.2000000000000002"/>
    <s v="1-3 años"/>
    <n v="0.3"/>
    <s v="Indefinido"/>
    <n v="41"/>
    <n v="2500000"/>
    <b v="1"/>
    <s v="Michel Patricio Ulloa Bozo"/>
    <s v="Jefatura"/>
    <n v="4798"/>
    <m/>
    <s v="10.172.861-7"/>
    <n v="7"/>
    <n v="3018571"/>
    <n v="2500000"/>
    <n v="21130000"/>
    <n v="1251831"/>
    <s v="Bajo"/>
    <n v="0.41499999999999998"/>
    <s v="Poco Equitativa"/>
    <n v="10"/>
    <n v="250000"/>
    <n v="2750000"/>
    <s v="[List]"/>
  </r>
  <r>
    <n v="4202"/>
    <n v="4202"/>
    <s v="10.994.473-4"/>
    <s v="Maria Magdalena Fuenzalida Morales"/>
    <s v="F"/>
    <x v="33"/>
    <n v="439"/>
    <s v="Marketing Fragancias"/>
    <s v="CARLOS CRAMER PRODUCTOS AROMÁTICOS S.A. C.I."/>
    <s v="Fragancias"/>
    <s v="Jefatura"/>
    <s v="Operativa"/>
    <s v="CARLOS CRAMER PRODUCTOS AROMÁTICOS S.A. C.I. &gt; Fragancias &gt; Marketing Fragancias"/>
    <s v="3004"/>
    <n v="53.4"/>
    <s v="45-54"/>
    <n v="18.5"/>
    <s v="Más de 10 años"/>
    <n v="0.3"/>
    <s v="Indefinido"/>
    <n v="41"/>
    <n v="3500000"/>
    <b v="1"/>
    <s v="Michel Patricio Ulloa Bozo"/>
    <s v="Jefatura"/>
    <n v="4798"/>
    <m/>
    <s v="10.172.861-7"/>
    <n v="5"/>
    <n v="1880600"/>
    <n v="1600000"/>
    <n v="9403000"/>
    <n v="979391"/>
    <s v="Muy Alto"/>
    <n v="0.52100000000000002"/>
    <s v="Inequitativa"/>
    <n v="0"/>
    <n v="0"/>
    <n v="3500000"/>
    <s v="[List]"/>
  </r>
  <r>
    <n v="4226"/>
    <n v="4226"/>
    <s v="12.241.427-2"/>
    <s v="Yubran Farid Hazbun Hicks"/>
    <s v="M"/>
    <x v="43"/>
    <n v="436"/>
    <s v="Ventas Fragancias"/>
    <s v="CARLOS CRAMER PRODUCTOS AROMÁTICOS S.A. C.I."/>
    <s v="Fragancias"/>
    <s v="Jefatura"/>
    <s v="Operativa"/>
    <s v="CARLOS CRAMER PRODUCTOS AROMÁTICOS S.A. C.I. &gt; Fragancias &gt; Ventas Fragancias"/>
    <s v="3002"/>
    <n v="52.7"/>
    <s v="45-54"/>
    <n v="21.2"/>
    <s v="Más de 10 años"/>
    <n v="0.3"/>
    <s v="Indefinido"/>
    <n v="41"/>
    <n v="5000000"/>
    <b v="1"/>
    <s v="Michel Patricio Ulloa Bozo"/>
    <s v="Jefatura"/>
    <n v="4798"/>
    <m/>
    <s v="10.172.861-7"/>
    <n v="7"/>
    <n v="3018571"/>
    <n v="2500000"/>
    <n v="21130000"/>
    <n v="1251831"/>
    <s v="Muy Alto"/>
    <n v="0.41499999999999998"/>
    <s v="Poco Equitativa"/>
    <n v="0"/>
    <n v="0"/>
    <n v="5000000"/>
    <s v="[List]"/>
  </r>
  <r>
    <n v="4522"/>
    <n v="4522"/>
    <s v="18.839.501-5"/>
    <s v="Tiare Catalina Pinto Fuentes"/>
    <s v="F"/>
    <x v="44"/>
    <n v="436"/>
    <s v="Ventas Fragancias"/>
    <s v="CARLOS CRAMER PRODUCTOS AROMÁTICOS S.A. C.I."/>
    <s v="Fragancias"/>
    <s v="Jefatura"/>
    <s v="Operativa"/>
    <s v="CARLOS CRAMER PRODUCTOS AROMÁTICOS S.A. C.I. &gt; Fragancias &gt; Ventas Fragancias"/>
    <s v="3002"/>
    <n v="31.2"/>
    <s v="25-34"/>
    <n v="4.4000000000000004"/>
    <s v="3-5 años"/>
    <n v="0.3"/>
    <s v="Indefinido"/>
    <n v="41"/>
    <n v="1180000"/>
    <b v="0"/>
    <s v="Michel Patricio Ulloa Bozo"/>
    <s v="Intermedio"/>
    <n v="4798"/>
    <m/>
    <s v="10.172.861-7"/>
    <n v="7"/>
    <n v="3018571"/>
    <n v="2500000"/>
    <n v="21130000"/>
    <n v="1251831"/>
    <s v="Muy Bajo"/>
    <n v="0.41499999999999998"/>
    <s v="Poco Equitativa"/>
    <n v="15"/>
    <n v="177000"/>
    <n v="1357000"/>
    <s v="[List]"/>
  </r>
  <r>
    <n v="4335"/>
    <n v="4335"/>
    <s v="15.492.415-9"/>
    <s v="Ciro Saavedra Navarrete"/>
    <s v="M"/>
    <x v="44"/>
    <n v="436"/>
    <s v="Ventas Fragancias"/>
    <s v="CARLOS CRAMER PRODUCTOS AROMÁTICOS S.A. C.I."/>
    <s v="Fragancias"/>
    <s v="Jefatura"/>
    <s v="Operativa"/>
    <s v="CARLOS CRAMER PRODUCTOS AROMÁTICOS S.A. C.I. &gt; Fragancias &gt; Ventas Fragancias"/>
    <s v="3002"/>
    <n v="42.3"/>
    <s v="35-44"/>
    <n v="21.8"/>
    <s v="Más de 10 años"/>
    <n v="0.3"/>
    <s v="Indefinido"/>
    <n v="41"/>
    <n v="2400000"/>
    <b v="0"/>
    <s v="Michel Patricio Ulloa Bozo"/>
    <s v="Senior"/>
    <n v="4798"/>
    <m/>
    <s v="10.172.861-7"/>
    <n v="7"/>
    <n v="3018571"/>
    <n v="2500000"/>
    <n v="21130000"/>
    <n v="1251831"/>
    <s v="Muy Bajo"/>
    <n v="0.41499999999999998"/>
    <s v="Poco Equitativa"/>
    <n v="15"/>
    <n v="360000"/>
    <n v="2760000"/>
    <s v="[List]"/>
  </r>
  <r>
    <n v="7591"/>
    <n v="7572"/>
    <s v="19.209.862-9"/>
    <s v="Francisca Javiera González Caballero"/>
    <s v="F"/>
    <x v="34"/>
    <n v="439"/>
    <s v="Marketing Fragancias"/>
    <s v="CARLOS CRAMER PRODUCTOS AROMÁTICOS S.A. C.I."/>
    <s v="Fragancias"/>
    <s v="Jefatura"/>
    <s v="Operativa"/>
    <s v="CARLOS CRAMER PRODUCTOS AROMÁTICOS S.A. C.I. &gt; Fragancias &gt; Marketing Fragancias"/>
    <s v="3004"/>
    <n v="28.5"/>
    <s v="25-34"/>
    <n v="1.2"/>
    <s v="1-3 años"/>
    <n v="0.1"/>
    <s v="Indefinido"/>
    <n v="41"/>
    <n v="1600000"/>
    <b v="0"/>
    <s v="Nicolás Antúnez Monge"/>
    <s v="Junior"/>
    <n v="5513"/>
    <m/>
    <s v="19.475.653-4"/>
    <n v="5"/>
    <n v="1880600"/>
    <n v="1600000"/>
    <n v="9403000"/>
    <n v="979391"/>
    <s v="Bajo"/>
    <n v="0.52100000000000002"/>
    <s v="Inequitativa"/>
    <n v="10"/>
    <n v="160000"/>
    <n v="1760000"/>
    <s v="[List]"/>
  </r>
  <r>
    <n v="7590"/>
    <n v="7571"/>
    <s v="20.283.227-k"/>
    <s v="Maria Ignacia Guerrero Perez"/>
    <s v="F"/>
    <x v="34"/>
    <n v="439"/>
    <s v="Marketing Fragancias"/>
    <s v="CARLOS CRAMER PRODUCTOS AROMÁTICOS S.A. C.I."/>
    <s v="Fragancias"/>
    <s v="Jefatura"/>
    <s v="Operativa"/>
    <s v="CARLOS CRAMER PRODUCTOS AROMÁTICOS S.A. C.I. &gt; Fragancias &gt; Marketing Fragancias"/>
    <s v="3004"/>
    <n v="26.1"/>
    <s v="25-34"/>
    <n v="1.2"/>
    <s v="1-3 años"/>
    <n v="0.1"/>
    <s v="Indefinido"/>
    <n v="41"/>
    <n v="1600000"/>
    <b v="0"/>
    <s v="Nicolás Antúnez Monge"/>
    <s v="Junior"/>
    <n v="5513"/>
    <m/>
    <s v="19.475.653-4"/>
    <n v="5"/>
    <n v="1880600"/>
    <n v="1600000"/>
    <n v="9403000"/>
    <n v="979391"/>
    <s v="Bajo"/>
    <n v="0.52100000000000002"/>
    <s v="Inequitativa"/>
    <n v="10"/>
    <n v="160000"/>
    <n v="1760000"/>
    <s v="[List]"/>
  </r>
  <r>
    <n v="6372"/>
    <n v="6353"/>
    <s v="17.724.964-5"/>
    <s v="Paula Francisca Parraguez Durán"/>
    <s v="F"/>
    <x v="34"/>
    <n v="439"/>
    <s v="Marketing Fragancias"/>
    <s v="CARLOS CRAMER PRODUCTOS AROMÁTICOS S.A. C.I."/>
    <s v="Fragancias"/>
    <s v="Jefatura"/>
    <s v="Operativa"/>
    <s v="CARLOS CRAMER PRODUCTOS AROMÁTICOS S.A. C.I. &gt; Fragancias &gt; Marketing Fragancias"/>
    <s v="3004"/>
    <n v="34.200000000000003"/>
    <s v="25-34"/>
    <n v="1.7"/>
    <s v="1-3 años"/>
    <n v="0.1"/>
    <s v="Indefinido"/>
    <n v="41"/>
    <n v="1850000"/>
    <b v="0"/>
    <s v="Nicolás Antúnez Monge"/>
    <s v="Junior"/>
    <n v="5513"/>
    <m/>
    <s v="19.475.653-4"/>
    <n v="5"/>
    <n v="1880600"/>
    <n v="1600000"/>
    <n v="9403000"/>
    <n v="979391"/>
    <s v="Promedio"/>
    <n v="0.52100000000000002"/>
    <s v="Inequitativa"/>
    <n v="3"/>
    <n v="55500"/>
    <n v="1905500"/>
    <s v="[List]"/>
  </r>
  <r>
    <n v="9966"/>
    <n v="9947"/>
    <s v="20.051.168-9"/>
    <s v="Matías Nicolás Aránguiz Palacios"/>
    <s v="M"/>
    <x v="45"/>
    <n v="488"/>
    <s v="Administración"/>
    <s v="CARLOS CRAMER PRODUCTOS AROMÁTICOS S.A. C.I."/>
    <s v="Administración"/>
    <s v="Jefatura"/>
    <s v="Operativa"/>
    <s v="CARLOS CRAMER PRODUCTOS AROMÁTICOS S.A. C.I. &gt; Administración"/>
    <s v="7201"/>
    <n v="26.8"/>
    <s v="25-34"/>
    <n v="0.3"/>
    <s v="Menos de 1 año"/>
    <n v="0"/>
    <s v="Indefinido"/>
    <n v="41"/>
    <n v="2140000"/>
    <b v="0"/>
    <s v="Deborah Lissete Misraji Vaizer"/>
    <s v="Junior"/>
    <n v="4801"/>
    <m/>
    <s v="8.967.130-2"/>
    <n v="4"/>
    <n v="1559350"/>
    <n v="1552700"/>
    <n v="6237400"/>
    <n v="595928"/>
    <s v="Muy Alto"/>
    <n v="0.38200000000000001"/>
    <s v="Poco Equitativa"/>
    <n v="0"/>
    <n v="0"/>
    <n v="2140000"/>
    <s v="[List]"/>
  </r>
  <r>
    <n v="4399"/>
    <n v="4399"/>
    <s v="16.623.947-8"/>
    <s v="Nicole Alejandra Avalos Carrasco"/>
    <s v="F"/>
    <x v="46"/>
    <n v="489"/>
    <s v="Recursos Humanos"/>
    <s v="CARLOS CRAMER PRODUCTOS AROMÁTICOS S.A. C.I."/>
    <s v="Administración"/>
    <s v="Jefatura"/>
    <s v="Operativa"/>
    <s v="CARLOS CRAMER PRODUCTOS AROMÁTICOS S.A. C.I. &gt; Administración &gt; Recursos Humanos"/>
    <s v="7202"/>
    <n v="38.1"/>
    <s v="35-44"/>
    <n v="10.8"/>
    <s v="Más de 10 años"/>
    <n v="0.3"/>
    <s v="Indefinido"/>
    <n v="41"/>
    <n v="1600000"/>
    <b v="0"/>
    <s v="Deborah Lissete Misraji Vaizer"/>
    <s v="Senior"/>
    <n v="4801"/>
    <m/>
    <s v="8.967.130-2"/>
    <n v="10"/>
    <n v="1844300"/>
    <n v="1550000"/>
    <n v="18443000"/>
    <n v="975722"/>
    <s v="Bajo"/>
    <n v="0.52900000000000003"/>
    <s v="Inequitativa"/>
    <n v="10"/>
    <n v="160000"/>
    <n v="1760000"/>
    <s v="[List]"/>
  </r>
  <r>
    <n v="4251"/>
    <n v="4251"/>
    <s v="12.862.673-5"/>
    <s v="Claudia Cisternas Flores"/>
    <s v="F"/>
    <x v="47"/>
    <n v="489"/>
    <s v="Recursos Humanos"/>
    <s v="CARLOS CRAMER PRODUCTOS AROMÁTICOS S.A. C.I."/>
    <s v="Administración"/>
    <s v="Jefatura"/>
    <s v="Operativa"/>
    <s v="CARLOS CRAMER PRODUCTOS AROMÁTICOS S.A. C.I. &gt; Administración &gt; Recursos Humanos"/>
    <s v="7202"/>
    <n v="50"/>
    <s v="45-54"/>
    <n v="18.100000000000001"/>
    <s v="Más de 10 años"/>
    <n v="0.2"/>
    <s v="Indefinido"/>
    <n v="41"/>
    <n v="2900000"/>
    <b v="1"/>
    <s v="Deborah Lissete Misraji Vaizer"/>
    <s v="Jefatura"/>
    <n v="4801"/>
    <m/>
    <s v="8.967.130-2"/>
    <n v="10"/>
    <n v="1844300"/>
    <n v="1550000"/>
    <n v="18443000"/>
    <n v="975722"/>
    <s v="Muy Alto"/>
    <n v="0.52900000000000003"/>
    <s v="Inequitativa"/>
    <n v="0"/>
    <n v="0"/>
    <n v="2900000"/>
    <s v="[List]"/>
  </r>
  <r>
    <n v="8613"/>
    <n v="8594"/>
    <s v="27.042.560-7"/>
    <s v="Lizeth García Ladrón De Guevara"/>
    <s v="F"/>
    <x v="48"/>
    <n v="489"/>
    <s v="Recursos Humanos"/>
    <s v="CARLOS CRAMER PRODUCTOS AROMÁTICOS S.A. C.I."/>
    <s v="Administración"/>
    <s v="Jefatura"/>
    <s v="Operativa"/>
    <s v="CARLOS CRAMER PRODUCTOS AROMÁTICOS S.A. C.I. &gt; Administración &gt; Recursos Humanos"/>
    <s v="7202"/>
    <n v="39"/>
    <s v="35-44"/>
    <n v="0.8"/>
    <s v="Menos de 1 año"/>
    <n v="0.3"/>
    <s v="Indefinido"/>
    <n v="41"/>
    <n v="3715000"/>
    <b v="1"/>
    <s v="Deborah Lissete Misraji Vaizer"/>
    <s v="Jefatura"/>
    <n v="4801"/>
    <m/>
    <s v="8.967.130-2"/>
    <n v="10"/>
    <n v="1844300"/>
    <n v="1550000"/>
    <n v="18443000"/>
    <n v="975722"/>
    <s v="Muy Alto"/>
    <n v="0.52900000000000003"/>
    <s v="Inequitativa"/>
    <n v="0"/>
    <n v="0"/>
    <n v="3715000"/>
    <s v="[List]"/>
  </r>
  <r>
    <n v="4297"/>
    <n v="4297"/>
    <s v="13.875.252-6"/>
    <s v="Maria Paz Illanes Sotta"/>
    <s v="F"/>
    <x v="49"/>
    <n v="489"/>
    <s v="Recursos Humanos"/>
    <s v="CARLOS CRAMER PRODUCTOS AROMÁTICOS S.A. C.I."/>
    <s v="Administración"/>
    <s v="Jefatura"/>
    <s v="Operativa"/>
    <s v="CARLOS CRAMER PRODUCTOS AROMÁTICOS S.A. C.I. &gt; Administración &gt; Recursos Humanos"/>
    <s v="7202"/>
    <n v="45.3"/>
    <s v="45-54"/>
    <n v="13.8"/>
    <s v="Más de 10 años"/>
    <n v="0.3"/>
    <s v="Indefinido"/>
    <n v="41"/>
    <n v="2650000"/>
    <b v="1"/>
    <s v="Deborah Lissete Misraji Vaizer"/>
    <s v="Jefatura"/>
    <n v="4801"/>
    <m/>
    <s v="8.967.130-2"/>
    <n v="10"/>
    <n v="1844300"/>
    <n v="1550000"/>
    <n v="18443000"/>
    <n v="975722"/>
    <s v="Muy Alto"/>
    <n v="0.52900000000000003"/>
    <s v="Inequitativa"/>
    <n v="0"/>
    <n v="0"/>
    <n v="2650000"/>
    <s v="[List]"/>
  </r>
  <r>
    <n v="4210"/>
    <n v="4210"/>
    <s v="11.363.171-6"/>
    <s v="Hernan Alberto Solar Guzman"/>
    <s v="M"/>
    <x v="50"/>
    <n v="488"/>
    <s v="Administración"/>
    <s v="CARLOS CRAMER PRODUCTOS AROMÁTICOS S.A. C.I."/>
    <s v="Administración"/>
    <s v="Jefatura"/>
    <s v="Operativa"/>
    <s v="CARLOS CRAMER PRODUCTOS AROMÁTICOS S.A. C.I. &gt; Administración"/>
    <s v="7201"/>
    <n v="56.6"/>
    <s v="55-64"/>
    <n v="12.3"/>
    <s v="Más de 10 años"/>
    <n v="0.3"/>
    <s v="Indefinido"/>
    <n v="41"/>
    <n v="2003400"/>
    <b v="1"/>
    <s v="Deborah Lissete Misraji Vaizer"/>
    <s v="Jefatura"/>
    <n v="4801"/>
    <m/>
    <s v="8.967.130-2"/>
    <n v="4"/>
    <n v="1559350"/>
    <n v="1552700"/>
    <n v="6237400"/>
    <n v="595928"/>
    <s v="Muy Alto"/>
    <n v="0.38200000000000001"/>
    <s v="Poco Equitativa"/>
    <n v="3"/>
    <n v="60102"/>
    <n v="2063502"/>
    <s v="[List]"/>
  </r>
  <r>
    <n v="10234"/>
    <n v="10215"/>
    <s v="18.220.594-k"/>
    <s v="Angela Beatriz Araya Méndez"/>
    <s v="F"/>
    <x v="51"/>
    <n v="464"/>
    <s v="Aseguramiento De Calidad"/>
    <s v="CARLOS CRAMER PRODUCTOS AROMÁTICOS S.A. C.I."/>
    <s v="Operaciones"/>
    <s v="Jefatura"/>
    <s v="Operativa"/>
    <s v="CARLOS CRAMER PRODUCTOS AROMÁTICOS S.A. C.I. &gt; Operaciones &gt; Aseguramiento De Calidad"/>
    <s v="6106"/>
    <n v="33.200000000000003"/>
    <s v="25-34"/>
    <n v="0.2"/>
    <s v="Menos de 1 año"/>
    <n v="0.1"/>
    <s v="Fijo"/>
    <n v="41"/>
    <n v="750000"/>
    <b v="0"/>
    <s v="Jose Enrique San Martin Silva"/>
    <s v="Junior"/>
    <n v="4284"/>
    <m/>
    <s v="13.546.003-6"/>
    <n v="12"/>
    <n v="1660500"/>
    <n v="866000"/>
    <n v="19926000"/>
    <n v="1735109"/>
    <s v="Muy Bajo"/>
    <n v="1.0449999999999999"/>
    <s v="Inequitativa"/>
    <n v="15"/>
    <n v="112500"/>
    <n v="862500"/>
    <s v="[List]"/>
  </r>
  <r>
    <n v="9537"/>
    <n v="9518"/>
    <s v="21.150.650-4"/>
    <s v="Italo Rafael Cuenca Rimasca"/>
    <s v="M"/>
    <x v="51"/>
    <n v="464"/>
    <s v="Aseguramiento De Calidad"/>
    <s v="CARLOS CRAMER PRODUCTOS AROMÁTICOS S.A. C.I."/>
    <s v="Operaciones"/>
    <s v="Jefatura"/>
    <s v="Operativa"/>
    <s v="CARLOS CRAMER PRODUCTOS AROMÁTICOS S.A. C.I. &gt; Operaciones &gt; Aseguramiento De Calidad"/>
    <s v="6106"/>
    <n v="32.200000000000003"/>
    <s v="25-34"/>
    <n v="0.5"/>
    <s v="Menos de 1 año"/>
    <n v="0.2"/>
    <s v="Indefinido"/>
    <n v="41"/>
    <n v="750000"/>
    <b v="0"/>
    <s v="Jose Enrique San Martin Silva"/>
    <s v="Junior"/>
    <n v="4284"/>
    <m/>
    <s v="13.546.003-6"/>
    <n v="12"/>
    <n v="1660500"/>
    <n v="866000"/>
    <n v="19926000"/>
    <n v="1735109"/>
    <s v="Muy Bajo"/>
    <n v="1.0449999999999999"/>
    <s v="Inequitativa"/>
    <n v="15"/>
    <n v="112500"/>
    <n v="862500"/>
    <s v="[List]"/>
  </r>
  <r>
    <n v="4918"/>
    <n v="4899"/>
    <s v="13.699.431-k"/>
    <s v="Ixsia Arlene Flores Torres"/>
    <s v="F"/>
    <x v="52"/>
    <n v="464"/>
    <s v="Aseguramiento De Calidad"/>
    <s v="CARLOS CRAMER PRODUCTOS AROMÁTICOS S.A. C.I."/>
    <s v="Operaciones"/>
    <s v="Jefatura"/>
    <s v="Operativa"/>
    <s v="CARLOS CRAMER PRODUCTOS AROMÁTICOS S.A. C.I. &gt; Operaciones &gt; Aseguramiento De Calidad"/>
    <s v="6106"/>
    <n v="46.6"/>
    <s v="45-54"/>
    <n v="3"/>
    <s v="3-5 años"/>
    <n v="0.3"/>
    <s v="Indefinido"/>
    <n v="41"/>
    <n v="1424000"/>
    <b v="0"/>
    <s v="Jose Enrique San Martin Silva"/>
    <s v="Intermedio"/>
    <n v="4284"/>
    <m/>
    <s v="13.546.003-6"/>
    <n v="12"/>
    <n v="1660500"/>
    <n v="866000"/>
    <n v="19926000"/>
    <n v="1735109"/>
    <s v="Bajo"/>
    <n v="1.0449999999999999"/>
    <s v="Inequitativa"/>
    <n v="10"/>
    <n v="142400"/>
    <n v="1566400"/>
    <s v="[List]"/>
  </r>
  <r>
    <n v="4707"/>
    <n v="4707"/>
    <s v="26.812.874-3"/>
    <s v="Renato Jose Flores Hernandez"/>
    <s v="M"/>
    <x v="51"/>
    <n v="466"/>
    <s v="Aseguramiento De Calidad"/>
    <s v="Sabores Y Fragancias.Cl Comercial Ltda."/>
    <s v="Operaciones"/>
    <s v="Jefatura"/>
    <s v="Operativa"/>
    <s v="Sabores Y Fragancias.Cl Comercial Ltda. &gt; Operaciones &gt; Aseguramiento De Calidad"/>
    <s v="6106"/>
    <n v="46.9"/>
    <s v="45-54"/>
    <n v="6.1"/>
    <s v="5-10 años"/>
    <n v="0.3"/>
    <s v="Indefinido"/>
    <n v="41"/>
    <n v="959000"/>
    <b v="0"/>
    <s v="Jose Enrique San Martin Silva"/>
    <s v="Senior"/>
    <n v="4284"/>
    <m/>
    <s v="13.546.003-6"/>
    <n v="1"/>
    <n v="959000"/>
    <n v="959000"/>
    <n v="959000"/>
    <n v="0"/>
    <s v="Promedio"/>
    <m/>
    <s v="Sin Datos"/>
    <n v="3"/>
    <n v="28770"/>
    <n v="987770"/>
    <s v="[List]"/>
  </r>
  <r>
    <n v="4357"/>
    <n v="4357"/>
    <s v="15.892.972-4"/>
    <s v="Maritza Susana Marifil Bustamante"/>
    <s v="F"/>
    <x v="51"/>
    <n v="464"/>
    <s v="Aseguramiento De Calidad"/>
    <s v="CARLOS CRAMER PRODUCTOS AROMÁTICOS S.A. C.I."/>
    <s v="Operaciones"/>
    <s v="Jefatura"/>
    <s v="Operativa"/>
    <s v="CARLOS CRAMER PRODUCTOS AROMÁTICOS S.A. C.I. &gt; Operaciones &gt; Aseguramiento De Calidad"/>
    <s v="6106"/>
    <n v="40.6"/>
    <s v="35-44"/>
    <n v="7.9"/>
    <s v="5-10 años"/>
    <n v="0.3"/>
    <s v="Indefinido"/>
    <n v="41"/>
    <n v="840000"/>
    <b v="0"/>
    <s v="Jose Enrique San Martin Silva"/>
    <s v="Senior"/>
    <n v="4284"/>
    <m/>
    <s v="13.546.003-6"/>
    <n v="12"/>
    <n v="1660500"/>
    <n v="866000"/>
    <n v="19926000"/>
    <n v="1735109"/>
    <s v="Muy Bajo"/>
    <n v="1.0449999999999999"/>
    <s v="Inequitativa"/>
    <n v="15"/>
    <n v="126000"/>
    <n v="966000"/>
    <s v="[List]"/>
  </r>
  <r>
    <n v="6237"/>
    <n v="6218"/>
    <s v="17.028.365-1"/>
    <s v="Sebastián Andrés Miranda Rojas"/>
    <s v="M"/>
    <x v="51"/>
    <n v="464"/>
    <s v="Aseguramiento De Calidad"/>
    <s v="CARLOS CRAMER PRODUCTOS AROMÁTICOS S.A. C.I."/>
    <s v="Operaciones"/>
    <s v="Jefatura"/>
    <s v="Operativa"/>
    <s v="CARLOS CRAMER PRODUCTOS AROMÁTICOS S.A. C.I. &gt; Operaciones &gt; Aseguramiento De Calidad"/>
    <s v="6106"/>
    <n v="36.5"/>
    <s v="35-44"/>
    <n v="1.8"/>
    <s v="1-3 años"/>
    <n v="0.3"/>
    <s v="Indefinido"/>
    <n v="41"/>
    <n v="820000"/>
    <b v="0"/>
    <s v="Jose Enrique San Martin Silva"/>
    <s v="Junior"/>
    <n v="4284"/>
    <m/>
    <s v="13.546.003-6"/>
    <n v="12"/>
    <n v="1660500"/>
    <n v="866000"/>
    <n v="19926000"/>
    <n v="1735109"/>
    <s v="Muy Bajo"/>
    <n v="1.0449999999999999"/>
    <s v="Inequitativa"/>
    <n v="15"/>
    <n v="123000"/>
    <n v="943000"/>
    <s v="[List]"/>
  </r>
  <r>
    <n v="6006"/>
    <n v="5987"/>
    <s v="16.357.908-1"/>
    <s v="Marco Andres Rioseco Gallardo"/>
    <s v="M"/>
    <x v="52"/>
    <n v="464"/>
    <s v="Aseguramiento De Calidad"/>
    <s v="CARLOS CRAMER PRODUCTOS AROMÁTICOS S.A. C.I."/>
    <s v="Operaciones"/>
    <s v="Jefatura"/>
    <s v="Operativa"/>
    <s v="CARLOS CRAMER PRODUCTOS AROMÁTICOS S.A. C.I. &gt; Operaciones &gt; Aseguramiento De Calidad"/>
    <s v="6106"/>
    <n v="39"/>
    <s v="35-44"/>
    <n v="1.9"/>
    <s v="1-3 años"/>
    <n v="0.3"/>
    <s v="Indefinido"/>
    <n v="41"/>
    <n v="1680000"/>
    <b v="0"/>
    <s v="Jose Enrique San Martin Silva"/>
    <s v="Junior"/>
    <n v="4284"/>
    <m/>
    <s v="13.546.003-6"/>
    <n v="12"/>
    <n v="1660500"/>
    <n v="866000"/>
    <n v="19926000"/>
    <n v="1735109"/>
    <s v="Promedio"/>
    <n v="1.0449999999999999"/>
    <s v="Inequitativa"/>
    <n v="3"/>
    <n v="50400"/>
    <n v="1730400"/>
    <s v="[List]"/>
  </r>
  <r>
    <n v="4642"/>
    <n v="4642"/>
    <s v="27.036.306-7"/>
    <s v="Jesus Rafael Rodriguez Vielma"/>
    <s v="M"/>
    <x v="51"/>
    <n v="464"/>
    <s v="Aseguramiento De Calidad"/>
    <s v="CARLOS CRAMER PRODUCTOS AROMÁTICOS S.A. C.I."/>
    <s v="Operaciones"/>
    <s v="Jefatura"/>
    <s v="Operativa"/>
    <s v="CARLOS CRAMER PRODUCTOS AROMÁTICOS S.A. C.I. &gt; Operaciones &gt; Aseguramiento De Calidad"/>
    <s v="6106"/>
    <n v="36.700000000000003"/>
    <s v="35-44"/>
    <n v="5.4"/>
    <s v="5-10 años"/>
    <n v="0.3"/>
    <s v="Indefinido"/>
    <n v="41"/>
    <n v="892000"/>
    <b v="0"/>
    <s v="Jose Enrique San Martin Silva"/>
    <s v="Senior"/>
    <n v="4284"/>
    <m/>
    <s v="13.546.003-6"/>
    <n v="12"/>
    <n v="1660500"/>
    <n v="866000"/>
    <n v="19926000"/>
    <n v="1735109"/>
    <s v="Muy Bajo"/>
    <n v="1.0449999999999999"/>
    <s v="Inequitativa"/>
    <n v="15"/>
    <n v="133800"/>
    <n v="1025800"/>
    <s v="[List]"/>
  </r>
  <r>
    <n v="4827"/>
    <n v="4808"/>
    <s v="17.612.518-7"/>
    <s v="Jorge Andrés Ruiz Bahamonde"/>
    <s v="M"/>
    <x v="53"/>
    <n v="464"/>
    <s v="Aseguramiento De Calidad"/>
    <s v="CARLOS CRAMER PRODUCTOS AROMÁTICOS S.A. C.I."/>
    <s v="Operaciones"/>
    <s v="Jefatura"/>
    <s v="Operativa"/>
    <s v="CARLOS CRAMER PRODUCTOS AROMÁTICOS S.A. C.I. &gt; Operaciones &gt; Aseguramiento De Calidad"/>
    <s v="6106"/>
    <n v="34.799999999999997"/>
    <s v="25-34"/>
    <n v="3.5"/>
    <s v="3-5 años"/>
    <n v="0.3"/>
    <s v="Indefinido"/>
    <n v="41"/>
    <n v="1300000"/>
    <b v="0"/>
    <s v="Jose Enrique San Martin Silva"/>
    <s v="Intermedio"/>
    <n v="4284"/>
    <m/>
    <s v="13.546.003-6"/>
    <n v="12"/>
    <n v="1660500"/>
    <n v="866000"/>
    <n v="19926000"/>
    <n v="1735109"/>
    <s v="Muy Bajo"/>
    <n v="1.0449999999999999"/>
    <s v="Inequitativa"/>
    <n v="15"/>
    <n v="195000"/>
    <n v="1495000"/>
    <s v="[List]"/>
  </r>
  <r>
    <n v="6402"/>
    <n v="6383"/>
    <s v="20.329.435-2"/>
    <s v="Bastian Antonio Santander Cruces"/>
    <s v="M"/>
    <x v="51"/>
    <n v="464"/>
    <s v="Aseguramiento De Calidad"/>
    <s v="CARLOS CRAMER PRODUCTOS AROMÁTICOS S.A. C.I."/>
    <s v="Operaciones"/>
    <s v="Jefatura"/>
    <s v="Operativa"/>
    <s v="CARLOS CRAMER PRODUCTOS AROMÁTICOS S.A. C.I. &gt; Operaciones &gt; Aseguramiento De Calidad"/>
    <s v="6106"/>
    <n v="25.7"/>
    <s v="25-34"/>
    <n v="1.7"/>
    <s v="1-3 años"/>
    <n v="0.3"/>
    <s v="Indefinido"/>
    <n v="41"/>
    <n v="820000"/>
    <b v="0"/>
    <s v="Jose Enrique San Martin Silva"/>
    <s v="Junior"/>
    <n v="4284"/>
    <m/>
    <s v="13.546.003-6"/>
    <n v="12"/>
    <n v="1660500"/>
    <n v="866000"/>
    <n v="19926000"/>
    <n v="1735109"/>
    <s v="Muy Bajo"/>
    <n v="1.0449999999999999"/>
    <s v="Inequitativa"/>
    <n v="15"/>
    <n v="123000"/>
    <n v="943000"/>
    <s v="[List]"/>
  </r>
  <r>
    <n v="10593"/>
    <n v="10541"/>
    <s v="15.666.914-8"/>
    <s v="Verónica Alejandra Sassi Arévalo"/>
    <s v="F"/>
    <x v="51"/>
    <n v="464"/>
    <s v="Aseguramiento De Calidad"/>
    <s v="CARLOS CRAMER PRODUCTOS AROMÁTICOS S.A. C.I."/>
    <s v="Operaciones"/>
    <s v="Jefatura"/>
    <s v="Operativa"/>
    <s v="CARLOS CRAMER PRODUCTOS AROMÁTICOS S.A. C.I. &gt; Operaciones &gt; Aseguramiento De Calidad"/>
    <s v="6106"/>
    <n v="41.5"/>
    <s v="35-44"/>
    <n v="0.1"/>
    <s v="Menos de 1 año"/>
    <n v="0.1"/>
    <s v="Fijo"/>
    <n v="41"/>
    <n v="750000"/>
    <b v="0"/>
    <s v="Jose Enrique San Martin Silva"/>
    <s v="Junior"/>
    <n v="4284"/>
    <m/>
    <s v="13.546.003-6"/>
    <n v="12"/>
    <n v="1660500"/>
    <n v="866000"/>
    <n v="19926000"/>
    <n v="1735109"/>
    <s v="Muy Bajo"/>
    <n v="1.0449999999999999"/>
    <s v="Inequitativa"/>
    <n v="15"/>
    <n v="112500"/>
    <n v="862500"/>
    <s v="[List]"/>
  </r>
  <r>
    <n v="4863"/>
    <n v="4844"/>
    <s v="21.530.953-3"/>
    <s v="María Jesús Del Carmen Arellano Curi"/>
    <s v="F"/>
    <x v="2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21.4"/>
    <s v="18-24"/>
    <n v="3.1"/>
    <s v="3-5 años"/>
    <n v="0.1"/>
    <s v="Indefinido"/>
    <n v="41"/>
    <n v="720000"/>
    <b v="0"/>
    <s v="Constanza Macchiavello Luna"/>
    <s v="Intermedio"/>
    <n v="4689"/>
    <m/>
    <s v="14.330.339-k"/>
    <n v="17"/>
    <n v="1593941"/>
    <n v="945000"/>
    <n v="27097000"/>
    <n v="1495711"/>
    <s v="Muy Bajo"/>
    <n v="0.93799999999999994"/>
    <s v="Inequitativa"/>
    <n v="15"/>
    <n v="108000"/>
    <n v="828000"/>
    <s v="[List]"/>
  </r>
  <r>
    <n v="6600"/>
    <n v="6581"/>
    <s v="18.533.922-k"/>
    <s v="Víctor José Benítez Uribe"/>
    <s v="M"/>
    <x v="2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31.7"/>
    <s v="25-34"/>
    <n v="1.7"/>
    <s v="1-3 años"/>
    <n v="0.1"/>
    <s v="Indefinido"/>
    <n v="41"/>
    <n v="680000"/>
    <b v="0"/>
    <s v="Constanza Macchiavello Luna"/>
    <s v="Junior"/>
    <n v="4689"/>
    <m/>
    <s v="14.330.339-k"/>
    <n v="17"/>
    <n v="1593941"/>
    <n v="945000"/>
    <n v="27097000"/>
    <n v="1495711"/>
    <s v="Muy Bajo"/>
    <n v="0.93799999999999994"/>
    <s v="Inequitativa"/>
    <n v="15"/>
    <n v="102000"/>
    <n v="782000"/>
    <s v="[List]"/>
  </r>
  <r>
    <n v="4562"/>
    <n v="4562"/>
    <s v="19.731.750-7"/>
    <s v="Camila Fernanda Ester Jara Farias"/>
    <s v="F"/>
    <x v="54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27.9"/>
    <s v="25-34"/>
    <n v="4.3"/>
    <s v="3-5 años"/>
    <n v="0.3"/>
    <s v="Indefinido"/>
    <n v="41"/>
    <n v="960000"/>
    <b v="0"/>
    <s v="Constanza Macchiavello Luna"/>
    <s v="Intermedio"/>
    <n v="4689"/>
    <m/>
    <s v="14.330.339-k"/>
    <n v="17"/>
    <n v="1593941"/>
    <n v="945000"/>
    <n v="27097000"/>
    <n v="1495711"/>
    <s v="Muy Bajo"/>
    <n v="0.93799999999999994"/>
    <s v="Inequitativa"/>
    <n v="15"/>
    <n v="144000"/>
    <n v="1104000"/>
    <s v="[List]"/>
  </r>
  <r>
    <n v="10362"/>
    <n v="10343"/>
    <s v="21.063.481-9"/>
    <s v="Kiara De Las Mercedes Maldonado Vega"/>
    <s v="F"/>
    <x v="2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23.1"/>
    <s v="18-24"/>
    <n v="0.2"/>
    <s v="Menos de 1 año"/>
    <n v="0.1"/>
    <s v="Fijo"/>
    <n v="41"/>
    <n v="655000"/>
    <b v="0"/>
    <s v="Constanza Macchiavello Luna"/>
    <s v="Junior"/>
    <n v="4689"/>
    <m/>
    <s v="14.330.339-k"/>
    <n v="17"/>
    <n v="1593941"/>
    <n v="945000"/>
    <n v="27097000"/>
    <n v="1495711"/>
    <s v="Muy Bajo"/>
    <n v="0.93799999999999994"/>
    <s v="Inequitativa"/>
    <n v="15"/>
    <n v="98250"/>
    <n v="753250"/>
    <s v="[List]"/>
  </r>
  <r>
    <n v="4637"/>
    <n v="4637"/>
    <s v="26.965.301-9"/>
    <s v="Deliana Veronica Villarreal Borges"/>
    <s v="F"/>
    <x v="54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32.700000000000003"/>
    <s v="25-34"/>
    <n v="5.8"/>
    <s v="5-10 años"/>
    <n v="0.3"/>
    <s v="Indefinido"/>
    <n v="41"/>
    <n v="1014000"/>
    <b v="0"/>
    <s v="Constanza Macchiavello Luna"/>
    <s v="Senior"/>
    <n v="4689"/>
    <m/>
    <s v="14.330.339-k"/>
    <n v="17"/>
    <n v="1593941"/>
    <n v="945000"/>
    <n v="27097000"/>
    <n v="1495711"/>
    <s v="Muy Bajo"/>
    <n v="0.93799999999999994"/>
    <s v="Inequitativa"/>
    <n v="15"/>
    <n v="152100"/>
    <n v="1166100"/>
    <s v="[List]"/>
  </r>
  <r>
    <n v="4664"/>
    <n v="4664"/>
    <s v="26.777.720-9"/>
    <s v="Helen Mariu Arrieta Castro"/>
    <s v="F"/>
    <x v="54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30.8"/>
    <s v="25-34"/>
    <n v="6.7"/>
    <s v="5-10 años"/>
    <n v="0.3"/>
    <s v="Indefinido"/>
    <n v="41"/>
    <n v="1800000"/>
    <b v="0"/>
    <s v="Romina Fiorella Sanguineti Guaita"/>
    <s v="Senior"/>
    <n v="4268"/>
    <m/>
    <s v="13.190.934-9"/>
    <n v="22"/>
    <n v="1708273"/>
    <n v="1230000"/>
    <n v="37582000"/>
    <n v="1153616"/>
    <s v="Alto"/>
    <n v="0.67500000000000004"/>
    <s v="Inequitativa"/>
    <n v="3"/>
    <n v="54000"/>
    <n v="1854000"/>
    <s v="[List]"/>
  </r>
  <r>
    <n v="4591"/>
    <n v="4591"/>
    <s v="25.607.565-2"/>
    <s v="Ivan Alberto Cardenas "/>
    <s v="M"/>
    <x v="55"/>
    <n v="429"/>
    <s v="Muestras Sabores"/>
    <s v="CARLOS CRAMER PRODUCTOS AROMÁTICOS S.A. C.I."/>
    <s v="Sabores"/>
    <s v="Jefatura"/>
    <s v="Operativa"/>
    <s v="CARLOS CRAMER PRODUCTOS AROMÁTICOS S.A. C.I. &gt; Sabores &gt; Muestras Sabores"/>
    <s v="2011"/>
    <n v="48"/>
    <s v="45-54"/>
    <n v="6.7"/>
    <s v="5-10 años"/>
    <n v="0.3"/>
    <s v="Indefinido"/>
    <n v="41"/>
    <n v="2750000"/>
    <b v="1"/>
    <s v="Romina Fiorella Sanguineti Guaita"/>
    <s v="Jefatura"/>
    <n v="4268"/>
    <m/>
    <s v="13.190.934-9"/>
    <n v="6"/>
    <n v="1123667"/>
    <n v="842000"/>
    <n v="6742000"/>
    <n v="803775"/>
    <s v="Muy Alto"/>
    <n v="0.71499999999999997"/>
    <s v="Inequitativa"/>
    <n v="0"/>
    <n v="0"/>
    <n v="2750000"/>
    <s v="[List]"/>
  </r>
  <r>
    <n v="4263"/>
    <n v="4263"/>
    <s v="13.061.856-1"/>
    <s v="Luis Alfredo Castillo Contreras"/>
    <s v="M"/>
    <x v="56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48.8"/>
    <s v="45-54"/>
    <n v="18.7"/>
    <s v="Más de 10 años"/>
    <n v="0.3"/>
    <s v="Indefinido"/>
    <n v="41"/>
    <n v="1200000"/>
    <b v="1"/>
    <s v="Romina Fiorella Sanguineti Guaita"/>
    <s v="Jefatura"/>
    <n v="4268"/>
    <m/>
    <s v="13.190.934-9"/>
    <n v="22"/>
    <n v="1708273"/>
    <n v="1230000"/>
    <n v="37582000"/>
    <n v="1153616"/>
    <s v="Muy Bajo"/>
    <n v="0.67500000000000004"/>
    <s v="Inequitativa"/>
    <n v="15"/>
    <n v="180000"/>
    <n v="1380000"/>
    <s v="[List]"/>
  </r>
  <r>
    <n v="4684"/>
    <n v="4684"/>
    <s v="12.464.549-2"/>
    <s v="Patricio Macaya Villagran"/>
    <s v="M"/>
    <x v="57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51.9"/>
    <s v="45-54"/>
    <n v="30.5"/>
    <s v="Más de 10 años"/>
    <n v="0.3"/>
    <s v="Indefinido"/>
    <n v="41"/>
    <n v="2750000"/>
    <b v="0"/>
    <s v="Romina Fiorella Sanguineti Guaita"/>
    <s v="Senior"/>
    <n v="4268"/>
    <m/>
    <s v="13.190.934-9"/>
    <n v="22"/>
    <n v="1708273"/>
    <n v="1230000"/>
    <n v="37582000"/>
    <n v="1153616"/>
    <s v="Muy Alto"/>
    <n v="0.67500000000000004"/>
    <s v="Inequitativa"/>
    <n v="0"/>
    <n v="0"/>
    <n v="2750000"/>
    <s v="[List]"/>
  </r>
  <r>
    <n v="4472"/>
    <n v="4472"/>
    <s v="17.770.657-4"/>
    <s v="Joans Andre Matus Calderon"/>
    <s v="M"/>
    <x v="57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34"/>
    <s v="25-34"/>
    <n v="7.6"/>
    <s v="5-10 años"/>
    <n v="0.3"/>
    <s v="Indefinido"/>
    <n v="41"/>
    <n v="3650000"/>
    <b v="0"/>
    <s v="Romina Fiorella Sanguineti Guaita"/>
    <s v="Senior"/>
    <n v="4268"/>
    <m/>
    <s v="13.190.934-9"/>
    <n v="22"/>
    <n v="1708273"/>
    <n v="1230000"/>
    <n v="37582000"/>
    <n v="1153616"/>
    <s v="Muy Alto"/>
    <n v="0.67500000000000004"/>
    <s v="Inequitativa"/>
    <n v="0"/>
    <n v="0"/>
    <n v="3650000"/>
    <s v="[List]"/>
  </r>
  <r>
    <n v="4182"/>
    <n v="4182"/>
    <s v="10.033.163-2"/>
    <s v="Veronica Daniela Piderit Gonzalez"/>
    <s v="F"/>
    <x v="58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48.2"/>
    <s v="45-54"/>
    <n v="13.6"/>
    <s v="Más de 10 años"/>
    <n v="0.3"/>
    <s v="Indefinido"/>
    <n v="41"/>
    <n v="4000000"/>
    <b v="1"/>
    <s v="Romina Fiorella Sanguineti Guaita"/>
    <s v="Jefatura"/>
    <n v="4268"/>
    <m/>
    <s v="13.190.934-9"/>
    <n v="22"/>
    <n v="1708273"/>
    <n v="1230000"/>
    <n v="37582000"/>
    <n v="1153616"/>
    <s v="Muy Alto"/>
    <n v="0.67500000000000004"/>
    <s v="Inequitativa"/>
    <n v="0"/>
    <n v="0"/>
    <n v="4000000"/>
    <s v="[List]"/>
  </r>
  <r>
    <n v="4481"/>
    <n v="4481"/>
    <s v="17.908.482-1"/>
    <s v="Vicky Andrea Reveco Fuentes"/>
    <s v="F"/>
    <x v="59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33.5"/>
    <s v="25-34"/>
    <n v="11.4"/>
    <s v="Más de 10 años"/>
    <n v="0.3"/>
    <s v="Indefinido"/>
    <n v="41"/>
    <n v="2500000"/>
    <b v="1"/>
    <s v="Romina Fiorella Sanguineti Guaita"/>
    <s v="Jefatura"/>
    <n v="4268"/>
    <m/>
    <s v="13.190.934-9"/>
    <n v="22"/>
    <n v="1708273"/>
    <n v="1230000"/>
    <n v="37582000"/>
    <n v="1153616"/>
    <s v="Muy Alto"/>
    <n v="0.67500000000000004"/>
    <s v="Inequitativa"/>
    <n v="0"/>
    <n v="0"/>
    <n v="2500000"/>
    <s v="[List]"/>
  </r>
  <r>
    <n v="4409"/>
    <n v="4409"/>
    <s v="6.752.603-1"/>
    <s v="Ana Elisa Rojas Torres"/>
    <s v="F"/>
    <x v="60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62"/>
    <s v="55-64"/>
    <n v="32.200000000000003"/>
    <s v="Más de 10 años"/>
    <n v="0.3"/>
    <s v="Indefinido"/>
    <n v="41"/>
    <n v="3500000"/>
    <b v="0"/>
    <s v="Romina Fiorella Sanguineti Guaita"/>
    <s v="Senior"/>
    <n v="4268"/>
    <m/>
    <s v="13.190.934-9"/>
    <n v="22"/>
    <n v="1708273"/>
    <n v="1230000"/>
    <n v="37582000"/>
    <n v="1153616"/>
    <s v="Muy Alto"/>
    <n v="0.67500000000000004"/>
    <s v="Inequitativa"/>
    <n v="0"/>
    <n v="0"/>
    <n v="3500000"/>
    <s v="[List]"/>
  </r>
  <r>
    <n v="4380"/>
    <n v="4380"/>
    <s v="16.286.890-k"/>
    <s v="Loreto Andrea Sepulveda Perez"/>
    <s v="F"/>
    <x v="61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38.1"/>
    <s v="35-44"/>
    <n v="16"/>
    <s v="Más de 10 años"/>
    <n v="0.3"/>
    <s v="Indefinido"/>
    <n v="41"/>
    <n v="3700000"/>
    <b v="1"/>
    <s v="Romina Fiorella Sanguineti Guaita"/>
    <s v="Jefatura"/>
    <n v="4268"/>
    <m/>
    <s v="13.190.934-9"/>
    <n v="22"/>
    <n v="1708273"/>
    <n v="1230000"/>
    <n v="37582000"/>
    <n v="1153616"/>
    <s v="Muy Alto"/>
    <n v="0.67500000000000004"/>
    <s v="Inequitativa"/>
    <n v="0"/>
    <n v="0"/>
    <n v="3700000"/>
    <s v="[List]"/>
  </r>
  <r>
    <n v="4815"/>
    <n v="4797"/>
    <s v="19.243.690-7"/>
    <s v="María Francisca Ulloa Valdés"/>
    <s v="F"/>
    <x v="62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29.8"/>
    <s v="25-34"/>
    <n v="3.5"/>
    <s v="3-5 años"/>
    <n v="0.3"/>
    <s v="Indefinido"/>
    <n v="41"/>
    <n v="2400000"/>
    <b v="1"/>
    <s v="Romina Fiorella Sanguineti Guaita"/>
    <s v="Jefatura"/>
    <n v="4268"/>
    <m/>
    <s v="13.190.934-9"/>
    <n v="22"/>
    <n v="1708273"/>
    <n v="1230000"/>
    <n v="37582000"/>
    <n v="1153616"/>
    <s v="Muy Alto"/>
    <n v="0.67500000000000004"/>
    <s v="Inequitativa"/>
    <n v="0"/>
    <n v="0"/>
    <n v="2400000"/>
    <s v="[List]"/>
  </r>
  <r>
    <n v="9703"/>
    <n v="9684"/>
    <s v="16.085.058-2"/>
    <s v="Maximiliano Augusto Arrieta Arrieta"/>
    <s v="M"/>
    <x v="0"/>
    <n v="449"/>
    <s v="Secador Spray"/>
    <s v="CARLOS CRAMER PRODUCTOS AROMÁTICOS S.A. C.I."/>
    <s v="Operaciones"/>
    <s v="Jefatura"/>
    <s v="Operativa"/>
    <s v="CARLOS CRAMER PRODUCTOS AROMÁTICOS S.A. C.I. &gt; Operaciones &gt; Secador Spray"/>
    <s v="6004"/>
    <n v="39.9"/>
    <s v="35-44"/>
    <n v="0.4"/>
    <s v="Menos de 1 año"/>
    <n v="0.1"/>
    <s v="Indefinido"/>
    <n v="41"/>
    <n v="550000"/>
    <b v="0"/>
    <s v="Jairo Jose Melo Bustos"/>
    <s v="Junior"/>
    <n v="4432"/>
    <m/>
    <s v="17.150.512-7"/>
    <n v="11"/>
    <n v="843636"/>
    <n v="760000"/>
    <n v="9280000"/>
    <n v="290208"/>
    <s v="Muy Bajo"/>
    <n v="0.34399999999999997"/>
    <s v="Moderada"/>
    <n v="15"/>
    <n v="82500"/>
    <n v="632500"/>
    <s v="[List]"/>
  </r>
  <r>
    <n v="8153"/>
    <n v="8134"/>
    <s v="15.820.779-6"/>
    <s v="Álvaro José Astorga Hinostroza"/>
    <s v="M"/>
    <x v="0"/>
    <n v="449"/>
    <s v="Secador Spray"/>
    <s v="CARLOS CRAMER PRODUCTOS AROMÁTICOS S.A. C.I."/>
    <s v="Operaciones"/>
    <s v="Jefatura"/>
    <s v="Operativa"/>
    <s v="CARLOS CRAMER PRODUCTOS AROMÁTICOS S.A. C.I. &gt; Operaciones &gt; Secador Spray"/>
    <s v="6004"/>
    <n v="40.9"/>
    <s v="35-44"/>
    <n v="1"/>
    <s v="1-3 años"/>
    <n v="0.1"/>
    <s v="Indefinido"/>
    <n v="41"/>
    <n v="700000"/>
    <b v="0"/>
    <s v="Jairo Jose Melo Bustos"/>
    <s v="Junior"/>
    <n v="4432"/>
    <m/>
    <s v="17.150.512-7"/>
    <n v="11"/>
    <n v="843636"/>
    <n v="760000"/>
    <n v="9280000"/>
    <n v="290208"/>
    <s v="Bajo"/>
    <n v="0.34399999999999997"/>
    <s v="Moderada"/>
    <n v="10"/>
    <n v="70000"/>
    <n v="770000"/>
    <s v="[List]"/>
  </r>
  <r>
    <n v="4387"/>
    <n v="4387"/>
    <s v="16.398.634-5"/>
    <s v="Marco Antonio Cerda Tobar"/>
    <s v="M"/>
    <x v="0"/>
    <n v="453"/>
    <s v="Planta Secado 2"/>
    <s v="CARLOS CRAMER PRODUCTOS AROMÁTICOS S.A. C.I."/>
    <s v="Operaciones"/>
    <s v="Jefatura"/>
    <s v="Operativa"/>
    <s v="CARLOS CRAMER PRODUCTOS AROMÁTICOS S.A. C.I. &gt; Operaciones &gt; Planta Secado 2"/>
    <s v="6012"/>
    <n v="38"/>
    <s v="35-44"/>
    <n v="15.7"/>
    <s v="Más de 10 años"/>
    <n v="0.3"/>
    <s v="Indefinido"/>
    <n v="41"/>
    <n v="1180000"/>
    <b v="0"/>
    <s v="Jairo Jose Melo Bustos"/>
    <s v="Senior"/>
    <n v="4432"/>
    <m/>
    <s v="17.150.512-7"/>
    <n v="4"/>
    <n v="865000"/>
    <n v="840000"/>
    <n v="3460000"/>
    <n v="271968"/>
    <s v="Muy Alto"/>
    <n v="0.314"/>
    <s v="Moderada"/>
    <n v="0"/>
    <n v="0"/>
    <n v="1180000"/>
    <s v="[List]"/>
  </r>
  <r>
    <n v="4310"/>
    <n v="4310"/>
    <s v="14.300.267-5"/>
    <s v="Cristian Andres Cid Valdebenito"/>
    <s v="M"/>
    <x v="0"/>
    <n v="456"/>
    <s v="Planta Mezclado 2"/>
    <s v="CARLOS CRAMER PRODUCTOS AROMÁTICOS S.A. C.I."/>
    <s v="Operaciones"/>
    <s v="Jefatura"/>
    <s v="Operativa"/>
    <s v="CARLOS CRAMER PRODUCTOS AROMÁTICOS S.A. C.I. &gt; Operaciones &gt; Planta Mezclado 2"/>
    <s v="6013"/>
    <n v="49.9"/>
    <s v="45-54"/>
    <n v="8.4"/>
    <s v="5-10 años"/>
    <n v="0.3"/>
    <s v="Indefinido"/>
    <n v="41"/>
    <n v="780000"/>
    <b v="0"/>
    <s v="Jairo Jose Melo Bustos"/>
    <s v="Senior"/>
    <n v="4432"/>
    <m/>
    <s v="17.150.512-7"/>
    <n v="15"/>
    <n v="803000"/>
    <n v="780000"/>
    <n v="12045000"/>
    <n v="214158"/>
    <s v="Promedio"/>
    <n v="0.26700000000000002"/>
    <s v="Moderada"/>
    <n v="3"/>
    <n v="23400"/>
    <n v="803400"/>
    <s v="[List]"/>
  </r>
  <r>
    <n v="4670"/>
    <n v="4670"/>
    <s v="16.241.911-0"/>
    <s v="Roberto Antonio Cisterna Olivera"/>
    <s v="M"/>
    <x v="1"/>
    <n v="456"/>
    <s v="Planta Mezclado 2"/>
    <s v="CARLOS CRAMER PRODUCTOS AROMÁTICOS S.A. C.I."/>
    <s v="Operaciones"/>
    <s v="Jefatura"/>
    <s v="Operativa"/>
    <s v="CARLOS CRAMER PRODUCTOS AROMÁTICOS S.A. C.I. &gt; Operaciones &gt; Planta Mezclado 2"/>
    <s v="6013"/>
    <n v="39.6"/>
    <s v="35-44"/>
    <n v="15.2"/>
    <s v="Más de 10 años"/>
    <n v="0.3"/>
    <s v="Indefinido"/>
    <n v="41"/>
    <n v="1330000"/>
    <b v="0"/>
    <s v="Jairo Jose Melo Bustos"/>
    <s v="Senior"/>
    <n v="4432"/>
    <m/>
    <s v="17.150.512-7"/>
    <n v="15"/>
    <n v="803000"/>
    <n v="780000"/>
    <n v="12045000"/>
    <n v="214158"/>
    <s v="Muy Alto"/>
    <n v="0.26700000000000002"/>
    <s v="Moderada"/>
    <n v="0"/>
    <n v="0"/>
    <n v="1330000"/>
    <s v="[List]"/>
  </r>
  <r>
    <n v="4200"/>
    <n v="4200"/>
    <s v="10.949.302-3"/>
    <s v="Richard Luis Cordova Salinas"/>
    <s v="M"/>
    <x v="0"/>
    <n v="456"/>
    <s v="Planta Mezclado 2"/>
    <s v="CARLOS CRAMER PRODUCTOS AROMÁTICOS S.A. C.I."/>
    <s v="Operaciones"/>
    <s v="Jefatura"/>
    <s v="Operativa"/>
    <s v="CARLOS CRAMER PRODUCTOS AROMÁTICOS S.A. C.I. &gt; Operaciones &gt; Planta Mezclado 2"/>
    <s v="6013"/>
    <n v="57.3"/>
    <s v="55-64"/>
    <n v="8.4"/>
    <s v="5-10 años"/>
    <n v="0.3"/>
    <s v="Indefinido"/>
    <n v="41"/>
    <n v="885000"/>
    <b v="0"/>
    <s v="Jairo Jose Melo Bustos"/>
    <s v="Senior"/>
    <n v="4432"/>
    <m/>
    <s v="17.150.512-7"/>
    <n v="15"/>
    <n v="803000"/>
    <n v="780000"/>
    <n v="12045000"/>
    <n v="214158"/>
    <s v="Alto"/>
    <n v="0.26700000000000002"/>
    <s v="Moderada"/>
    <n v="3"/>
    <n v="26550"/>
    <n v="911550"/>
    <s v="[List]"/>
  </r>
  <r>
    <n v="4489"/>
    <n v="4489"/>
    <s v="18.027.793-5"/>
    <s v="Alejandro Andres Cornejo Cornejo"/>
    <s v="M"/>
    <x v="0"/>
    <n v="456"/>
    <s v="Planta Mezclado 2"/>
    <s v="CARLOS CRAMER PRODUCTOS AROMÁTICOS S.A. C.I."/>
    <s v="Operaciones"/>
    <s v="Jefatura"/>
    <s v="Operativa"/>
    <s v="CARLOS CRAMER PRODUCTOS AROMÁTICOS S.A. C.I. &gt; Operaciones &gt; Planta Mezclado 2"/>
    <s v="6013"/>
    <n v="33.200000000000003"/>
    <s v="25-34"/>
    <n v="3.8"/>
    <s v="3-5 años"/>
    <n v="0.3"/>
    <s v="Indefinido"/>
    <n v="41"/>
    <n v="800000"/>
    <b v="0"/>
    <s v="Jairo Jose Melo Bustos"/>
    <s v="Intermedio"/>
    <n v="4432"/>
    <m/>
    <s v="17.150.512-7"/>
    <n v="15"/>
    <n v="803000"/>
    <n v="780000"/>
    <n v="12045000"/>
    <n v="214158"/>
    <s v="Promedio"/>
    <n v="0.26700000000000002"/>
    <s v="Moderada"/>
    <n v="3"/>
    <n v="24000"/>
    <n v="824000"/>
    <s v="[List]"/>
  </r>
  <r>
    <n v="8152"/>
    <n v="8133"/>
    <s v="15.662.381-4"/>
    <s v="Carlos Alberto Delgado Gallardo"/>
    <s v="M"/>
    <x v="0"/>
    <n v="453"/>
    <s v="Planta Secado 2"/>
    <s v="CARLOS CRAMER PRODUCTOS AROMÁTICOS S.A. C.I."/>
    <s v="Operaciones"/>
    <s v="Jefatura"/>
    <s v="Operativa"/>
    <s v="CARLOS CRAMER PRODUCTOS AROMÁTICOS S.A. C.I. &gt; Operaciones &gt; Planta Secado 2"/>
    <s v="6012"/>
    <n v="41.9"/>
    <s v="35-44"/>
    <n v="1"/>
    <s v="1-3 años"/>
    <n v="0.2"/>
    <s v="Indefinido"/>
    <n v="41"/>
    <n v="600000"/>
    <b v="0"/>
    <s v="Jairo Jose Melo Bustos"/>
    <s v="Junior"/>
    <n v="4432"/>
    <m/>
    <s v="17.150.512-7"/>
    <n v="4"/>
    <n v="865000"/>
    <n v="840000"/>
    <n v="3460000"/>
    <n v="271968"/>
    <s v="Muy Bajo"/>
    <n v="0.314"/>
    <s v="Moderada"/>
    <n v="15"/>
    <n v="90000"/>
    <n v="690000"/>
    <s v="[List]"/>
  </r>
  <r>
    <n v="6072"/>
    <n v="6053"/>
    <s v="16.914.208-4"/>
    <s v="Gonzalo Arturo Delgado Gallardo"/>
    <s v="M"/>
    <x v="0"/>
    <n v="456"/>
    <s v="Planta Mezclado 2"/>
    <s v="CARLOS CRAMER PRODUCTOS AROMÁTICOS S.A. C.I."/>
    <s v="Operaciones"/>
    <s v="Jefatura"/>
    <s v="Operativa"/>
    <s v="CARLOS CRAMER PRODUCTOS AROMÁTICOS S.A. C.I. &gt; Operaciones &gt; Planta Mezclado 2"/>
    <s v="6013"/>
    <n v="36.6"/>
    <s v="35-44"/>
    <n v="1.9"/>
    <s v="1-3 años"/>
    <n v="0.3"/>
    <s v="Indefinido"/>
    <n v="41"/>
    <n v="610000"/>
    <b v="0"/>
    <s v="Jairo Jose Melo Bustos"/>
    <s v="Junior"/>
    <n v="4432"/>
    <m/>
    <s v="17.150.512-7"/>
    <n v="15"/>
    <n v="803000"/>
    <n v="780000"/>
    <n v="12045000"/>
    <n v="214158"/>
    <s v="Muy Bajo"/>
    <n v="0.26700000000000002"/>
    <s v="Moderada"/>
    <n v="15"/>
    <n v="91500"/>
    <n v="701500"/>
    <s v="[List]"/>
  </r>
  <r>
    <n v="7327"/>
    <n v="7308"/>
    <s v="14.412.055-8"/>
    <s v="Alvaro Felipe Díaz Hernández"/>
    <s v="M"/>
    <x v="1"/>
    <n v="455"/>
    <s v="Planta Secado 2"/>
    <s v="Servicios De Producción Y Logística Ccpa Ltda."/>
    <s v="Operaciones"/>
    <s v="Jefatura"/>
    <s v="Operativa"/>
    <s v="Servicios De Producción Y Logística Ccpa Ltda. &gt; Operaciones &gt; Planta Secado 2"/>
    <s v="6012"/>
    <n v="44.6"/>
    <s v="35-44"/>
    <n v="1.3"/>
    <s v="1-3 años"/>
    <n v="0.3"/>
    <s v="Indefinido"/>
    <n v="41"/>
    <n v="1475000"/>
    <b v="0"/>
    <s v="Jairo Jose Melo Bustos"/>
    <s v="Junior"/>
    <n v="4432"/>
    <m/>
    <s v="17.150.512-7"/>
    <n v="11"/>
    <n v="1275455"/>
    <n v="1200000"/>
    <n v="14030000"/>
    <n v="233136"/>
    <s v="Alto"/>
    <n v="0.183"/>
    <s v="Equitativa"/>
    <n v="3"/>
    <n v="44250"/>
    <n v="1519250"/>
    <s v="[List]"/>
  </r>
  <r>
    <n v="4206"/>
    <n v="4206"/>
    <s v="11.280.338-6"/>
    <s v="Juan Patricio Duran Lopez"/>
    <s v="M"/>
    <x v="0"/>
    <n v="456"/>
    <s v="Planta Mezclado 2"/>
    <s v="CARLOS CRAMER PRODUCTOS AROMÁTICOS S.A. C.I."/>
    <s v="Operaciones"/>
    <s v="Jefatura"/>
    <s v="Operativa"/>
    <s v="CARLOS CRAMER PRODUCTOS AROMÁTICOS S.A. C.I. &gt; Operaciones &gt; Planta Mezclado 2"/>
    <s v="6013"/>
    <n v="56.9"/>
    <s v="55-64"/>
    <n v="8.9"/>
    <s v="5-10 años"/>
    <n v="0.3"/>
    <s v="Indefinido"/>
    <n v="41"/>
    <n v="985000"/>
    <b v="0"/>
    <s v="Jairo Jose Melo Bustos"/>
    <s v="Senior"/>
    <n v="4432"/>
    <m/>
    <s v="17.150.512-7"/>
    <n v="15"/>
    <n v="803000"/>
    <n v="780000"/>
    <n v="12045000"/>
    <n v="214158"/>
    <s v="Muy Alto"/>
    <n v="0.26700000000000002"/>
    <s v="Moderada"/>
    <n v="3"/>
    <n v="29550"/>
    <n v="1014550"/>
    <s v="[List]"/>
  </r>
  <r>
    <n v="10133"/>
    <n v="10114"/>
    <s v="10.914.848-2"/>
    <s v="Leticia Andrea Flores Hernández"/>
    <s v="F"/>
    <x v="63"/>
    <n v="456"/>
    <s v="Planta Mezclado 2"/>
    <s v="CARLOS CRAMER PRODUCTOS AROMÁTICOS S.A. C.I."/>
    <s v="Operaciones"/>
    <s v="Jefatura"/>
    <s v="Operativa"/>
    <s v="CARLOS CRAMER PRODUCTOS AROMÁTICOS S.A. C.I. &gt; Operaciones &gt; Planta Mezclado 2"/>
    <s v="6013"/>
    <n v="43.7"/>
    <s v="35-44"/>
    <n v="0.3"/>
    <s v="Menos de 1 año"/>
    <n v="0"/>
    <s v="Indefinido"/>
    <n v="41"/>
    <n v="550000"/>
    <b v="0"/>
    <s v="Jairo Jose Melo Bustos"/>
    <s v="Junior"/>
    <n v="4432"/>
    <m/>
    <s v="17.150.512-7"/>
    <n v="15"/>
    <n v="803000"/>
    <n v="780000"/>
    <n v="12045000"/>
    <n v="214158"/>
    <s v="Muy Bajo"/>
    <n v="0.26700000000000002"/>
    <s v="Moderada"/>
    <n v="15"/>
    <n v="82500"/>
    <n v="632500"/>
    <s v="[List]"/>
  </r>
  <r>
    <n v="4839"/>
    <n v="4820"/>
    <s v="13.921.072-7"/>
    <s v="Rodrigo Alberto Flores Aqueveque"/>
    <s v="M"/>
    <x v="0"/>
    <n v="449"/>
    <s v="Secador Spray"/>
    <s v="CARLOS CRAMER PRODUCTOS AROMÁTICOS S.A. C.I."/>
    <s v="Operaciones"/>
    <s v="Jefatura"/>
    <s v="Operativa"/>
    <s v="CARLOS CRAMER PRODUCTOS AROMÁTICOS S.A. C.I. &gt; Operaciones &gt; Secador Spray"/>
    <s v="6004"/>
    <n v="47.1"/>
    <s v="45-54"/>
    <n v="3.3"/>
    <s v="3-5 años"/>
    <n v="0.3"/>
    <s v="Indefinido"/>
    <n v="41"/>
    <n v="655000"/>
    <b v="0"/>
    <s v="Jairo Jose Melo Bustos"/>
    <s v="Intermedio"/>
    <n v="4432"/>
    <m/>
    <s v="17.150.512-7"/>
    <n v="11"/>
    <n v="843636"/>
    <n v="760000"/>
    <n v="9280000"/>
    <n v="290208"/>
    <s v="Muy Bajo"/>
    <n v="0.34399999999999997"/>
    <s v="Moderada"/>
    <n v="15"/>
    <n v="98250"/>
    <n v="753250"/>
    <s v="[List]"/>
  </r>
  <r>
    <n v="6897"/>
    <n v="6878"/>
    <s v="20.344.692-6"/>
    <s v="Rodrigo Bastián Flores Núñez"/>
    <s v="M"/>
    <x v="0"/>
    <n v="453"/>
    <s v="Planta Secado 2"/>
    <s v="CARLOS CRAMER PRODUCTOS AROMÁTICOS S.A. C.I."/>
    <s v="Operaciones"/>
    <s v="Jefatura"/>
    <s v="Operativa"/>
    <s v="CARLOS CRAMER PRODUCTOS AROMÁTICOS S.A. C.I. &gt; Operaciones &gt; Planta Secado 2"/>
    <s v="6012"/>
    <n v="25.8"/>
    <s v="25-34"/>
    <n v="1.5"/>
    <s v="1-3 años"/>
    <n v="0.1"/>
    <s v="Indefinido"/>
    <n v="41"/>
    <n v="680000"/>
    <b v="0"/>
    <s v="Jairo Jose Melo Bustos"/>
    <s v="Junior"/>
    <n v="4432"/>
    <m/>
    <s v="17.150.512-7"/>
    <n v="4"/>
    <n v="865000"/>
    <n v="840000"/>
    <n v="3460000"/>
    <n v="271968"/>
    <s v="Muy Bajo"/>
    <n v="0.314"/>
    <s v="Moderada"/>
    <n v="15"/>
    <n v="102000"/>
    <n v="782000"/>
    <s v="[List]"/>
  </r>
  <r>
    <n v="8943"/>
    <n v="8924"/>
    <s v="12.085.795-9"/>
    <s v="Héctor Joaquín Fuentes Carvajal"/>
    <s v="M"/>
    <x v="0"/>
    <n v="456"/>
    <s v="Planta Mezclado 2"/>
    <s v="CARLOS CRAMER PRODUCTOS AROMÁTICOS S.A. C.I."/>
    <s v="Operaciones"/>
    <s v="Jefatura"/>
    <s v="Operativa"/>
    <s v="CARLOS CRAMER PRODUCTOS AROMÁTICOS S.A. C.I. &gt; Operaciones &gt; Planta Mezclado 2"/>
    <s v="6013"/>
    <n v="56.6"/>
    <s v="55-64"/>
    <n v="0.7"/>
    <s v="Menos de 1 año"/>
    <n v="0.3"/>
    <s v="Indefinido"/>
    <n v="41"/>
    <n v="570000"/>
    <b v="0"/>
    <s v="Jairo Jose Melo Bustos"/>
    <s v="Junior"/>
    <n v="4432"/>
    <m/>
    <s v="17.150.512-7"/>
    <n v="15"/>
    <n v="803000"/>
    <n v="780000"/>
    <n v="12045000"/>
    <n v="214158"/>
    <s v="Muy Bajo"/>
    <n v="0.26700000000000002"/>
    <s v="Moderada"/>
    <n v="15"/>
    <n v="85500"/>
    <n v="655500"/>
    <s v="[List]"/>
  </r>
  <r>
    <n v="8252"/>
    <n v="8233"/>
    <s v="15.429.771-5"/>
    <s v="Manuel Alejandro Fuentes Yañez"/>
    <s v="M"/>
    <x v="0"/>
    <n v="449"/>
    <s v="Secador Spray"/>
    <s v="CARLOS CRAMER PRODUCTOS AROMÁTICOS S.A. C.I."/>
    <s v="Operaciones"/>
    <s v="Jefatura"/>
    <s v="Operativa"/>
    <s v="CARLOS CRAMER PRODUCTOS AROMÁTICOS S.A. C.I. &gt; Operaciones &gt; Secador Spray"/>
    <s v="6004"/>
    <n v="43.5"/>
    <s v="35-44"/>
    <n v="1"/>
    <s v="1-3 años"/>
    <n v="0.3"/>
    <s v="Indefinido"/>
    <n v="41"/>
    <n v="580000"/>
    <b v="0"/>
    <s v="Jairo Jose Melo Bustos"/>
    <s v="Junior"/>
    <n v="4432"/>
    <m/>
    <s v="17.150.512-7"/>
    <n v="11"/>
    <n v="843636"/>
    <n v="760000"/>
    <n v="9280000"/>
    <n v="290208"/>
    <s v="Muy Bajo"/>
    <n v="0.34399999999999997"/>
    <s v="Moderada"/>
    <n v="15"/>
    <n v="87000"/>
    <n v="667000"/>
    <s v="[List]"/>
  </r>
  <r>
    <n v="4168"/>
    <n v="4168"/>
    <s v="8.738.725-9"/>
    <s v="Luis Miguel Angel Fuenzalida Castañeda"/>
    <s v="M"/>
    <x v="0"/>
    <n v="449"/>
    <s v="Secador Spray"/>
    <s v="CARLOS CRAMER PRODUCTOS AROMÁTICOS S.A. C.I."/>
    <s v="Operaciones"/>
    <s v="Jefatura"/>
    <s v="Operativa"/>
    <s v="CARLOS CRAMER PRODUCTOS AROMÁTICOS S.A. C.I. &gt; Operaciones &gt; Secador Spray"/>
    <s v="6004"/>
    <n v="63.5"/>
    <s v="55-64"/>
    <n v="32.200000000000003"/>
    <s v="Más de 10 años"/>
    <n v="0.3"/>
    <s v="Indefinido"/>
    <n v="41"/>
    <n v="1120000"/>
    <b v="0"/>
    <s v="Jairo Jose Melo Bustos"/>
    <s v="Senior"/>
    <n v="4432"/>
    <m/>
    <s v="17.150.512-7"/>
    <n v="11"/>
    <n v="843636"/>
    <n v="760000"/>
    <n v="9280000"/>
    <n v="290208"/>
    <s v="Muy Alto"/>
    <n v="0.34399999999999997"/>
    <s v="Moderada"/>
    <n v="0"/>
    <n v="0"/>
    <n v="1120000"/>
    <s v="[List]"/>
  </r>
  <r>
    <n v="4188"/>
    <n v="4188"/>
    <s v="10.339.783-9"/>
    <s v="Eritt Orlando Gallardo Muñoz"/>
    <s v="M"/>
    <x v="0"/>
    <n v="449"/>
    <s v="Secador Spray"/>
    <s v="CARLOS CRAMER PRODUCTOS AROMÁTICOS S.A. C.I."/>
    <s v="Operaciones"/>
    <s v="Jefatura"/>
    <s v="Operativa"/>
    <s v="CARLOS CRAMER PRODUCTOS AROMÁTICOS S.A. C.I. &gt; Operaciones &gt; Secador Spray"/>
    <s v="6004"/>
    <n v="59.1"/>
    <s v="55-64"/>
    <n v="11"/>
    <s v="Más de 10 años"/>
    <n v="0.3"/>
    <s v="Indefinido"/>
    <n v="41"/>
    <n v="895000"/>
    <b v="0"/>
    <s v="Jairo Jose Melo Bustos"/>
    <s v="Senior"/>
    <n v="4432"/>
    <m/>
    <s v="17.150.512-7"/>
    <n v="11"/>
    <n v="843636"/>
    <n v="760000"/>
    <n v="9280000"/>
    <n v="290208"/>
    <s v="Alto"/>
    <n v="0.34399999999999997"/>
    <s v="Moderada"/>
    <n v="3"/>
    <n v="26850"/>
    <n v="921850"/>
    <s v="[List]"/>
  </r>
  <r>
    <n v="6105"/>
    <n v="6086"/>
    <s v="15.506.285-1"/>
    <s v="Felipe Andres Garcia Diaz"/>
    <s v="M"/>
    <x v="0"/>
    <n v="455"/>
    <s v="Planta Secado 2"/>
    <s v="Servicios De Producción Y Logística Ccpa Ltda."/>
    <s v="Operaciones"/>
    <s v="Jefatura"/>
    <s v="Operativa"/>
    <s v="Servicios De Producción Y Logística Ccpa Ltda. &gt; Operaciones &gt; Planta Secado 2"/>
    <s v="6012"/>
    <n v="42.6"/>
    <s v="35-44"/>
    <n v="1.9"/>
    <s v="1-3 años"/>
    <n v="0.3"/>
    <s v="Indefinido"/>
    <n v="41"/>
    <n v="850000"/>
    <b v="0"/>
    <s v="Jairo Jose Melo Bustos"/>
    <s v="Junior"/>
    <n v="4432"/>
    <m/>
    <s v="17.150.512-7"/>
    <n v="11"/>
    <n v="1275455"/>
    <n v="1200000"/>
    <n v="14030000"/>
    <n v="233136"/>
    <s v="Muy Bajo"/>
    <n v="0.183"/>
    <s v="Equitativa"/>
    <n v="15"/>
    <n v="127500"/>
    <n v="977500"/>
    <s v="[List]"/>
  </r>
  <r>
    <n v="4521"/>
    <n v="4521"/>
    <s v="18.836.244-3"/>
    <s v="Mirko Andres Godoy Rojas"/>
    <s v="M"/>
    <x v="0"/>
    <n v="456"/>
    <s v="Planta Mezclado 2"/>
    <s v="CARLOS CRAMER PRODUCTOS AROMÁTICOS S.A. C.I."/>
    <s v="Operaciones"/>
    <s v="Jefatura"/>
    <s v="Operativa"/>
    <s v="CARLOS CRAMER PRODUCTOS AROMÁTICOS S.A. C.I. &gt; Operaciones &gt; Planta Mezclado 2"/>
    <s v="6013"/>
    <n v="31"/>
    <s v="25-34"/>
    <n v="7.7"/>
    <s v="5-10 años"/>
    <n v="0.3"/>
    <s v="Indefinido"/>
    <n v="41"/>
    <n v="935000"/>
    <b v="0"/>
    <s v="Jairo Jose Melo Bustos"/>
    <s v="Senior"/>
    <n v="4432"/>
    <m/>
    <s v="17.150.512-7"/>
    <n v="15"/>
    <n v="803000"/>
    <n v="780000"/>
    <n v="12045000"/>
    <n v="214158"/>
    <s v="Alto"/>
    <n v="0.26700000000000002"/>
    <s v="Moderada"/>
    <n v="3"/>
    <n v="28050"/>
    <n v="963050"/>
    <s v="[List]"/>
  </r>
  <r>
    <n v="4209"/>
    <n v="4209"/>
    <s v="11.334.046-0"/>
    <s v="Gustavo Humberto Gonzalez Inostroza"/>
    <s v="M"/>
    <x v="0"/>
    <n v="456"/>
    <s v="Planta Mezclado 2"/>
    <s v="CARLOS CRAMER PRODUCTOS AROMÁTICOS S.A. C.I."/>
    <s v="Operaciones"/>
    <s v="Jefatura"/>
    <s v="Operativa"/>
    <s v="CARLOS CRAMER PRODUCTOS AROMÁTICOS S.A. C.I. &gt; Operaciones &gt; Planta Mezclado 2"/>
    <s v="6013"/>
    <n v="57.4"/>
    <s v="55-64"/>
    <n v="12.7"/>
    <s v="Más de 10 años"/>
    <n v="0.3"/>
    <s v="Indefinido"/>
    <n v="41"/>
    <n v="985000"/>
    <b v="0"/>
    <s v="Jairo Jose Melo Bustos"/>
    <s v="Senior"/>
    <n v="4432"/>
    <m/>
    <s v="17.150.512-7"/>
    <n v="15"/>
    <n v="803000"/>
    <n v="780000"/>
    <n v="12045000"/>
    <n v="214158"/>
    <s v="Muy Alto"/>
    <n v="0.26700000000000002"/>
    <s v="Moderada"/>
    <n v="3"/>
    <n v="29550"/>
    <n v="1014550"/>
    <s v="[List]"/>
  </r>
  <r>
    <n v="6866"/>
    <n v="6847"/>
    <s v="14.544.253-2"/>
    <s v="Pablo Ariel González Azócar"/>
    <s v="M"/>
    <x v="0"/>
    <n v="456"/>
    <s v="Planta Mezclado 2"/>
    <s v="CARLOS CRAMER PRODUCTOS AROMÁTICOS S.A. C.I."/>
    <s v="Operaciones"/>
    <s v="Jefatura"/>
    <s v="Operativa"/>
    <s v="CARLOS CRAMER PRODUCTOS AROMÁTICOS S.A. C.I. &gt; Operaciones &gt; Planta Mezclado 2"/>
    <s v="6013"/>
    <n v="47.2"/>
    <s v="45-54"/>
    <n v="1.6"/>
    <s v="1-3 años"/>
    <n v="0.3"/>
    <s v="Indefinido"/>
    <n v="41"/>
    <n v="590000"/>
    <b v="0"/>
    <s v="Jairo Jose Melo Bustos"/>
    <s v="Junior"/>
    <n v="4432"/>
    <m/>
    <s v="17.150.512-7"/>
    <n v="15"/>
    <n v="803000"/>
    <n v="780000"/>
    <n v="12045000"/>
    <n v="214158"/>
    <s v="Muy Bajo"/>
    <n v="0.26700000000000002"/>
    <s v="Moderada"/>
    <n v="15"/>
    <n v="88500"/>
    <n v="678500"/>
    <s v="[List]"/>
  </r>
  <r>
    <n v="4567"/>
    <n v="4567"/>
    <s v="9.901.033-9"/>
    <s v="Claudio Antonio Gutierrez Caceres"/>
    <s v="M"/>
    <x v="0"/>
    <n v="455"/>
    <s v="Planta Secado 2"/>
    <s v="Servicios De Producción Y Logística Ccpa Ltda."/>
    <s v="Operaciones"/>
    <s v="Jefatura"/>
    <s v="Operativa"/>
    <s v="Servicios De Producción Y Logística Ccpa Ltda. &gt; Operaciones &gt; Planta Secado 2"/>
    <s v="6012"/>
    <n v="54"/>
    <s v="45-54"/>
    <n v="20.399999999999999"/>
    <s v="Más de 10 años"/>
    <n v="0.3"/>
    <s v="Indefinido"/>
    <n v="41"/>
    <n v="1450000"/>
    <b v="0"/>
    <s v="Jairo Jose Melo Bustos"/>
    <s v="Senior"/>
    <n v="4432"/>
    <m/>
    <s v="17.150.512-7"/>
    <n v="11"/>
    <n v="1275455"/>
    <n v="1200000"/>
    <n v="14030000"/>
    <n v="233136"/>
    <s v="Alto"/>
    <n v="0.183"/>
    <s v="Equitativa"/>
    <n v="3"/>
    <n v="43500"/>
    <n v="1493500"/>
    <s v="[List]"/>
  </r>
  <r>
    <n v="4254"/>
    <n v="4254"/>
    <s v="12.906.586-9"/>
    <s v="Alfonso Enrique Lara Muñoz"/>
    <s v="M"/>
    <x v="0"/>
    <n v="453"/>
    <s v="Planta Secado 2"/>
    <s v="CARLOS CRAMER PRODUCTOS AROMÁTICOS S.A. C.I."/>
    <s v="Operaciones"/>
    <s v="Jefatura"/>
    <s v="Operativa"/>
    <s v="CARLOS CRAMER PRODUCTOS AROMÁTICOS S.A. C.I. &gt; Operaciones &gt; Planta Secado 2"/>
    <s v="6012"/>
    <n v="50.1"/>
    <s v="45-54"/>
    <n v="7.1"/>
    <s v="5-10 años"/>
    <n v="0.3"/>
    <s v="Indefinido"/>
    <n v="41"/>
    <n v="1000000"/>
    <b v="0"/>
    <s v="Jairo Jose Melo Bustos"/>
    <s v="Senior"/>
    <n v="4432"/>
    <m/>
    <s v="17.150.512-7"/>
    <n v="4"/>
    <n v="865000"/>
    <n v="840000"/>
    <n v="3460000"/>
    <n v="271968"/>
    <s v="Alto"/>
    <n v="0.314"/>
    <s v="Moderada"/>
    <n v="3"/>
    <n v="30000"/>
    <n v="1030000"/>
    <s v="[List]"/>
  </r>
  <r>
    <n v="4945"/>
    <n v="4926"/>
    <s v="15.793.950-5"/>
    <s v="Sebastián Byron Larenas Loyola"/>
    <s v="M"/>
    <x v="0"/>
    <n v="456"/>
    <s v="Planta Mezclado 2"/>
    <s v="CARLOS CRAMER PRODUCTOS AROMÁTICOS S.A. C.I."/>
    <s v="Operaciones"/>
    <s v="Jefatura"/>
    <s v="Operativa"/>
    <s v="CARLOS CRAMER PRODUCTOS AROMÁTICOS S.A. C.I. &gt; Operaciones &gt; Planta Mezclado 2"/>
    <s v="6013"/>
    <n v="40.700000000000003"/>
    <s v="35-44"/>
    <n v="2.6"/>
    <s v="1-3 años"/>
    <n v="0.1"/>
    <s v="Indefinido"/>
    <n v="41"/>
    <n v="650000"/>
    <b v="0"/>
    <s v="Jairo Jose Melo Bustos"/>
    <s v="Intermedio"/>
    <n v="4432"/>
    <m/>
    <s v="17.150.512-7"/>
    <n v="15"/>
    <n v="803000"/>
    <n v="780000"/>
    <n v="12045000"/>
    <n v="214158"/>
    <s v="Bajo"/>
    <n v="0.26700000000000002"/>
    <s v="Moderada"/>
    <n v="10"/>
    <n v="65000"/>
    <n v="715000"/>
    <s v="[List]"/>
  </r>
  <r>
    <n v="4217"/>
    <n v="4217"/>
    <s v="11.786.096-5"/>
    <s v="Manuel Octavio Lepe Cerda"/>
    <s v="M"/>
    <x v="0"/>
    <n v="456"/>
    <s v="Planta Mezclado 2"/>
    <s v="CARLOS CRAMER PRODUCTOS AROMÁTICOS S.A. C.I."/>
    <s v="Operaciones"/>
    <s v="Jefatura"/>
    <s v="Operativa"/>
    <s v="CARLOS CRAMER PRODUCTOS AROMÁTICOS S.A. C.I. &gt; Operaciones &gt; Planta Mezclado 2"/>
    <s v="6013"/>
    <n v="53.9"/>
    <s v="45-54"/>
    <n v="4.3"/>
    <s v="3-5 años"/>
    <n v="0.3"/>
    <s v="Indefinido"/>
    <n v="41"/>
    <n v="725000"/>
    <b v="0"/>
    <s v="Jairo Jose Melo Bustos"/>
    <s v="Intermedio"/>
    <n v="4432"/>
    <m/>
    <s v="17.150.512-7"/>
    <n v="15"/>
    <n v="803000"/>
    <n v="780000"/>
    <n v="12045000"/>
    <n v="214158"/>
    <s v="Bajo"/>
    <n v="0.26700000000000002"/>
    <s v="Moderada"/>
    <n v="5"/>
    <n v="36250"/>
    <n v="761250"/>
    <s v="[List]"/>
  </r>
  <r>
    <n v="4433"/>
    <n v="4433"/>
    <s v="17.154.507-2"/>
    <s v="Jonnathan Antonio Liberona Valdes"/>
    <s v="M"/>
    <x v="0"/>
    <n v="449"/>
    <s v="Secador Spray"/>
    <s v="CARLOS CRAMER PRODUCTOS AROMÁTICOS S.A. C.I."/>
    <s v="Operaciones"/>
    <s v="Jefatura"/>
    <s v="Operativa"/>
    <s v="CARLOS CRAMER PRODUCTOS AROMÁTICOS S.A. C.I. &gt; Operaciones &gt; Secador Spray"/>
    <s v="6004"/>
    <n v="36.299999999999997"/>
    <s v="35-44"/>
    <n v="9.1"/>
    <s v="5-10 años"/>
    <n v="0.3"/>
    <s v="Indefinido"/>
    <n v="41"/>
    <n v="760000"/>
    <b v="0"/>
    <s v="Jairo Jose Melo Bustos"/>
    <s v="Senior"/>
    <n v="4432"/>
    <m/>
    <s v="17.150.512-7"/>
    <n v="11"/>
    <n v="843636"/>
    <n v="760000"/>
    <n v="9280000"/>
    <n v="290208"/>
    <s v="Bajo"/>
    <n v="0.34399999999999997"/>
    <s v="Moderada"/>
    <n v="5"/>
    <n v="38000"/>
    <n v="798000"/>
    <s v="[List]"/>
  </r>
  <r>
    <n v="4164"/>
    <n v="4164"/>
    <s v="7.851.470-1"/>
    <s v="Sandra Amelia Manzo Diaz"/>
    <s v="F"/>
    <x v="63"/>
    <n v="456"/>
    <s v="Planta Mezclado 2"/>
    <s v="CARLOS CRAMER PRODUCTOS AROMÁTICOS S.A. C.I."/>
    <s v="Operaciones"/>
    <s v="Jefatura"/>
    <s v="Operativa"/>
    <s v="CARLOS CRAMER PRODUCTOS AROMÁTICOS S.A. C.I. &gt; Operaciones &gt; Planta Mezclado 2"/>
    <s v="6013"/>
    <n v="64.400000000000006"/>
    <s v="55-64"/>
    <n v="9.8000000000000007"/>
    <s v="5-10 años"/>
    <n v="0.3"/>
    <s v="Indefinido"/>
    <n v="41"/>
    <n v="680000"/>
    <b v="0"/>
    <s v="Jairo Jose Melo Bustos"/>
    <s v="Senior"/>
    <n v="4432"/>
    <m/>
    <s v="17.150.512-7"/>
    <n v="15"/>
    <n v="803000"/>
    <n v="780000"/>
    <n v="12045000"/>
    <n v="214158"/>
    <s v="Bajo"/>
    <n v="0.26700000000000002"/>
    <s v="Moderada"/>
    <n v="10"/>
    <n v="68000"/>
    <n v="748000"/>
    <s v="[List]"/>
  </r>
  <r>
    <n v="4215"/>
    <n v="4215"/>
    <s v="16.170.525-k"/>
    <s v="Jose Antonio Oliva Ordenes"/>
    <s v="M"/>
    <x v="0"/>
    <n v="455"/>
    <s v="Planta Secado 2"/>
    <s v="Servicios De Producción Y Logística Ccpa Ltda."/>
    <s v="Operaciones"/>
    <s v="Jefatura"/>
    <s v="Operativa"/>
    <s v="Servicios De Producción Y Logística Ccpa Ltda. &gt; Operaciones &gt; Planta Secado 2"/>
    <s v="6012"/>
    <n v="40.200000000000003"/>
    <s v="35-44"/>
    <n v="10.1"/>
    <s v="Más de 10 años"/>
    <n v="0.3"/>
    <s v="Indefinido"/>
    <n v="41"/>
    <n v="1005000"/>
    <b v="0"/>
    <s v="Jairo Jose Melo Bustos"/>
    <s v="Senior"/>
    <n v="4432"/>
    <m/>
    <s v="17.150.512-7"/>
    <n v="11"/>
    <n v="1275455"/>
    <n v="1200000"/>
    <n v="14030000"/>
    <n v="233136"/>
    <s v="Muy Bajo"/>
    <n v="0.183"/>
    <s v="Equitativa"/>
    <n v="15"/>
    <n v="150750"/>
    <n v="1155750"/>
    <s v="[List]"/>
  </r>
  <r>
    <n v="4220"/>
    <n v="4220"/>
    <s v="18.555.895-9"/>
    <s v="Jose Sebastian Olivas Medel"/>
    <s v="M"/>
    <x v="0"/>
    <n v="455"/>
    <s v="Planta Secado 2"/>
    <s v="Servicios De Producción Y Logística Ccpa Ltda."/>
    <s v="Operaciones"/>
    <s v="Jefatura"/>
    <s v="Operativa"/>
    <s v="Servicios De Producción Y Logística Ccpa Ltda. &gt; Operaciones &gt; Planta Secado 2"/>
    <s v="6012"/>
    <n v="31.9"/>
    <s v="25-34"/>
    <n v="8.1999999999999993"/>
    <s v="5-10 años"/>
    <n v="0.3"/>
    <s v="Indefinido"/>
    <n v="41"/>
    <n v="1200000"/>
    <b v="0"/>
    <s v="Jairo Jose Melo Bustos"/>
    <s v="Senior"/>
    <n v="4432"/>
    <m/>
    <s v="17.150.512-7"/>
    <n v="11"/>
    <n v="1275455"/>
    <n v="1200000"/>
    <n v="14030000"/>
    <n v="233136"/>
    <s v="Bajo"/>
    <n v="0.183"/>
    <s v="Equitativa"/>
    <n v="5"/>
    <n v="60000"/>
    <n v="1260000"/>
    <s v="[List]"/>
  </r>
  <r>
    <n v="4695"/>
    <n v="4695"/>
    <s v="16.872.683-k"/>
    <s v="Mario Rodolfo Orellana Fuentes"/>
    <s v="M"/>
    <x v="0"/>
    <n v="455"/>
    <s v="Planta Secado 2"/>
    <s v="Servicios De Producción Y Logística Ccpa Ltda."/>
    <s v="Operaciones"/>
    <s v="Jefatura"/>
    <s v="Operativa"/>
    <s v="Servicios De Producción Y Logística Ccpa Ltda. &gt; Operaciones &gt; Planta Secado 2"/>
    <s v="6012"/>
    <n v="37.6"/>
    <s v="35-44"/>
    <n v="16.399999999999999"/>
    <s v="Más de 10 años"/>
    <n v="0.3"/>
    <s v="Indefinido"/>
    <n v="41"/>
    <n v="1450000"/>
    <b v="0"/>
    <s v="Jairo Jose Melo Bustos"/>
    <s v="Senior"/>
    <n v="4432"/>
    <m/>
    <s v="17.150.512-7"/>
    <n v="11"/>
    <n v="1275455"/>
    <n v="1200000"/>
    <n v="14030000"/>
    <n v="233136"/>
    <s v="Alto"/>
    <n v="0.183"/>
    <s v="Equitativa"/>
    <n v="3"/>
    <n v="43500"/>
    <n v="1493500"/>
    <s v="[List]"/>
  </r>
  <r>
    <n v="4700"/>
    <n v="4700"/>
    <s v="17.781.833-k"/>
    <s v="Luis Jonathan Palma Diaz"/>
    <s v="M"/>
    <x v="0"/>
    <n v="455"/>
    <s v="Planta Secado 2"/>
    <s v="Servicios De Producción Y Logística Ccpa Ltda."/>
    <s v="Operaciones"/>
    <s v="Jefatura"/>
    <s v="Operativa"/>
    <s v="Servicios De Producción Y Logística Ccpa Ltda. &gt; Operaciones &gt; Planta Secado 2"/>
    <s v="6012"/>
    <n v="34.299999999999997"/>
    <s v="25-34"/>
    <n v="9.3000000000000007"/>
    <s v="5-10 años"/>
    <n v="0.3"/>
    <s v="Indefinido"/>
    <n v="41"/>
    <n v="1200000"/>
    <b v="0"/>
    <s v="Jairo Jose Melo Bustos"/>
    <s v="Senior"/>
    <n v="4432"/>
    <m/>
    <s v="17.150.512-7"/>
    <n v="11"/>
    <n v="1275455"/>
    <n v="1200000"/>
    <n v="14030000"/>
    <n v="233136"/>
    <s v="Bajo"/>
    <n v="0.183"/>
    <s v="Equitativa"/>
    <n v="5"/>
    <n v="60000"/>
    <n v="1260000"/>
    <s v="[List]"/>
  </r>
  <r>
    <n v="4229"/>
    <n v="4229"/>
    <s v="12.284.395-5"/>
    <s v="Julio Enrique Quiroz Flores"/>
    <s v="M"/>
    <x v="0"/>
    <n v="449"/>
    <s v="Secador Spray"/>
    <s v="CARLOS CRAMER PRODUCTOS AROMÁTICOS S.A. C.I."/>
    <s v="Operaciones"/>
    <s v="Jefatura"/>
    <s v="Operativa"/>
    <s v="CARLOS CRAMER PRODUCTOS AROMÁTICOS S.A. C.I. &gt; Operaciones &gt; Secador Spray"/>
    <s v="6004"/>
    <n v="53.3"/>
    <s v="45-54"/>
    <n v="7"/>
    <s v="5-10 años"/>
    <n v="0.3"/>
    <s v="Indefinido"/>
    <n v="41"/>
    <n v="820000"/>
    <b v="0"/>
    <s v="Jairo Jose Melo Bustos"/>
    <s v="Senior"/>
    <n v="4432"/>
    <m/>
    <s v="17.150.512-7"/>
    <n v="11"/>
    <n v="843636"/>
    <n v="760000"/>
    <n v="9280000"/>
    <n v="290208"/>
    <s v="Promedio"/>
    <n v="0.34399999999999997"/>
    <s v="Moderada"/>
    <n v="3"/>
    <n v="24600"/>
    <n v="844600"/>
    <s v="[List]"/>
  </r>
  <r>
    <n v="8448"/>
    <n v="8429"/>
    <s v="16.623.994-k"/>
    <s v="Luis Antonio Quiroz Herrera"/>
    <s v="M"/>
    <x v="0"/>
    <n v="449"/>
    <s v="Secador Spray"/>
    <s v="CARLOS CRAMER PRODUCTOS AROMÁTICOS S.A. C.I."/>
    <s v="Operaciones"/>
    <s v="Jefatura"/>
    <s v="Operativa"/>
    <s v="CARLOS CRAMER PRODUCTOS AROMÁTICOS S.A. C.I. &gt; Operaciones &gt; Secador Spray"/>
    <s v="6004"/>
    <n v="38.1"/>
    <s v="35-44"/>
    <n v="0.9"/>
    <s v="Menos de 1 año"/>
    <n v="0.3"/>
    <s v="Indefinido"/>
    <n v="41"/>
    <n v="580000"/>
    <b v="0"/>
    <s v="Jairo Jose Melo Bustos"/>
    <s v="Junior"/>
    <n v="4432"/>
    <m/>
    <s v="17.150.512-7"/>
    <n v="11"/>
    <n v="843636"/>
    <n v="760000"/>
    <n v="9280000"/>
    <n v="290208"/>
    <s v="Muy Bajo"/>
    <n v="0.34399999999999997"/>
    <s v="Moderada"/>
    <n v="15"/>
    <n v="87000"/>
    <n v="667000"/>
    <s v="[List]"/>
  </r>
  <r>
    <n v="4682"/>
    <n v="4682"/>
    <s v="11.864.527-8"/>
    <s v="Marcelo Bernabe Reyes Rubilar"/>
    <s v="M"/>
    <x v="1"/>
    <n v="449"/>
    <s v="Secador Spray"/>
    <s v="CARLOS CRAMER PRODUCTOS AROMÁTICOS S.A. C.I."/>
    <s v="Operaciones"/>
    <s v="Jefatura"/>
    <s v="Operativa"/>
    <s v="CARLOS CRAMER PRODUCTOS AROMÁTICOS S.A. C.I. &gt; Operaciones &gt; Secador Spray"/>
    <s v="6004"/>
    <n v="54.5"/>
    <s v="45-54"/>
    <n v="24.8"/>
    <s v="Más de 10 años"/>
    <n v="0.3"/>
    <s v="Indefinido"/>
    <n v="41"/>
    <n v="1450000"/>
    <b v="0"/>
    <s v="Jairo Jose Melo Bustos"/>
    <s v="Senior"/>
    <n v="4432"/>
    <m/>
    <s v="17.150.512-7"/>
    <n v="11"/>
    <n v="843636"/>
    <n v="760000"/>
    <n v="9280000"/>
    <n v="290208"/>
    <s v="Muy Alto"/>
    <n v="0.34399999999999997"/>
    <s v="Moderada"/>
    <n v="0"/>
    <n v="0"/>
    <n v="1450000"/>
    <s v="[List]"/>
  </r>
  <r>
    <n v="4683"/>
    <n v="4683"/>
    <s v="12.730.701-6"/>
    <s v="Joaquin Riquelme Luna"/>
    <s v="M"/>
    <x v="0"/>
    <n v="455"/>
    <s v="Planta Secado 2"/>
    <s v="Servicios De Producción Y Logística Ccpa Ltda."/>
    <s v="Operaciones"/>
    <s v="Jefatura"/>
    <s v="Operativa"/>
    <s v="Servicios De Producción Y Logística Ccpa Ltda. &gt; Operaciones &gt; Planta Secado 2"/>
    <s v="6012"/>
    <n v="50.3"/>
    <s v="45-54"/>
    <n v="17.600000000000001"/>
    <s v="Más de 10 años"/>
    <n v="0.3"/>
    <s v="Indefinido"/>
    <n v="41"/>
    <n v="1400000"/>
    <b v="0"/>
    <s v="Jairo Jose Melo Bustos"/>
    <s v="Senior"/>
    <n v="4432"/>
    <m/>
    <s v="17.150.512-7"/>
    <n v="11"/>
    <n v="1275455"/>
    <n v="1200000"/>
    <n v="14030000"/>
    <n v="233136"/>
    <s v="Alto"/>
    <n v="0.183"/>
    <s v="Equitativa"/>
    <n v="3"/>
    <n v="42000"/>
    <n v="1442000"/>
    <s v="[List]"/>
  </r>
  <r>
    <n v="4304"/>
    <n v="4304"/>
    <s v="13.935.403-6"/>
    <s v="Joel Esteban Roman Gonzalez"/>
    <s v="M"/>
    <x v="0"/>
    <n v="449"/>
    <s v="Secador Spray"/>
    <s v="CARLOS CRAMER PRODUCTOS AROMÁTICOS S.A. C.I."/>
    <s v="Operaciones"/>
    <s v="Jefatura"/>
    <s v="Operativa"/>
    <s v="CARLOS CRAMER PRODUCTOS AROMÁTICOS S.A. C.I. &gt; Operaciones &gt; Secador Spray"/>
    <s v="6004"/>
    <n v="45.5"/>
    <s v="45-54"/>
    <n v="14.3"/>
    <s v="Más de 10 años"/>
    <n v="0.3"/>
    <s v="Indefinido"/>
    <n v="41"/>
    <n v="1170000"/>
    <b v="0"/>
    <s v="Jairo Jose Melo Bustos"/>
    <s v="Senior"/>
    <n v="4432"/>
    <m/>
    <s v="17.150.512-7"/>
    <n v="11"/>
    <n v="843636"/>
    <n v="760000"/>
    <n v="9280000"/>
    <n v="290208"/>
    <s v="Muy Alto"/>
    <n v="0.34399999999999997"/>
    <s v="Moderada"/>
    <n v="0"/>
    <n v="0"/>
    <n v="1170000"/>
    <s v="[List]"/>
  </r>
  <r>
    <n v="4699"/>
    <n v="4699"/>
    <s v="17.669.116-6"/>
    <s v="Emerson Ivan Romero Reyes"/>
    <s v="M"/>
    <x v="0"/>
    <n v="455"/>
    <s v="Planta Secado 2"/>
    <s v="Servicios De Producción Y Logística Ccpa Ltda."/>
    <s v="Operaciones"/>
    <s v="Jefatura"/>
    <s v="Operativa"/>
    <s v="Servicios De Producción Y Logística Ccpa Ltda. &gt; Operaciones &gt; Planta Secado 2"/>
    <s v="6012"/>
    <n v="33.799999999999997"/>
    <s v="25-34"/>
    <n v="6.7"/>
    <s v="5-10 años"/>
    <n v="0.3"/>
    <s v="Indefinido"/>
    <n v="41"/>
    <n v="1150000"/>
    <b v="0"/>
    <s v="Jairo Jose Melo Bustos"/>
    <s v="Senior"/>
    <n v="4432"/>
    <m/>
    <s v="17.150.512-7"/>
    <n v="11"/>
    <n v="1275455"/>
    <n v="1200000"/>
    <n v="14030000"/>
    <n v="233136"/>
    <s v="Bajo"/>
    <n v="0.183"/>
    <s v="Equitativa"/>
    <n v="5"/>
    <n v="57500"/>
    <n v="1207500"/>
    <s v="[List]"/>
  </r>
  <r>
    <n v="4203"/>
    <n v="4203"/>
    <s v="10.852.384-0"/>
    <s v="Elson Maximiliano Salazar Inostroza"/>
    <s v="M"/>
    <x v="0"/>
    <n v="455"/>
    <s v="Planta Secado 2"/>
    <s v="Servicios De Producción Y Logística Ccpa Ltda."/>
    <s v="Operaciones"/>
    <s v="Jefatura"/>
    <s v="Operativa"/>
    <s v="Servicios De Producción Y Logística Ccpa Ltda. &gt; Operaciones &gt; Planta Secado 2"/>
    <s v="6012"/>
    <n v="59.1"/>
    <s v="55-64"/>
    <n v="9.6999999999999993"/>
    <s v="5-10 años"/>
    <n v="0.3"/>
    <s v="Indefinido"/>
    <n v="41"/>
    <n v="1200000"/>
    <b v="0"/>
    <s v="Jairo Jose Melo Bustos"/>
    <s v="Senior"/>
    <n v="4432"/>
    <m/>
    <s v="17.150.512-7"/>
    <n v="11"/>
    <n v="1275455"/>
    <n v="1200000"/>
    <n v="14030000"/>
    <n v="233136"/>
    <s v="Bajo"/>
    <n v="0.183"/>
    <s v="Equitativa"/>
    <n v="5"/>
    <n v="60000"/>
    <n v="1260000"/>
    <s v="[List]"/>
  </r>
  <r>
    <n v="4697"/>
    <n v="4697"/>
    <s v="17.225.867-0"/>
    <s v="Fabian Alejandro Sotomayor Peñailillo"/>
    <s v="M"/>
    <x v="1"/>
    <n v="455"/>
    <s v="Planta Secado 2"/>
    <s v="Servicios De Producción Y Logística Ccpa Ltda."/>
    <s v="Operaciones"/>
    <s v="Jefatura"/>
    <s v="Operativa"/>
    <s v="Servicios De Producción Y Logística Ccpa Ltda. &gt; Operaciones &gt; Planta Secado 2"/>
    <s v="6012"/>
    <n v="35.700000000000003"/>
    <s v="35-44"/>
    <n v="17"/>
    <s v="Más de 10 años"/>
    <n v="0.3"/>
    <s v="Indefinido"/>
    <n v="41"/>
    <n v="1650000"/>
    <b v="0"/>
    <s v="Jairo Jose Melo Bustos"/>
    <s v="Senior"/>
    <n v="4432"/>
    <m/>
    <s v="17.150.512-7"/>
    <n v="11"/>
    <n v="1275455"/>
    <n v="1200000"/>
    <n v="14030000"/>
    <n v="233136"/>
    <s v="Muy Alto"/>
    <n v="0.183"/>
    <s v="Equitativa"/>
    <n v="3"/>
    <n v="49500"/>
    <n v="1699500"/>
    <s v="[List]"/>
  </r>
  <r>
    <n v="4240"/>
    <n v="4240"/>
    <s v="12.632.762-5"/>
    <s v="Juan Francisco Torres Olguin"/>
    <s v="M"/>
    <x v="0"/>
    <n v="456"/>
    <s v="Planta Mezclado 2"/>
    <s v="CARLOS CRAMER PRODUCTOS AROMÁTICOS S.A. C.I."/>
    <s v="Operaciones"/>
    <s v="Jefatura"/>
    <s v="Operativa"/>
    <s v="CARLOS CRAMER PRODUCTOS AROMÁTICOS S.A. C.I. &gt; Operaciones &gt; Planta Mezclado 2"/>
    <s v="6013"/>
    <n v="51.2"/>
    <s v="45-54"/>
    <n v="8.3000000000000007"/>
    <s v="5-10 años"/>
    <n v="0.3"/>
    <s v="Indefinido"/>
    <n v="41"/>
    <n v="970000"/>
    <b v="0"/>
    <s v="Jairo Jose Melo Bustos"/>
    <s v="Senior"/>
    <n v="4432"/>
    <m/>
    <s v="17.150.512-7"/>
    <n v="15"/>
    <n v="803000"/>
    <n v="780000"/>
    <n v="12045000"/>
    <n v="214158"/>
    <s v="Muy Alto"/>
    <n v="0.26700000000000002"/>
    <s v="Moderada"/>
    <n v="3"/>
    <n v="29100"/>
    <n v="999100"/>
    <s v="[List]"/>
  </r>
  <r>
    <n v="5148"/>
    <n v="5129"/>
    <s v="19.417.608-2"/>
    <s v="Diego Alexander Avila Arce"/>
    <s v="M"/>
    <x v="64"/>
    <n v="482"/>
    <s v="Control De Gestión"/>
    <s v="CARLOS CRAMER PRODUCTOS AROMÁTICOS S.A. C.I."/>
    <s v="Administración"/>
    <s v="Jefatura"/>
    <s v="Operativa"/>
    <s v="CARLOS CRAMER PRODUCTOS AROMÁTICOS S.A. C.I. &gt; Administración &gt; Control De Gestión"/>
    <s v="7004"/>
    <n v="28.1"/>
    <s v="25-34"/>
    <n v="2.5"/>
    <s v="1-3 años"/>
    <n v="0.3"/>
    <s v="Indefinido"/>
    <n v="41"/>
    <n v="2600000"/>
    <b v="0"/>
    <s v="Jaime Alfonso Rojas Pavon"/>
    <s v="Intermedio"/>
    <n v="4320"/>
    <m/>
    <s v="15.308.722-9"/>
    <n v="9"/>
    <n v="2760333"/>
    <n v="2000000"/>
    <n v="24843000"/>
    <n v="1590524"/>
    <s v="Bajo"/>
    <n v="0.57599999999999996"/>
    <s v="Inequitativa"/>
    <n v="5"/>
    <n v="130000"/>
    <n v="2730000"/>
    <s v="[List]"/>
  </r>
  <r>
    <n v="10099"/>
    <n v="10080"/>
    <s v="20.931.031-7"/>
    <s v="Daryen Andree Cáceres Toro"/>
    <s v="M"/>
    <x v="64"/>
    <n v="482"/>
    <s v="Control De Gestión"/>
    <s v="CARLOS CRAMER PRODUCTOS AROMÁTICOS S.A. C.I."/>
    <s v="Administración"/>
    <s v="Jefatura"/>
    <s v="Operativa"/>
    <s v="CARLOS CRAMER PRODUCTOS AROMÁTICOS S.A. C.I. &gt; Administración &gt; Control De Gestión"/>
    <s v="7004"/>
    <n v="23.3"/>
    <s v="18-24"/>
    <n v="0.3"/>
    <s v="Menos de 1 año"/>
    <n v="0"/>
    <s v="Indefinido"/>
    <n v="41"/>
    <n v="982000"/>
    <b v="0"/>
    <s v="Jaime Alfonso Rojas Pavon"/>
    <s v="Junior"/>
    <n v="4320"/>
    <m/>
    <s v="15.308.722-9"/>
    <n v="9"/>
    <n v="2760333"/>
    <n v="2000000"/>
    <n v="24843000"/>
    <n v="1590524"/>
    <s v="Muy Bajo"/>
    <n v="0.57599999999999996"/>
    <s v="Inequitativa"/>
    <n v="15"/>
    <n v="147300"/>
    <n v="1129300"/>
    <s v="[List]"/>
  </r>
  <r>
    <n v="6733"/>
    <n v="6714"/>
    <s v="19.418.079-9"/>
    <s v="Jordan Patricio Irarrazabal Pino"/>
    <s v="M"/>
    <x v="64"/>
    <n v="482"/>
    <s v="Control De Gestión"/>
    <s v="CARLOS CRAMER PRODUCTOS AROMÁTICOS S.A. C.I."/>
    <s v="Administración"/>
    <s v="Jefatura"/>
    <s v="Operativa"/>
    <s v="CARLOS CRAMER PRODUCTOS AROMÁTICOS S.A. C.I. &gt; Administración &gt; Control De Gestión"/>
    <s v="7004"/>
    <n v="32.200000000000003"/>
    <s v="25-34"/>
    <n v="1.6"/>
    <s v="1-3 años"/>
    <n v="0.3"/>
    <s v="Indefinido"/>
    <n v="41"/>
    <n v="2000000"/>
    <b v="0"/>
    <s v="Jaime Alfonso Rojas Pavon"/>
    <s v="Junior"/>
    <n v="4320"/>
    <m/>
    <s v="15.308.722-9"/>
    <n v="9"/>
    <n v="2760333"/>
    <n v="2000000"/>
    <n v="24843000"/>
    <n v="1590524"/>
    <s v="Muy Bajo"/>
    <n v="0.57599999999999996"/>
    <s v="Inequitativa"/>
    <n v="15"/>
    <n v="300000"/>
    <n v="2300000"/>
    <s v="[List]"/>
  </r>
  <r>
    <n v="9636"/>
    <n v="9617"/>
    <s v="19.933.140-k"/>
    <s v="Ivan Ignacio Ulloa Soto"/>
    <s v="M"/>
    <x v="65"/>
    <n v="482"/>
    <s v="Control De Gestión"/>
    <s v="CARLOS CRAMER PRODUCTOS AROMÁTICOS S.A. C.I."/>
    <s v="Administración"/>
    <s v="Jefatura"/>
    <s v="Operativa"/>
    <s v="CARLOS CRAMER PRODUCTOS AROMÁTICOS S.A. C.I. &gt; Administración &gt; Control De Gestión"/>
    <s v="7004"/>
    <n v="27.4"/>
    <s v="25-34"/>
    <n v="0.4"/>
    <s v="Menos de 1 año"/>
    <n v="0.2"/>
    <s v="Indefinido"/>
    <n v="41"/>
    <n v="1766000"/>
    <b v="0"/>
    <s v="Jaime Alfonso Rojas Pavon"/>
    <s v="Junior"/>
    <n v="4320"/>
    <m/>
    <s v="15.308.722-9"/>
    <n v="9"/>
    <n v="2760333"/>
    <n v="2000000"/>
    <n v="24843000"/>
    <n v="1590524"/>
    <s v="Muy Bajo"/>
    <n v="0.57599999999999996"/>
    <s v="Inequitativa"/>
    <n v="15"/>
    <n v="264900"/>
    <n v="2030900"/>
    <s v="[List]"/>
  </r>
  <r>
    <n v="10235"/>
    <n v="10216"/>
    <s v="20.041.022-k"/>
    <s v="Scarlette Nataly Ávila Bravo"/>
    <s v="F"/>
    <x v="66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26.7"/>
    <s v="25-34"/>
    <n v="0.2"/>
    <s v="Menos de 1 año"/>
    <n v="0.1"/>
    <s v="Fijo"/>
    <n v="41"/>
    <n v="655000"/>
    <b v="0"/>
    <s v="Carolina Caballeria Zavala"/>
    <s v="Junior"/>
    <n v="4278"/>
    <m/>
    <s v="13.427.831-5"/>
    <n v="23"/>
    <n v="1033826"/>
    <n v="772000"/>
    <n v="23778000"/>
    <n v="661324"/>
    <s v="Muy Bajo"/>
    <n v="0.64"/>
    <s v="Inequitativa"/>
    <n v="15"/>
    <n v="98250"/>
    <n v="753250"/>
    <s v="[List]"/>
  </r>
  <r>
    <n v="4528"/>
    <n v="4528"/>
    <s v="18.927.755-5"/>
    <s v="Pamela Andrea Castro Coronado"/>
    <s v="F"/>
    <x v="67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30.8"/>
    <s v="25-34"/>
    <n v="3.8"/>
    <s v="3-5 años"/>
    <n v="0.3"/>
    <s v="Indefinido"/>
    <n v="41"/>
    <n v="798000"/>
    <b v="0"/>
    <s v="Carolina Caballeria Zavala"/>
    <s v="Intermedio"/>
    <n v="4278"/>
    <m/>
    <s v="13.427.831-5"/>
    <n v="23"/>
    <n v="1033826"/>
    <n v="772000"/>
    <n v="23778000"/>
    <n v="661324"/>
    <s v="Muy Bajo"/>
    <n v="0.64"/>
    <s v="Inequitativa"/>
    <n v="15"/>
    <n v="119700"/>
    <n v="917700"/>
    <s v="[List]"/>
  </r>
  <r>
    <n v="4483"/>
    <n v="4483"/>
    <s v="17.926.429-3"/>
    <s v="Andrea Paz Cid Araneda"/>
    <s v="F"/>
    <x v="68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33.799999999999997"/>
    <s v="25-34"/>
    <n v="9.6999999999999993"/>
    <s v="5-10 años"/>
    <n v="0.3"/>
    <s v="Indefinido"/>
    <n v="41"/>
    <n v="1300000"/>
    <b v="1"/>
    <s v="Carolina Caballeria Zavala"/>
    <s v="Jefatura"/>
    <n v="4278"/>
    <m/>
    <s v="13.427.831-5"/>
    <n v="23"/>
    <n v="1033826"/>
    <n v="772000"/>
    <n v="23778000"/>
    <n v="661324"/>
    <s v="Muy Alto"/>
    <n v="0.64"/>
    <s v="Inequitativa"/>
    <n v="3"/>
    <n v="39000"/>
    <n v="1339000"/>
    <s v="[List]"/>
  </r>
  <r>
    <n v="9244"/>
    <n v="9225"/>
    <s v="18.954.554-1"/>
    <s v="Francisca Soraya Diaz Vera"/>
    <s v="F"/>
    <x v="66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30.7"/>
    <s v="25-34"/>
    <n v="0.5"/>
    <s v="Menos de 1 año"/>
    <n v="0.1"/>
    <s v="Indefinido"/>
    <n v="41"/>
    <n v="655000"/>
    <b v="0"/>
    <s v="Carolina Caballeria Zavala"/>
    <s v="Junior"/>
    <n v="4278"/>
    <m/>
    <s v="13.427.831-5"/>
    <n v="23"/>
    <n v="1033826"/>
    <n v="772000"/>
    <n v="23778000"/>
    <n v="661324"/>
    <s v="Muy Bajo"/>
    <n v="0.64"/>
    <s v="Inequitativa"/>
    <n v="15"/>
    <n v="98250"/>
    <n v="753250"/>
    <s v="[List]"/>
  </r>
  <r>
    <n v="4515"/>
    <n v="4515"/>
    <s v="18.596.930-4"/>
    <s v="Paula Francisca Lisboa Perez"/>
    <s v="F"/>
    <x v="28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31.6"/>
    <s v="25-34"/>
    <n v="4.3"/>
    <s v="3-5 años"/>
    <n v="0.3"/>
    <s v="Indefinido"/>
    <n v="41"/>
    <n v="1000000"/>
    <b v="0"/>
    <s v="Carolina Caballeria Zavala"/>
    <s v="Intermedio"/>
    <n v="4278"/>
    <m/>
    <s v="13.427.831-5"/>
    <n v="23"/>
    <n v="1033826"/>
    <n v="772000"/>
    <n v="23778000"/>
    <n v="661324"/>
    <s v="Promedio"/>
    <n v="0.64"/>
    <s v="Inequitativa"/>
    <n v="3"/>
    <n v="30000"/>
    <n v="1030000"/>
    <s v="[List]"/>
  </r>
  <r>
    <n v="11122"/>
    <n v="11070"/>
    <s v="21.381.544-k"/>
    <s v="Cristina Alejandra Mariqueo Sanchez"/>
    <s v="F"/>
    <x v="66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21.9"/>
    <s v="18-24"/>
    <n v="0"/>
    <s v="Menos de 1 año"/>
    <n v="0"/>
    <s v="Fijo"/>
    <n v="41"/>
    <n v="655000"/>
    <b v="0"/>
    <s v="Carolina Caballeria Zavala"/>
    <s v="Junior"/>
    <n v="4278"/>
    <m/>
    <s v="13.427.831-5"/>
    <n v="23"/>
    <n v="1033826"/>
    <n v="772000"/>
    <n v="23778000"/>
    <n v="661324"/>
    <s v="Muy Bajo"/>
    <n v="0.64"/>
    <s v="Inequitativa"/>
    <n v="15"/>
    <n v="98250"/>
    <n v="753250"/>
    <s v="[List]"/>
  </r>
  <r>
    <n v="5082"/>
    <n v="5063"/>
    <s v="19.090.669-8"/>
    <s v="Renato Gabriel Mendoza Lagos"/>
    <s v="M"/>
    <x v="69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29.8"/>
    <s v="25-34"/>
    <n v="2.5"/>
    <s v="1-3 años"/>
    <n v="0.3"/>
    <s v="Indefinido"/>
    <n v="41"/>
    <n v="1150000"/>
    <b v="0"/>
    <s v="Carolina Caballeria Zavala"/>
    <s v="Intermedio"/>
    <n v="4278"/>
    <m/>
    <s v="13.427.831-5"/>
    <n v="23"/>
    <n v="1033826"/>
    <n v="772000"/>
    <n v="23778000"/>
    <n v="661324"/>
    <s v="Alto"/>
    <n v="0.64"/>
    <s v="Inequitativa"/>
    <n v="3"/>
    <n v="34500"/>
    <n v="1184500"/>
    <s v="[List]"/>
  </r>
  <r>
    <n v="10824"/>
    <n v="10772"/>
    <s v="13.297.738-0"/>
    <s v="Carlos Cristian Riquelme Cabrera"/>
    <s v="M"/>
    <x v="66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47.8"/>
    <s v="45-54"/>
    <n v="0.1"/>
    <s v="Menos de 1 año"/>
    <n v="0"/>
    <s v="Fijo"/>
    <n v="41"/>
    <n v="655000"/>
    <b v="0"/>
    <s v="Carolina Caballeria Zavala"/>
    <s v="Junior"/>
    <n v="4278"/>
    <m/>
    <s v="13.427.831-5"/>
    <n v="23"/>
    <n v="1033826"/>
    <n v="772000"/>
    <n v="23778000"/>
    <n v="661324"/>
    <s v="Muy Bajo"/>
    <n v="0.64"/>
    <s v="Inequitativa"/>
    <n v="15"/>
    <n v="98250"/>
    <n v="753250"/>
    <s v="[List]"/>
  </r>
  <r>
    <n v="9637"/>
    <n v="9618"/>
    <s v="18.624.250-5"/>
    <s v="Jose Mauricio Romero Romero"/>
    <s v="M"/>
    <x v="70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31.5"/>
    <s v="25-34"/>
    <n v="0.4"/>
    <s v="Menos de 1 año"/>
    <n v="0.1"/>
    <s v="Indefinido"/>
    <n v="41"/>
    <n v="900000"/>
    <b v="0"/>
    <s v="Carolina Caballeria Zavala"/>
    <s v="Junior"/>
    <n v="4278"/>
    <m/>
    <s v="13.427.831-5"/>
    <n v="23"/>
    <n v="1033826"/>
    <n v="772000"/>
    <n v="23778000"/>
    <n v="661324"/>
    <s v="Bajo"/>
    <n v="0.64"/>
    <s v="Inequitativa"/>
    <n v="10"/>
    <n v="90000"/>
    <n v="990000"/>
    <s v="[List]"/>
  </r>
  <r>
    <n v="10857"/>
    <n v="10805"/>
    <s v="17.780.630-7"/>
    <s v="Melanie Alejandra Sandoval Herrera"/>
    <s v="F"/>
    <x v="66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34.4"/>
    <s v="25-34"/>
    <n v="0.1"/>
    <s v="Menos de 1 año"/>
    <n v="0"/>
    <s v="Fijo"/>
    <n v="41"/>
    <n v="655000"/>
    <b v="0"/>
    <s v="Carolina Caballeria Zavala"/>
    <s v="Junior"/>
    <n v="4278"/>
    <m/>
    <s v="13.427.831-5"/>
    <n v="23"/>
    <n v="1033826"/>
    <n v="772000"/>
    <n v="23778000"/>
    <n v="661324"/>
    <s v="Muy Bajo"/>
    <n v="0.64"/>
    <s v="Inequitativa"/>
    <n v="15"/>
    <n v="98250"/>
    <n v="753250"/>
    <s v="[List]"/>
  </r>
  <r>
    <n v="10464"/>
    <n v="10445"/>
    <s v="15.919.516-3"/>
    <s v="Denise Patricia Silva Barrientos"/>
    <s v="F"/>
    <x v="66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40.4"/>
    <s v="35-44"/>
    <n v="0.2"/>
    <s v="Menos de 1 año"/>
    <n v="0.1"/>
    <s v="Fijo"/>
    <n v="41"/>
    <n v="655000"/>
    <b v="0"/>
    <s v="Carolina Caballeria Zavala"/>
    <s v="Junior"/>
    <n v="4278"/>
    <m/>
    <s v="13.427.831-5"/>
    <n v="23"/>
    <n v="1033826"/>
    <n v="772000"/>
    <n v="23778000"/>
    <n v="661324"/>
    <s v="Muy Bajo"/>
    <n v="0.64"/>
    <s v="Inequitativa"/>
    <n v="15"/>
    <n v="98250"/>
    <n v="753250"/>
    <s v="[List]"/>
  </r>
  <r>
    <n v="4502"/>
    <n v="4502"/>
    <s v="18.357.635-6"/>
    <s v="Victoria Alejandra Vega Vidal"/>
    <s v="F"/>
    <x v="71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32.5"/>
    <s v="25-34"/>
    <n v="5.8"/>
    <s v="5-10 años"/>
    <n v="0.3"/>
    <s v="Indefinido"/>
    <n v="41"/>
    <n v="1150000"/>
    <b v="1"/>
    <s v="Carolina Caballeria Zavala"/>
    <s v="Jefatura"/>
    <n v="4278"/>
    <m/>
    <s v="13.427.831-5"/>
    <n v="23"/>
    <n v="1033826"/>
    <n v="772000"/>
    <n v="23778000"/>
    <n v="661324"/>
    <s v="Alto"/>
    <n v="0.64"/>
    <s v="Inequitativa"/>
    <n v="3"/>
    <n v="34500"/>
    <n v="1184500"/>
    <s v="[List]"/>
  </r>
  <r>
    <n v="10758"/>
    <n v="10706"/>
    <s v="20.761.765-2"/>
    <s v="Alejandro Andrés Ayala Salas"/>
    <s v="M"/>
    <x v="72"/>
    <n v="461"/>
    <s v="Prev. De Riesgo Y Medio Ambiente"/>
    <s v="CARLOS CRAMER PRODUCTOS AROMÁTICOS S.A. C.I."/>
    <s v="Operaciones"/>
    <s v="Jefatura"/>
    <s v="Operativa"/>
    <s v="CARLOS CRAMER PRODUCTOS AROMÁTICOS S.A. C.I. &gt; Operaciones &gt; Prev. De Riesgo Y Medio Ambiente"/>
    <s v="6103"/>
    <n v="24.1"/>
    <s v="18-24"/>
    <n v="0.1"/>
    <s v="Menos de 1 año"/>
    <n v="0"/>
    <s v="Fijo"/>
    <n v="41"/>
    <n v="550000"/>
    <b v="0"/>
    <s v="Rosse Mery Zanni Canales"/>
    <s v="Junior"/>
    <n v="4835"/>
    <m/>
    <s v="16.267.743-8"/>
    <n v="9"/>
    <n v="1928667"/>
    <n v="1600000"/>
    <n v="17358000"/>
    <n v="1226630"/>
    <s v="Muy Bajo"/>
    <n v="0.63600000000000001"/>
    <s v="Inequitativa"/>
    <n v="15"/>
    <n v="82500"/>
    <n v="632500"/>
    <s v="[List]"/>
  </r>
  <r>
    <n v="4639"/>
    <n v="4639"/>
    <s v="26.975.407-9"/>
    <s v="Carlos Eduardo Azocar Ruiz"/>
    <s v="M"/>
    <x v="73"/>
    <n v="479"/>
    <s v="Crédito Y Cobranza"/>
    <s v="CARLOS CRAMER PRODUCTOS AROMÁTICOS S.A. C.I."/>
    <s v="Administración"/>
    <s v="Jefatura"/>
    <s v="Operativa"/>
    <s v="CARLOS CRAMER PRODUCTOS AROMÁTICOS S.A. C.I. &gt; Administración &gt; Crédito Y Cobranza"/>
    <s v="7001"/>
    <n v="48.6"/>
    <s v="45-54"/>
    <n v="4.4000000000000004"/>
    <s v="3-5 años"/>
    <n v="0.3"/>
    <s v="Indefinido"/>
    <n v="41"/>
    <n v="1250000"/>
    <b v="0"/>
    <s v="Manuel Segundo Bazan Lara"/>
    <s v="Intermedio"/>
    <n v="4197"/>
    <m/>
    <s v="10.885.857-5"/>
    <n v="5"/>
    <n v="1705400"/>
    <n v="1250000"/>
    <n v="8527000"/>
    <n v="1127502"/>
    <s v="Muy Bajo"/>
    <n v="0.66100000000000003"/>
    <s v="Inequitativa"/>
    <n v="15"/>
    <n v="187500"/>
    <n v="1437500"/>
    <s v="[List]"/>
  </r>
  <r>
    <n v="7855"/>
    <n v="7836"/>
    <s v="16.007.049-8"/>
    <s v="Sonia De Las Mercedes González Banda"/>
    <s v="F"/>
    <x v="73"/>
    <n v="479"/>
    <s v="Crédito Y Cobranza"/>
    <s v="CARLOS CRAMER PRODUCTOS AROMÁTICOS S.A. C.I."/>
    <s v="Administración"/>
    <s v="Jefatura"/>
    <s v="Operativa"/>
    <s v="CARLOS CRAMER PRODUCTOS AROMÁTICOS S.A. C.I. &gt; Administración &gt; Crédito Y Cobranza"/>
    <s v="7001"/>
    <n v="40"/>
    <s v="35-44"/>
    <n v="1.1000000000000001"/>
    <s v="1-3 años"/>
    <n v="0.3"/>
    <s v="Indefinido"/>
    <n v="41"/>
    <n v="1417000"/>
    <b v="0"/>
    <s v="Manuel Segundo Bazan Lara"/>
    <s v="Junior"/>
    <n v="4197"/>
    <m/>
    <s v="10.885.857-5"/>
    <n v="5"/>
    <n v="1705400"/>
    <n v="1250000"/>
    <n v="8527000"/>
    <n v="1127502"/>
    <s v="Bajo"/>
    <n v="0.66100000000000003"/>
    <s v="Inequitativa"/>
    <n v="10"/>
    <n v="141700"/>
    <n v="1558700"/>
    <s v="[List]"/>
  </r>
  <r>
    <n v="4491"/>
    <n v="4491"/>
    <s v="18.072.419-2"/>
    <s v="Carla Del Rosario Hernandez Raniqueo"/>
    <s v="F"/>
    <x v="73"/>
    <n v="479"/>
    <s v="Crédito Y Cobranza"/>
    <s v="CARLOS CRAMER PRODUCTOS AROMÁTICOS S.A. C.I."/>
    <s v="Administración"/>
    <s v="Jefatura"/>
    <s v="Operativa"/>
    <s v="CARLOS CRAMER PRODUCTOS AROMÁTICOS S.A. C.I. &gt; Administración &gt; Crédito Y Cobranza"/>
    <s v="7001"/>
    <n v="33"/>
    <s v="25-34"/>
    <n v="14.3"/>
    <s v="Más de 10 años"/>
    <n v="0.3"/>
    <s v="Indefinido"/>
    <n v="41"/>
    <n v="1210000"/>
    <b v="0"/>
    <s v="Manuel Segundo Bazan Lara"/>
    <s v="Senior"/>
    <n v="4197"/>
    <m/>
    <s v="10.885.857-5"/>
    <n v="5"/>
    <n v="1705400"/>
    <n v="1250000"/>
    <n v="8527000"/>
    <n v="1127502"/>
    <s v="Muy Bajo"/>
    <n v="0.66100000000000003"/>
    <s v="Inequitativa"/>
    <n v="15"/>
    <n v="181500"/>
    <n v="1391500"/>
    <s v="[List]"/>
  </r>
  <r>
    <n v="4490"/>
    <n v="4490"/>
    <s v="18.063.654-4"/>
    <s v="Fabian Ulises Iturriaga Vidal"/>
    <s v="M"/>
    <x v="74"/>
    <n v="479"/>
    <s v="Crédito Y Cobranza"/>
    <s v="CARLOS CRAMER PRODUCTOS AROMÁTICOS S.A. C.I."/>
    <s v="Administración"/>
    <s v="Jefatura"/>
    <s v="Operativa"/>
    <s v="CARLOS CRAMER PRODUCTOS AROMÁTICOS S.A. C.I. &gt; Administración &gt; Crédito Y Cobranza"/>
    <s v="7001"/>
    <n v="33.299999999999997"/>
    <s v="25-34"/>
    <n v="10.9"/>
    <s v="Más de 10 años"/>
    <n v="0.3"/>
    <s v="Indefinido"/>
    <n v="41"/>
    <n v="950000"/>
    <b v="0"/>
    <s v="Manuel Segundo Bazan Lara"/>
    <s v="Senior"/>
    <n v="4197"/>
    <m/>
    <s v="10.885.857-5"/>
    <n v="5"/>
    <n v="1705400"/>
    <n v="1250000"/>
    <n v="8527000"/>
    <n v="1127502"/>
    <s v="Muy Bajo"/>
    <n v="0.66100000000000003"/>
    <s v="Inequitativa"/>
    <n v="15"/>
    <n v="142500"/>
    <n v="1092500"/>
    <s v="[List]"/>
  </r>
  <r>
    <n v="4704"/>
    <n v="4704"/>
    <s v="12.119.527-5"/>
    <s v="Juan Carlos Barrales Arias"/>
    <s v="M"/>
    <x v="75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49.1"/>
    <s v="45-54"/>
    <n v="23.1"/>
    <s v="Más de 10 años"/>
    <n v="0.3"/>
    <s v="Indefinido"/>
    <n v="41"/>
    <n v="1550000"/>
    <b v="1"/>
    <s v="Marcos Gonzalo Rios Quiroz"/>
    <s v="Jefatura"/>
    <n v="4550"/>
    <m/>
    <s v="9.407.931-4"/>
    <n v="23"/>
    <n v="742609"/>
    <n v="600000"/>
    <n v="17080000"/>
    <n v="292271"/>
    <s v="Muy Alto"/>
    <n v="0.39400000000000002"/>
    <s v="Poco Equitativa"/>
    <n v="0"/>
    <n v="0"/>
    <n v="1550000"/>
    <s v="[List]"/>
  </r>
  <r>
    <n v="4669"/>
    <n v="4669"/>
    <s v="10.947.411-8"/>
    <s v="Lucio Borquez Muñoz"/>
    <s v="M"/>
    <x v="76"/>
    <n v="475"/>
    <s v="Transporte"/>
    <s v="CARLOS CRAMER PRODUCTOS AROMÁTICOS S.A. C.I."/>
    <s v="Operaciones"/>
    <s v="Jefatura"/>
    <s v="Operativa"/>
    <s v="CARLOS CRAMER PRODUCTOS AROMÁTICOS S.A. C.I. &gt; Operaciones &gt; Transporte"/>
    <s v="6205"/>
    <n v="57.7"/>
    <s v="55-64"/>
    <n v="28.8"/>
    <s v="Más de 10 años"/>
    <n v="0.3"/>
    <s v="Indefinido"/>
    <n v="41"/>
    <n v="1380000"/>
    <b v="1"/>
    <s v="Marcos Gonzalo Rios Quiroz"/>
    <s v="Jefatura"/>
    <n v="4550"/>
    <m/>
    <s v="9.407.931-4"/>
    <n v="1"/>
    <n v="1380000"/>
    <n v="1380000"/>
    <n v="1380000"/>
    <n v="0"/>
    <s v="Promedio"/>
    <m/>
    <s v="Sin Datos"/>
    <n v="3"/>
    <n v="41400"/>
    <n v="1421400"/>
    <s v="[List]"/>
  </r>
  <r>
    <n v="4568"/>
    <n v="4568"/>
    <s v="9.903.216-2"/>
    <s v="Jorge Pablo Martinez Piña"/>
    <s v="M"/>
    <x v="77"/>
    <n v="468"/>
    <s v="Bodega Recepcion Materia Prima E Insumos"/>
    <s v="CARLOS CRAMER PRODUCTOS AROMÁTICOS S.A. C.I."/>
    <s v="Operaciones"/>
    <s v="Jefatura"/>
    <s v="Operativa"/>
    <s v="CARLOS CRAMER PRODUCTOS AROMÁTICOS S.A. C.I. &gt; Operaciones &gt; Bodega Recepcion Materia Prima E Insumos"/>
    <s v="6109"/>
    <n v="61.3"/>
    <s v="55-64"/>
    <n v="38.9"/>
    <s v="Más de 10 años"/>
    <n v="0.3"/>
    <s v="Indefinido"/>
    <n v="41"/>
    <n v="1701000"/>
    <b v="1"/>
    <s v="Marcos Gonzalo Rios Quiroz"/>
    <s v="Jefatura"/>
    <n v="4550"/>
    <m/>
    <s v="9.407.931-4"/>
    <n v="9"/>
    <n v="913444"/>
    <n v="820000"/>
    <n v="8221000"/>
    <n v="322602"/>
    <s v="Muy Alto"/>
    <n v="0.35299999999999998"/>
    <s v="Poco Equitativa"/>
    <n v="0"/>
    <n v="0"/>
    <n v="1701000"/>
    <s v="[List]"/>
  </r>
  <r>
    <n v="4716"/>
    <n v="4716"/>
    <s v="9.583.064-1"/>
    <s v="Nelson Alfonso Sepulveda Oviedo"/>
    <s v="M"/>
    <x v="7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59.7"/>
    <s v="55-64"/>
    <n v="33.9"/>
    <s v="Más de 10 años"/>
    <n v="0.3"/>
    <s v="Indefinido"/>
    <n v="41"/>
    <n v="1480000"/>
    <b v="1"/>
    <s v="Marcos Gonzalo Rios Quiroz"/>
    <s v="Jefatura"/>
    <n v="4550"/>
    <m/>
    <s v="9.407.931-4"/>
    <n v="23"/>
    <n v="742609"/>
    <n v="600000"/>
    <n v="17080000"/>
    <n v="292271"/>
    <s v="Muy Alto"/>
    <n v="0.39400000000000002"/>
    <s v="Poco Equitativa"/>
    <n v="0"/>
    <n v="0"/>
    <n v="1480000"/>
    <s v="[List]"/>
  </r>
  <r>
    <n v="4444"/>
    <n v="4444"/>
    <s v="17.325.081-9"/>
    <s v="Karen Nicole Barrera Castillo"/>
    <s v="F"/>
    <x v="79"/>
    <n v="415"/>
    <s v="Oper. Comerciales Internacionales"/>
    <s v="CARLOS CRAMER PRODUCTOS AROMÁTICOS S.A. C.I."/>
    <s v="Operaciones"/>
    <s v="Jefatura"/>
    <s v="Operativa"/>
    <s v="CARLOS CRAMER PRODUCTOS AROMÁTICOS S.A. C.I. &gt; Operaciones &gt; Oper. Comerciales Internacionales"/>
    <s v="1002"/>
    <n v="35.9"/>
    <s v="35-44"/>
    <n v="10.7"/>
    <s v="Más de 10 años"/>
    <n v="0.3"/>
    <s v="Indefinido"/>
    <n v="41"/>
    <n v="2150000"/>
    <b v="1"/>
    <s v="Ricardo Gregorio Israel Abramovich"/>
    <s v="Jefatura"/>
    <n v="4794"/>
    <m/>
    <s v="7.148.523-4"/>
    <n v="9"/>
    <n v="1752778"/>
    <n v="1200000"/>
    <n v="15775000"/>
    <n v="775246"/>
    <s v="Muy Alto"/>
    <n v="0.442"/>
    <s v="Poco Equitativa"/>
    <n v="3"/>
    <n v="64500"/>
    <n v="2214500"/>
    <s v="[List]"/>
  </r>
  <r>
    <n v="6798"/>
    <n v="6779"/>
    <s v="17.293.728-4"/>
    <s v="Aaron Israel Cortés Hernandez"/>
    <s v="M"/>
    <x v="80"/>
    <n v="415"/>
    <s v="Oper. Comerciales Internacionales"/>
    <s v="CARLOS CRAMER PRODUCTOS AROMÁTICOS S.A. C.I."/>
    <s v="Operaciones"/>
    <s v="Jefatura"/>
    <s v="Operativa"/>
    <s v="CARLOS CRAMER PRODUCTOS AROMÁTICOS S.A. C.I. &gt; Operaciones &gt; Oper. Comerciales Internacionales"/>
    <s v="1002"/>
    <n v="36.1"/>
    <s v="35-44"/>
    <n v="1.6"/>
    <s v="1-3 años"/>
    <n v="0.3"/>
    <s v="Indefinido"/>
    <n v="41"/>
    <n v="1000000"/>
    <b v="0"/>
    <s v="Ricardo Gregorio Israel Abramovich"/>
    <s v="Junior"/>
    <n v="4794"/>
    <m/>
    <s v="7.148.523-4"/>
    <n v="9"/>
    <n v="1752778"/>
    <n v="1200000"/>
    <n v="15775000"/>
    <n v="775246"/>
    <s v="Muy Bajo"/>
    <n v="0.442"/>
    <s v="Poco Equitativa"/>
    <n v="15"/>
    <n v="150000"/>
    <n v="1150000"/>
    <s v="[List]"/>
  </r>
  <r>
    <n v="4618"/>
    <n v="4618"/>
    <s v="26.489.159-0"/>
    <s v="Jorge Eliecer Quijada Mejias"/>
    <s v="M"/>
    <x v="44"/>
    <n v="415"/>
    <s v="Oper. Comerciales Internacionales"/>
    <s v="CARLOS CRAMER PRODUCTOS AROMÁTICOS S.A. C.I."/>
    <s v="Operaciones"/>
    <s v="Jefatura"/>
    <s v="Operativa"/>
    <s v="CARLOS CRAMER PRODUCTOS AROMÁTICOS S.A. C.I. &gt; Operaciones &gt; Oper. Comerciales Internacionales"/>
    <s v="1002"/>
    <n v="36.799999999999997"/>
    <s v="35-44"/>
    <n v="5.4"/>
    <s v="5-10 años"/>
    <n v="0.3"/>
    <s v="Indefinido"/>
    <n v="41"/>
    <n v="3125000"/>
    <b v="0"/>
    <s v="Ricardo Gregorio Israel Abramovich"/>
    <s v="Senior"/>
    <n v="4794"/>
    <m/>
    <s v="7.148.523-4"/>
    <n v="9"/>
    <n v="1752778"/>
    <n v="1200000"/>
    <n v="15775000"/>
    <n v="775246"/>
    <s v="Muy Alto"/>
    <n v="0.442"/>
    <s v="Poco Equitativa"/>
    <n v="0"/>
    <n v="0"/>
    <n v="3125000"/>
    <s v="[List]"/>
  </r>
  <r>
    <n v="4940"/>
    <n v="4921"/>
    <s v="16.663.240-4"/>
    <s v="Camila Alejandra Vera Olivos"/>
    <s v="F"/>
    <x v="44"/>
    <n v="415"/>
    <s v="Oper. Comerciales Internacionales"/>
    <s v="CARLOS CRAMER PRODUCTOS AROMÁTICOS S.A. C.I."/>
    <s v="Operaciones"/>
    <s v="Jefatura"/>
    <s v="Operativa"/>
    <s v="CARLOS CRAMER PRODUCTOS AROMÁTICOS S.A. C.I. &gt; Operaciones &gt; Oper. Comerciales Internacionales"/>
    <s v="1002"/>
    <n v="37.5"/>
    <s v="35-44"/>
    <n v="2.7"/>
    <s v="1-3 años"/>
    <n v="0.1"/>
    <s v="Indefinido"/>
    <n v="41"/>
    <n v="2300000"/>
    <b v="0"/>
    <s v="Ricardo Gregorio Israel Abramovich"/>
    <s v="Intermedio"/>
    <n v="4794"/>
    <m/>
    <s v="7.148.523-4"/>
    <n v="9"/>
    <n v="1752778"/>
    <n v="1200000"/>
    <n v="15775000"/>
    <n v="775246"/>
    <s v="Muy Alto"/>
    <n v="0.442"/>
    <s v="Poco Equitativa"/>
    <n v="0"/>
    <n v="0"/>
    <n v="2300000"/>
    <s v="[List]"/>
  </r>
  <r>
    <n v="7557"/>
    <n v="7538"/>
    <s v="17.051.576-5"/>
    <s v="Manuel Alejandro Villegas Montoya"/>
    <s v="M"/>
    <x v="44"/>
    <n v="415"/>
    <s v="Oper. Comerciales Internacionales"/>
    <s v="CARLOS CRAMER PRODUCTOS AROMÁTICOS S.A. C.I."/>
    <s v="Operaciones"/>
    <s v="Jefatura"/>
    <s v="Operativa"/>
    <s v="CARLOS CRAMER PRODUCTOS AROMÁTICOS S.A. C.I. &gt; Operaciones &gt; Oper. Comerciales Internacionales"/>
    <s v="1002"/>
    <n v="36.4"/>
    <s v="35-44"/>
    <n v="1.2"/>
    <s v="1-3 años"/>
    <n v="0.1"/>
    <s v="Indefinido"/>
    <n v="41"/>
    <n v="2500000"/>
    <b v="0"/>
    <s v="Ricardo Gregorio Israel Abramovich"/>
    <s v="Junior"/>
    <n v="4794"/>
    <m/>
    <s v="7.148.523-4"/>
    <n v="9"/>
    <n v="1752778"/>
    <n v="1200000"/>
    <n v="15775000"/>
    <n v="775246"/>
    <s v="Muy Alto"/>
    <n v="0.442"/>
    <s v="Poco Equitativa"/>
    <n v="0"/>
    <n v="0"/>
    <n v="2500000"/>
    <s v="[List]"/>
  </r>
  <r>
    <n v="4366"/>
    <n v="4366"/>
    <s v="16.076.462-7"/>
    <s v="Catherin Andrea Beltrand Diaz"/>
    <s v="F"/>
    <x v="81"/>
    <n v="415"/>
    <s v="Oper. Comerciales Internacionales"/>
    <s v="CARLOS CRAMER PRODUCTOS AROMÁTICOS S.A. C.I."/>
    <s v="Operaciones"/>
    <s v="Jefatura"/>
    <s v="Operativa"/>
    <s v="CARLOS CRAMER PRODUCTOS AROMÁTICOS S.A. C.I. &gt; Operaciones &gt; Oper. Comerciales Internacionales"/>
    <s v="1002"/>
    <n v="39.200000000000003"/>
    <s v="35-44"/>
    <n v="5.5"/>
    <s v="5-10 años"/>
    <n v="0.3"/>
    <s v="Indefinido"/>
    <n v="41"/>
    <n v="1200000"/>
    <b v="0"/>
    <s v="Karen Nicole Barrera Castillo"/>
    <s v="Senior"/>
    <n v="4444"/>
    <m/>
    <s v="17.325.081-9"/>
    <n v="9"/>
    <n v="1752778"/>
    <n v="1200000"/>
    <n v="15775000"/>
    <n v="775246"/>
    <s v="Muy Bajo"/>
    <n v="0.442"/>
    <s v="Poco Equitativa"/>
    <n v="15"/>
    <n v="180000"/>
    <n v="1380000"/>
    <s v="[List]"/>
  </r>
  <r>
    <n v="4944"/>
    <n v="4925"/>
    <s v="13.270.127-k"/>
    <s v="Simón Brull Anento"/>
    <s v="M"/>
    <x v="81"/>
    <n v="415"/>
    <s v="Oper. Comerciales Internacionales"/>
    <s v="CARLOS CRAMER PRODUCTOS AROMÁTICOS S.A. C.I."/>
    <s v="Operaciones"/>
    <s v="Jefatura"/>
    <s v="Operativa"/>
    <s v="CARLOS CRAMER PRODUCTOS AROMÁTICOS S.A. C.I. &gt; Operaciones &gt; Oper. Comerciales Internacionales"/>
    <s v="1002"/>
    <n v="48.5"/>
    <s v="45-54"/>
    <n v="2.6"/>
    <s v="1-3 años"/>
    <n v="0.3"/>
    <s v="Indefinido"/>
    <n v="41"/>
    <n v="1200000"/>
    <b v="0"/>
    <s v="Karen Nicole Barrera Castillo"/>
    <s v="Intermedio"/>
    <n v="4444"/>
    <m/>
    <s v="17.325.081-9"/>
    <n v="9"/>
    <n v="1752778"/>
    <n v="1200000"/>
    <n v="15775000"/>
    <n v="775246"/>
    <s v="Muy Bajo"/>
    <n v="0.442"/>
    <s v="Poco Equitativa"/>
    <n v="15"/>
    <n v="180000"/>
    <n v="1380000"/>
    <s v="[List]"/>
  </r>
  <r>
    <n v="4443"/>
    <n v="4443"/>
    <s v="17.314.895-k"/>
    <s v="Albano Alexis Gutierrez Aguilera"/>
    <s v="M"/>
    <x v="81"/>
    <n v="415"/>
    <s v="Oper. Comerciales Internacionales"/>
    <s v="CARLOS CRAMER PRODUCTOS AROMÁTICOS S.A. C.I."/>
    <s v="Operaciones"/>
    <s v="Jefatura"/>
    <s v="Operativa"/>
    <s v="CARLOS CRAMER PRODUCTOS AROMÁTICOS S.A. C.I. &gt; Operaciones &gt; Oper. Comerciales Internacionales"/>
    <s v="1002"/>
    <n v="35.4"/>
    <s v="35-44"/>
    <n v="4.3"/>
    <s v="3-5 años"/>
    <n v="0.3"/>
    <s v="Indefinido"/>
    <n v="41"/>
    <n v="1200000"/>
    <b v="0"/>
    <s v="Karen Nicole Barrera Castillo"/>
    <s v="Intermedio"/>
    <n v="4444"/>
    <m/>
    <s v="17.325.081-9"/>
    <n v="9"/>
    <n v="1752778"/>
    <n v="1200000"/>
    <n v="15775000"/>
    <n v="775246"/>
    <s v="Muy Bajo"/>
    <n v="0.442"/>
    <s v="Poco Equitativa"/>
    <n v="15"/>
    <n v="180000"/>
    <n v="1380000"/>
    <s v="[List]"/>
  </r>
  <r>
    <n v="9505"/>
    <n v="9486"/>
    <s v="16.790.665-6"/>
    <s v="Marian Nataly Morel Poly"/>
    <s v="F"/>
    <x v="81"/>
    <n v="415"/>
    <s v="Oper. Comerciales Internacionales"/>
    <s v="CARLOS CRAMER PRODUCTOS AROMÁTICOS S.A. C.I."/>
    <s v="Operaciones"/>
    <s v="Jefatura"/>
    <s v="Operativa"/>
    <s v="CARLOS CRAMER PRODUCTOS AROMÁTICOS S.A. C.I. &gt; Operaciones &gt; Oper. Comerciales Internacionales"/>
    <s v="1002"/>
    <n v="36.9"/>
    <s v="35-44"/>
    <n v="0.4"/>
    <s v="Menos de 1 año"/>
    <n v="0.2"/>
    <s v="Indefinido"/>
    <n v="41"/>
    <n v="1100000"/>
    <b v="0"/>
    <s v="Karen Nicole Barrera Castillo"/>
    <s v="Junior"/>
    <n v="4444"/>
    <m/>
    <s v="17.325.081-9"/>
    <n v="9"/>
    <n v="1752778"/>
    <n v="1200000"/>
    <n v="15775000"/>
    <n v="775246"/>
    <s v="Muy Bajo"/>
    <n v="0.442"/>
    <s v="Poco Equitativa"/>
    <n v="15"/>
    <n v="165000"/>
    <n v="1265000"/>
    <s v="[List]"/>
  </r>
  <r>
    <n v="4238"/>
    <n v="4238"/>
    <s v="12.592.360-7"/>
    <s v="Juan Jose Barril Villarroel"/>
    <s v="M"/>
    <x v="82"/>
    <n v="462"/>
    <s v="Control Y Gestión De Producción"/>
    <s v="CARLOS CRAMER PRODUCTOS AROMÁTICOS S.A. C.I."/>
    <s v="Operaciones"/>
    <s v="Jefatura"/>
    <s v="Operativa"/>
    <s v="CARLOS CRAMER PRODUCTOS AROMÁTICOS S.A. C.I. &gt; Operaciones &gt; Control Y Gestión De Producción"/>
    <s v="6104"/>
    <n v="51.6"/>
    <s v="45-54"/>
    <n v="16"/>
    <s v="Más de 10 años"/>
    <n v="0.3"/>
    <s v="Indefinido"/>
    <n v="41"/>
    <n v="1900000"/>
    <b v="1"/>
    <s v="Benito Patricio Naranjo Diaz"/>
    <s v="Jefatura"/>
    <n v="4342"/>
    <m/>
    <s v="15.635.003-6"/>
    <n v="5"/>
    <n v="3139560"/>
    <n v="1900000"/>
    <n v="15697800"/>
    <n v="2606727"/>
    <s v="Muy Bajo"/>
    <n v="0.83"/>
    <s v="Inequitativa"/>
    <n v="15"/>
    <n v="285000"/>
    <n v="2185000"/>
    <s v="[List]"/>
  </r>
  <r>
    <n v="10428"/>
    <n v="10409"/>
    <s v="14.092.153-k"/>
    <s v="Rodrigo Alejandro Vivanco Orellana"/>
    <s v="M"/>
    <x v="83"/>
    <n v="460"/>
    <s v="Mantención"/>
    <s v="CARLOS CRAMER PRODUCTOS AROMÁTICOS S.A. C.I."/>
    <s v="Operaciones"/>
    <s v="Jefatura"/>
    <s v="Operativa"/>
    <s v="CARLOS CRAMER PRODUCTOS AROMÁTICOS S.A. C.I. &gt; Operaciones &gt; Mantención"/>
    <s v="6102"/>
    <n v="44.1"/>
    <s v="35-44"/>
    <n v="0.2"/>
    <s v="Menos de 1 año"/>
    <n v="0.1"/>
    <s v="Fijo"/>
    <n v="41"/>
    <n v="1372000"/>
    <b v="1"/>
    <s v="Benito Patricio Naranjo Diaz"/>
    <s v="Jefatura"/>
    <n v="4342"/>
    <m/>
    <s v="15.635.003-6"/>
    <n v="13"/>
    <n v="1199702"/>
    <n v="1150000"/>
    <n v="15596124"/>
    <n v="204535"/>
    <s v="Alto"/>
    <n v="0.17"/>
    <s v="Equitativa"/>
    <n v="3"/>
    <n v="41160"/>
    <n v="1413160"/>
    <s v="[List]"/>
  </r>
  <r>
    <n v="4242"/>
    <n v="4242"/>
    <s v="12.641.819-1"/>
    <s v="Paulo Emilio Lizana Yañez"/>
    <s v="M"/>
    <x v="84"/>
    <n v="460"/>
    <s v="Mantención"/>
    <s v="CARLOS CRAMER PRODUCTOS AROMÁTICOS S.A. C.I."/>
    <s v="Operaciones"/>
    <s v="Jefatura"/>
    <s v="Operativa"/>
    <s v="CARLOS CRAMER PRODUCTOS AROMÁTICOS S.A. C.I. &gt; Operaciones &gt; Mantención"/>
    <s v="6102"/>
    <n v="50.8"/>
    <s v="45-54"/>
    <n v="11.2"/>
    <s v="Más de 10 años"/>
    <n v="0.2"/>
    <s v="Indefinido"/>
    <n v="41"/>
    <n v="1000000"/>
    <b v="0"/>
    <s v="Juan Jose Barril Villarroel"/>
    <s v="Senior"/>
    <n v="4238"/>
    <m/>
    <s v="12.592.360-7"/>
    <n v="13"/>
    <n v="1199702"/>
    <n v="1150000"/>
    <n v="15596124"/>
    <n v="204535"/>
    <s v="Bajo"/>
    <n v="0.17"/>
    <s v="Equitativa"/>
    <n v="10"/>
    <n v="100000"/>
    <n v="1100000"/>
    <s v="[List]"/>
  </r>
  <r>
    <n v="9372"/>
    <n v="9353"/>
    <s v="21.919.428-5"/>
    <s v="Allyson Antonia Barrios Calvio"/>
    <s v="F"/>
    <x v="2"/>
    <n v="422"/>
    <s v="Desarrollo Sabores Bebidas"/>
    <s v="CARLOS CRAMER PRODUCTOS AROMÁTICOS S.A. C.I."/>
    <s v="Sabores"/>
    <s v="Jefatura"/>
    <s v="Operativa"/>
    <s v="CARLOS CRAMER PRODUCTOS AROMÁTICOS S.A. C.I. &gt; Sabores &gt; Desarrollo Sabores Bebidas"/>
    <s v="2003"/>
    <n v="19.899999999999999"/>
    <s v="18-24"/>
    <n v="0.5"/>
    <s v="Menos de 1 año"/>
    <n v="0.1"/>
    <s v="Indefinido"/>
    <n v="41"/>
    <n v="655000"/>
    <b v="0"/>
    <s v="Alejandra Carolina Salas Barragan"/>
    <s v="Junior"/>
    <n v="4610"/>
    <m/>
    <s v="26.258.345-7"/>
    <n v="9"/>
    <n v="1647778"/>
    <n v="750000"/>
    <n v="14830000"/>
    <n v="1799823"/>
    <s v="Muy Bajo"/>
    <n v="1.0920000000000001"/>
    <s v="Inequitativa"/>
    <n v="15"/>
    <n v="98250"/>
    <n v="753250"/>
    <s v="[List]"/>
  </r>
  <r>
    <n v="4861"/>
    <n v="4842"/>
    <s v="20.580.807-8"/>
    <s v="Juan Manuel González Soto"/>
    <s v="M"/>
    <x v="2"/>
    <n v="422"/>
    <s v="Desarrollo Sabores Bebidas"/>
    <s v="CARLOS CRAMER PRODUCTOS AROMÁTICOS S.A. C.I."/>
    <s v="Sabores"/>
    <s v="Jefatura"/>
    <s v="Operativa"/>
    <s v="CARLOS CRAMER PRODUCTOS AROMÁTICOS S.A. C.I. &gt; Sabores &gt; Desarrollo Sabores Bebidas"/>
    <s v="2003"/>
    <n v="24.3"/>
    <s v="18-24"/>
    <n v="3.1"/>
    <s v="3-5 años"/>
    <n v="0.1"/>
    <s v="Indefinido"/>
    <n v="41"/>
    <n v="720000"/>
    <b v="0"/>
    <s v="Alejandra Carolina Salas Barragan"/>
    <s v="Intermedio"/>
    <n v="4610"/>
    <m/>
    <s v="26.258.345-7"/>
    <n v="9"/>
    <n v="1647778"/>
    <n v="750000"/>
    <n v="14830000"/>
    <n v="1799823"/>
    <s v="Muy Bajo"/>
    <n v="1.0920000000000001"/>
    <s v="Inequitativa"/>
    <n v="15"/>
    <n v="108000"/>
    <n v="828000"/>
    <s v="[List]"/>
  </r>
  <r>
    <n v="4858"/>
    <n v="4839"/>
    <s v="19.648.672-0"/>
    <s v="Fernanda Jazmín Rojas Uribe"/>
    <s v="F"/>
    <x v="2"/>
    <n v="422"/>
    <s v="Desarrollo Sabores Bebidas"/>
    <s v="CARLOS CRAMER PRODUCTOS AROMÁTICOS S.A. C.I."/>
    <s v="Sabores"/>
    <s v="Jefatura"/>
    <s v="Operativa"/>
    <s v="CARLOS CRAMER PRODUCTOS AROMÁTICOS S.A. C.I. &gt; Sabores &gt; Desarrollo Sabores Bebidas"/>
    <s v="2003"/>
    <n v="28.2"/>
    <s v="25-34"/>
    <n v="3.2"/>
    <s v="3-5 años"/>
    <n v="0.1"/>
    <s v="Indefinido"/>
    <n v="41"/>
    <n v="750000"/>
    <b v="0"/>
    <s v="Alejandra Carolina Salas Barragan"/>
    <s v="Intermedio"/>
    <n v="4610"/>
    <m/>
    <s v="26.258.345-7"/>
    <n v="9"/>
    <n v="1647778"/>
    <n v="750000"/>
    <n v="14830000"/>
    <n v="1799823"/>
    <s v="Muy Bajo"/>
    <n v="1.0920000000000001"/>
    <s v="Inequitativa"/>
    <n v="15"/>
    <n v="112500"/>
    <n v="862500"/>
    <s v="[List]"/>
  </r>
  <r>
    <n v="4245"/>
    <n v="4245"/>
    <s v="12.645.553-4"/>
    <s v="Alvaro Gustavo Baschmann Ibañez"/>
    <s v="M"/>
    <x v="85"/>
    <n v="486"/>
    <s v="Informática"/>
    <s v="CARLOS CRAMER PRODUCTOS AROMÁTICOS S.A. C.I."/>
    <s v="Administración"/>
    <s v="Jefatura"/>
    <s v="Operativa"/>
    <s v="CARLOS CRAMER PRODUCTOS AROMÁTICOS S.A. C.I. &gt; Administración &gt; Informática"/>
    <s v="7101"/>
    <n v="51.2"/>
    <s v="45-54"/>
    <n v="13.3"/>
    <s v="Más de 10 años"/>
    <n v="0.3"/>
    <s v="Indefinido"/>
    <n v="41"/>
    <n v="2305000"/>
    <b v="0"/>
    <s v="Elio Donovan Zerpa Gonzalez"/>
    <s v="Senior"/>
    <n v="4624"/>
    <m/>
    <s v="26.665.308-5"/>
    <n v="15"/>
    <n v="2671120"/>
    <n v="2600000"/>
    <n v="40066800"/>
    <n v="1489345"/>
    <s v="Bajo"/>
    <n v="0.55800000000000005"/>
    <s v="Inequitativa"/>
    <n v="10"/>
    <n v="230500"/>
    <n v="2535500"/>
    <s v="[List]"/>
  </r>
  <r>
    <n v="4877"/>
    <n v="4858"/>
    <s v="26.724.631-9"/>
    <s v="José Victoriano Hevia Parra"/>
    <s v="M"/>
    <x v="86"/>
    <n v="486"/>
    <s v="Informática"/>
    <s v="CARLOS CRAMER PRODUCTOS AROMÁTICOS S.A. C.I."/>
    <s v="Administración"/>
    <s v="Jefatura"/>
    <s v="Operativa"/>
    <s v="CARLOS CRAMER PRODUCTOS AROMÁTICOS S.A. C.I. &gt; Administración &gt; Informática"/>
    <s v="7101"/>
    <n v="35.299999999999997"/>
    <s v="35-44"/>
    <n v="3"/>
    <s v="3-5 años"/>
    <n v="0.3"/>
    <s v="Indefinido"/>
    <n v="41"/>
    <n v="1127000"/>
    <b v="0"/>
    <s v="Elio Donovan Zerpa Gonzalez"/>
    <s v="Intermedio"/>
    <n v="4624"/>
    <m/>
    <s v="26.665.308-5"/>
    <n v="15"/>
    <n v="2671120"/>
    <n v="2600000"/>
    <n v="40066800"/>
    <n v="1489345"/>
    <s v="Muy Bajo"/>
    <n v="0.55800000000000005"/>
    <s v="Inequitativa"/>
    <n v="15"/>
    <n v="169050"/>
    <n v="1296050"/>
    <s v="[List]"/>
  </r>
  <r>
    <n v="10465"/>
    <n v="10446"/>
    <s v="19.802.060-5"/>
    <s v="Bryan William Sotomayor Muñoz"/>
    <s v="M"/>
    <x v="86"/>
    <n v="486"/>
    <s v="Informática"/>
    <s v="CARLOS CRAMER PRODUCTOS AROMÁTICOS S.A. C.I."/>
    <s v="Administración"/>
    <s v="Jefatura"/>
    <s v="Operativa"/>
    <s v="CARLOS CRAMER PRODUCTOS AROMÁTICOS S.A. C.I. &gt; Administración &gt; Informática"/>
    <s v="7101"/>
    <n v="27.6"/>
    <s v="25-34"/>
    <n v="0.2"/>
    <s v="Menos de 1 año"/>
    <n v="0.1"/>
    <s v="Fijo"/>
    <n v="41"/>
    <n v="848000"/>
    <b v="0"/>
    <s v="Elio Donovan Zerpa Gonzalez"/>
    <s v="Junior"/>
    <n v="4624"/>
    <m/>
    <s v="26.665.308-5"/>
    <n v="15"/>
    <n v="2671120"/>
    <n v="2600000"/>
    <n v="40066800"/>
    <n v="1489345"/>
    <s v="Muy Bajo"/>
    <n v="0.55800000000000005"/>
    <s v="Inequitativa"/>
    <n v="15"/>
    <n v="127200"/>
    <n v="975200"/>
    <s v="[List]"/>
  </r>
  <r>
    <n v="4429"/>
    <n v="4429"/>
    <s v="17.070.172-0"/>
    <s v="Natalia Andrea Bastias Fernandez"/>
    <s v="F"/>
    <x v="28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36.9"/>
    <s v="35-44"/>
    <n v="9.6999999999999993"/>
    <s v="5-10 años"/>
    <n v="0.3"/>
    <s v="Indefinido"/>
    <n v="41"/>
    <n v="1260000"/>
    <b v="0"/>
    <s v="Loreto Andrea Sepulveda Perez"/>
    <s v="Senior"/>
    <n v="4380"/>
    <m/>
    <s v="16.286.890-k"/>
    <n v="22"/>
    <n v="1708273"/>
    <n v="1230000"/>
    <n v="37582000"/>
    <n v="1153616"/>
    <s v="Muy Bajo"/>
    <n v="0.67500000000000004"/>
    <s v="Inequitativa"/>
    <n v="15"/>
    <n v="189000"/>
    <n v="1449000"/>
    <s v="[List]"/>
  </r>
  <r>
    <n v="4771"/>
    <n v="4743"/>
    <s v="18.952.938-4"/>
    <s v="Paula Fernanda Bohn Roa"/>
    <s v="F"/>
    <x v="28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30.8"/>
    <s v="25-34"/>
    <n v="3.7"/>
    <s v="3-5 años"/>
    <n v="0.3"/>
    <s v="Indefinido"/>
    <n v="41"/>
    <n v="1500000"/>
    <b v="0"/>
    <s v="Loreto Andrea Sepulveda Perez"/>
    <s v="Intermedio"/>
    <n v="4380"/>
    <m/>
    <s v="16.286.890-k"/>
    <n v="22"/>
    <n v="1708273"/>
    <n v="1230000"/>
    <n v="37582000"/>
    <n v="1153616"/>
    <s v="Bajo"/>
    <n v="0.67500000000000004"/>
    <s v="Inequitativa"/>
    <n v="10"/>
    <n v="150000"/>
    <n v="1650000"/>
    <s v="[List]"/>
  </r>
  <r>
    <n v="5351"/>
    <n v="5332"/>
    <s v="19.311.074-6"/>
    <s v="Natalia Andrea Espinoza Alvarez"/>
    <s v="F"/>
    <x v="28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28.9"/>
    <s v="25-34"/>
    <n v="2.2999999999999998"/>
    <s v="1-3 años"/>
    <n v="0.3"/>
    <s v="Indefinido"/>
    <n v="41"/>
    <n v="1200000"/>
    <b v="0"/>
    <s v="Loreto Andrea Sepulveda Perez"/>
    <s v="Intermedio"/>
    <n v="4380"/>
    <m/>
    <s v="16.286.890-k"/>
    <n v="22"/>
    <n v="1708273"/>
    <n v="1230000"/>
    <n v="37582000"/>
    <n v="1153616"/>
    <s v="Muy Bajo"/>
    <n v="0.67500000000000004"/>
    <s v="Inequitativa"/>
    <n v="15"/>
    <n v="180000"/>
    <n v="1380000"/>
    <s v="[List]"/>
  </r>
  <r>
    <n v="11253"/>
    <n v="11201"/>
    <s v="20.039.496-8"/>
    <s v="Camilo Ignacio Pérez Rodríguez"/>
    <s v="M"/>
    <x v="28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26.4"/>
    <s v="25-34"/>
    <n v="0"/>
    <s v="Menos de 1 año"/>
    <n v="0"/>
    <s v="Fijo"/>
    <n v="41"/>
    <n v="922000"/>
    <b v="0"/>
    <s v="Loreto Andrea Sepulveda Perez"/>
    <s v="Junior"/>
    <n v="4380"/>
    <m/>
    <s v="16.286.890-k"/>
    <n v="22"/>
    <n v="1708273"/>
    <n v="1230000"/>
    <n v="37582000"/>
    <n v="1153616"/>
    <s v="Muy Bajo"/>
    <n v="0.67500000000000004"/>
    <s v="Inequitativa"/>
    <n v="15"/>
    <n v="138300"/>
    <n v="1060300"/>
    <s v="[List]"/>
  </r>
  <r>
    <n v="4197"/>
    <n v="4197"/>
    <s v="10.885.857-5"/>
    <s v="Manuel Segundo Bazan Lara"/>
    <s v="M"/>
    <x v="87"/>
    <n v="479"/>
    <s v="Crédito Y Cobranza"/>
    <s v="CARLOS CRAMER PRODUCTOS AROMÁTICOS S.A. C.I."/>
    <s v="Administración"/>
    <s v="Jefatura"/>
    <s v="Operativa"/>
    <s v="CARLOS CRAMER PRODUCTOS AROMÁTICOS S.A. C.I. &gt; Administración &gt; Crédito Y Cobranza"/>
    <s v="7001"/>
    <n v="58.8"/>
    <s v="55-64"/>
    <n v="15.9"/>
    <s v="Más de 10 años"/>
    <n v="0.3"/>
    <s v="Indefinido"/>
    <n v="41"/>
    <n v="3700000"/>
    <b v="1"/>
    <s v="Claudio Schmauk Cespedes"/>
    <s v="Jefatura"/>
    <n v="4796"/>
    <m/>
    <s v="11.843.532-k"/>
    <n v="5"/>
    <n v="1705400"/>
    <n v="1250000"/>
    <n v="8527000"/>
    <n v="1127502"/>
    <s v="Muy Alto"/>
    <n v="0.66100000000000003"/>
    <s v="Inequitativa"/>
    <n v="0"/>
    <n v="0"/>
    <n v="3700000"/>
    <s v="[List]"/>
  </r>
  <r>
    <n v="4328"/>
    <n v="4328"/>
    <s v="15.377.760-8"/>
    <s v="Fernando Enrique Escala Granzow"/>
    <s v="M"/>
    <x v="88"/>
    <n v="472"/>
    <s v="Compras Internacionales"/>
    <s v="CARLOS CRAMER PRODUCTOS AROMÁTICOS S.A. C.I."/>
    <s v="Administración"/>
    <s v="Jefatura"/>
    <s v="Operativa"/>
    <s v="CARLOS CRAMER PRODUCTOS AROMÁTICOS S.A. C.I. &gt; Administración &gt; Compras Internacionales"/>
    <s v="6201"/>
    <n v="43.4"/>
    <s v="35-44"/>
    <n v="15"/>
    <s v="Más de 10 años"/>
    <n v="0.3"/>
    <s v="Indefinido"/>
    <n v="41"/>
    <n v="6000000"/>
    <b v="1"/>
    <s v="Claudio Schmauk Cespedes"/>
    <s v="Jefatura"/>
    <n v="4796"/>
    <m/>
    <s v="11.843.532-k"/>
    <n v="11"/>
    <n v="2108091"/>
    <n v="1653000"/>
    <n v="23189000"/>
    <n v="1400726"/>
    <s v="Muy Alto"/>
    <n v="0.66400000000000003"/>
    <s v="Inequitativa"/>
    <n v="0"/>
    <n v="0"/>
    <n v="6000000"/>
    <s v="[List]"/>
  </r>
  <r>
    <n v="4193"/>
    <n v="4193"/>
    <s v="10.601.144-3"/>
    <s v="Deborah Carolina Moses Castro"/>
    <s v="F"/>
    <x v="89"/>
    <n v="482"/>
    <s v="Control De Gestión"/>
    <s v="CARLOS CRAMER PRODUCTOS AROMÁTICOS S.A. C.I."/>
    <s v="Administración"/>
    <s v="Jefatura"/>
    <s v="Operativa"/>
    <s v="CARLOS CRAMER PRODUCTOS AROMÁTICOS S.A. C.I. &gt; Administración &gt; Control De Gestión"/>
    <s v="7004"/>
    <n v="49"/>
    <s v="45-54"/>
    <n v="10.6"/>
    <s v="Más de 10 años"/>
    <n v="0.3"/>
    <s v="Indefinido"/>
    <n v="41"/>
    <n v="6300000"/>
    <b v="1"/>
    <s v="Claudio Schmauk Cespedes"/>
    <s v="Jefatura"/>
    <n v="4796"/>
    <m/>
    <s v="11.843.532-k"/>
    <n v="9"/>
    <n v="2760333"/>
    <n v="2000000"/>
    <n v="24843000"/>
    <n v="1590524"/>
    <s v="Muy Alto"/>
    <n v="0.57599999999999996"/>
    <s v="Inequitativa"/>
    <n v="0"/>
    <n v="0"/>
    <n v="6300000"/>
    <s v="[List]"/>
  </r>
  <r>
    <n v="8253"/>
    <n v="8234"/>
    <s v="17.316.167-0"/>
    <s v="Marcela Tatiana Muñoz Cuevas"/>
    <s v="F"/>
    <x v="90"/>
    <n v="480"/>
    <s v="Contabilidad"/>
    <s v="CARLOS CRAMER PRODUCTOS AROMÁTICOS S.A. C.I."/>
    <s v="Administración"/>
    <s v="Jefatura"/>
    <s v="Operativa"/>
    <s v="CARLOS CRAMER PRODUCTOS AROMÁTICOS S.A. C.I. &gt; Administración &gt; Contabilidad"/>
    <s v="7002"/>
    <n v="35.299999999999997"/>
    <s v="35-44"/>
    <n v="1"/>
    <s v="1-3 años"/>
    <n v="0.3"/>
    <s v="Indefinido"/>
    <n v="41"/>
    <n v="3274000"/>
    <b v="1"/>
    <s v="Claudio Schmauk Cespedes"/>
    <s v="Jefatura"/>
    <n v="4796"/>
    <m/>
    <s v="11.843.532-k"/>
    <n v="8"/>
    <n v="1715000"/>
    <n v="1650000"/>
    <n v="13720000"/>
    <n v="738828"/>
    <s v="Muy Alto"/>
    <n v="0.43099999999999999"/>
    <s v="Poco Equitativa"/>
    <n v="0"/>
    <n v="0"/>
    <n v="3274000"/>
    <s v="[List]"/>
  </r>
  <r>
    <n v="4685"/>
    <n v="4685"/>
    <s v="12.679.200-k"/>
    <s v="Patricio Alex Parra Cifuente"/>
    <s v="M"/>
    <x v="91"/>
    <n v="481"/>
    <s v="Tesorería"/>
    <s v="CARLOS CRAMER PRODUCTOS AROMÁTICOS S.A. C.I."/>
    <s v="Administración"/>
    <s v="Jefatura"/>
    <s v="Operativa"/>
    <s v="CARLOS CRAMER PRODUCTOS AROMÁTICOS S.A. C.I. &gt; Administración &gt; Tesorería"/>
    <s v="7003"/>
    <n v="50.8"/>
    <s v="45-54"/>
    <n v="32.5"/>
    <s v="Más de 10 años"/>
    <n v="0.3"/>
    <s v="Indefinido"/>
    <n v="41"/>
    <n v="3250000"/>
    <b v="1"/>
    <s v="Claudio Schmauk Cespedes"/>
    <s v="Jefatura"/>
    <n v="4796"/>
    <m/>
    <s v="11.843.532-k"/>
    <n v="2"/>
    <n v="2250000"/>
    <n v="2250000"/>
    <n v="4500000"/>
    <n v="1414214"/>
    <s v="Muy Alto"/>
    <n v="0.629"/>
    <s v="Inequitativa"/>
    <n v="0"/>
    <n v="0"/>
    <n v="3250000"/>
    <s v="[List]"/>
  </r>
  <r>
    <n v="7326"/>
    <n v="7307"/>
    <s v="18.957.219-0"/>
    <s v="Josefina Constanza Pavez Blumenfeld"/>
    <s v="F"/>
    <x v="92"/>
    <n v="482"/>
    <s v="Control De Gestión"/>
    <s v="CARLOS CRAMER PRODUCTOS AROMÁTICOS S.A. C.I."/>
    <s v="Administración"/>
    <s v="Jefatura"/>
    <s v="Operativa"/>
    <s v="CARLOS CRAMER PRODUCTOS AROMÁTICOS S.A. C.I. &gt; Administración &gt; Control De Gestión"/>
    <s v="7004"/>
    <n v="30.3"/>
    <s v="25-34"/>
    <n v="1.3"/>
    <s v="1-3 años"/>
    <n v="0.3"/>
    <s v="Indefinido"/>
    <n v="41"/>
    <n v="1900000"/>
    <b v="0"/>
    <s v="Claudio Schmauk Cespedes"/>
    <s v="Junior"/>
    <n v="4796"/>
    <m/>
    <s v="11.843.532-k"/>
    <n v="9"/>
    <n v="2760333"/>
    <n v="2000000"/>
    <n v="24843000"/>
    <n v="1590524"/>
    <s v="Muy Bajo"/>
    <n v="0.57599999999999996"/>
    <s v="Inequitativa"/>
    <n v="15"/>
    <n v="285000"/>
    <n v="2185000"/>
    <s v="[List]"/>
  </r>
  <r>
    <n v="4320"/>
    <n v="4320"/>
    <s v="15.308.722-9"/>
    <s v="Jaime Alfonso Rojas Pavon"/>
    <s v="M"/>
    <x v="93"/>
    <n v="482"/>
    <s v="Control De Gestión"/>
    <s v="CARLOS CRAMER PRODUCTOS AROMÁTICOS S.A. C.I."/>
    <s v="Administración"/>
    <s v="Jefatura"/>
    <s v="Operativa"/>
    <s v="CARLOS CRAMER PRODUCTOS AROMÁTICOS S.A. C.I. &gt; Administración &gt; Control De Gestión"/>
    <s v="7004"/>
    <n v="42.3"/>
    <s v="35-44"/>
    <n v="12.9"/>
    <s v="Más de 10 años"/>
    <n v="0.3"/>
    <s v="Indefinido"/>
    <n v="41"/>
    <n v="3800000"/>
    <b v="1"/>
    <s v="Claudio Schmauk Cespedes"/>
    <s v="Jefatura"/>
    <n v="4796"/>
    <m/>
    <s v="11.843.532-k"/>
    <n v="9"/>
    <n v="2760333"/>
    <n v="2000000"/>
    <n v="24843000"/>
    <n v="1590524"/>
    <s v="Muy Alto"/>
    <n v="0.57599999999999996"/>
    <s v="Inequitativa"/>
    <n v="0"/>
    <n v="0"/>
    <n v="3800000"/>
    <s v="[List]"/>
  </r>
  <r>
    <n v="4364"/>
    <n v="4364"/>
    <s v="16.068.854-8"/>
    <s v="Rosa Lissette Valdebenito Tapia"/>
    <s v="F"/>
    <x v="94"/>
    <n v="482"/>
    <s v="Control De Gestión"/>
    <s v="CARLOS CRAMER PRODUCTOS AROMÁTICOS S.A. C.I."/>
    <s v="Administración"/>
    <s v="Jefatura"/>
    <s v="Operativa"/>
    <s v="CARLOS CRAMER PRODUCTOS AROMÁTICOS S.A. C.I. &gt; Administración &gt; Control De Gestión"/>
    <s v="7004"/>
    <n v="40.299999999999997"/>
    <s v="35-44"/>
    <n v="16.8"/>
    <s v="Más de 10 años"/>
    <n v="0.1"/>
    <s v="Indefinido"/>
    <n v="41"/>
    <n v="3500000"/>
    <b v="0"/>
    <s v="Claudio Schmauk Cespedes"/>
    <s v="Senior"/>
    <n v="4796"/>
    <m/>
    <s v="11.843.532-k"/>
    <n v="9"/>
    <n v="2760333"/>
    <n v="2000000"/>
    <n v="24843000"/>
    <n v="1590524"/>
    <s v="Muy Alto"/>
    <n v="0.57599999999999996"/>
    <s v="Inequitativa"/>
    <n v="3"/>
    <n v="105000"/>
    <n v="3605000"/>
    <s v="[List]"/>
  </r>
  <r>
    <n v="4435"/>
    <n v="4435"/>
    <s v="17.244.298-6"/>
    <s v="Diego Ignacio Beltran Contreras"/>
    <s v="M"/>
    <x v="95"/>
    <n v="460"/>
    <s v="Mantención"/>
    <s v="CARLOS CRAMER PRODUCTOS AROMÁTICOS S.A. C.I."/>
    <s v="Operaciones"/>
    <s v="Jefatura"/>
    <s v="Operativa"/>
    <s v="CARLOS CRAMER PRODUCTOS AROMÁTICOS S.A. C.I. &gt; Operaciones &gt; Mantención"/>
    <s v="6102"/>
    <n v="35.799999999999997"/>
    <s v="35-44"/>
    <n v="12.7"/>
    <s v="Más de 10 años"/>
    <n v="0.2"/>
    <s v="Indefinido"/>
    <n v="41"/>
    <n v="1100000"/>
    <b v="0"/>
    <s v="Rodrigo Alejandro Vivanco Orellana"/>
    <s v="Senior"/>
    <n v="10428"/>
    <m/>
    <s v="14.092.153-k"/>
    <n v="13"/>
    <n v="1199702"/>
    <n v="1150000"/>
    <n v="15596124"/>
    <n v="204535"/>
    <s v="Bajo"/>
    <n v="0.17"/>
    <s v="Equitativa"/>
    <n v="5"/>
    <n v="55000"/>
    <n v="1155000"/>
    <s v="[List]"/>
  </r>
  <r>
    <n v="4714"/>
    <n v="4714"/>
    <s v="18.480.925-7"/>
    <s v="Fabian Esteban Carvajal Ledezma"/>
    <s v="M"/>
    <x v="95"/>
    <n v="460"/>
    <s v="Mantención"/>
    <s v="CARLOS CRAMER PRODUCTOS AROMÁTICOS S.A. C.I."/>
    <s v="Operaciones"/>
    <s v="Jefatura"/>
    <s v="Operativa"/>
    <s v="CARLOS CRAMER PRODUCTOS AROMÁTICOS S.A. C.I. &gt; Operaciones &gt; Mantención"/>
    <s v="6102"/>
    <n v="32.200000000000003"/>
    <s v="25-34"/>
    <n v="6.3"/>
    <s v="5-10 años"/>
    <n v="0.2"/>
    <s v="Indefinido"/>
    <n v="41"/>
    <n v="1100000"/>
    <b v="0"/>
    <s v="Rodrigo Alejandro Vivanco Orellana"/>
    <s v="Senior"/>
    <n v="10428"/>
    <m/>
    <s v="14.092.153-k"/>
    <n v="13"/>
    <n v="1199702"/>
    <n v="1150000"/>
    <n v="15596124"/>
    <n v="204535"/>
    <s v="Bajo"/>
    <n v="0.17"/>
    <s v="Equitativa"/>
    <n v="5"/>
    <n v="55000"/>
    <n v="1155000"/>
    <s v="[List]"/>
  </r>
  <r>
    <n v="4770"/>
    <n v="4742"/>
    <s v="25.822.362-4"/>
    <s v="Felipe Alberto Chica Acevedo"/>
    <s v="M"/>
    <x v="95"/>
    <n v="460"/>
    <s v="Mantención"/>
    <s v="CARLOS CRAMER PRODUCTOS AROMÁTICOS S.A. C.I."/>
    <s v="Operaciones"/>
    <s v="Jefatura"/>
    <s v="Operativa"/>
    <s v="CARLOS CRAMER PRODUCTOS AROMÁTICOS S.A. C.I. &gt; Operaciones &gt; Mantención"/>
    <s v="6102"/>
    <n v="43.4"/>
    <s v="35-44"/>
    <n v="2.9"/>
    <s v="1-3 años"/>
    <n v="0.2"/>
    <s v="Indefinido"/>
    <n v="41"/>
    <n v="1500000"/>
    <b v="0"/>
    <s v="Rodrigo Alejandro Vivanco Orellana"/>
    <s v="Intermedio"/>
    <n v="10428"/>
    <m/>
    <s v="14.092.153-k"/>
    <n v="13"/>
    <n v="1199702"/>
    <n v="1150000"/>
    <n v="15596124"/>
    <n v="204535"/>
    <s v="Muy Alto"/>
    <n v="0.17"/>
    <s v="Equitativa"/>
    <n v="3"/>
    <n v="45000"/>
    <n v="1545000"/>
    <s v="[List]"/>
  </r>
  <r>
    <n v="4404"/>
    <n v="4404"/>
    <s v="16.694.989-0"/>
    <s v="Ivan Angel Conejeros Vallejos"/>
    <s v="M"/>
    <x v="95"/>
    <n v="460"/>
    <s v="Mantención"/>
    <s v="CARLOS CRAMER PRODUCTOS AROMÁTICOS S.A. C.I."/>
    <s v="Operaciones"/>
    <s v="Jefatura"/>
    <s v="Operativa"/>
    <s v="CARLOS CRAMER PRODUCTOS AROMÁTICOS S.A. C.I. &gt; Operaciones &gt; Mantención"/>
    <s v="6102"/>
    <n v="37.799999999999997"/>
    <s v="35-44"/>
    <n v="6.6"/>
    <s v="5-10 años"/>
    <n v="0.2"/>
    <s v="Indefinido"/>
    <n v="41"/>
    <n v="1100000"/>
    <b v="0"/>
    <s v="Rodrigo Alejandro Vivanco Orellana"/>
    <s v="Senior"/>
    <n v="10428"/>
    <m/>
    <s v="14.092.153-k"/>
    <n v="13"/>
    <n v="1199702"/>
    <n v="1150000"/>
    <n v="15596124"/>
    <n v="204535"/>
    <s v="Bajo"/>
    <n v="0.17"/>
    <s v="Equitativa"/>
    <n v="5"/>
    <n v="55000"/>
    <n v="1155000"/>
    <s v="[List]"/>
  </r>
  <r>
    <n v="9108"/>
    <n v="9089"/>
    <s v="16.163.484-0"/>
    <s v="Khristopher Frederic Flores Pacheco"/>
    <s v="M"/>
    <x v="95"/>
    <n v="460"/>
    <s v="Mantención"/>
    <s v="CARLOS CRAMER PRODUCTOS AROMÁTICOS S.A. C.I."/>
    <s v="Operaciones"/>
    <s v="Jefatura"/>
    <s v="Operativa"/>
    <s v="CARLOS CRAMER PRODUCTOS AROMÁTICOS S.A. C.I. &gt; Operaciones &gt; Mantención"/>
    <s v="6102"/>
    <n v="39.6"/>
    <s v="35-44"/>
    <n v="0.7"/>
    <s v="Menos de 1 año"/>
    <n v="0.2"/>
    <s v="Indefinido"/>
    <n v="41"/>
    <n v="1614000"/>
    <b v="0"/>
    <s v="Rodrigo Alejandro Vivanco Orellana"/>
    <s v="Junior"/>
    <n v="10428"/>
    <m/>
    <s v="14.092.153-k"/>
    <n v="13"/>
    <n v="1199702"/>
    <n v="1150000"/>
    <n v="15596124"/>
    <n v="204535"/>
    <s v="Muy Alto"/>
    <n v="0.17"/>
    <s v="Equitativa"/>
    <n v="0"/>
    <n v="0"/>
    <n v="1614000"/>
    <s v="[List]"/>
  </r>
  <r>
    <n v="8844"/>
    <n v="8825"/>
    <s v="18.794.618-2"/>
    <s v="Alfredo Tomás Galán Salgado"/>
    <s v="M"/>
    <x v="95"/>
    <n v="460"/>
    <s v="Mantención"/>
    <s v="CARLOS CRAMER PRODUCTOS AROMÁTICOS S.A. C.I."/>
    <s v="Operaciones"/>
    <s v="Jefatura"/>
    <s v="Operativa"/>
    <s v="CARLOS CRAMER PRODUCTOS AROMÁTICOS S.A. C.I. &gt; Operaciones &gt; Mantención"/>
    <s v="6102"/>
    <n v="31.3"/>
    <s v="25-34"/>
    <n v="0.8"/>
    <s v="Menos de 1 año"/>
    <n v="0.2"/>
    <s v="Indefinido"/>
    <n v="41"/>
    <n v="1260000"/>
    <b v="0"/>
    <s v="Rodrigo Alejandro Vivanco Orellana"/>
    <s v="Junior"/>
    <n v="10428"/>
    <m/>
    <s v="14.092.153-k"/>
    <n v="13"/>
    <n v="1199702"/>
    <n v="1150000"/>
    <n v="15596124"/>
    <n v="204535"/>
    <s v="Alto"/>
    <n v="0.17"/>
    <s v="Equitativa"/>
    <n v="3"/>
    <n v="37800"/>
    <n v="1297800"/>
    <s v="[List]"/>
  </r>
  <r>
    <n v="4302"/>
    <n v="4302"/>
    <s v="13.916.566-7"/>
    <s v="Cesar Henriquez Mejias"/>
    <s v="M"/>
    <x v="95"/>
    <n v="460"/>
    <s v="Mantención"/>
    <s v="CARLOS CRAMER PRODUCTOS AROMÁTICOS S.A. C.I."/>
    <s v="Operaciones"/>
    <s v="Jefatura"/>
    <s v="Operativa"/>
    <s v="CARLOS CRAMER PRODUCTOS AROMÁTICOS S.A. C.I. &gt; Operaciones &gt; Mantención"/>
    <s v="6102"/>
    <n v="45"/>
    <s v="45-54"/>
    <n v="17.8"/>
    <s v="Más de 10 años"/>
    <n v="0.2"/>
    <s v="Indefinido"/>
    <n v="41"/>
    <n v="1300000"/>
    <b v="0"/>
    <s v="Rodrigo Alejandro Vivanco Orellana"/>
    <s v="Senior"/>
    <n v="10428"/>
    <m/>
    <s v="14.092.153-k"/>
    <n v="13"/>
    <n v="1199702"/>
    <n v="1150000"/>
    <n v="15596124"/>
    <n v="204535"/>
    <s v="Alto"/>
    <n v="0.17"/>
    <s v="Equitativa"/>
    <n v="3"/>
    <n v="39000"/>
    <n v="1339000"/>
    <s v="[List]"/>
  </r>
  <r>
    <n v="4845"/>
    <n v="4826"/>
    <s v="18.834.455-0"/>
    <s v="Roberto Andrés Mujica Méndez"/>
    <s v="M"/>
    <x v="95"/>
    <n v="460"/>
    <s v="Mantención"/>
    <s v="CARLOS CRAMER PRODUCTOS AROMÁTICOS S.A. C.I."/>
    <s v="Operaciones"/>
    <s v="Jefatura"/>
    <s v="Operativa"/>
    <s v="CARLOS CRAMER PRODUCTOS AROMÁTICOS S.A. C.I. &gt; Operaciones &gt; Mantención"/>
    <s v="6102"/>
    <n v="31.3"/>
    <s v="25-34"/>
    <n v="3.3"/>
    <s v="3-5 años"/>
    <n v="0.2"/>
    <s v="Indefinido"/>
    <n v="41"/>
    <n v="1200000"/>
    <b v="0"/>
    <s v="Rodrigo Alejandro Vivanco Orellana"/>
    <s v="Intermedio"/>
    <n v="10428"/>
    <m/>
    <s v="14.092.153-k"/>
    <n v="13"/>
    <n v="1199702"/>
    <n v="1150000"/>
    <n v="15596124"/>
    <n v="204535"/>
    <s v="Promedio"/>
    <n v="0.17"/>
    <s v="Equitativa"/>
    <n v="3"/>
    <n v="36000"/>
    <n v="1236000"/>
    <s v="[List]"/>
  </r>
  <r>
    <n v="7426"/>
    <n v="7407"/>
    <s v="17.756.583-0"/>
    <s v="Álvaro Andres Muñoz Palma"/>
    <s v="M"/>
    <x v="95"/>
    <n v="460"/>
    <s v="Mantención"/>
    <s v="CARLOS CRAMER PRODUCTOS AROMÁTICOS S.A. C.I."/>
    <s v="Operaciones"/>
    <s v="Jefatura"/>
    <s v="Operativa"/>
    <s v="CARLOS CRAMER PRODUCTOS AROMÁTICOS S.A. C.I. &gt; Operaciones &gt; Mantención"/>
    <s v="6102"/>
    <n v="34"/>
    <s v="25-34"/>
    <n v="1.3"/>
    <s v="1-3 años"/>
    <n v="0.2"/>
    <s v="Indefinido"/>
    <n v="41"/>
    <n v="950000"/>
    <b v="0"/>
    <s v="Rodrigo Alejandro Vivanco Orellana"/>
    <s v="Junior"/>
    <n v="10428"/>
    <m/>
    <s v="14.092.153-k"/>
    <n v="13"/>
    <n v="1199702"/>
    <n v="1150000"/>
    <n v="15596124"/>
    <n v="204535"/>
    <s v="Muy Bajo"/>
    <n v="0.17"/>
    <s v="Equitativa"/>
    <n v="15"/>
    <n v="142500"/>
    <n v="1092500"/>
    <s v="[List]"/>
  </r>
  <r>
    <n v="10466"/>
    <n v="10447"/>
    <s v="16.072.644-k"/>
    <s v="Gonzalo Andrés Padilla Bastias"/>
    <s v="M"/>
    <x v="95"/>
    <n v="460"/>
    <s v="Mantención"/>
    <s v="CARLOS CRAMER PRODUCTOS AROMÁTICOS S.A. C.I."/>
    <s v="Operaciones"/>
    <s v="Jefatura"/>
    <s v="Operativa"/>
    <s v="CARLOS CRAMER PRODUCTOS AROMÁTICOS S.A. C.I. &gt; Operaciones &gt; Mantención"/>
    <s v="6102"/>
    <n v="40"/>
    <s v="35-44"/>
    <n v="0.2"/>
    <s v="Menos de 1 año"/>
    <n v="0.1"/>
    <s v="Fijo"/>
    <n v="41"/>
    <n v="950124"/>
    <b v="0"/>
    <s v="Rodrigo Alejandro Vivanco Orellana"/>
    <s v="Junior"/>
    <n v="10428"/>
    <m/>
    <s v="14.092.153-k"/>
    <n v="13"/>
    <n v="1199702"/>
    <n v="1150000"/>
    <n v="15596124"/>
    <n v="204535"/>
    <s v="Muy Bajo"/>
    <n v="0.17"/>
    <s v="Equitativa"/>
    <n v="15"/>
    <n v="142519"/>
    <n v="1092643"/>
    <s v="[List]"/>
  </r>
  <r>
    <n v="4281"/>
    <n v="4281"/>
    <s v="13.469.578-1"/>
    <s v="Gonzalo Benavides Villar"/>
    <s v="M"/>
    <x v="96"/>
    <n v="462"/>
    <s v="Control Y Gestión De Producción"/>
    <s v="CARLOS CRAMER PRODUCTOS AROMÁTICOS S.A. C.I."/>
    <s v="Operaciones"/>
    <s v="Jefatura"/>
    <s v="Operativa"/>
    <s v="CARLOS CRAMER PRODUCTOS AROMÁTICOS S.A. C.I. &gt; Operaciones &gt; Control Y Gestión De Producción"/>
    <s v="6104"/>
    <n v="46.8"/>
    <s v="45-54"/>
    <n v="17.8"/>
    <s v="Más de 10 años"/>
    <n v="0.3"/>
    <s v="Indefinido"/>
    <n v="41"/>
    <n v="7500000"/>
    <b v="1"/>
    <s v="Miguel Andres Berndt Briceño"/>
    <s v="Jefatura"/>
    <n v="4789"/>
    <m/>
    <s v="7.811.480-0"/>
    <n v="5"/>
    <n v="3139560"/>
    <n v="1900000"/>
    <n v="15697800"/>
    <n v="2606727"/>
    <s v="Muy Alto"/>
    <n v="0.83"/>
    <s v="Inequitativa"/>
    <n v="0"/>
    <n v="0"/>
    <n v="7500000"/>
    <s v="[List]"/>
  </r>
  <r>
    <n v="4791"/>
    <n v="4773"/>
    <s v="8.957.970-8"/>
    <s v="Ximena Clara Burg Ermann"/>
    <s v="F"/>
    <x v="97"/>
    <n v="511"/>
    <s v="Rol Privado"/>
    <s v="CARLOS CRAMER PRODUCTOS AROMÁTICOS S.A. C.I."/>
    <s v="Administración"/>
    <s v="Gerencia"/>
    <s v="Operativa"/>
    <s v="CARLOS CRAMER PRODUCTOS AROMÁTICOS S.A. C.I. &gt; Administración &gt; Rol Privado"/>
    <s v="7402"/>
    <n v="57.3"/>
    <s v="55-64"/>
    <n v="34.4"/>
    <s v="Más de 10 años"/>
    <n v="0.3"/>
    <s v="Indefinido"/>
    <n v="41"/>
    <n v="7000000"/>
    <b v="0"/>
    <s v="Miguel Andres Berndt Briceño"/>
    <s v="Senior"/>
    <n v="4789"/>
    <m/>
    <s v="7.811.480-0"/>
    <n v="12"/>
    <n v="10141667"/>
    <n v="9800000"/>
    <n v="121700000"/>
    <n v="2753331"/>
    <s v="Muy Bajo"/>
    <n v="0.27100000000000002"/>
    <s v="Moderada"/>
    <n v="15"/>
    <n v="1050000"/>
    <n v="8050000"/>
    <s v="[List]"/>
  </r>
  <r>
    <n v="4792"/>
    <n v="4774"/>
    <s v="11.834.812-5"/>
    <s v="Juan Heriberto Carcamo Catalan"/>
    <s v="M"/>
    <x v="98"/>
    <n v="511"/>
    <s v="Rol Privado"/>
    <s v="CARLOS CRAMER PRODUCTOS AROMÁTICOS S.A. C.I."/>
    <s v="Administración"/>
    <s v="Gerencia"/>
    <s v="Operativa"/>
    <s v="CARLOS CRAMER PRODUCTOS AROMÁTICOS S.A. C.I. &gt; Administración &gt; Rol Privado"/>
    <s v="7402"/>
    <n v="53.8"/>
    <s v="45-54"/>
    <n v="28.8"/>
    <s v="Más de 10 años"/>
    <n v="0.3"/>
    <s v="Indefinido"/>
    <n v="41"/>
    <n v="10200000"/>
    <b v="1"/>
    <s v="Miguel Andres Berndt Briceño"/>
    <s v="Jefatura"/>
    <n v="4789"/>
    <m/>
    <s v="7.811.480-0"/>
    <n v="12"/>
    <n v="10141667"/>
    <n v="9800000"/>
    <n v="121700000"/>
    <n v="2753331"/>
    <s v="Promedio"/>
    <n v="0.27100000000000002"/>
    <s v="Moderada"/>
    <n v="3"/>
    <n v="306000"/>
    <n v="10506000"/>
    <s v="[List]"/>
  </r>
  <r>
    <n v="4776"/>
    <n v="4748"/>
    <s v="8.504.382-k"/>
    <s v="Juan Jesus Elizalde Juanicotena"/>
    <s v="M"/>
    <x v="99"/>
    <n v="511"/>
    <s v="Rol Privado"/>
    <s v="CARLOS CRAMER PRODUCTOS AROMÁTICOS S.A. C.I."/>
    <s v="Administración"/>
    <s v="Gerencia"/>
    <s v="Operativa"/>
    <s v="CARLOS CRAMER PRODUCTOS AROMÁTICOS S.A. C.I. &gt; Administración &gt; Rol Privado"/>
    <s v="7402"/>
    <n v="57.8"/>
    <s v="55-64"/>
    <n v="27.5"/>
    <s v="Más de 10 años"/>
    <n v="0.3"/>
    <s v="Indefinido"/>
    <n v="41"/>
    <n v="9300000"/>
    <b v="1"/>
    <s v="Miguel Andres Berndt Briceño"/>
    <s v="Jefatura"/>
    <n v="4789"/>
    <m/>
    <s v="7.811.480-0"/>
    <n v="12"/>
    <n v="10141667"/>
    <n v="9800000"/>
    <n v="121700000"/>
    <n v="2753331"/>
    <s v="Bajo"/>
    <n v="0.27100000000000002"/>
    <s v="Moderada"/>
    <n v="5"/>
    <n v="465000"/>
    <n v="9765000"/>
    <s v="[List]"/>
  </r>
  <r>
    <n v="4258"/>
    <n v="4258"/>
    <s v="13.020.926-2"/>
    <s v="Axidalia Josefina Fernandez Garrido"/>
    <s v="F"/>
    <x v="100"/>
    <n v="486"/>
    <s v="Informática"/>
    <s v="CARLOS CRAMER PRODUCTOS AROMÁTICOS S.A. C.I."/>
    <s v="Administración"/>
    <s v="Jefatura"/>
    <s v="Operativa"/>
    <s v="CARLOS CRAMER PRODUCTOS AROMÁTICOS S.A. C.I. &gt; Administración &gt; Informática"/>
    <s v="7101"/>
    <n v="48.8"/>
    <s v="45-54"/>
    <n v="10.6"/>
    <s v="Más de 10 años"/>
    <n v="0.3"/>
    <s v="Indefinido"/>
    <n v="41"/>
    <n v="6700000"/>
    <b v="1"/>
    <s v="Miguel Andres Berndt Briceño"/>
    <s v="Jefatura"/>
    <n v="4789"/>
    <m/>
    <s v="7.811.480-0"/>
    <n v="15"/>
    <n v="2671120"/>
    <n v="2600000"/>
    <n v="40066800"/>
    <n v="1489345"/>
    <s v="Muy Alto"/>
    <n v="0.55800000000000005"/>
    <s v="Inequitativa"/>
    <n v="0"/>
    <n v="0"/>
    <n v="6700000"/>
    <s v="[List]"/>
  </r>
  <r>
    <n v="4793"/>
    <n v="4775"/>
    <s v="8.851.361-4"/>
    <s v="Karen Paz Henriquez Escobedo"/>
    <s v="F"/>
    <x v="101"/>
    <n v="511"/>
    <s v="Rol Privado"/>
    <s v="CARLOS CRAMER PRODUCTOS AROMÁTICOS S.A. C.I."/>
    <s v="Administración"/>
    <s v="Gerencia"/>
    <s v="Operativa"/>
    <s v="CARLOS CRAMER PRODUCTOS AROMÁTICOS S.A. C.I. &gt; Administración &gt; Rol Privado"/>
    <s v="7402"/>
    <n v="61.5"/>
    <s v="55-64"/>
    <n v="36.1"/>
    <s v="Más de 10 años"/>
    <n v="0.3"/>
    <s v="Indefinido"/>
    <n v="41"/>
    <n v="8400000"/>
    <b v="1"/>
    <s v="Miguel Andres Berndt Briceño"/>
    <s v="Jefatura"/>
    <n v="4789"/>
    <m/>
    <s v="7.811.480-0"/>
    <n v="12"/>
    <n v="10141667"/>
    <n v="9800000"/>
    <n v="121700000"/>
    <n v="2753331"/>
    <s v="Bajo"/>
    <n v="0.27100000000000002"/>
    <s v="Moderada"/>
    <n v="10"/>
    <n v="840000"/>
    <n v="9240000"/>
    <s v="[List]"/>
  </r>
  <r>
    <n v="4794"/>
    <n v="4776"/>
    <s v="7.148.523-4"/>
    <s v="Ricardo Gregorio Israel Abramovich"/>
    <s v="M"/>
    <x v="102"/>
    <n v="511"/>
    <s v="Rol Privado"/>
    <s v="CARLOS CRAMER PRODUCTOS AROMÁTICOS S.A. C.I."/>
    <s v="Administración"/>
    <s v="Gerencia"/>
    <s v="Operativa"/>
    <s v="CARLOS CRAMER PRODUCTOS AROMÁTICOS S.A. C.I. &gt; Administración &gt; Rol Privado"/>
    <s v="7402"/>
    <n v="63.6"/>
    <s v="55-64"/>
    <n v="9.5"/>
    <s v="5-10 años"/>
    <n v="0.3"/>
    <s v="Indefinido"/>
    <n v="41"/>
    <n v="9800000"/>
    <b v="1"/>
    <s v="Miguel Andres Berndt Briceño"/>
    <s v="Jefatura"/>
    <n v="4789"/>
    <m/>
    <s v="7.811.480-0"/>
    <n v="12"/>
    <n v="10141667"/>
    <n v="9800000"/>
    <n v="121700000"/>
    <n v="2753331"/>
    <s v="Promedio"/>
    <n v="0.27100000000000002"/>
    <s v="Moderada"/>
    <n v="3"/>
    <n v="294000"/>
    <n v="10094000"/>
    <s v="[List]"/>
  </r>
  <r>
    <n v="4290"/>
    <n v="4290"/>
    <s v="13.679.960-6"/>
    <s v="Alejandra Daniela Marambio Vega"/>
    <s v="F"/>
    <x v="103"/>
    <n v="422"/>
    <s v="Desarrollo Sabores Bebidas"/>
    <s v="CARLOS CRAMER PRODUCTOS AROMÁTICOS S.A. C.I."/>
    <s v="Sabores"/>
    <s v="Jefatura"/>
    <s v="Operativa"/>
    <s v="CARLOS CRAMER PRODUCTOS AROMÁTICOS S.A. C.I. &gt; Sabores &gt; Desarrollo Sabores Bebidas"/>
    <s v="2003"/>
    <n v="46.3"/>
    <s v="45-54"/>
    <n v="20.6"/>
    <s v="Más de 10 años"/>
    <n v="0.3"/>
    <s v="Indefinido"/>
    <n v="41"/>
    <n v="6100000"/>
    <b v="1"/>
    <s v="Miguel Andres Berndt Briceño"/>
    <s v="Jefatura"/>
    <n v="4789"/>
    <m/>
    <s v="7.811.480-0"/>
    <n v="9"/>
    <n v="1647778"/>
    <n v="750000"/>
    <n v="14830000"/>
    <n v="1799823"/>
    <s v="Muy Alto"/>
    <n v="1.0920000000000001"/>
    <s v="Inequitativa"/>
    <n v="0"/>
    <n v="0"/>
    <n v="6100000"/>
    <s v="[List]"/>
  </r>
  <r>
    <n v="4801"/>
    <n v="4783"/>
    <s v="8.967.130-2"/>
    <s v="Deborah Lissete Misraji Vaizer"/>
    <s v="F"/>
    <x v="104"/>
    <n v="511"/>
    <s v="Rol Privado"/>
    <s v="CARLOS CRAMER PRODUCTOS AROMÁTICOS S.A. C.I."/>
    <s v="Administración"/>
    <s v="Gerencia"/>
    <s v="Operativa"/>
    <s v="CARLOS CRAMER PRODUCTOS AROMÁTICOS S.A. C.I. &gt; Administración &gt; Rol Privado"/>
    <s v="7402"/>
    <n v="48.1"/>
    <s v="45-54"/>
    <n v="19.399999999999999"/>
    <s v="Más de 10 años"/>
    <n v="0.3"/>
    <s v="Indefinido"/>
    <n v="41"/>
    <n v="8500000"/>
    <b v="1"/>
    <s v="Miguel Andres Berndt Briceño"/>
    <s v="Jefatura"/>
    <n v="4789"/>
    <m/>
    <s v="7.811.480-0"/>
    <n v="12"/>
    <n v="10141667"/>
    <n v="9800000"/>
    <n v="121700000"/>
    <n v="2753331"/>
    <s v="Bajo"/>
    <n v="0.27100000000000002"/>
    <s v="Moderada"/>
    <n v="10"/>
    <n v="850000"/>
    <n v="9350000"/>
    <s v="[List]"/>
  </r>
  <r>
    <n v="4235"/>
    <n v="4235"/>
    <s v="12.474.901-8"/>
    <s v="Marcela Alejandra Nuñez Fernandez"/>
    <s v="F"/>
    <x v="105"/>
    <n v="464"/>
    <s v="Aseguramiento De Calidad"/>
    <s v="CARLOS CRAMER PRODUCTOS AROMÁTICOS S.A. C.I."/>
    <s v="Operaciones"/>
    <s v="Jefatura"/>
    <s v="Operativa"/>
    <s v="CARLOS CRAMER PRODUCTOS AROMÁTICOS S.A. C.I. &gt; Operaciones &gt; Aseguramiento De Calidad"/>
    <s v="6106"/>
    <n v="51.7"/>
    <s v="45-54"/>
    <n v="5.6"/>
    <s v="5-10 años"/>
    <n v="0.3"/>
    <s v="Indefinido"/>
    <n v="41"/>
    <n v="6700000"/>
    <b v="1"/>
    <s v="Miguel Andres Berndt Briceño"/>
    <s v="Jefatura"/>
    <n v="4789"/>
    <m/>
    <s v="7.811.480-0"/>
    <n v="12"/>
    <n v="1660500"/>
    <n v="866000"/>
    <n v="19926000"/>
    <n v="1735109"/>
    <s v="Muy Alto"/>
    <n v="1.0449999999999999"/>
    <s v="Inequitativa"/>
    <n v="0"/>
    <n v="0"/>
    <n v="6700000"/>
    <s v="[List]"/>
  </r>
  <r>
    <n v="4268"/>
    <n v="4268"/>
    <s v="13.190.934-9"/>
    <s v="Romina Fiorella Sanguineti Guaita"/>
    <s v="F"/>
    <x v="106"/>
    <n v="511"/>
    <s v="Rol Privado"/>
    <s v="CARLOS CRAMER PRODUCTOS AROMÁTICOS S.A. C.I."/>
    <s v="Administración"/>
    <s v="Gerencia"/>
    <s v="Operativa"/>
    <s v="CARLOS CRAMER PRODUCTOS AROMÁTICOS S.A. C.I. &gt; Administración &gt; Rol Privado"/>
    <s v="7402"/>
    <n v="48.4"/>
    <s v="45-54"/>
    <n v="21.8"/>
    <s v="Más de 10 años"/>
    <n v="0.3"/>
    <s v="Indefinido"/>
    <n v="41"/>
    <n v="9100000"/>
    <b v="1"/>
    <s v="Miguel Andres Berndt Briceño"/>
    <s v="Jefatura"/>
    <n v="4789"/>
    <m/>
    <s v="7.811.480-0"/>
    <n v="12"/>
    <n v="10141667"/>
    <n v="9800000"/>
    <n v="121700000"/>
    <n v="2753331"/>
    <s v="Bajo"/>
    <n v="0.27100000000000002"/>
    <s v="Moderada"/>
    <n v="10"/>
    <n v="910000"/>
    <n v="10010000"/>
    <s v="[List]"/>
  </r>
  <r>
    <n v="4796"/>
    <n v="4778"/>
    <s v="11.843.532-k"/>
    <s v="Claudio Schmauk Cespedes"/>
    <s v="M"/>
    <x v="107"/>
    <n v="511"/>
    <s v="Rol Privado"/>
    <s v="CARLOS CRAMER PRODUCTOS AROMÁTICOS S.A. C.I."/>
    <s v="Administración"/>
    <s v="Gerencia"/>
    <s v="Operativa"/>
    <s v="CARLOS CRAMER PRODUCTOS AROMÁTICOS S.A. C.I. &gt; Administración &gt; Rol Privado"/>
    <s v="7402"/>
    <n v="54.4"/>
    <s v="45-54"/>
    <n v="4.8"/>
    <s v="3-5 años"/>
    <n v="0.3"/>
    <s v="Indefinido"/>
    <n v="41"/>
    <n v="10000000"/>
    <b v="1"/>
    <s v="Miguel Andres Berndt Briceño"/>
    <s v="Jefatura"/>
    <n v="4789"/>
    <m/>
    <s v="7.811.480-0"/>
    <n v="12"/>
    <n v="10141667"/>
    <n v="9800000"/>
    <n v="121700000"/>
    <n v="2753331"/>
    <s v="Promedio"/>
    <n v="0.27100000000000002"/>
    <s v="Moderada"/>
    <n v="3"/>
    <n v="300000"/>
    <n v="10300000"/>
    <s v="[List]"/>
  </r>
  <r>
    <n v="4797"/>
    <n v="4779"/>
    <s v="10.036.334-8"/>
    <s v="Andrea Schwartz Greve"/>
    <s v="F"/>
    <x v="108"/>
    <n v="511"/>
    <s v="Rol Privado"/>
    <s v="CARLOS CRAMER PRODUCTOS AROMÁTICOS S.A. C.I."/>
    <s v="Administración"/>
    <s v="Gerencia"/>
    <s v="Operativa"/>
    <s v="CARLOS CRAMER PRODUCTOS AROMÁTICOS S.A. C.I. &gt; Administración &gt; Rol Privado"/>
    <s v="7402"/>
    <n v="58.1"/>
    <s v="55-64"/>
    <n v="17.8"/>
    <s v="Más de 10 años"/>
    <n v="0.3"/>
    <s v="Indefinido"/>
    <n v="41"/>
    <n v="10400000"/>
    <b v="1"/>
    <s v="Miguel Andres Berndt Briceño"/>
    <s v="Jefatura"/>
    <n v="4789"/>
    <m/>
    <s v="7.811.480-0"/>
    <n v="12"/>
    <n v="10141667"/>
    <n v="9800000"/>
    <n v="121700000"/>
    <n v="2753331"/>
    <s v="Promedio"/>
    <n v="0.27100000000000002"/>
    <s v="Moderada"/>
    <n v="3"/>
    <n v="312000"/>
    <n v="10712000"/>
    <s v="[List]"/>
  </r>
  <r>
    <n v="4798"/>
    <n v="4780"/>
    <s v="10.172.861-7"/>
    <s v="Michel Patricio Ulloa Bozo"/>
    <s v="M"/>
    <x v="109"/>
    <n v="511"/>
    <s v="Rol Privado"/>
    <s v="CARLOS CRAMER PRODUCTOS AROMÁTICOS S.A. C.I."/>
    <s v="Administración"/>
    <s v="Gerencia"/>
    <s v="Operativa"/>
    <s v="CARLOS CRAMER PRODUCTOS AROMÁTICOS S.A. C.I. &gt; Administración &gt; Rol Privado"/>
    <s v="7402"/>
    <n v="59.8"/>
    <s v="55-64"/>
    <n v="32.4"/>
    <s v="Más de 10 años"/>
    <n v="0.3"/>
    <s v="Indefinido"/>
    <n v="41"/>
    <n v="11000000"/>
    <b v="1"/>
    <s v="Miguel Andres Berndt Briceño"/>
    <s v="Jefatura"/>
    <n v="4789"/>
    <m/>
    <s v="7.811.480-0"/>
    <n v="12"/>
    <n v="10141667"/>
    <n v="9800000"/>
    <n v="121700000"/>
    <n v="2753331"/>
    <s v="Alto"/>
    <n v="0.27100000000000002"/>
    <s v="Moderada"/>
    <n v="3"/>
    <n v="330000"/>
    <n v="11330000"/>
    <s v="[List]"/>
  </r>
  <r>
    <n v="4499"/>
    <n v="4499"/>
    <s v="8.270.763-8"/>
    <s v="Maria Soledad Yaryes Vergara"/>
    <s v="F"/>
    <x v="110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65.400000000000006"/>
    <s v="65+"/>
    <n v="31.4"/>
    <s v="Más de 10 años"/>
    <n v="0.3"/>
    <s v="Indefinido"/>
    <n v="41"/>
    <n v="5850000"/>
    <b v="1"/>
    <s v="Miguel Andres Berndt Briceño"/>
    <s v="Jefatura"/>
    <n v="4789"/>
    <m/>
    <s v="7.811.480-0"/>
    <n v="17"/>
    <n v="1593941"/>
    <n v="945000"/>
    <n v="27097000"/>
    <n v="1495711"/>
    <s v="Muy Alto"/>
    <n v="0.93799999999999994"/>
    <s v="Inequitativa"/>
    <n v="0"/>
    <n v="0"/>
    <n v="5850000"/>
    <s v="[List]"/>
  </r>
  <r>
    <n v="4529"/>
    <n v="4529"/>
    <s v="8.954.496-3"/>
    <s v="Karen Zarate Mesa"/>
    <s v="F"/>
    <x v="111"/>
    <n v="484"/>
    <s v="Administracion Y Finanzas Sabores"/>
    <s v="Sabores Y Fragancias.Cl Comercial Ltda."/>
    <s v="Administración"/>
    <s v="Jefatura"/>
    <s v="Operativa"/>
    <s v="Sabores Y Fragancias.Cl Comercial Ltda. &gt; Administración &gt; Administracion Y Finanzas Sabores"/>
    <s v="7006"/>
    <n v="54"/>
    <s v="45-54"/>
    <n v="6.9"/>
    <s v="5-10 años"/>
    <n v="0.3"/>
    <s v="Indefinido"/>
    <n v="41"/>
    <n v="8600000"/>
    <b v="1"/>
    <s v="Miguel Andres Berndt Briceño"/>
    <s v="Jefatura"/>
    <n v="4789"/>
    <m/>
    <s v="7.811.480-0"/>
    <n v="12"/>
    <n v="1964106"/>
    <n v="836500"/>
    <n v="23569278"/>
    <n v="2494734"/>
    <s v="Muy Alto"/>
    <n v="1.27"/>
    <s v="Inequitativa"/>
    <n v="0"/>
    <n v="0"/>
    <n v="8600000"/>
    <s v="[List]"/>
  </r>
  <r>
    <n v="4915"/>
    <n v="4896"/>
    <s v="13.702.299-0"/>
    <s v="Manuel Ricardo Cortés Zuñiga"/>
    <s v="M"/>
    <x v="112"/>
    <n v="462"/>
    <s v="Control Y Gestión De Producción"/>
    <s v="CARLOS CRAMER PRODUCTOS AROMÁTICOS S.A. C.I."/>
    <s v="Operaciones"/>
    <s v="Jefatura"/>
    <s v="Operativa"/>
    <s v="CARLOS CRAMER PRODUCTOS AROMÁTICOS S.A. C.I. &gt; Operaciones &gt; Control Y Gestión De Producción"/>
    <s v="6104"/>
    <n v="46.6"/>
    <s v="45-54"/>
    <n v="3"/>
    <s v="3-5 años"/>
    <n v="0.3"/>
    <s v="Indefinido"/>
    <n v="41"/>
    <n v="1400000"/>
    <b v="1"/>
    <s v="Gonzalo Benavides Villar"/>
    <s v="Jefatura"/>
    <n v="4281"/>
    <m/>
    <s v="13.469.578-1"/>
    <n v="5"/>
    <n v="3139560"/>
    <n v="1900000"/>
    <n v="15697800"/>
    <n v="2606727"/>
    <s v="Muy Bajo"/>
    <n v="0.83"/>
    <s v="Inequitativa"/>
    <n v="15"/>
    <n v="210000"/>
    <n v="1610000"/>
    <s v="[List]"/>
  </r>
  <r>
    <n v="4342"/>
    <n v="4342"/>
    <s v="15.635.003-6"/>
    <s v="Benito Patricio Naranjo Diaz"/>
    <s v="M"/>
    <x v="113"/>
    <n v="462"/>
    <s v="Control Y Gestión De Producción"/>
    <s v="CARLOS CRAMER PRODUCTOS AROMÁTICOS S.A. C.I."/>
    <s v="Operaciones"/>
    <s v="Jefatura"/>
    <s v="Operativa"/>
    <s v="CARLOS CRAMER PRODUCTOS AROMÁTICOS S.A. C.I. &gt; Operaciones &gt; Control Y Gestión De Producción"/>
    <s v="6104"/>
    <n v="41.6"/>
    <s v="35-44"/>
    <n v="11.1"/>
    <s v="Más de 10 años"/>
    <n v="0.3"/>
    <s v="Indefinido"/>
    <n v="41"/>
    <n v="3600000"/>
    <b v="1"/>
    <s v="Gonzalo Benavides Villar"/>
    <s v="Jefatura"/>
    <n v="4281"/>
    <m/>
    <s v="13.469.578-1"/>
    <n v="5"/>
    <n v="3139560"/>
    <n v="1900000"/>
    <n v="15697800"/>
    <n v="2606727"/>
    <s v="Alto"/>
    <n v="0.83"/>
    <s v="Inequitativa"/>
    <n v="3"/>
    <n v="108000"/>
    <n v="3708000"/>
    <s v="[List]"/>
  </r>
  <r>
    <n v="4859"/>
    <n v="4840"/>
    <s v="12.448.393-k"/>
    <s v="Heylen Valeska Pozo Leiva"/>
    <s v="F"/>
    <x v="114"/>
    <n v="461"/>
    <s v="Prev. De Riesgo Y Medio Ambiente"/>
    <s v="CARLOS CRAMER PRODUCTOS AROMÁTICOS S.A. C.I."/>
    <s v="Operaciones"/>
    <s v="Jefatura"/>
    <s v="Operativa"/>
    <s v="CARLOS CRAMER PRODUCTOS AROMÁTICOS S.A. C.I. &gt; Operaciones &gt; Prev. De Riesgo Y Medio Ambiente"/>
    <s v="6103"/>
    <n v="52.3"/>
    <s v="45-54"/>
    <n v="3.2"/>
    <s v="3-5 años"/>
    <n v="0.3"/>
    <s v="Indefinido"/>
    <n v="41"/>
    <n v="4750000"/>
    <b v="1"/>
    <s v="Gonzalo Benavides Villar"/>
    <s v="Jefatura"/>
    <n v="4281"/>
    <m/>
    <s v="13.469.578-1"/>
    <n v="9"/>
    <n v="1928667"/>
    <n v="1600000"/>
    <n v="17358000"/>
    <n v="1226630"/>
    <s v="Muy Alto"/>
    <n v="0.63600000000000001"/>
    <s v="Inequitativa"/>
    <n v="0"/>
    <n v="0"/>
    <n v="4750000"/>
    <s v="[List]"/>
  </r>
  <r>
    <n v="7986"/>
    <n v="7967"/>
    <s v="12.244.675-1"/>
    <s v="Luis Salvador Sanchez Santibáñez"/>
    <s v="M"/>
    <x v="115"/>
    <n v="462"/>
    <s v="Control Y Gestión De Producción"/>
    <s v="CARLOS CRAMER PRODUCTOS AROMÁTICOS S.A. C.I."/>
    <s v="Operaciones"/>
    <s v="Jefatura"/>
    <s v="Operativa"/>
    <s v="CARLOS CRAMER PRODUCTOS AROMÁTICOS S.A. C.I. &gt; Operaciones &gt; Control Y Gestión De Producción"/>
    <s v="6104"/>
    <n v="54.9"/>
    <s v="45-54"/>
    <n v="1.1000000000000001"/>
    <s v="1-3 años"/>
    <n v="0.2"/>
    <s v="Indefinido"/>
    <n v="41"/>
    <n v="1297800"/>
    <b v="0"/>
    <s v="Gonzalo Benavides Villar"/>
    <s v="Junior"/>
    <n v="4281"/>
    <m/>
    <s v="13.469.578-1"/>
    <n v="5"/>
    <n v="3139560"/>
    <n v="1900000"/>
    <n v="15697800"/>
    <n v="2606727"/>
    <s v="Muy Bajo"/>
    <n v="0.83"/>
    <s v="Inequitativa"/>
    <n v="15"/>
    <n v="194670"/>
    <n v="1492470"/>
    <s v="[List]"/>
  </r>
  <r>
    <n v="8449"/>
    <n v="8430"/>
    <s v="23.610.509-1"/>
    <s v="Ornella Beninati "/>
    <s v="F"/>
    <x v="116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26.9"/>
    <s v="25-34"/>
    <n v="0.8"/>
    <s v="Menos de 1 año"/>
    <n v="0.3"/>
    <s v="Indefinido"/>
    <n v="41"/>
    <n v="1244000"/>
    <b v="0"/>
    <s v="Juan Jesus Elizalde Juanicotena"/>
    <s v="Junior"/>
    <n v="4776"/>
    <m/>
    <s v="8.504.382-k"/>
    <n v="23"/>
    <n v="1033826"/>
    <n v="772000"/>
    <n v="23778000"/>
    <n v="661324"/>
    <s v="Muy Alto"/>
    <n v="0.64"/>
    <s v="Inequitativa"/>
    <n v="3"/>
    <n v="37320"/>
    <n v="1281320"/>
    <s v="[List]"/>
  </r>
  <r>
    <n v="4676"/>
    <n v="4676"/>
    <s v="11.296.179-8"/>
    <s v="Eduardo Javier Benitez Pereira"/>
    <s v="M"/>
    <x v="117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57.5"/>
    <s v="55-64"/>
    <n v="36.1"/>
    <s v="Más de 10 años"/>
    <n v="0.3"/>
    <s v="Indefinido"/>
    <n v="41"/>
    <n v="1680000"/>
    <b v="0"/>
    <s v="Francisca Fernanda Cerda Garcia"/>
    <s v="Senior"/>
    <n v="4243"/>
    <m/>
    <s v="12.642.681-k"/>
    <n v="28"/>
    <n v="2099357"/>
    <n v="1772500"/>
    <n v="58782000"/>
    <n v="1299418"/>
    <s v="Bajo"/>
    <n v="0.61899999999999999"/>
    <s v="Inequitativa"/>
    <n v="10"/>
    <n v="168000"/>
    <n v="1848000"/>
    <s v="[List]"/>
  </r>
  <r>
    <n v="4817"/>
    <n v="4799"/>
    <s v="15.822.983-8"/>
    <s v="Carlos Isaac Torres Gana"/>
    <s v="M"/>
    <x v="0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40.5"/>
    <s v="35-44"/>
    <n v="3.5"/>
    <s v="3-5 años"/>
    <n v="0.1"/>
    <s v="Indefinido"/>
    <n v="41"/>
    <n v="700000"/>
    <b v="0"/>
    <s v="Francisca Fernanda Cerda Garcia"/>
    <s v="Intermedio"/>
    <n v="4243"/>
    <m/>
    <s v="12.642.681-k"/>
    <n v="28"/>
    <n v="2099357"/>
    <n v="1772500"/>
    <n v="58782000"/>
    <n v="1299418"/>
    <s v="Muy Bajo"/>
    <n v="0.61899999999999999"/>
    <s v="Inequitativa"/>
    <n v="15"/>
    <n v="105000"/>
    <n v="805000"/>
    <s v="[List]"/>
  </r>
  <r>
    <n v="4789"/>
    <n v="4771"/>
    <s v="7.811.480-0"/>
    <s v="Miguel Andres Berndt Briceño"/>
    <s v="M"/>
    <x v="118"/>
    <n v="511"/>
    <s v="Rol Privado"/>
    <s v="CARLOS CRAMER PRODUCTOS AROMÁTICOS S.A. C.I."/>
    <s v="Administración"/>
    <s v="Gerencia"/>
    <s v="Operativa"/>
    <s v="CARLOS CRAMER PRODUCTOS AROMÁTICOS S.A. C.I. &gt; Administración &gt; Rol Privado"/>
    <s v="7402"/>
    <n v="54.7"/>
    <s v="45-54"/>
    <n v="29.4"/>
    <s v="Más de 10 años"/>
    <n v="0.3"/>
    <s v="Indefinido"/>
    <n v="41"/>
    <n v="18200000"/>
    <b v="1"/>
    <s v="Miguel Renato Berndt Cramer"/>
    <s v="Jefatura"/>
    <n v="4790"/>
    <m/>
    <s v="4.775.647-2"/>
    <n v="12"/>
    <n v="10141667"/>
    <n v="9800000"/>
    <n v="121700000"/>
    <n v="2753331"/>
    <s v="Muy Alto"/>
    <n v="0.27100000000000002"/>
    <s v="Moderada"/>
    <n v="0"/>
    <n v="0"/>
    <n v="18200000"/>
    <s v="[List]"/>
  </r>
  <r>
    <n v="4790"/>
    <n v="4772"/>
    <s v="4.775.647-2"/>
    <s v="Miguel Renato Berndt Cramer"/>
    <s v="M"/>
    <x v="119"/>
    <n v="511"/>
    <s v="Rol Privado"/>
    <s v="CARLOS CRAMER PRODUCTOS AROMÁTICOS S.A. C.I."/>
    <s v="Administración"/>
    <s v="Gerencia"/>
    <s v="Operativa"/>
    <s v="CARLOS CRAMER PRODUCTOS AROMÁTICOS S.A. C.I. &gt; Administración &gt; Rol Privado"/>
    <s v="7402"/>
    <n v="81.2"/>
    <s v="65+"/>
    <n v="9.1"/>
    <s v="5-10 años"/>
    <n v="0.3"/>
    <s v="Indefinido"/>
    <n v="41"/>
    <n v="9800000"/>
    <b v="1"/>
    <s v="Miguel Renato Berndt Cramer"/>
    <s v="Jefatura"/>
    <n v="4790"/>
    <m/>
    <s v="4.775.647-2"/>
    <n v="12"/>
    <n v="10141667"/>
    <n v="9800000"/>
    <n v="121700000"/>
    <n v="2753331"/>
    <s v="Promedio"/>
    <n v="0.27100000000000002"/>
    <s v="Moderada"/>
    <n v="3"/>
    <n v="294000"/>
    <n v="10094000"/>
    <s v="[List]"/>
  </r>
  <r>
    <n v="9306"/>
    <n v="9287"/>
    <s v="16.976.419-0"/>
    <s v="Nicole Jeanette Bilbao Vergara"/>
    <s v="F"/>
    <x v="120"/>
    <n v="439"/>
    <s v="Marketing Fragancias"/>
    <s v="CARLOS CRAMER PRODUCTOS AROMÁTICOS S.A. C.I."/>
    <s v="Fragancias"/>
    <s v="Jefatura"/>
    <s v="Operativa"/>
    <s v="CARLOS CRAMER PRODUCTOS AROMÁTICOS S.A. C.I. &gt; Fragancias &gt; Marketing Fragancias"/>
    <s v="3004"/>
    <n v="37.1"/>
    <s v="35-44"/>
    <n v="0.5"/>
    <s v="Menos de 1 año"/>
    <n v="0.3"/>
    <s v="Indefinido"/>
    <n v="41"/>
    <n v="853000"/>
    <b v="0"/>
    <s v="Maria Magdalena Fuenzalida Morales"/>
    <s v="Junior"/>
    <n v="4202"/>
    <m/>
    <s v="10.994.473-4"/>
    <n v="5"/>
    <n v="1880600"/>
    <n v="1600000"/>
    <n v="9403000"/>
    <n v="979391"/>
    <s v="Muy Bajo"/>
    <n v="0.52100000000000002"/>
    <s v="Inequitativa"/>
    <n v="15"/>
    <n v="127950"/>
    <n v="980950"/>
    <s v="[List]"/>
  </r>
  <r>
    <n v="4271"/>
    <n v="4271"/>
    <s v="13.240.392-9"/>
    <s v="Carlos Alberto Bravo Sepulveda"/>
    <s v="M"/>
    <x v="121"/>
    <n v="472"/>
    <s v="Compras Internacionales"/>
    <s v="CARLOS CRAMER PRODUCTOS AROMÁTICOS S.A. C.I."/>
    <s v="Administración"/>
    <s v="Jefatura"/>
    <s v="Operativa"/>
    <s v="CARLOS CRAMER PRODUCTOS AROMÁTICOS S.A. C.I. &gt; Administración &gt; Compras Internacionales"/>
    <s v="6201"/>
    <n v="47.6"/>
    <s v="45-54"/>
    <n v="4.0999999999999996"/>
    <s v="3-5 años"/>
    <n v="0.3"/>
    <s v="Indefinido"/>
    <n v="41"/>
    <n v="1053000"/>
    <b v="0"/>
    <s v="Ester Macarena Carrasco Quiroz"/>
    <s v="Intermedio"/>
    <n v="4828"/>
    <m/>
    <s v="14.170.493-1"/>
    <n v="11"/>
    <n v="2108091"/>
    <n v="1653000"/>
    <n v="23189000"/>
    <n v="1400726"/>
    <s v="Muy Bajo"/>
    <n v="0.66400000000000003"/>
    <s v="Inequitativa"/>
    <n v="15"/>
    <n v="157950"/>
    <n v="1210950"/>
    <s v="[List]"/>
  </r>
  <r>
    <n v="4842"/>
    <n v="4823"/>
    <s v="15.462.343-4"/>
    <s v="Marjorie Luz Núñez Vásquez"/>
    <s v="F"/>
    <x v="121"/>
    <n v="472"/>
    <s v="Compras Internacionales"/>
    <s v="CARLOS CRAMER PRODUCTOS AROMÁTICOS S.A. C.I."/>
    <s v="Administración"/>
    <s v="Jefatura"/>
    <s v="Operativa"/>
    <s v="CARLOS CRAMER PRODUCTOS AROMÁTICOS S.A. C.I. &gt; Administración &gt; Compras Internacionales"/>
    <s v="6201"/>
    <n v="42.6"/>
    <s v="35-44"/>
    <n v="3.3"/>
    <s v="3-5 años"/>
    <n v="0.3"/>
    <s v="Indefinido"/>
    <n v="41"/>
    <n v="1230000"/>
    <b v="0"/>
    <s v="Ester Macarena Carrasco Quiroz"/>
    <s v="Intermedio"/>
    <n v="4828"/>
    <m/>
    <s v="14.170.493-1"/>
    <n v="11"/>
    <n v="2108091"/>
    <n v="1653000"/>
    <n v="23189000"/>
    <n v="1400726"/>
    <s v="Muy Bajo"/>
    <n v="0.66400000000000003"/>
    <s v="Inequitativa"/>
    <n v="15"/>
    <n v="184500"/>
    <n v="1414500"/>
    <s v="[List]"/>
  </r>
  <r>
    <n v="4134"/>
    <n v="4134"/>
    <s v="15.743.814-k"/>
    <s v="Humberto Sigisfredo Rios Tranamil"/>
    <s v="M"/>
    <x v="121"/>
    <n v="472"/>
    <s v="Compras Internacionales"/>
    <s v="CARLOS CRAMER PRODUCTOS AROMÁTICOS S.A. C.I."/>
    <s v="Administración"/>
    <s v="Jefatura"/>
    <s v="Operativa"/>
    <s v="CARLOS CRAMER PRODUCTOS AROMÁTICOS S.A. C.I. &gt; Administración &gt; Compras Internacionales"/>
    <s v="6201"/>
    <n v="41.6"/>
    <s v="35-44"/>
    <n v="15.5"/>
    <s v="Más de 10 años"/>
    <n v="0.3"/>
    <s v="Indefinido"/>
    <n v="41"/>
    <n v="1260000"/>
    <b v="0"/>
    <s v="Ester Macarena Carrasco Quiroz"/>
    <s v="Senior"/>
    <n v="4828"/>
    <m/>
    <s v="14.170.493-1"/>
    <n v="11"/>
    <n v="2108091"/>
    <n v="1653000"/>
    <n v="23189000"/>
    <n v="1400726"/>
    <s v="Muy Bajo"/>
    <n v="0.66400000000000003"/>
    <s v="Inequitativa"/>
    <n v="15"/>
    <n v="189000"/>
    <n v="1449000"/>
    <s v="[List]"/>
  </r>
  <r>
    <n v="4278"/>
    <n v="4278"/>
    <s v="13.427.831-5"/>
    <s v="Carolina Caballeria Zavala"/>
    <s v="F"/>
    <x v="122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46.8"/>
    <s v="45-54"/>
    <n v="18.2"/>
    <s v="Más de 10 años"/>
    <n v="0.3"/>
    <s v="Indefinido"/>
    <n v="41"/>
    <n v="3200000"/>
    <b v="1"/>
    <s v="Marcela Alejandra Nuñez Fernandez"/>
    <s v="Jefatura"/>
    <n v="4235"/>
    <m/>
    <s v="12.474.901-8"/>
    <n v="23"/>
    <n v="1033826"/>
    <n v="772000"/>
    <n v="23778000"/>
    <n v="661324"/>
    <s v="Muy Alto"/>
    <n v="0.64"/>
    <s v="Inequitativa"/>
    <n v="0"/>
    <n v="0"/>
    <n v="3200000"/>
    <s v="[List]"/>
  </r>
  <r>
    <n v="4284"/>
    <n v="4284"/>
    <s v="13.546.003-6"/>
    <s v="Jose Enrique San Martin Silva"/>
    <s v="M"/>
    <x v="123"/>
    <n v="464"/>
    <s v="Aseguramiento De Calidad"/>
    <s v="CARLOS CRAMER PRODUCTOS AROMÁTICOS S.A. C.I."/>
    <s v="Operaciones"/>
    <s v="Jefatura"/>
    <s v="Operativa"/>
    <s v="CARLOS CRAMER PRODUCTOS AROMÁTICOS S.A. C.I. &gt; Operaciones &gt; Aseguramiento De Calidad"/>
    <s v="6106"/>
    <n v="46.5"/>
    <s v="45-54"/>
    <n v="5.2"/>
    <s v="5-10 años"/>
    <n v="0.3"/>
    <s v="Indefinido"/>
    <n v="41"/>
    <n v="3200000"/>
    <b v="1"/>
    <s v="Marcela Alejandra Nuñez Fernandez"/>
    <s v="Jefatura"/>
    <n v="4235"/>
    <m/>
    <s v="12.474.901-8"/>
    <n v="12"/>
    <n v="1660500"/>
    <n v="866000"/>
    <n v="19926000"/>
    <n v="1735109"/>
    <s v="Muy Alto"/>
    <n v="1.0449999999999999"/>
    <s v="Inequitativa"/>
    <n v="0"/>
    <n v="0"/>
    <n v="3200000"/>
    <s v="[List]"/>
  </r>
  <r>
    <n v="4438"/>
    <n v="4438"/>
    <s v="17.255.753-8"/>
    <s v="Valeska Josefina Serrano Quezada"/>
    <s v="F"/>
    <x v="124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35.6"/>
    <s v="35-44"/>
    <n v="12.8"/>
    <s v="Más de 10 años"/>
    <n v="0.3"/>
    <s v="Indefinido"/>
    <n v="41"/>
    <n v="2800000"/>
    <b v="1"/>
    <s v="Marcela Alejandra Nuñez Fernandez"/>
    <s v="Jefatura"/>
    <n v="4235"/>
    <m/>
    <s v="12.474.901-8"/>
    <n v="23"/>
    <n v="1033826"/>
    <n v="772000"/>
    <n v="23778000"/>
    <n v="661324"/>
    <s v="Muy Alto"/>
    <n v="0.64"/>
    <s v="Inequitativa"/>
    <n v="0"/>
    <n v="0"/>
    <n v="2800000"/>
    <s v="[List]"/>
  </r>
  <r>
    <n v="4354"/>
    <n v="4354"/>
    <s v="15.805.395-0"/>
    <s v="Vanessa Constanza Valdes Azua"/>
    <s v="F"/>
    <x v="125"/>
    <n v="469"/>
    <s v="Regulaciones Control Calidad"/>
    <s v="CARLOS CRAMER PRODUCTOS AROMÁTICOS S.A. C.I."/>
    <s v="Operaciones"/>
    <s v="Jefatura"/>
    <s v="Operativa"/>
    <s v="CARLOS CRAMER PRODUCTOS AROMÁTICOS S.A. C.I. &gt; Operaciones &gt; Regulaciones Control Calidad"/>
    <s v="6111"/>
    <n v="41.1"/>
    <s v="35-44"/>
    <n v="10.7"/>
    <s v="Más de 10 años"/>
    <n v="0.3"/>
    <s v="Indefinido"/>
    <n v="41"/>
    <n v="3200000"/>
    <b v="1"/>
    <s v="Marcela Alejandra Nuñez Fernandez"/>
    <s v="Jefatura"/>
    <n v="4235"/>
    <m/>
    <s v="12.474.901-8"/>
    <n v="5"/>
    <n v="1792600"/>
    <n v="1608000"/>
    <n v="8963000"/>
    <n v="945068"/>
    <s v="Muy Alto"/>
    <n v="0.52700000000000002"/>
    <s v="Inequitativa"/>
    <n v="0"/>
    <n v="0"/>
    <n v="3200000"/>
    <s v="[List]"/>
  </r>
  <r>
    <n v="8317"/>
    <n v="8298"/>
    <s v="18.664.101-9"/>
    <s v="Danilo Antonio Cabezas Varela"/>
    <s v="M"/>
    <x v="126"/>
    <n v="486"/>
    <s v="Informática"/>
    <s v="CARLOS CRAMER PRODUCTOS AROMÁTICOS S.A. C.I."/>
    <s v="Administración"/>
    <s v="Jefatura"/>
    <s v="Operativa"/>
    <s v="CARLOS CRAMER PRODUCTOS AROMÁTICOS S.A. C.I. &gt; Administración &gt; Informática"/>
    <s v="7101"/>
    <n v="31.6"/>
    <s v="25-34"/>
    <n v="0.9"/>
    <s v="Menos de 1 año"/>
    <n v="0.3"/>
    <s v="Indefinido"/>
    <n v="41"/>
    <n v="2998800"/>
    <b v="0"/>
    <s v="Axidalia Josefina Fernandez Garrido"/>
    <s v="Junior"/>
    <n v="4258"/>
    <m/>
    <s v="13.020.926-2"/>
    <n v="15"/>
    <n v="2671120"/>
    <n v="2600000"/>
    <n v="40066800"/>
    <n v="1489345"/>
    <s v="Alto"/>
    <n v="0.55800000000000005"/>
    <s v="Inequitativa"/>
    <n v="3"/>
    <n v="89964"/>
    <n v="3088764"/>
    <s v="[List]"/>
  </r>
  <r>
    <n v="9834"/>
    <n v="9815"/>
    <s v="21.146.071-7"/>
    <s v="Alfredo Enrique Galdames Saravia"/>
    <s v="M"/>
    <x v="127"/>
    <n v="486"/>
    <s v="Informática"/>
    <s v="CARLOS CRAMER PRODUCTOS AROMÁTICOS S.A. C.I."/>
    <s v="Administración"/>
    <s v="Jefatura"/>
    <s v="Operativa"/>
    <s v="CARLOS CRAMER PRODUCTOS AROMÁTICOS S.A. C.I. &gt; Administración &gt; Informática"/>
    <s v="7101"/>
    <n v="22.8"/>
    <s v="18-24"/>
    <n v="0.4"/>
    <s v="Menos de 1 año"/>
    <n v="0.1"/>
    <s v="Indefinido"/>
    <n v="41"/>
    <n v="1250000"/>
    <b v="0"/>
    <s v="Axidalia Josefina Fernandez Garrido"/>
    <s v="Junior"/>
    <n v="4258"/>
    <m/>
    <s v="13.020.926-2"/>
    <n v="15"/>
    <n v="2671120"/>
    <n v="2600000"/>
    <n v="40066800"/>
    <n v="1489345"/>
    <s v="Muy Bajo"/>
    <n v="0.55800000000000005"/>
    <s v="Inequitativa"/>
    <n v="15"/>
    <n v="187500"/>
    <n v="1437500"/>
    <s v="[List]"/>
  </r>
  <r>
    <n v="4267"/>
    <n v="4267"/>
    <s v="13.168.537-8"/>
    <s v="Ivonne Alejandra Mienert Cardenas"/>
    <s v="F"/>
    <x v="128"/>
    <n v="486"/>
    <s v="Informática"/>
    <s v="CARLOS CRAMER PRODUCTOS AROMÁTICOS S.A. C.I."/>
    <s v="Administración"/>
    <s v="Jefatura"/>
    <s v="Operativa"/>
    <s v="CARLOS CRAMER PRODUCTOS AROMÁTICOS S.A. C.I. &gt; Administración &gt; Informática"/>
    <s v="7101"/>
    <n v="48.5"/>
    <s v="45-54"/>
    <n v="4.5"/>
    <s v="3-5 años"/>
    <n v="0.3"/>
    <s v="Indefinido"/>
    <n v="41"/>
    <n v="4507000"/>
    <b v="1"/>
    <s v="Axidalia Josefina Fernandez Garrido"/>
    <s v="Jefatura"/>
    <n v="4258"/>
    <m/>
    <s v="13.020.926-2"/>
    <n v="15"/>
    <n v="2671120"/>
    <n v="2600000"/>
    <n v="40066800"/>
    <n v="1489345"/>
    <s v="Muy Alto"/>
    <n v="0.55800000000000005"/>
    <s v="Inequitativa"/>
    <n v="0"/>
    <n v="0"/>
    <n v="4507000"/>
    <s v="[List]"/>
  </r>
  <r>
    <n v="7463"/>
    <n v="7444"/>
    <s v="26.005.246-2"/>
    <s v="Jhon Miguel Rodriguez "/>
    <s v="M"/>
    <x v="129"/>
    <n v="486"/>
    <s v="Informática"/>
    <s v="CARLOS CRAMER PRODUCTOS AROMÁTICOS S.A. C.I."/>
    <s v="Administración"/>
    <s v="Jefatura"/>
    <s v="Operativa"/>
    <s v="CARLOS CRAMER PRODUCTOS AROMÁTICOS S.A. C.I. &gt; Administración &gt; Informática"/>
    <s v="7101"/>
    <n v="52.1"/>
    <s v="45-54"/>
    <n v="1.2"/>
    <s v="1-3 años"/>
    <n v="0.3"/>
    <s v="Indefinido"/>
    <n v="41"/>
    <n v="3270000"/>
    <b v="0"/>
    <s v="Axidalia Josefina Fernandez Garrido"/>
    <s v="Junior"/>
    <n v="4258"/>
    <m/>
    <s v="13.020.926-2"/>
    <n v="15"/>
    <n v="2671120"/>
    <n v="2600000"/>
    <n v="40066800"/>
    <n v="1489345"/>
    <s v="Muy Alto"/>
    <n v="0.55800000000000005"/>
    <s v="Inequitativa"/>
    <n v="3"/>
    <n v="98100"/>
    <n v="3368100"/>
    <s v="[List]"/>
  </r>
  <r>
    <n v="10725"/>
    <n v="10673"/>
    <s v="21.128.366-1"/>
    <s v="Jean Michael Venegas Ascencio"/>
    <s v="M"/>
    <x v="127"/>
    <n v="486"/>
    <s v="Informática"/>
    <s v="CARLOS CRAMER PRODUCTOS AROMÁTICOS S.A. C.I."/>
    <s v="Administración"/>
    <s v="Jefatura"/>
    <s v="Operativa"/>
    <s v="CARLOS CRAMER PRODUCTOS AROMÁTICOS S.A. C.I. &gt; Administración &gt; Informática"/>
    <s v="7101"/>
    <n v="22.9"/>
    <s v="18-24"/>
    <n v="0.1"/>
    <s v="Menos de 1 año"/>
    <n v="0"/>
    <s v="Fijo"/>
    <n v="41"/>
    <n v="972000"/>
    <b v="0"/>
    <s v="Axidalia Josefina Fernandez Garrido"/>
    <s v="Junior"/>
    <n v="4258"/>
    <m/>
    <s v="13.020.926-2"/>
    <n v="15"/>
    <n v="2671120"/>
    <n v="2600000"/>
    <n v="40066800"/>
    <n v="1489345"/>
    <s v="Muy Bajo"/>
    <n v="0.55800000000000005"/>
    <s v="Inequitativa"/>
    <n v="15"/>
    <n v="145800"/>
    <n v="1117800"/>
    <s v="[List]"/>
  </r>
  <r>
    <n v="4624"/>
    <n v="4624"/>
    <s v="26.665.308-5"/>
    <s v="Elio Donovan Zerpa Gonzalez"/>
    <s v="M"/>
    <x v="130"/>
    <n v="486"/>
    <s v="Informática"/>
    <s v="CARLOS CRAMER PRODUCTOS AROMÁTICOS S.A. C.I."/>
    <s v="Administración"/>
    <s v="Jefatura"/>
    <s v="Operativa"/>
    <s v="CARLOS CRAMER PRODUCTOS AROMÁTICOS S.A. C.I. &gt; Administración &gt; Informática"/>
    <s v="7101"/>
    <n v="44.5"/>
    <s v="35-44"/>
    <n v="5.7"/>
    <s v="5-10 años"/>
    <n v="0.3"/>
    <s v="Indefinido"/>
    <n v="41"/>
    <n v="2900000"/>
    <b v="1"/>
    <s v="Axidalia Josefina Fernandez Garrido"/>
    <s v="Jefatura"/>
    <n v="4258"/>
    <m/>
    <s v="13.020.926-2"/>
    <n v="15"/>
    <n v="2671120"/>
    <n v="2600000"/>
    <n v="40066800"/>
    <n v="1489345"/>
    <s v="Alto"/>
    <n v="0.55800000000000005"/>
    <s v="Inequitativa"/>
    <n v="3"/>
    <n v="87000"/>
    <n v="2987000"/>
    <s v="[List]"/>
  </r>
  <r>
    <n v="4174"/>
    <n v="4174"/>
    <s v="9.093.145-8"/>
    <s v="Mario Patricio Caceres Mora"/>
    <s v="M"/>
    <x v="18"/>
    <n v="468"/>
    <s v="Bodega Recepcion Materia Prima E Insumos"/>
    <s v="CARLOS CRAMER PRODUCTOS AROMÁTICOS S.A. C.I."/>
    <s v="Operaciones"/>
    <s v="Jefatura"/>
    <s v="Operativa"/>
    <s v="CARLOS CRAMER PRODUCTOS AROMÁTICOS S.A. C.I. &gt; Operaciones &gt; Bodega Recepcion Materia Prima E Insumos"/>
    <s v="6109"/>
    <n v="63.5"/>
    <s v="55-64"/>
    <n v="11"/>
    <s v="Más de 10 años"/>
    <n v="0.3"/>
    <s v="Indefinido"/>
    <n v="41"/>
    <n v="820000"/>
    <b v="0"/>
    <s v="Jorge Pablo Martinez Piña"/>
    <s v="Senior"/>
    <n v="4568"/>
    <m/>
    <s v="9.903.216-2"/>
    <n v="9"/>
    <n v="913444"/>
    <n v="820000"/>
    <n v="8221000"/>
    <n v="322602"/>
    <s v="Bajo"/>
    <n v="0.35299999999999998"/>
    <s v="Poco Equitativa"/>
    <n v="10"/>
    <n v="82000"/>
    <n v="902000"/>
    <s v="[List]"/>
  </r>
  <r>
    <n v="4397"/>
    <n v="4397"/>
    <s v="16.561.803-3"/>
    <s v="Felipe Esteban Carrasco Esparza"/>
    <s v="M"/>
    <x v="18"/>
    <n v="468"/>
    <s v="Bodega Recepcion Materia Prima E Insumos"/>
    <s v="CARLOS CRAMER PRODUCTOS AROMÁTICOS S.A. C.I."/>
    <s v="Operaciones"/>
    <s v="Jefatura"/>
    <s v="Operativa"/>
    <s v="CARLOS CRAMER PRODUCTOS AROMÁTICOS S.A. C.I. &gt; Operaciones &gt; Bodega Recepcion Materia Prima E Insumos"/>
    <s v="6109"/>
    <n v="38.5"/>
    <s v="35-44"/>
    <n v="13.2"/>
    <s v="Más de 10 años"/>
    <n v="0.3"/>
    <s v="Indefinido"/>
    <n v="41"/>
    <n v="820000"/>
    <b v="0"/>
    <s v="Jorge Pablo Martinez Piña"/>
    <s v="Senior"/>
    <n v="4568"/>
    <m/>
    <s v="9.903.216-2"/>
    <n v="9"/>
    <n v="913444"/>
    <n v="820000"/>
    <n v="8221000"/>
    <n v="322602"/>
    <s v="Bajo"/>
    <n v="0.35299999999999998"/>
    <s v="Poco Equitativa"/>
    <n v="10"/>
    <n v="82000"/>
    <n v="902000"/>
    <s v="[List]"/>
  </r>
  <r>
    <n v="4343"/>
    <n v="4343"/>
    <s v="15.661.444-0"/>
    <s v="Miguel Angel Carrasco Caniulao"/>
    <s v="M"/>
    <x v="18"/>
    <n v="468"/>
    <s v="Bodega Recepcion Materia Prima E Insumos"/>
    <s v="CARLOS CRAMER PRODUCTOS AROMÁTICOS S.A. C.I."/>
    <s v="Operaciones"/>
    <s v="Jefatura"/>
    <s v="Operativa"/>
    <s v="CARLOS CRAMER PRODUCTOS AROMÁTICOS S.A. C.I. &gt; Operaciones &gt; Bodega Recepcion Materia Prima E Insumos"/>
    <s v="6109"/>
    <n v="44.2"/>
    <s v="35-44"/>
    <n v="7.9"/>
    <s v="5-10 años"/>
    <n v="0.3"/>
    <s v="Indefinido"/>
    <n v="41"/>
    <n v="745000"/>
    <b v="0"/>
    <s v="Jorge Pablo Martinez Piña"/>
    <s v="Senior"/>
    <n v="4568"/>
    <m/>
    <s v="9.903.216-2"/>
    <n v="9"/>
    <n v="913444"/>
    <n v="820000"/>
    <n v="8221000"/>
    <n v="322602"/>
    <s v="Bajo"/>
    <n v="0.35299999999999998"/>
    <s v="Poco Equitativa"/>
    <n v="10"/>
    <n v="74500"/>
    <n v="819500"/>
    <s v="[List]"/>
  </r>
  <r>
    <n v="4398"/>
    <n v="4398"/>
    <s v="16.622.679-1"/>
    <s v="Hector Daniel Donaire Cartagena"/>
    <s v="M"/>
    <x v="131"/>
    <n v="468"/>
    <s v="Bodega Recepcion Materia Prima E Insumos"/>
    <s v="CARLOS CRAMER PRODUCTOS AROMÁTICOS S.A. C.I."/>
    <s v="Operaciones"/>
    <s v="Jefatura"/>
    <s v="Operativa"/>
    <s v="CARLOS CRAMER PRODUCTOS AROMÁTICOS S.A. C.I. &gt; Operaciones &gt; Bodega Recepcion Materia Prima E Insumos"/>
    <s v="6109"/>
    <n v="38.299999999999997"/>
    <s v="35-44"/>
    <n v="13.2"/>
    <s v="Más de 10 años"/>
    <n v="0.3"/>
    <s v="Indefinido"/>
    <n v="41"/>
    <n v="980000"/>
    <b v="0"/>
    <s v="Jorge Pablo Martinez Piña"/>
    <s v="Senior"/>
    <n v="4568"/>
    <m/>
    <s v="9.903.216-2"/>
    <n v="9"/>
    <n v="913444"/>
    <n v="820000"/>
    <n v="8221000"/>
    <n v="322602"/>
    <s v="Alto"/>
    <n v="0.35299999999999998"/>
    <s v="Poco Equitativa"/>
    <n v="3"/>
    <n v="29400"/>
    <n v="1009400"/>
    <s v="[List]"/>
  </r>
  <r>
    <n v="4349"/>
    <n v="4349"/>
    <s v="15.702.915-0"/>
    <s v="Enrique Jean Pierre Millapan Jelves"/>
    <s v="M"/>
    <x v="132"/>
    <n v="468"/>
    <s v="Bodega Recepcion Materia Prima E Insumos"/>
    <s v="CARLOS CRAMER PRODUCTOS AROMÁTICOS S.A. C.I."/>
    <s v="Operaciones"/>
    <s v="Jefatura"/>
    <s v="Operativa"/>
    <s v="CARLOS CRAMER PRODUCTOS AROMÁTICOS S.A. C.I. &gt; Operaciones &gt; Bodega Recepcion Materia Prima E Insumos"/>
    <s v="6109"/>
    <n v="41.6"/>
    <s v="35-44"/>
    <n v="12.8"/>
    <s v="Más de 10 años"/>
    <n v="0.3"/>
    <s v="Indefinido"/>
    <n v="41"/>
    <n v="1050000"/>
    <b v="0"/>
    <s v="Jorge Pablo Martinez Piña"/>
    <s v="Senior"/>
    <n v="4568"/>
    <m/>
    <s v="9.903.216-2"/>
    <n v="9"/>
    <n v="913444"/>
    <n v="820000"/>
    <n v="8221000"/>
    <n v="322602"/>
    <s v="Alto"/>
    <n v="0.35299999999999998"/>
    <s v="Poco Equitativa"/>
    <n v="3"/>
    <n v="31500"/>
    <n v="1081500"/>
    <s v="[List]"/>
  </r>
  <r>
    <n v="4606"/>
    <n v="4606"/>
    <s v="26.140.287-4"/>
    <s v="Germain Alexander Montes Medina"/>
    <s v="M"/>
    <x v="18"/>
    <n v="468"/>
    <s v="Bodega Recepcion Materia Prima E Insumos"/>
    <s v="CARLOS CRAMER PRODUCTOS AROMÁTICOS S.A. C.I."/>
    <s v="Operaciones"/>
    <s v="Jefatura"/>
    <s v="Operativa"/>
    <s v="CARLOS CRAMER PRODUCTOS AROMÁTICOS S.A. C.I. &gt; Operaciones &gt; Bodega Recepcion Materia Prima E Insumos"/>
    <s v="6109"/>
    <n v="53"/>
    <s v="45-54"/>
    <n v="4"/>
    <s v="3-5 años"/>
    <n v="0.3"/>
    <s v="Indefinido"/>
    <n v="41"/>
    <n v="735000"/>
    <b v="0"/>
    <s v="Jorge Pablo Martinez Piña"/>
    <s v="Intermedio"/>
    <n v="4568"/>
    <m/>
    <s v="9.903.216-2"/>
    <n v="9"/>
    <n v="913444"/>
    <n v="820000"/>
    <n v="8221000"/>
    <n v="322602"/>
    <s v="Bajo"/>
    <n v="0.35299999999999998"/>
    <s v="Poco Equitativa"/>
    <n v="10"/>
    <n v="73500"/>
    <n v="808500"/>
    <s v="[List]"/>
  </r>
  <r>
    <n v="4646"/>
    <n v="4646"/>
    <s v="18.116.870-6"/>
    <s v="Edgar Habraham Rupallan Guaringa"/>
    <s v="M"/>
    <x v="18"/>
    <n v="468"/>
    <s v="Bodega Recepcion Materia Prima E Insumos"/>
    <s v="CARLOS CRAMER PRODUCTOS AROMÁTICOS S.A. C.I."/>
    <s v="Operaciones"/>
    <s v="Jefatura"/>
    <s v="Operativa"/>
    <s v="CARLOS CRAMER PRODUCTOS AROMÁTICOS S.A. C.I. &gt; Operaciones &gt; Bodega Recepcion Materia Prima E Insumos"/>
    <s v="6109"/>
    <n v="33.5"/>
    <s v="25-34"/>
    <n v="8.8000000000000007"/>
    <s v="5-10 años"/>
    <n v="0.3"/>
    <s v="Indefinido"/>
    <n v="41"/>
    <n v="745000"/>
    <b v="0"/>
    <s v="Jorge Pablo Martinez Piña"/>
    <s v="Senior"/>
    <n v="4568"/>
    <m/>
    <s v="9.903.216-2"/>
    <n v="9"/>
    <n v="913444"/>
    <n v="820000"/>
    <n v="8221000"/>
    <n v="322602"/>
    <s v="Bajo"/>
    <n v="0.35299999999999998"/>
    <s v="Poco Equitativa"/>
    <n v="10"/>
    <n v="74500"/>
    <n v="819500"/>
    <s v="[List]"/>
  </r>
  <r>
    <n v="4984"/>
    <n v="4965"/>
    <s v="18.879.799-7"/>
    <s v="Felipe Francisco Vargas Carmona"/>
    <s v="M"/>
    <x v="18"/>
    <n v="468"/>
    <s v="Bodega Recepcion Materia Prima E Insumos"/>
    <s v="CARLOS CRAMER PRODUCTOS AROMÁTICOS S.A. C.I."/>
    <s v="Operaciones"/>
    <s v="Jefatura"/>
    <s v="Operativa"/>
    <s v="CARLOS CRAMER PRODUCTOS AROMÁTICOS S.A. C.I. &gt; Operaciones &gt; Bodega Recepcion Materia Prima E Insumos"/>
    <s v="6109"/>
    <n v="31.3"/>
    <s v="25-34"/>
    <n v="2.6"/>
    <s v="1-3 años"/>
    <n v="0.3"/>
    <s v="Indefinido"/>
    <n v="41"/>
    <n v="625000"/>
    <b v="0"/>
    <s v="Jorge Pablo Martinez Piña"/>
    <s v="Intermedio"/>
    <n v="4568"/>
    <m/>
    <s v="9.903.216-2"/>
    <n v="9"/>
    <n v="913444"/>
    <n v="820000"/>
    <n v="8221000"/>
    <n v="322602"/>
    <s v="Muy Bajo"/>
    <n v="0.35299999999999998"/>
    <s v="Poco Equitativa"/>
    <n v="15"/>
    <n v="93750"/>
    <n v="718750"/>
    <s v="[List]"/>
  </r>
  <r>
    <n v="5710"/>
    <n v="5691"/>
    <s v="15.357.778-1"/>
    <s v="Marco Antonio Calfucura Meliñir"/>
    <s v="M"/>
    <x v="0"/>
    <n v="451"/>
    <s v="Planta De Muestras"/>
    <s v="CARLOS CRAMER PRODUCTOS AROMÁTICOS S.A. C.I."/>
    <s v="Operaciones"/>
    <s v="Jefatura"/>
    <s v="Operativa"/>
    <s v="CARLOS CRAMER PRODUCTOS AROMÁTICOS S.A. C.I. &gt; Operaciones &gt; Planta De Muestras"/>
    <s v="6006"/>
    <n v="42.3"/>
    <s v="35-44"/>
    <n v="2.1"/>
    <s v="1-3 años"/>
    <n v="0.3"/>
    <s v="Indefinido"/>
    <n v="41"/>
    <n v="620000"/>
    <b v="0"/>
    <s v="Josuald Jose Pimentel Aponte"/>
    <s v="Intermedio"/>
    <n v="4710"/>
    <m/>
    <s v="26.168.808-5"/>
    <n v="8"/>
    <n v="886250"/>
    <n v="705000"/>
    <n v="7090000"/>
    <n v="379396"/>
    <s v="Muy Bajo"/>
    <n v="0.42799999999999999"/>
    <s v="Poco Equitativa"/>
    <n v="15"/>
    <n v="93000"/>
    <n v="713000"/>
    <s v="[List]"/>
  </r>
  <r>
    <n v="4455"/>
    <n v="4455"/>
    <s v="17.416.401-0"/>
    <s v="Felipe Luciano Carrasco Figueroa"/>
    <s v="M"/>
    <x v="0"/>
    <n v="451"/>
    <s v="Planta De Muestras"/>
    <s v="CARLOS CRAMER PRODUCTOS AROMÁTICOS S.A. C.I."/>
    <s v="Operaciones"/>
    <s v="Jefatura"/>
    <s v="Operativa"/>
    <s v="CARLOS CRAMER PRODUCTOS AROMÁTICOS S.A. C.I. &gt; Operaciones &gt; Planta De Muestras"/>
    <s v="6006"/>
    <n v="35.6"/>
    <s v="35-44"/>
    <n v="4.7"/>
    <s v="3-5 años"/>
    <n v="0.3"/>
    <s v="Indefinido"/>
    <n v="41"/>
    <n v="660000"/>
    <b v="0"/>
    <s v="Josuald Jose Pimentel Aponte"/>
    <s v="Intermedio"/>
    <n v="4710"/>
    <m/>
    <s v="26.168.808-5"/>
    <n v="8"/>
    <n v="886250"/>
    <n v="705000"/>
    <n v="7090000"/>
    <n v="379396"/>
    <s v="Muy Bajo"/>
    <n v="0.42799999999999999"/>
    <s v="Poco Equitativa"/>
    <n v="15"/>
    <n v="99000"/>
    <n v="759000"/>
    <s v="[List]"/>
  </r>
  <r>
    <n v="7822"/>
    <n v="7803"/>
    <s v="15.362.377-5"/>
    <s v="Victor Boris Garrido Chamorro"/>
    <s v="M"/>
    <x v="0"/>
    <n v="451"/>
    <s v="Planta De Muestras"/>
    <s v="CARLOS CRAMER PRODUCTOS AROMÁTICOS S.A. C.I."/>
    <s v="Operaciones"/>
    <s v="Jefatura"/>
    <s v="Operativa"/>
    <s v="CARLOS CRAMER PRODUCTOS AROMÁTICOS S.A. C.I. &gt; Operaciones &gt; Planta De Muestras"/>
    <s v="6006"/>
    <n v="40.700000000000003"/>
    <s v="35-44"/>
    <n v="1.2"/>
    <s v="1-3 años"/>
    <n v="0.3"/>
    <s v="Indefinido"/>
    <n v="41"/>
    <n v="580000"/>
    <b v="0"/>
    <s v="Josuald Jose Pimentel Aponte"/>
    <s v="Junior"/>
    <n v="4710"/>
    <m/>
    <s v="26.168.808-5"/>
    <n v="8"/>
    <n v="886250"/>
    <n v="705000"/>
    <n v="7090000"/>
    <n v="379396"/>
    <s v="Muy Bajo"/>
    <n v="0.42799999999999999"/>
    <s v="Poco Equitativa"/>
    <n v="15"/>
    <n v="87000"/>
    <n v="667000"/>
    <s v="[List]"/>
  </r>
  <r>
    <n v="4189"/>
    <n v="4189"/>
    <s v="10.341.318-4"/>
    <s v="Mario Antonio Gomez Retamal"/>
    <s v="M"/>
    <x v="0"/>
    <n v="451"/>
    <s v="Planta De Muestras"/>
    <s v="CARLOS CRAMER PRODUCTOS AROMÁTICOS S.A. C.I."/>
    <s v="Operaciones"/>
    <s v="Jefatura"/>
    <s v="Operativa"/>
    <s v="CARLOS CRAMER PRODUCTOS AROMÁTICOS S.A. C.I. &gt; Operaciones &gt; Planta De Muestras"/>
    <s v="6006"/>
    <n v="60"/>
    <s v="55-64"/>
    <n v="9.4"/>
    <s v="5-10 años"/>
    <n v="0.3"/>
    <s v="Indefinido"/>
    <n v="41"/>
    <n v="740000"/>
    <b v="0"/>
    <s v="Josuald Jose Pimentel Aponte"/>
    <s v="Senior"/>
    <n v="4710"/>
    <m/>
    <s v="26.168.808-5"/>
    <n v="8"/>
    <n v="886250"/>
    <n v="705000"/>
    <n v="7090000"/>
    <n v="379396"/>
    <s v="Bajo"/>
    <n v="0.42799999999999999"/>
    <s v="Poco Equitativa"/>
    <n v="10"/>
    <n v="74000"/>
    <n v="814000"/>
    <s v="[List]"/>
  </r>
  <r>
    <n v="4178"/>
    <n v="4178"/>
    <s v="9.689.246-2"/>
    <s v="Luis Humberto Gonzalez Vasquez"/>
    <s v="M"/>
    <x v="0"/>
    <n v="451"/>
    <s v="Planta De Muestras"/>
    <s v="CARLOS CRAMER PRODUCTOS AROMÁTICOS S.A. C.I."/>
    <s v="Operaciones"/>
    <s v="Jefatura"/>
    <s v="Operativa"/>
    <s v="CARLOS CRAMER PRODUCTOS AROMÁTICOS S.A. C.I. &gt; Operaciones &gt; Planta De Muestras"/>
    <s v="6006"/>
    <n v="61"/>
    <s v="55-64"/>
    <n v="19.7"/>
    <s v="Más de 10 años"/>
    <n v="0.3"/>
    <s v="Indefinido"/>
    <n v="41"/>
    <n v="1260000"/>
    <b v="0"/>
    <s v="Josuald Jose Pimentel Aponte"/>
    <s v="Senior"/>
    <n v="4710"/>
    <m/>
    <s v="26.168.808-5"/>
    <n v="8"/>
    <n v="886250"/>
    <n v="705000"/>
    <n v="7090000"/>
    <n v="379396"/>
    <s v="Muy Alto"/>
    <n v="0.42799999999999999"/>
    <s v="Poco Equitativa"/>
    <n v="0"/>
    <n v="0"/>
    <n v="1260000"/>
    <s v="[List]"/>
  </r>
  <r>
    <n v="4176"/>
    <n v="4176"/>
    <s v="9.262.185-5"/>
    <s v="Marco Antonio Pinto Palma"/>
    <s v="M"/>
    <x v="0"/>
    <n v="451"/>
    <s v="Planta De Muestras"/>
    <s v="CARLOS CRAMER PRODUCTOS AROMÁTICOS S.A. C.I."/>
    <s v="Operaciones"/>
    <s v="Jefatura"/>
    <s v="Operativa"/>
    <s v="CARLOS CRAMER PRODUCTOS AROMÁTICOS S.A. C.I. &gt; Operaciones &gt; Planta De Muestras"/>
    <s v="6006"/>
    <n v="63.9"/>
    <s v="55-64"/>
    <n v="16.399999999999999"/>
    <s v="Más de 10 años"/>
    <n v="0.3"/>
    <s v="Indefinido"/>
    <n v="41"/>
    <n v="910000"/>
    <b v="0"/>
    <s v="Josuald Jose Pimentel Aponte"/>
    <s v="Senior"/>
    <n v="4710"/>
    <m/>
    <s v="26.168.808-5"/>
    <n v="8"/>
    <n v="886250"/>
    <n v="705000"/>
    <n v="7090000"/>
    <n v="379396"/>
    <s v="Promedio"/>
    <n v="0.42799999999999999"/>
    <s v="Poco Equitativa"/>
    <n v="3"/>
    <n v="27300"/>
    <n v="937300"/>
    <s v="[List]"/>
  </r>
  <r>
    <n v="4230"/>
    <n v="4230"/>
    <s v="12.289.242-5"/>
    <s v="Isaac Cristian Saez Avendaño"/>
    <s v="M"/>
    <x v="0"/>
    <n v="451"/>
    <s v="Planta De Muestras"/>
    <s v="CARLOS CRAMER PRODUCTOS AROMÁTICOS S.A. C.I."/>
    <s v="Operaciones"/>
    <s v="Jefatura"/>
    <s v="Operativa"/>
    <s v="CARLOS CRAMER PRODUCTOS AROMÁTICOS S.A. C.I. &gt; Operaciones &gt; Planta De Muestras"/>
    <s v="6006"/>
    <n v="52.8"/>
    <s v="45-54"/>
    <n v="4.5999999999999996"/>
    <s v="3-5 años"/>
    <n v="0.3"/>
    <s v="Indefinido"/>
    <n v="41"/>
    <n v="670000"/>
    <b v="0"/>
    <s v="Josuald Jose Pimentel Aponte"/>
    <s v="Intermedio"/>
    <n v="4710"/>
    <m/>
    <s v="26.168.808-5"/>
    <n v="8"/>
    <n v="886250"/>
    <n v="705000"/>
    <n v="7090000"/>
    <n v="379396"/>
    <s v="Muy Bajo"/>
    <n v="0.42799999999999999"/>
    <s v="Poco Equitativa"/>
    <n v="15"/>
    <n v="100500"/>
    <n v="770500"/>
    <s v="[List]"/>
  </r>
  <r>
    <n v="4243"/>
    <n v="4243"/>
    <s v="12.642.681-k"/>
    <s v="Francisca Fernanda Cerda Garcia"/>
    <s v="F"/>
    <x v="133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50.8"/>
    <s v="45-54"/>
    <n v="20.6"/>
    <s v="Más de 10 años"/>
    <n v="0.3"/>
    <s v="Indefinido"/>
    <n v="41"/>
    <n v="3050000"/>
    <b v="1"/>
    <s v="Juan Heriberto Carcamo Catalan"/>
    <s v="Jefatura"/>
    <n v="4792"/>
    <m/>
    <s v="11.834.812-5"/>
    <n v="28"/>
    <n v="2099357"/>
    <n v="1772500"/>
    <n v="58782000"/>
    <n v="1299418"/>
    <s v="Muy Alto"/>
    <n v="0.61899999999999999"/>
    <s v="Inequitativa"/>
    <n v="0"/>
    <n v="0"/>
    <n v="3050000"/>
    <s v="[List]"/>
  </r>
  <r>
    <n v="8120"/>
    <n v="8101"/>
    <s v="15.797.997-3"/>
    <s v="Débora Ester Muñoz Barrientos"/>
    <s v="F"/>
    <x v="133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41.3"/>
    <s v="35-44"/>
    <n v="1"/>
    <s v="1-3 años"/>
    <n v="0.3"/>
    <s v="Indefinido"/>
    <n v="41"/>
    <n v="3509000"/>
    <b v="0"/>
    <s v="Juan Heriberto Carcamo Catalan"/>
    <s v="Junior"/>
    <n v="4792"/>
    <m/>
    <s v="11.834.812-5"/>
    <n v="28"/>
    <n v="2099357"/>
    <n v="1772500"/>
    <n v="58782000"/>
    <n v="1299418"/>
    <s v="Muy Alto"/>
    <n v="0.61899999999999999"/>
    <s v="Inequitativa"/>
    <n v="0"/>
    <n v="0"/>
    <n v="3509000"/>
    <s v="[List]"/>
  </r>
  <r>
    <n v="4710"/>
    <n v="4710"/>
    <s v="26.168.808-5"/>
    <s v="Josuald Jose Pimentel Aponte"/>
    <s v="M"/>
    <x v="1"/>
    <n v="451"/>
    <s v="Planta De Muestras"/>
    <s v="CARLOS CRAMER PRODUCTOS AROMÁTICOS S.A. C.I."/>
    <s v="Operaciones"/>
    <s v="Jefatura"/>
    <s v="Operativa"/>
    <s v="CARLOS CRAMER PRODUCTOS AROMÁTICOS S.A. C.I. &gt; Operaciones &gt; Planta De Muestras"/>
    <s v="6006"/>
    <n v="41.5"/>
    <s v="35-44"/>
    <n v="7.2"/>
    <s v="5-10 años"/>
    <n v="0.3"/>
    <s v="Indefinido"/>
    <n v="41"/>
    <n v="1650000"/>
    <b v="1"/>
    <s v="Juan Heriberto Carcamo Catalan"/>
    <s v="Jefatura"/>
    <n v="4792"/>
    <m/>
    <s v="11.834.812-5"/>
    <n v="8"/>
    <n v="886250"/>
    <n v="705000"/>
    <n v="7090000"/>
    <n v="379396"/>
    <s v="Muy Alto"/>
    <n v="0.42799999999999999"/>
    <s v="Poco Equitativa"/>
    <n v="0"/>
    <n v="0"/>
    <n v="1650000"/>
    <s v="[List]"/>
  </r>
  <r>
    <n v="4532"/>
    <n v="4532"/>
    <s v="19.034.278-6"/>
    <s v="Javier Ignacio Reyes Salazar"/>
    <s v="M"/>
    <x v="134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30.3"/>
    <s v="25-34"/>
    <n v="4.7"/>
    <s v="3-5 años"/>
    <n v="0.3"/>
    <s v="Indefinido"/>
    <n v="41"/>
    <n v="3050000"/>
    <b v="1"/>
    <s v="Juan Heriberto Carcamo Catalan"/>
    <s v="Jefatura"/>
    <n v="4792"/>
    <m/>
    <s v="11.834.812-5"/>
    <n v="28"/>
    <n v="2099357"/>
    <n v="1772500"/>
    <n v="58782000"/>
    <n v="1299418"/>
    <s v="Muy Alto"/>
    <n v="0.61899999999999999"/>
    <s v="Inequitativa"/>
    <n v="0"/>
    <n v="0"/>
    <n v="3050000"/>
    <s v="[List]"/>
  </r>
  <r>
    <n v="4550"/>
    <n v="4550"/>
    <s v="9.407.931-4"/>
    <s v="Marcos Gonzalo Rios Quiroz"/>
    <s v="M"/>
    <x v="135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62.6"/>
    <s v="55-64"/>
    <n v="40.1"/>
    <s v="Más de 10 años"/>
    <n v="0.3"/>
    <s v="Indefinido"/>
    <n v="41"/>
    <n v="3150000"/>
    <b v="1"/>
    <s v="Juan Heriberto Carcamo Catalan"/>
    <s v="Jefatura"/>
    <n v="4792"/>
    <m/>
    <s v="11.834.812-5"/>
    <n v="28"/>
    <n v="2099357"/>
    <n v="1772500"/>
    <n v="58782000"/>
    <n v="1299418"/>
    <s v="Muy Alto"/>
    <n v="0.61899999999999999"/>
    <s v="Inequitativa"/>
    <n v="0"/>
    <n v="0"/>
    <n v="3150000"/>
    <s v="[List]"/>
  </r>
  <r>
    <n v="9207"/>
    <n v="9188"/>
    <s v="16.935.747-1"/>
    <s v="Enzo Rodrigo Robbiano Muñoz"/>
    <s v="M"/>
    <x v="136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37.5"/>
    <s v="35-44"/>
    <n v="0.5"/>
    <s v="Menos de 1 año"/>
    <n v="0.3"/>
    <s v="Indefinido"/>
    <n v="41"/>
    <n v="6738000"/>
    <b v="1"/>
    <s v="Juan Heriberto Carcamo Catalan"/>
    <s v="Jefatura"/>
    <n v="4792"/>
    <m/>
    <s v="11.834.812-5"/>
    <n v="28"/>
    <n v="2099357"/>
    <n v="1772500"/>
    <n v="58782000"/>
    <n v="1299418"/>
    <s v="Muy Alto"/>
    <n v="0.61899999999999999"/>
    <s v="Inequitativa"/>
    <n v="0"/>
    <n v="0"/>
    <n v="6738000"/>
    <s v="[List]"/>
  </r>
  <r>
    <n v="4828"/>
    <n v="4809"/>
    <s v="14.170.493-1"/>
    <s v="Ester Macarena Carrasco Quiroz"/>
    <s v="F"/>
    <x v="137"/>
    <n v="472"/>
    <s v="Compras Internacionales"/>
    <s v="CARLOS CRAMER PRODUCTOS AROMÁTICOS S.A. C.I."/>
    <s v="Administración"/>
    <s v="Jefatura"/>
    <s v="Operativa"/>
    <s v="CARLOS CRAMER PRODUCTOS AROMÁTICOS S.A. C.I. &gt; Administración &gt; Compras Internacionales"/>
    <s v="6201"/>
    <n v="44.6"/>
    <s v="35-44"/>
    <n v="3.4"/>
    <s v="3-5 años"/>
    <n v="0.3"/>
    <s v="Indefinido"/>
    <n v="41"/>
    <n v="2200000"/>
    <b v="1"/>
    <s v="Fernando Enrique Escala Granzow"/>
    <s v="Jefatura"/>
    <n v="4328"/>
    <m/>
    <s v="15.377.760-8"/>
    <n v="11"/>
    <n v="2108091"/>
    <n v="1653000"/>
    <n v="23189000"/>
    <n v="1400726"/>
    <s v="Promedio"/>
    <n v="0.66400000000000003"/>
    <s v="Inequitativa"/>
    <n v="3"/>
    <n v="66000"/>
    <n v="2266000"/>
    <s v="[List]"/>
  </r>
  <r>
    <n v="6963"/>
    <n v="6944"/>
    <s v="11.484.287-7"/>
    <s v="Ivonne Paula Castro Ibeas"/>
    <s v="F"/>
    <x v="138"/>
    <n v="472"/>
    <s v="Compras Internacionales"/>
    <s v="CARLOS CRAMER PRODUCTOS AROMÁTICOS S.A. C.I."/>
    <s v="Administración"/>
    <s v="Jefatura"/>
    <s v="Operativa"/>
    <s v="CARLOS CRAMER PRODUCTOS AROMÁTICOS S.A. C.I. &gt; Administración &gt; Compras Internacionales"/>
    <s v="6201"/>
    <n v="55.8"/>
    <s v="55-64"/>
    <n v="1.5"/>
    <s v="1-3 años"/>
    <n v="0.3"/>
    <s v="Indefinido"/>
    <n v="41"/>
    <n v="2900000"/>
    <b v="0"/>
    <s v="Fernando Enrique Escala Granzow"/>
    <s v="Junior"/>
    <n v="4328"/>
    <m/>
    <s v="15.377.760-8"/>
    <n v="11"/>
    <n v="2108091"/>
    <n v="1653000"/>
    <n v="23189000"/>
    <n v="1400726"/>
    <s v="Muy Alto"/>
    <n v="0.66400000000000003"/>
    <s v="Inequitativa"/>
    <n v="0"/>
    <n v="0"/>
    <n v="2900000"/>
    <s v="[List]"/>
  </r>
  <r>
    <n v="5775"/>
    <n v="5756"/>
    <s v="15.423.761-5"/>
    <s v="Christopher Alan González Torres"/>
    <s v="M"/>
    <x v="139"/>
    <n v="472"/>
    <s v="Compras Internacionales"/>
    <s v="CARLOS CRAMER PRODUCTOS AROMÁTICOS S.A. C.I."/>
    <s v="Administración"/>
    <s v="Jefatura"/>
    <s v="Operativa"/>
    <s v="CARLOS CRAMER PRODUCTOS AROMÁTICOS S.A. C.I. &gt; Administración &gt; Compras Internacionales"/>
    <s v="6201"/>
    <n v="43"/>
    <s v="35-44"/>
    <n v="2"/>
    <s v="1-3 años"/>
    <n v="0.3"/>
    <s v="Indefinido"/>
    <n v="41"/>
    <n v="1346000"/>
    <b v="0"/>
    <s v="Fernando Enrique Escala Granzow"/>
    <s v="Intermedio"/>
    <n v="4328"/>
    <m/>
    <s v="15.377.760-8"/>
    <n v="11"/>
    <n v="2108091"/>
    <n v="1653000"/>
    <n v="23189000"/>
    <n v="1400726"/>
    <s v="Muy Bajo"/>
    <n v="0.66400000000000003"/>
    <s v="Inequitativa"/>
    <n v="15"/>
    <n v="201900"/>
    <n v="1547900"/>
    <s v="[List]"/>
  </r>
  <r>
    <n v="4450"/>
    <n v="4450"/>
    <s v="17.373.130-2"/>
    <s v="Edgard Omar Grove Silva"/>
    <s v="M"/>
    <x v="140"/>
    <n v="473"/>
    <s v="Compras Nacionales"/>
    <s v="CARLOS CRAMER PRODUCTOS AROMÁTICOS S.A. C.I."/>
    <s v="Administración"/>
    <s v="Jefatura"/>
    <s v="Operativa"/>
    <s v="CARLOS CRAMER PRODUCTOS AROMÁTICOS S.A. C.I. &gt; Administración &gt; Compras Nacionales"/>
    <s v="6202"/>
    <n v="35.6"/>
    <s v="35-44"/>
    <n v="17.2"/>
    <s v="Más de 10 años"/>
    <n v="0.3"/>
    <s v="Indefinido"/>
    <n v="41"/>
    <n v="2100000"/>
    <b v="0"/>
    <s v="Fernando Enrique Escala Granzow"/>
    <s v="Senior"/>
    <n v="4328"/>
    <m/>
    <s v="15.377.760-8"/>
    <n v="2"/>
    <n v="2507000"/>
    <n v="2507000"/>
    <n v="5014000"/>
    <n v="575585"/>
    <s v="Bajo"/>
    <n v="0.23"/>
    <s v="Equitativa"/>
    <n v="10"/>
    <n v="210000"/>
    <n v="2310000"/>
    <s v="[List]"/>
  </r>
  <r>
    <n v="7656"/>
    <n v="7637"/>
    <s v="19.037.352-5"/>
    <s v="Sebastián Alberto Infante Ramirez"/>
    <s v="M"/>
    <x v="141"/>
    <n v="472"/>
    <s v="Compras Internacionales"/>
    <s v="CARLOS CRAMER PRODUCTOS AROMÁTICOS S.A. C.I."/>
    <s v="Administración"/>
    <s v="Jefatura"/>
    <s v="Operativa"/>
    <s v="CARLOS CRAMER PRODUCTOS AROMÁTICOS S.A. C.I. &gt; Administración &gt; Compras Internacionales"/>
    <s v="6201"/>
    <n v="30.2"/>
    <s v="25-34"/>
    <n v="1.2"/>
    <s v="1-3 años"/>
    <n v="0.3"/>
    <s v="Indefinido"/>
    <n v="41"/>
    <n v="1847000"/>
    <b v="0"/>
    <s v="Fernando Enrique Escala Granzow"/>
    <s v="Junior"/>
    <n v="4328"/>
    <m/>
    <s v="15.377.760-8"/>
    <n v="11"/>
    <n v="2108091"/>
    <n v="1653000"/>
    <n v="23189000"/>
    <n v="1400726"/>
    <s v="Bajo"/>
    <n v="0.66400000000000003"/>
    <s v="Inequitativa"/>
    <n v="10"/>
    <n v="184700"/>
    <n v="2031700"/>
    <s v="[List]"/>
  </r>
  <r>
    <n v="4486"/>
    <n v="4486"/>
    <s v="17.988.156-k"/>
    <s v="Maria Jose Lopez Ortega"/>
    <s v="F"/>
    <x v="141"/>
    <n v="472"/>
    <s v="Compras Internacionales"/>
    <s v="CARLOS CRAMER PRODUCTOS AROMÁTICOS S.A. C.I."/>
    <s v="Administración"/>
    <s v="Jefatura"/>
    <s v="Operativa"/>
    <s v="CARLOS CRAMER PRODUCTOS AROMÁTICOS S.A. C.I. &gt; Administración &gt; Compras Internacionales"/>
    <s v="6201"/>
    <n v="33.299999999999997"/>
    <s v="25-34"/>
    <n v="8"/>
    <s v="5-10 años"/>
    <n v="0.3"/>
    <s v="Indefinido"/>
    <n v="41"/>
    <n v="2200000"/>
    <b v="0"/>
    <s v="Fernando Enrique Escala Granzow"/>
    <s v="Senior"/>
    <n v="4328"/>
    <m/>
    <s v="15.377.760-8"/>
    <n v="11"/>
    <n v="2108091"/>
    <n v="1653000"/>
    <n v="23189000"/>
    <n v="1400726"/>
    <s v="Promedio"/>
    <n v="0.66400000000000003"/>
    <s v="Inequitativa"/>
    <n v="3"/>
    <n v="66000"/>
    <n v="2266000"/>
    <s v="[List]"/>
  </r>
  <r>
    <n v="8712"/>
    <n v="8693"/>
    <s v="26.210.046-4"/>
    <s v="Rudys Amalia Martínez "/>
    <s v="F"/>
    <x v="140"/>
    <n v="473"/>
    <s v="Compras Nacionales"/>
    <s v="CARLOS CRAMER PRODUCTOS AROMÁTICOS S.A. C.I."/>
    <s v="Administración"/>
    <s v="Jefatura"/>
    <s v="Operativa"/>
    <s v="CARLOS CRAMER PRODUCTOS AROMÁTICOS S.A. C.I. &gt; Administración &gt; Compras Nacionales"/>
    <s v="6202"/>
    <n v="33.299999999999997"/>
    <s v="25-34"/>
    <n v="0.8"/>
    <s v="Menos de 1 año"/>
    <n v="0.3"/>
    <s v="Indefinido"/>
    <n v="41"/>
    <n v="2914000"/>
    <b v="0"/>
    <s v="Fernando Enrique Escala Granzow"/>
    <s v="Junior"/>
    <n v="4328"/>
    <m/>
    <s v="15.377.760-8"/>
    <n v="2"/>
    <n v="2507000"/>
    <n v="2507000"/>
    <n v="5014000"/>
    <n v="575585"/>
    <s v="Alto"/>
    <n v="0.23"/>
    <s v="Equitativa"/>
    <n v="3"/>
    <n v="87420"/>
    <n v="3001420"/>
    <s v="[List]"/>
  </r>
  <r>
    <n v="4261"/>
    <n v="4261"/>
    <s v="13.055.057-6"/>
    <s v="Mitzi Elena Pizarro Alegria"/>
    <s v="F"/>
    <x v="139"/>
    <n v="472"/>
    <s v="Compras Internacionales"/>
    <s v="CARLOS CRAMER PRODUCTOS AROMÁTICOS S.A. C.I."/>
    <s v="Administración"/>
    <s v="Jefatura"/>
    <s v="Operativa"/>
    <s v="CARLOS CRAMER PRODUCTOS AROMÁTICOS S.A. C.I. &gt; Administración &gt; Compras Internacionales"/>
    <s v="6201"/>
    <n v="49.2"/>
    <s v="45-54"/>
    <n v="9.1999999999999993"/>
    <s v="5-10 años"/>
    <n v="0.3"/>
    <s v="Indefinido"/>
    <n v="41"/>
    <n v="1500000"/>
    <b v="0"/>
    <s v="Fernando Enrique Escala Granzow"/>
    <s v="Senior"/>
    <n v="4328"/>
    <m/>
    <s v="15.377.760-8"/>
    <n v="11"/>
    <n v="2108091"/>
    <n v="1653000"/>
    <n v="23189000"/>
    <n v="1400726"/>
    <s v="Muy Bajo"/>
    <n v="0.66400000000000003"/>
    <s v="Inequitativa"/>
    <n v="15"/>
    <n v="225000"/>
    <n v="1725000"/>
    <s v="[List]"/>
  </r>
  <r>
    <n v="4338"/>
    <n v="4338"/>
    <s v="15.534.735-k"/>
    <s v="Cesar Cristobal Sanchez Ferreira"/>
    <s v="M"/>
    <x v="141"/>
    <n v="472"/>
    <s v="Compras Internacionales"/>
    <s v="CARLOS CRAMER PRODUCTOS AROMÁTICOS S.A. C.I."/>
    <s v="Administración"/>
    <s v="Jefatura"/>
    <s v="Operativa"/>
    <s v="CARLOS CRAMER PRODUCTOS AROMÁTICOS S.A. C.I. &gt; Administración &gt; Compras Internacionales"/>
    <s v="6201"/>
    <n v="42.4"/>
    <s v="35-44"/>
    <n v="17.899999999999999"/>
    <s v="Más de 10 años"/>
    <n v="0.3"/>
    <s v="Indefinido"/>
    <n v="41"/>
    <n v="1653000"/>
    <b v="0"/>
    <s v="Fernando Enrique Escala Granzow"/>
    <s v="Senior"/>
    <n v="4328"/>
    <m/>
    <s v="15.377.760-8"/>
    <n v="11"/>
    <n v="2108091"/>
    <n v="1653000"/>
    <n v="23189000"/>
    <n v="1400726"/>
    <s v="Muy Bajo"/>
    <n v="0.66400000000000003"/>
    <s v="Inequitativa"/>
    <n v="15"/>
    <n v="247950"/>
    <n v="1900950"/>
    <s v="[List]"/>
  </r>
  <r>
    <n v="8647"/>
    <n v="8628"/>
    <s v="20.222.981-6"/>
    <s v="Jorge Byron Carter Palomera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25.7"/>
    <s v="25-34"/>
    <n v="0.8"/>
    <s v="Menos de 1 año"/>
    <n v="0.3"/>
    <s v="Indefinido"/>
    <n v="41"/>
    <n v="570000"/>
    <b v="0"/>
    <s v="Nelson Alfonso Sepulveda Oviedo"/>
    <s v="Junior"/>
    <n v="4716"/>
    <m/>
    <s v="9.583.064-1"/>
    <n v="23"/>
    <n v="742609"/>
    <n v="600000"/>
    <n v="17080000"/>
    <n v="292271"/>
    <s v="Muy Bajo"/>
    <n v="0.39400000000000002"/>
    <s v="Poco Equitativa"/>
    <n v="15"/>
    <n v="85500"/>
    <n v="655500"/>
    <s v="[List]"/>
  </r>
  <r>
    <n v="8845"/>
    <n v="8826"/>
    <s v="20.002.279-3"/>
    <s v="Germán Eduardo Díaz Sandoval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26.8"/>
    <s v="25-34"/>
    <n v="0.8"/>
    <s v="Menos de 1 año"/>
    <n v="0.3"/>
    <s v="Indefinido"/>
    <n v="41"/>
    <n v="570000"/>
    <b v="0"/>
    <s v="Nelson Alfonso Sepulveda Oviedo"/>
    <s v="Junior"/>
    <n v="4716"/>
    <m/>
    <s v="9.583.064-1"/>
    <n v="23"/>
    <n v="742609"/>
    <n v="600000"/>
    <n v="17080000"/>
    <n v="292271"/>
    <s v="Muy Bajo"/>
    <n v="0.39400000000000002"/>
    <s v="Poco Equitativa"/>
    <n v="15"/>
    <n v="85500"/>
    <n v="655500"/>
    <s v="[List]"/>
  </r>
  <r>
    <n v="4583"/>
    <n v="4583"/>
    <s v="25.227.098-1"/>
    <s v="Emmanuel Lestin 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43.8"/>
    <s v="35-44"/>
    <n v="5.3"/>
    <s v="5-10 años"/>
    <n v="0.3"/>
    <s v="Indefinido"/>
    <n v="41"/>
    <n v="740000"/>
    <b v="0"/>
    <s v="Nelson Alfonso Sepulveda Oviedo"/>
    <s v="Senior"/>
    <n v="4716"/>
    <m/>
    <s v="9.583.064-1"/>
    <n v="23"/>
    <n v="742609"/>
    <n v="600000"/>
    <n v="17080000"/>
    <n v="292271"/>
    <s v="Promedio"/>
    <n v="0.39400000000000002"/>
    <s v="Poco Equitativa"/>
    <n v="3"/>
    <n v="22200"/>
    <n v="762200"/>
    <s v="[List]"/>
  </r>
  <r>
    <n v="4406"/>
    <n v="4406"/>
    <s v="16.724.474-2"/>
    <s v="Isaac Eduardo Nuñez Cartes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37.9"/>
    <s v="35-44"/>
    <n v="7.1"/>
    <s v="5-10 años"/>
    <n v="0.3"/>
    <s v="Indefinido"/>
    <n v="41"/>
    <n v="775000"/>
    <b v="0"/>
    <s v="Nelson Alfonso Sepulveda Oviedo"/>
    <s v="Senior"/>
    <n v="4716"/>
    <m/>
    <s v="9.583.064-1"/>
    <n v="23"/>
    <n v="742609"/>
    <n v="600000"/>
    <n v="17080000"/>
    <n v="292271"/>
    <s v="Promedio"/>
    <n v="0.39400000000000002"/>
    <s v="Poco Equitativa"/>
    <n v="3"/>
    <n v="23250"/>
    <n v="798250"/>
    <s v="[List]"/>
  </r>
  <r>
    <n v="6666"/>
    <n v="6647"/>
    <s v="20.580.404-8"/>
    <s v="Nicolás Alexis Sandoval Contreras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24.4"/>
    <s v="18-24"/>
    <n v="1.6"/>
    <s v="1-3 años"/>
    <n v="0.3"/>
    <s v="Indefinido"/>
    <n v="41"/>
    <n v="600000"/>
    <b v="0"/>
    <s v="Nelson Alfonso Sepulveda Oviedo"/>
    <s v="Junior"/>
    <n v="4716"/>
    <m/>
    <s v="9.583.064-1"/>
    <n v="23"/>
    <n v="742609"/>
    <n v="600000"/>
    <n v="17080000"/>
    <n v="292271"/>
    <s v="Bajo"/>
    <n v="0.39400000000000002"/>
    <s v="Poco Equitativa"/>
    <n v="10"/>
    <n v="60000"/>
    <n v="660000"/>
    <s v="[List]"/>
  </r>
  <r>
    <n v="8747"/>
    <n v="8728"/>
    <s v="20.450.778-3"/>
    <s v="Gabriel Antonio Segura Ponce"/>
    <s v="M"/>
    <x v="18"/>
    <n v="474"/>
    <s v="Despacho"/>
    <s v="CARLOS CRAMER PRODUCTOS AROMÁTICOS S.A. C.I."/>
    <s v="Operaciones"/>
    <s v="Jefatura"/>
    <s v="Operativa"/>
    <s v="CARLOS CRAMER PRODUCTOS AROMÁTICOS S.A. C.I. &gt; Operaciones &gt; Despacho"/>
    <s v="6204"/>
    <n v="24.8"/>
    <s v="18-24"/>
    <n v="0.8"/>
    <s v="Menos de 1 año"/>
    <n v="0.3"/>
    <s v="Indefinido"/>
    <n v="41"/>
    <n v="570000"/>
    <b v="0"/>
    <s v="Nelson Alfonso Sepulveda Oviedo"/>
    <s v="Junior"/>
    <n v="4716"/>
    <m/>
    <s v="9.583.064-1"/>
    <n v="23"/>
    <n v="742609"/>
    <n v="600000"/>
    <n v="17080000"/>
    <n v="292271"/>
    <s v="Muy Bajo"/>
    <n v="0.39400000000000002"/>
    <s v="Poco Equitativa"/>
    <n v="15"/>
    <n v="85500"/>
    <n v="655500"/>
    <s v="[List]"/>
  </r>
  <r>
    <n v="4693"/>
    <n v="4693"/>
    <s v="15.775.315-0"/>
    <s v="Sebastian Alejandro Casajuana Bruna"/>
    <s v="M"/>
    <x v="29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41.3"/>
    <s v="35-44"/>
    <n v="4.4000000000000004"/>
    <s v="3-5 años"/>
    <n v="0.3"/>
    <s v="Indefinido"/>
    <n v="41"/>
    <n v="1575000"/>
    <b v="0"/>
    <s v="Veronica Daniela Piderit Gonzalez"/>
    <s v="Intermedio"/>
    <n v="4182"/>
    <m/>
    <s v="10.033.163-2"/>
    <n v="22"/>
    <n v="1708273"/>
    <n v="1230000"/>
    <n v="37582000"/>
    <n v="1153616"/>
    <s v="Bajo"/>
    <n v="0.67500000000000004"/>
    <s v="Inequitativa"/>
    <n v="5"/>
    <n v="78750"/>
    <n v="1653750"/>
    <s v="[List]"/>
  </r>
  <r>
    <n v="8349"/>
    <n v="8330"/>
    <s v="20.053.662-2"/>
    <s v="Jazmín Susana Castillo Ponce"/>
    <s v="F"/>
    <x v="2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26.6"/>
    <s v="25-34"/>
    <n v="0.9"/>
    <s v="Menos de 1 año"/>
    <n v="0.1"/>
    <s v="Indefinido"/>
    <n v="41"/>
    <n v="673000"/>
    <b v="0"/>
    <s v="Maritza Del Carmen Romero Barros"/>
    <s v="Junior"/>
    <n v="4287"/>
    <m/>
    <s v="13.599.425-1"/>
    <n v="17"/>
    <n v="1593941"/>
    <n v="945000"/>
    <n v="27097000"/>
    <n v="1495711"/>
    <s v="Muy Bajo"/>
    <n v="0.93799999999999994"/>
    <s v="Inequitativa"/>
    <n v="15"/>
    <n v="100950"/>
    <n v="773950"/>
    <s v="[List]"/>
  </r>
  <r>
    <n v="10164"/>
    <n v="10145"/>
    <s v="20.162.829-6"/>
    <s v="Fernanda Luna Lizana Parraguez"/>
    <s v="F"/>
    <x v="2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25.7"/>
    <s v="25-34"/>
    <n v="0.3"/>
    <s v="Menos de 1 año"/>
    <n v="0"/>
    <s v="Indefinido"/>
    <n v="41"/>
    <n v="655000"/>
    <b v="0"/>
    <s v="Maritza Del Carmen Romero Barros"/>
    <s v="Junior"/>
    <n v="4287"/>
    <m/>
    <s v="13.599.425-1"/>
    <n v="17"/>
    <n v="1593941"/>
    <n v="945000"/>
    <n v="27097000"/>
    <n v="1495711"/>
    <s v="Muy Bajo"/>
    <n v="0.93799999999999994"/>
    <s v="Inequitativa"/>
    <n v="15"/>
    <n v="98250"/>
    <n v="753250"/>
    <s v="[List]"/>
  </r>
  <r>
    <n v="4535"/>
    <n v="4535"/>
    <s v="19.117.548-4"/>
    <s v="Juan Carlos Catalan Riveros"/>
    <s v="M"/>
    <x v="142"/>
    <n v="480"/>
    <s v="Contabilidad"/>
    <s v="CARLOS CRAMER PRODUCTOS AROMÁTICOS S.A. C.I."/>
    <s v="Administración"/>
    <s v="Jefatura"/>
    <s v="Operativa"/>
    <s v="CARLOS CRAMER PRODUCTOS AROMÁTICOS S.A. C.I. &gt; Administración &gt; Contabilidad"/>
    <s v="7002"/>
    <n v="29.9"/>
    <s v="25-34"/>
    <n v="7.9"/>
    <s v="5-10 años"/>
    <n v="0.3"/>
    <s v="Indefinido"/>
    <n v="41"/>
    <n v="1800000"/>
    <b v="0"/>
    <s v="Marcela Tatiana Muñoz Cuevas"/>
    <s v="Senior"/>
    <n v="8253"/>
    <m/>
    <s v="17.316.167-0"/>
    <n v="8"/>
    <n v="1715000"/>
    <n v="1650000"/>
    <n v="13720000"/>
    <n v="738828"/>
    <s v="Promedio"/>
    <n v="0.43099999999999999"/>
    <s v="Poco Equitativa"/>
    <n v="3"/>
    <n v="54000"/>
    <n v="1854000"/>
    <s v="[List]"/>
  </r>
  <r>
    <n v="4854"/>
    <n v="4835"/>
    <s v="25.625.114-0"/>
    <s v="Rosleiny Gabriela Chang Zambrano"/>
    <s v="F"/>
    <x v="142"/>
    <n v="480"/>
    <s v="Contabilidad"/>
    <s v="CARLOS CRAMER PRODUCTOS AROMÁTICOS S.A. C.I."/>
    <s v="Administración"/>
    <s v="Jefatura"/>
    <s v="Operativa"/>
    <s v="CARLOS CRAMER PRODUCTOS AROMÁTICOS S.A. C.I. &gt; Administración &gt; Contabilidad"/>
    <s v="7002"/>
    <n v="35"/>
    <s v="35-44"/>
    <n v="3.2"/>
    <s v="3-5 años"/>
    <n v="0.3"/>
    <s v="Indefinido"/>
    <n v="41"/>
    <n v="1239000"/>
    <b v="1"/>
    <s v="Marcela Tatiana Muñoz Cuevas"/>
    <s v="Jefatura"/>
    <n v="8253"/>
    <m/>
    <s v="17.316.167-0"/>
    <n v="8"/>
    <n v="1715000"/>
    <n v="1650000"/>
    <n v="13720000"/>
    <n v="738828"/>
    <s v="Muy Bajo"/>
    <n v="0.43099999999999999"/>
    <s v="Poco Equitativa"/>
    <n v="15"/>
    <n v="185850"/>
    <n v="1424850"/>
    <s v="[List]"/>
  </r>
  <r>
    <n v="5412"/>
    <n v="5393"/>
    <s v="20.052.792-5"/>
    <s v="Francisco Germán Gonzalez Neira"/>
    <s v="M"/>
    <x v="142"/>
    <n v="480"/>
    <s v="Contabilidad"/>
    <s v="CARLOS CRAMER PRODUCTOS AROMÁTICOS S.A. C.I."/>
    <s v="Administración"/>
    <s v="Jefatura"/>
    <s v="Operativa"/>
    <s v="CARLOS CRAMER PRODUCTOS AROMÁTICOS S.A. C.I. &gt; Administración &gt; Contabilidad"/>
    <s v="7002"/>
    <n v="26.6"/>
    <s v="25-34"/>
    <n v="2.2999999999999998"/>
    <s v="1-3 años"/>
    <n v="0.1"/>
    <s v="Indefinido"/>
    <n v="41"/>
    <n v="1500000"/>
    <b v="0"/>
    <s v="Marcela Tatiana Muñoz Cuevas"/>
    <s v="Intermedio"/>
    <n v="8253"/>
    <m/>
    <s v="17.316.167-0"/>
    <n v="8"/>
    <n v="1715000"/>
    <n v="1650000"/>
    <n v="13720000"/>
    <n v="738828"/>
    <s v="Bajo"/>
    <n v="0.43099999999999999"/>
    <s v="Poco Equitativa"/>
    <n v="10"/>
    <n v="150000"/>
    <n v="1650000"/>
    <s v="[List]"/>
  </r>
  <r>
    <n v="10395"/>
    <n v="10376"/>
    <s v="21.130.222-4"/>
    <s v="José Luis Jiménez Bravo"/>
    <s v="M"/>
    <x v="142"/>
    <n v="480"/>
    <s v="Contabilidad"/>
    <s v="CARLOS CRAMER PRODUCTOS AROMÁTICOS S.A. C.I."/>
    <s v="Administración"/>
    <s v="Jefatura"/>
    <s v="Operativa"/>
    <s v="CARLOS CRAMER PRODUCTOS AROMÁTICOS S.A. C.I. &gt; Administración &gt; Contabilidad"/>
    <s v="7002"/>
    <n v="22.8"/>
    <s v="18-24"/>
    <n v="0.2"/>
    <s v="Menos de 1 año"/>
    <n v="0.1"/>
    <s v="Fijo"/>
    <n v="41"/>
    <n v="848000"/>
    <b v="0"/>
    <s v="Marcela Tatiana Muñoz Cuevas"/>
    <s v="Junior"/>
    <n v="8253"/>
    <m/>
    <s v="17.316.167-0"/>
    <n v="8"/>
    <n v="1715000"/>
    <n v="1650000"/>
    <n v="13720000"/>
    <n v="738828"/>
    <s v="Muy Bajo"/>
    <n v="0.43099999999999999"/>
    <s v="Poco Equitativa"/>
    <n v="15"/>
    <n v="127200"/>
    <n v="975200"/>
    <s v="[List]"/>
  </r>
  <r>
    <n v="4239"/>
    <n v="4239"/>
    <s v="12.632.716-1"/>
    <s v="Maribel Del Carmen Lesperguer Flores"/>
    <s v="F"/>
    <x v="143"/>
    <n v="480"/>
    <s v="Contabilidad"/>
    <s v="CARLOS CRAMER PRODUCTOS AROMÁTICOS S.A. C.I."/>
    <s v="Administración"/>
    <s v="Jefatura"/>
    <s v="Operativa"/>
    <s v="CARLOS CRAMER PRODUCTOS AROMÁTICOS S.A. C.I. &gt; Administración &gt; Contabilidad"/>
    <s v="7002"/>
    <n v="51.2"/>
    <s v="45-54"/>
    <n v="9.8000000000000007"/>
    <s v="5-10 años"/>
    <n v="0.3"/>
    <s v="Indefinido"/>
    <n v="41"/>
    <n v="1200000"/>
    <b v="0"/>
    <s v="Marcela Tatiana Muñoz Cuevas"/>
    <s v="Senior"/>
    <n v="8253"/>
    <m/>
    <s v="17.316.167-0"/>
    <n v="8"/>
    <n v="1715000"/>
    <n v="1650000"/>
    <n v="13720000"/>
    <n v="738828"/>
    <s v="Muy Bajo"/>
    <n v="0.43099999999999999"/>
    <s v="Poco Equitativa"/>
    <n v="15"/>
    <n v="180000"/>
    <n v="1380000"/>
    <s v="[List]"/>
  </r>
  <r>
    <n v="8514"/>
    <n v="8495"/>
    <s v="12.468.819-1"/>
    <s v="Patricia Isabel Tapia Clark"/>
    <s v="F"/>
    <x v="142"/>
    <n v="480"/>
    <s v="Contabilidad"/>
    <s v="CARLOS CRAMER PRODUCTOS AROMÁTICOS S.A. C.I."/>
    <s v="Administración"/>
    <s v="Jefatura"/>
    <s v="Operativa"/>
    <s v="CARLOS CRAMER PRODUCTOS AROMÁTICOS S.A. C.I. &gt; Administración &gt; Contabilidad"/>
    <s v="7002"/>
    <n v="51.9"/>
    <s v="45-54"/>
    <n v="0.8"/>
    <s v="Menos de 1 año"/>
    <n v="0.3"/>
    <s v="Indefinido"/>
    <n v="41"/>
    <n v="1901000"/>
    <b v="0"/>
    <s v="Marcela Tatiana Muñoz Cuevas"/>
    <s v="Junior"/>
    <n v="8253"/>
    <m/>
    <s v="17.316.167-0"/>
    <n v="8"/>
    <n v="1715000"/>
    <n v="1650000"/>
    <n v="13720000"/>
    <n v="738828"/>
    <s v="Alto"/>
    <n v="0.43099999999999999"/>
    <s v="Poco Equitativa"/>
    <n v="3"/>
    <n v="57030"/>
    <n v="1958030"/>
    <s v="[List]"/>
  </r>
  <r>
    <n v="8019"/>
    <n v="8000"/>
    <s v="16.298.941-3"/>
    <s v="Anggie Margareth Alicia Vallejos Diaz"/>
    <s v="F"/>
    <x v="142"/>
    <n v="480"/>
    <s v="Contabilidad"/>
    <s v="CARLOS CRAMER PRODUCTOS AROMÁTICOS S.A. C.I."/>
    <s v="Administración"/>
    <s v="Jefatura"/>
    <s v="Operativa"/>
    <s v="CARLOS CRAMER PRODUCTOS AROMÁTICOS S.A. C.I. &gt; Administración &gt; Contabilidad"/>
    <s v="7002"/>
    <n v="39.200000000000003"/>
    <s v="35-44"/>
    <n v="1.1000000000000001"/>
    <s v="1-3 años"/>
    <n v="0.3"/>
    <s v="Indefinido"/>
    <n v="41"/>
    <n v="1958000"/>
    <b v="0"/>
    <s v="Marcela Tatiana Muñoz Cuevas"/>
    <s v="Junior"/>
    <n v="8253"/>
    <m/>
    <s v="17.316.167-0"/>
    <n v="8"/>
    <n v="1715000"/>
    <n v="1650000"/>
    <n v="13720000"/>
    <n v="738828"/>
    <s v="Alto"/>
    <n v="0.43099999999999999"/>
    <s v="Poco Equitativa"/>
    <n v="3"/>
    <n v="58740"/>
    <n v="2016740"/>
    <s v="[List]"/>
  </r>
  <r>
    <n v="4205"/>
    <n v="4205"/>
    <s v="11.159.290-k"/>
    <s v="Jose Ruperto Cempe Guzman"/>
    <s v="M"/>
    <x v="95"/>
    <n v="460"/>
    <s v="Mantención"/>
    <s v="CARLOS CRAMER PRODUCTOS AROMÁTICOS S.A. C.I."/>
    <s v="Operaciones"/>
    <s v="Jefatura"/>
    <s v="Operativa"/>
    <s v="CARLOS CRAMER PRODUCTOS AROMÁTICOS S.A. C.I. &gt; Operaciones &gt; Mantención"/>
    <s v="6102"/>
    <n v="58.5"/>
    <s v="55-64"/>
    <n v="10.9"/>
    <s v="Más de 10 años"/>
    <n v="0.3"/>
    <s v="Indefinido"/>
    <n v="41"/>
    <n v="1150000"/>
    <b v="0"/>
    <s v="Manuel Ricardo Cortés Zuñiga"/>
    <s v="Senior"/>
    <n v="4915"/>
    <m/>
    <s v="13.702.299-0"/>
    <n v="13"/>
    <n v="1199702"/>
    <n v="1150000"/>
    <n v="15596124"/>
    <n v="204535"/>
    <s v="Promedio"/>
    <n v="0.17"/>
    <s v="Equitativa"/>
    <n v="3"/>
    <n v="34500"/>
    <n v="1184500"/>
    <s v="[List]"/>
  </r>
  <r>
    <n v="10791"/>
    <n v="10739"/>
    <s v="18.540.146-4"/>
    <s v="Javier Ignacio Chavarría Catalán"/>
    <s v="M"/>
    <x v="66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32"/>
    <s v="25-34"/>
    <n v="0.1"/>
    <s v="Menos de 1 año"/>
    <n v="0"/>
    <s v="Fijo"/>
    <n v="41"/>
    <n v="772000"/>
    <b v="0"/>
    <s v="Valeska Josefina Serrano Quezada"/>
    <s v="Junior"/>
    <n v="4438"/>
    <m/>
    <s v="17.255.753-8"/>
    <n v="23"/>
    <n v="1033826"/>
    <n v="772000"/>
    <n v="23778000"/>
    <n v="661324"/>
    <s v="Muy Bajo"/>
    <n v="0.64"/>
    <s v="Inequitativa"/>
    <n v="15"/>
    <n v="115800"/>
    <n v="887800"/>
    <s v="[List]"/>
  </r>
  <r>
    <n v="7228"/>
    <n v="7209"/>
    <s v="20.596.378-2"/>
    <s v="Cristian Ignacio Ramos Castillo"/>
    <s v="M"/>
    <x v="66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24.7"/>
    <s v="18-24"/>
    <n v="1.4"/>
    <s v="1-3 años"/>
    <n v="0.1"/>
    <s v="Indefinido"/>
    <n v="41"/>
    <n v="673000"/>
    <b v="0"/>
    <s v="Valeska Josefina Serrano Quezada"/>
    <s v="Junior"/>
    <n v="4438"/>
    <m/>
    <s v="17.255.753-8"/>
    <n v="23"/>
    <n v="1033826"/>
    <n v="772000"/>
    <n v="23778000"/>
    <n v="661324"/>
    <s v="Muy Bajo"/>
    <n v="0.64"/>
    <s v="Inequitativa"/>
    <n v="15"/>
    <n v="100950"/>
    <n v="773950"/>
    <s v="[List]"/>
  </r>
  <r>
    <n v="7128"/>
    <n v="7109"/>
    <s v="13.438.620-7"/>
    <s v="Gabriel Alejandro San Martin Lamilla"/>
    <s v="M"/>
    <x v="66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47.2"/>
    <s v="45-54"/>
    <n v="1.4"/>
    <s v="1-3 años"/>
    <n v="0.1"/>
    <s v="Indefinido"/>
    <n v="41"/>
    <n v="673000"/>
    <b v="0"/>
    <s v="Valeska Josefina Serrano Quezada"/>
    <s v="Junior"/>
    <n v="4438"/>
    <m/>
    <s v="17.255.753-8"/>
    <n v="23"/>
    <n v="1033826"/>
    <n v="772000"/>
    <n v="23778000"/>
    <n v="661324"/>
    <s v="Muy Bajo"/>
    <n v="0.64"/>
    <s v="Inequitativa"/>
    <n v="15"/>
    <n v="100950"/>
    <n v="773950"/>
    <s v="[List]"/>
  </r>
  <r>
    <n v="4524"/>
    <n v="4524"/>
    <s v="18.848.967-2"/>
    <s v="Carolina Ivette Tamayo Cruz"/>
    <s v="F"/>
    <x v="116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30.8"/>
    <s v="25-34"/>
    <n v="4.2"/>
    <s v="3-5 años"/>
    <n v="0.3"/>
    <s v="Indefinido"/>
    <n v="41"/>
    <n v="1242000"/>
    <b v="0"/>
    <s v="Valeska Josefina Serrano Quezada"/>
    <s v="Intermedio"/>
    <n v="4438"/>
    <m/>
    <s v="17.255.753-8"/>
    <n v="23"/>
    <n v="1033826"/>
    <n v="772000"/>
    <n v="23778000"/>
    <n v="661324"/>
    <s v="Muy Alto"/>
    <n v="0.64"/>
    <s v="Inequitativa"/>
    <n v="3"/>
    <n v="37260"/>
    <n v="1279260"/>
    <s v="[List]"/>
  </r>
  <r>
    <n v="4872"/>
    <n v="4853"/>
    <s v="17.023.158-9"/>
    <s v="Felipe Andrés Veas Oyarzún"/>
    <s v="M"/>
    <x v="66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36.9"/>
    <s v="35-44"/>
    <n v="3.1"/>
    <s v="3-5 años"/>
    <n v="0.1"/>
    <s v="Indefinido"/>
    <n v="41"/>
    <n v="740000"/>
    <b v="0"/>
    <s v="Valeska Josefina Serrano Quezada"/>
    <s v="Intermedio"/>
    <n v="4438"/>
    <m/>
    <s v="17.255.753-8"/>
    <n v="23"/>
    <n v="1033826"/>
    <n v="772000"/>
    <n v="23778000"/>
    <n v="661324"/>
    <s v="Muy Bajo"/>
    <n v="0.64"/>
    <s v="Inequitativa"/>
    <n v="15"/>
    <n v="111000"/>
    <n v="851000"/>
    <s v="[List]"/>
  </r>
  <r>
    <n v="4337"/>
    <n v="4337"/>
    <s v="15.528.969-4"/>
    <s v="Octavio Orellana Cifuentes"/>
    <s v="M"/>
    <x v="66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42.1"/>
    <s v="35-44"/>
    <n v="18"/>
    <s v="Más de 10 años"/>
    <n v="0.3"/>
    <s v="Indefinido"/>
    <n v="41"/>
    <n v="783000"/>
    <b v="0"/>
    <s v="Andrea Paz Cid Araneda"/>
    <s v="Senior"/>
    <n v="4483"/>
    <m/>
    <s v="17.926.429-3"/>
    <n v="23"/>
    <n v="1033826"/>
    <n v="772000"/>
    <n v="23778000"/>
    <n v="661324"/>
    <s v="Muy Bajo"/>
    <n v="0.64"/>
    <s v="Inequitativa"/>
    <n v="15"/>
    <n v="117450"/>
    <n v="900450"/>
    <s v="[List]"/>
  </r>
  <r>
    <n v="7757"/>
    <n v="7738"/>
    <s v="15.473.130-k"/>
    <s v="Jenny Elisa Quezada Inostroza"/>
    <s v="F"/>
    <x v="66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42.8"/>
    <s v="35-44"/>
    <n v="1.2"/>
    <s v="1-3 años"/>
    <n v="0.1"/>
    <s v="Indefinido"/>
    <n v="41"/>
    <n v="673000"/>
    <b v="0"/>
    <s v="Andrea Paz Cid Araneda"/>
    <s v="Junior"/>
    <n v="4483"/>
    <m/>
    <s v="17.926.429-3"/>
    <n v="23"/>
    <n v="1033826"/>
    <n v="772000"/>
    <n v="23778000"/>
    <n v="661324"/>
    <s v="Muy Bajo"/>
    <n v="0.64"/>
    <s v="Inequitativa"/>
    <n v="15"/>
    <n v="100950"/>
    <n v="773950"/>
    <s v="[List]"/>
  </r>
  <r>
    <n v="4537"/>
    <n v="4537"/>
    <s v="19.174.332-6"/>
    <s v="Bastian Ignacio Cisternas Astorga"/>
    <s v="M"/>
    <x v="4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29.7"/>
    <s v="25-34"/>
    <n v="5.5"/>
    <s v="5-10 años"/>
    <n v="0.3"/>
    <s v="Indefinido"/>
    <n v="41"/>
    <n v="880000"/>
    <b v="0"/>
    <s v="Javier Ignacio Reyes Salazar"/>
    <s v="Senior"/>
    <n v="4532"/>
    <m/>
    <s v="19.034.278-6"/>
    <n v="28"/>
    <n v="2099357"/>
    <n v="1772500"/>
    <n v="58782000"/>
    <n v="1299418"/>
    <s v="Muy Bajo"/>
    <n v="0.61899999999999999"/>
    <s v="Inequitativa"/>
    <n v="15"/>
    <n v="132000"/>
    <n v="1012000"/>
    <s v="[List]"/>
  </r>
  <r>
    <n v="8184"/>
    <n v="8165"/>
    <s v="19.558.298-k"/>
    <s v="Matias Alexis Gutierrez Navarro"/>
    <s v="M"/>
    <x v="144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28.6"/>
    <s v="25-34"/>
    <n v="1"/>
    <s v="1-3 años"/>
    <n v="0.3"/>
    <s v="Indefinido"/>
    <n v="41"/>
    <n v="1865000"/>
    <b v="0"/>
    <s v="Javier Ignacio Reyes Salazar"/>
    <s v="Junior"/>
    <n v="4532"/>
    <m/>
    <s v="19.034.278-6"/>
    <n v="28"/>
    <n v="2099357"/>
    <n v="1772500"/>
    <n v="58782000"/>
    <n v="1299418"/>
    <s v="Bajo"/>
    <n v="0.61899999999999999"/>
    <s v="Inequitativa"/>
    <n v="10"/>
    <n v="186500"/>
    <n v="2051500"/>
    <s v="[List]"/>
  </r>
  <r>
    <n v="4711"/>
    <n v="4711"/>
    <s v="26.169.643-6"/>
    <s v="Eyver Orankis Roa Vargas"/>
    <s v="M"/>
    <x v="0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34.299999999999997"/>
    <s v="25-34"/>
    <n v="4.5"/>
    <s v="3-5 años"/>
    <n v="0.3"/>
    <s v="Indefinido"/>
    <n v="41"/>
    <n v="760000"/>
    <b v="0"/>
    <s v="Javier Ignacio Reyes Salazar"/>
    <s v="Intermedio"/>
    <n v="4532"/>
    <m/>
    <s v="19.034.278-6"/>
    <n v="28"/>
    <n v="2099357"/>
    <n v="1772500"/>
    <n v="58782000"/>
    <n v="1299418"/>
    <s v="Muy Bajo"/>
    <n v="0.61899999999999999"/>
    <s v="Inequitativa"/>
    <n v="15"/>
    <n v="114000"/>
    <n v="874000"/>
    <s v="[List]"/>
  </r>
  <r>
    <n v="4246"/>
    <n v="4246"/>
    <s v="12.658.197-1"/>
    <s v="Natalia Constanzo Fuentes"/>
    <s v="F"/>
    <x v="145"/>
    <n v="489"/>
    <s v="Recursos Humanos"/>
    <s v="CARLOS CRAMER PRODUCTOS AROMÁTICOS S.A. C.I."/>
    <s v="Administración"/>
    <s v="Jefatura"/>
    <s v="Operativa"/>
    <s v="CARLOS CRAMER PRODUCTOS AROMÁTICOS S.A. C.I. &gt; Administración &gt; Recursos Humanos"/>
    <s v="7202"/>
    <n v="50.9"/>
    <s v="45-54"/>
    <n v="14.6"/>
    <s v="Más de 10 años"/>
    <n v="0.3"/>
    <s v="Indefinido"/>
    <n v="41"/>
    <n v="2100000"/>
    <b v="0"/>
    <s v="Claudia Cisternas Flores"/>
    <s v="Senior"/>
    <n v="4251"/>
    <m/>
    <s v="12.862.673-5"/>
    <n v="10"/>
    <n v="1844300"/>
    <n v="1550000"/>
    <n v="18443000"/>
    <n v="975722"/>
    <s v="Alto"/>
    <n v="0.52900000000000003"/>
    <s v="Inequitativa"/>
    <n v="3"/>
    <n v="63000"/>
    <n v="2163000"/>
    <s v="[List]"/>
  </r>
  <r>
    <n v="11154"/>
    <n v="11102"/>
    <s v="20.573.842-8"/>
    <s v="Benjamín Sebastián Gacitúa Godoy"/>
    <s v="M"/>
    <x v="146"/>
    <n v="489"/>
    <s v="Recursos Humanos"/>
    <s v="CARLOS CRAMER PRODUCTOS AROMÁTICOS S.A. C.I."/>
    <s v="Administración"/>
    <s v="Jefatura"/>
    <s v="Operativa"/>
    <s v="CARLOS CRAMER PRODUCTOS AROMÁTICOS S.A. C.I. &gt; Administración &gt; Recursos Humanos"/>
    <s v="7202"/>
    <n v="24.8"/>
    <s v="18-24"/>
    <n v="0"/>
    <s v="Menos de 1 año"/>
    <n v="0"/>
    <s v="Fijo"/>
    <n v="41"/>
    <n v="849000"/>
    <b v="0"/>
    <s v="Claudia Cisternas Flores"/>
    <s v="Junior"/>
    <n v="4251"/>
    <m/>
    <s v="12.862.673-5"/>
    <n v="10"/>
    <n v="1844300"/>
    <n v="1550000"/>
    <n v="18443000"/>
    <n v="975722"/>
    <s v="Muy Bajo"/>
    <n v="0.52900000000000003"/>
    <s v="Inequitativa"/>
    <n v="15"/>
    <n v="127350"/>
    <n v="976350"/>
    <s v="[List]"/>
  </r>
  <r>
    <n v="9373"/>
    <n v="9354"/>
    <s v="18.541.431-0"/>
    <s v="Jazmín Loreley Contador Guzmán"/>
    <s v="F"/>
    <x v="2"/>
    <n v="421"/>
    <s v="Desarrollo Sabores Dulces"/>
    <s v="CARLOS CRAMER PRODUCTOS AROMÁTICOS S.A. C.I."/>
    <s v="Sabores"/>
    <s v="Jefatura"/>
    <s v="Operativa"/>
    <s v="CARLOS CRAMER PRODUCTOS AROMÁTICOS S.A. C.I. &gt; Sabores &gt; Desarrollo Sabores Dulces"/>
    <s v="2002"/>
    <n v="31.9"/>
    <s v="25-34"/>
    <n v="0.5"/>
    <s v="Menos de 1 año"/>
    <n v="0.1"/>
    <s v="Indefinido"/>
    <n v="41"/>
    <n v="655000"/>
    <b v="0"/>
    <s v="Macarena De La Concepción Quilodrán Escobar"/>
    <s v="Junior"/>
    <n v="6868"/>
    <m/>
    <s v="16.211.984-2"/>
    <n v="10"/>
    <n v="1204500"/>
    <n v="780000"/>
    <n v="12045000"/>
    <n v="1001961"/>
    <s v="Muy Bajo"/>
    <n v="0.83199999999999996"/>
    <s v="Inequitativa"/>
    <n v="15"/>
    <n v="98250"/>
    <n v="753250"/>
    <s v="[List]"/>
  </r>
  <r>
    <n v="6304"/>
    <n v="6285"/>
    <s v="19.631.279-k"/>
    <s v="Felipe Aarón Contreras Meneses"/>
    <s v="M"/>
    <x v="2"/>
    <n v="422"/>
    <s v="Desarrollo Sabores Bebidas"/>
    <s v="CARLOS CRAMER PRODUCTOS AROMÁTICOS S.A. C.I."/>
    <s v="Sabores"/>
    <s v="Jefatura"/>
    <s v="Operativa"/>
    <s v="CARLOS CRAMER PRODUCTOS AROMÁTICOS S.A. C.I. &gt; Sabores &gt; Desarrollo Sabores Bebidas"/>
    <s v="2003"/>
    <n v="28.5"/>
    <s v="25-34"/>
    <n v="1.8"/>
    <s v="1-3 años"/>
    <n v="0.1"/>
    <s v="Indefinido"/>
    <n v="41"/>
    <n v="655000"/>
    <b v="0"/>
    <s v="Macarena De La Concepción Quilodrán Escobar"/>
    <s v="Junior"/>
    <n v="6868"/>
    <m/>
    <s v="16.211.984-2"/>
    <n v="9"/>
    <n v="1647778"/>
    <n v="750000"/>
    <n v="14830000"/>
    <n v="1799823"/>
    <s v="Muy Bajo"/>
    <n v="1.0920000000000001"/>
    <s v="Inequitativa"/>
    <n v="15"/>
    <n v="98250"/>
    <n v="753250"/>
    <s v="[List]"/>
  </r>
  <r>
    <n v="4769"/>
    <n v="4741"/>
    <s v="20.464.902-2"/>
    <s v="Marixa Lucia Valdenegro Castro"/>
    <s v="F"/>
    <x v="2"/>
    <n v="422"/>
    <s v="Desarrollo Sabores Bebidas"/>
    <s v="CARLOS CRAMER PRODUCTOS AROMÁTICOS S.A. C.I."/>
    <s v="Sabores"/>
    <s v="Jefatura"/>
    <s v="Operativa"/>
    <s v="CARLOS CRAMER PRODUCTOS AROMÁTICOS S.A. C.I. &gt; Sabores &gt; Desarrollo Sabores Bebidas"/>
    <s v="2003"/>
    <n v="25.4"/>
    <s v="25-34"/>
    <n v="3.7"/>
    <s v="3-5 años"/>
    <n v="0.1"/>
    <s v="Indefinido"/>
    <n v="41"/>
    <n v="750000"/>
    <b v="0"/>
    <s v="Macarena De La Concepción Quilodrán Escobar"/>
    <s v="Intermedio"/>
    <n v="6868"/>
    <m/>
    <s v="16.211.984-2"/>
    <n v="9"/>
    <n v="1647778"/>
    <n v="750000"/>
    <n v="14830000"/>
    <n v="1799823"/>
    <s v="Muy Bajo"/>
    <n v="1.0920000000000001"/>
    <s v="Inequitativa"/>
    <n v="15"/>
    <n v="112500"/>
    <n v="862500"/>
    <s v="[List]"/>
  </r>
  <r>
    <n v="10231"/>
    <n v="10212"/>
    <s v="20.043.252-5"/>
    <s v="Macarena Alexandra Contreras Vera"/>
    <s v="F"/>
    <x v="2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26.4"/>
    <s v="25-34"/>
    <n v="0.2"/>
    <s v="Menos de 1 año"/>
    <n v="0.1"/>
    <s v="Fijo"/>
    <n v="41"/>
    <n v="655000"/>
    <b v="0"/>
    <s v="Sebastián Antonio Pozas Pozas"/>
    <s v="Junior"/>
    <n v="7494"/>
    <m/>
    <s v="19.034.384-7"/>
    <n v="17"/>
    <n v="1593941"/>
    <n v="945000"/>
    <n v="27097000"/>
    <n v="1495711"/>
    <s v="Muy Bajo"/>
    <n v="0.93799999999999994"/>
    <s v="Inequitativa"/>
    <n v="15"/>
    <n v="98250"/>
    <n v="753250"/>
    <s v="[List]"/>
  </r>
  <r>
    <n v="8283"/>
    <n v="8264"/>
    <s v="15.776.698-8"/>
    <s v="María José Contreras Diaz"/>
    <s v="F"/>
    <x v="120"/>
    <n v="489"/>
    <s v="Recursos Humanos"/>
    <s v="CARLOS CRAMER PRODUCTOS AROMÁTICOS S.A. C.I."/>
    <s v="Administración"/>
    <s v="Jefatura"/>
    <s v="Operativa"/>
    <s v="CARLOS CRAMER PRODUCTOS AROMÁTICOS S.A. C.I. &gt; Administración &gt; Recursos Humanos"/>
    <s v="7202"/>
    <n v="41.1"/>
    <s v="35-44"/>
    <n v="1"/>
    <s v="1-3 años"/>
    <n v="0.3"/>
    <s v="Indefinido"/>
    <n v="41"/>
    <n v="930000"/>
    <b v="0"/>
    <s v="Maria Paz Illanes Sotta"/>
    <s v="Junior"/>
    <n v="4297"/>
    <m/>
    <s v="13.875.252-6"/>
    <n v="10"/>
    <n v="1844300"/>
    <n v="1550000"/>
    <n v="18443000"/>
    <n v="975722"/>
    <s v="Muy Bajo"/>
    <n v="0.52900000000000003"/>
    <s v="Inequitativa"/>
    <n v="15"/>
    <n v="139500"/>
    <n v="1069500"/>
    <s v="[List]"/>
  </r>
  <r>
    <n v="4514"/>
    <n v="4514"/>
    <s v="18.567.094-5"/>
    <s v="Diana Constanza Cortes Sepulveda"/>
    <s v="F"/>
    <x v="147"/>
    <n v="421"/>
    <s v="Desarrollo Sabores Dulces"/>
    <s v="CARLOS CRAMER PRODUCTOS AROMÁTICOS S.A. C.I."/>
    <s v="Sabores"/>
    <s v="Jefatura"/>
    <s v="Operativa"/>
    <s v="CARLOS CRAMER PRODUCTOS AROMÁTICOS S.A. C.I. &gt; Sabores &gt; Desarrollo Sabores Dulces"/>
    <s v="2002"/>
    <n v="31.4"/>
    <s v="25-34"/>
    <n v="7.2"/>
    <s v="5-10 años"/>
    <n v="0.3"/>
    <s v="Indefinido"/>
    <n v="41"/>
    <n v="3433000"/>
    <b v="1"/>
    <s v="Alejandra Daniela Marambio Vega"/>
    <s v="Jefatura"/>
    <n v="4290"/>
    <m/>
    <s v="13.679.960-6"/>
    <n v="10"/>
    <n v="1204500"/>
    <n v="780000"/>
    <n v="12045000"/>
    <n v="1001961"/>
    <s v="Muy Alto"/>
    <n v="0.83199999999999996"/>
    <s v="Inequitativa"/>
    <n v="0"/>
    <n v="0"/>
    <n v="3433000"/>
    <s v="[List]"/>
  </r>
  <r>
    <n v="4375"/>
    <n v="4375"/>
    <s v="16.151.511-6"/>
    <s v="Carolina Andrea Escobar Ortega"/>
    <s v="F"/>
    <x v="147"/>
    <n v="421"/>
    <s v="Desarrollo Sabores Dulces"/>
    <s v="CARLOS CRAMER PRODUCTOS AROMÁTICOS S.A. C.I."/>
    <s v="Sabores"/>
    <s v="Jefatura"/>
    <s v="Operativa"/>
    <s v="CARLOS CRAMER PRODUCTOS AROMÁTICOS S.A. C.I. &gt; Sabores &gt; Desarrollo Sabores Dulces"/>
    <s v="2002"/>
    <n v="39.299999999999997"/>
    <s v="35-44"/>
    <n v="15.2"/>
    <s v="Más de 10 años"/>
    <n v="0.3"/>
    <s v="Indefinido"/>
    <n v="41"/>
    <n v="2715000"/>
    <b v="1"/>
    <s v="Alejandra Daniela Marambio Vega"/>
    <s v="Jefatura"/>
    <n v="4290"/>
    <m/>
    <s v="13.679.960-6"/>
    <n v="10"/>
    <n v="1204500"/>
    <n v="780000"/>
    <n v="12045000"/>
    <n v="1001961"/>
    <s v="Muy Alto"/>
    <n v="0.83199999999999996"/>
    <s v="Inequitativa"/>
    <n v="0"/>
    <n v="0"/>
    <n v="2715000"/>
    <s v="[List]"/>
  </r>
  <r>
    <n v="6868"/>
    <n v="6849"/>
    <s v="16.211.984-2"/>
    <s v="Macarena De La Concepción Quilodrán Escobar"/>
    <s v="F"/>
    <x v="147"/>
    <n v="422"/>
    <s v="Desarrollo Sabores Bebidas"/>
    <s v="CARLOS CRAMER PRODUCTOS AROMÁTICOS S.A. C.I."/>
    <s v="Sabores"/>
    <s v="Jefatura"/>
    <s v="Operativa"/>
    <s v="CARLOS CRAMER PRODUCTOS AROMÁTICOS S.A. C.I. &gt; Sabores &gt; Desarrollo Sabores Bebidas"/>
    <s v="2003"/>
    <n v="38.799999999999997"/>
    <s v="35-44"/>
    <n v="1.5"/>
    <s v="1-3 años"/>
    <n v="0.3"/>
    <s v="Indefinido"/>
    <n v="41"/>
    <n v="2600000"/>
    <b v="1"/>
    <s v="Alejandra Daniela Marambio Vega"/>
    <s v="Jefatura"/>
    <n v="4290"/>
    <m/>
    <s v="13.679.960-6"/>
    <n v="9"/>
    <n v="1647778"/>
    <n v="750000"/>
    <n v="14830000"/>
    <n v="1799823"/>
    <s v="Muy Alto"/>
    <n v="1.0920000000000001"/>
    <s v="Inequitativa"/>
    <n v="0"/>
    <n v="0"/>
    <n v="2600000"/>
    <s v="[List]"/>
  </r>
  <r>
    <n v="4610"/>
    <n v="4610"/>
    <s v="26.258.345-7"/>
    <s v="Alejandra Carolina Salas Barragan"/>
    <s v="F"/>
    <x v="147"/>
    <n v="422"/>
    <s v="Desarrollo Sabores Bebidas"/>
    <s v="CARLOS CRAMER PRODUCTOS AROMÁTICOS S.A. C.I."/>
    <s v="Sabores"/>
    <s v="Jefatura"/>
    <s v="Operativa"/>
    <s v="CARLOS CRAMER PRODUCTOS AROMÁTICOS S.A. C.I. &gt; Sabores &gt; Desarrollo Sabores Bebidas"/>
    <s v="2003"/>
    <n v="33.299999999999997"/>
    <s v="25-34"/>
    <n v="6.8"/>
    <s v="5-10 años"/>
    <n v="0.3"/>
    <s v="Indefinido"/>
    <n v="41"/>
    <n v="1800000"/>
    <b v="1"/>
    <s v="Alejandra Daniela Marambio Vega"/>
    <s v="Jefatura"/>
    <n v="4290"/>
    <m/>
    <s v="13.679.960-6"/>
    <n v="9"/>
    <n v="1647778"/>
    <n v="750000"/>
    <n v="14830000"/>
    <n v="1799823"/>
    <s v="Alto"/>
    <n v="1.0920000000000001"/>
    <s v="Inequitativa"/>
    <n v="3"/>
    <n v="54000"/>
    <n v="1854000"/>
    <s v="[List]"/>
  </r>
  <r>
    <n v="7062"/>
    <n v="7043"/>
    <s v="19.871.894-7"/>
    <s v="Camila Alejandra Curín Hudson"/>
    <s v="F"/>
    <x v="2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26.4"/>
    <s v="25-34"/>
    <n v="1.5"/>
    <s v="1-3 años"/>
    <n v="0.1"/>
    <s v="Indefinido"/>
    <n v="41"/>
    <n v="780000"/>
    <b v="0"/>
    <s v="Vicky Andrea Reveco Fuentes"/>
    <s v="Junior"/>
    <n v="4481"/>
    <m/>
    <s v="17.908.482-1"/>
    <n v="22"/>
    <n v="1708273"/>
    <n v="1230000"/>
    <n v="37582000"/>
    <n v="1153616"/>
    <s v="Muy Bajo"/>
    <n v="0.67500000000000004"/>
    <s v="Inequitativa"/>
    <n v="15"/>
    <n v="117000"/>
    <n v="897000"/>
    <s v="[List]"/>
  </r>
  <r>
    <n v="4456"/>
    <n v="4456"/>
    <s v="17.428.217-k"/>
    <s v="Cristobal Felipe Diaz Escobar"/>
    <s v="M"/>
    <x v="148"/>
    <n v="481"/>
    <s v="Tesorería"/>
    <s v="CARLOS CRAMER PRODUCTOS AROMÁTICOS S.A. C.I."/>
    <s v="Administración"/>
    <s v="Jefatura"/>
    <s v="Operativa"/>
    <s v="CARLOS CRAMER PRODUCTOS AROMÁTICOS S.A. C.I. &gt; Administración &gt; Tesorería"/>
    <s v="7003"/>
    <n v="35.200000000000003"/>
    <s v="35-44"/>
    <n v="8.3000000000000007"/>
    <s v="5-10 años"/>
    <n v="0.3"/>
    <s v="Indefinido"/>
    <n v="41"/>
    <n v="1250000"/>
    <b v="0"/>
    <s v="Patricio Alex Parra Cifuente"/>
    <s v="Senior"/>
    <n v="4685"/>
    <m/>
    <s v="12.679.200-k"/>
    <n v="2"/>
    <n v="2250000"/>
    <n v="2250000"/>
    <n v="4500000"/>
    <n v="1414214"/>
    <s v="Muy Bajo"/>
    <n v="0.629"/>
    <s v="Inequitativa"/>
    <n v="15"/>
    <n v="187500"/>
    <n v="1437500"/>
    <s v="[List]"/>
  </r>
  <r>
    <n v="4816"/>
    <n v="4798"/>
    <s v="17.706.779-2"/>
    <s v="Mauricio Leandro Droguett Briones"/>
    <s v="M"/>
    <x v="41"/>
    <n v="434"/>
    <s v="Desarrollo Fragancias"/>
    <s v="Sabores Y Fragancias.Cl Comercial Ltda."/>
    <s v="Fragancias"/>
    <s v="Jefatura"/>
    <s v="Operativa"/>
    <s v="Sabores Y Fragancias.Cl Comercial Ltda. &gt; Fragancias &gt; Desarrollo Fragancias"/>
    <s v="3001"/>
    <n v="34.5"/>
    <s v="25-34"/>
    <n v="3.5"/>
    <s v="3-5 años"/>
    <n v="0.3"/>
    <s v="Indefinido"/>
    <n v="41"/>
    <n v="1680000"/>
    <b v="1"/>
    <s v="Susana Marcela Varela Gonzalez"/>
    <s v="Jefatura"/>
    <n v="4181"/>
    <m/>
    <s v="9.919.072-8"/>
    <n v="2"/>
    <n v="1167500"/>
    <n v="1167500"/>
    <n v="2335000"/>
    <n v="724784"/>
    <s v="Muy Alto"/>
    <n v="0.621"/>
    <s v="Inequitativa"/>
    <n v="0"/>
    <n v="0"/>
    <n v="1680000"/>
    <s v="[List]"/>
  </r>
  <r>
    <n v="4698"/>
    <n v="4698"/>
    <s v="17.665.244-6"/>
    <s v="David Gabriel Espinoza Bustos"/>
    <s v="M"/>
    <x v="6"/>
    <n v="438"/>
    <s v="Ventas Fragancias"/>
    <s v="Sabores Y Fragancias.Cl Comercial Ltda."/>
    <s v="Fragancias"/>
    <s v="Jefatura"/>
    <s v="Operativa"/>
    <s v="Sabores Y Fragancias.Cl Comercial Ltda. &gt; Fragancias &gt; Ventas Fragancias"/>
    <s v="3002"/>
    <n v="34.5"/>
    <s v="25-34"/>
    <n v="7.5"/>
    <s v="5-10 años"/>
    <n v="0.3"/>
    <s v="Indefinido"/>
    <n v="41"/>
    <n v="2079000"/>
    <b v="0"/>
    <s v="Susana Marcela Varela Gonzalez"/>
    <s v="Senior"/>
    <n v="4181"/>
    <m/>
    <s v="9.919.072-8"/>
    <n v="6"/>
    <n v="2256500"/>
    <n v="1837000"/>
    <n v="13539000"/>
    <n v="1740353"/>
    <s v="Bajo"/>
    <n v="0.77100000000000002"/>
    <s v="Inequitativa"/>
    <n v="5"/>
    <n v="103950"/>
    <n v="2182950"/>
    <s v="[List]"/>
  </r>
  <r>
    <n v="4479"/>
    <n v="4479"/>
    <s v="17.905.156-7"/>
    <s v="Nelida Del Carmen Figueroa Olguin"/>
    <s v="F"/>
    <x v="6"/>
    <n v="438"/>
    <s v="Ventas Fragancias"/>
    <s v="Sabores Y Fragancias.Cl Comercial Ltda."/>
    <s v="Fragancias"/>
    <s v="Jefatura"/>
    <s v="Operativa"/>
    <s v="Sabores Y Fragancias.Cl Comercial Ltda. &gt; Fragancias &gt; Ventas Fragancias"/>
    <s v="3002"/>
    <n v="34.299999999999997"/>
    <s v="25-34"/>
    <n v="8.4"/>
    <s v="5-10 años"/>
    <n v="0.3"/>
    <s v="Indefinido"/>
    <n v="41"/>
    <n v="2380000"/>
    <b v="0"/>
    <s v="Susana Marcela Varela Gonzalez"/>
    <s v="Senior"/>
    <n v="4181"/>
    <m/>
    <s v="9.919.072-8"/>
    <n v="6"/>
    <n v="2256500"/>
    <n v="1837000"/>
    <n v="13539000"/>
    <n v="1740353"/>
    <s v="Alto"/>
    <n v="0.77100000000000002"/>
    <s v="Inequitativa"/>
    <n v="3"/>
    <n v="71400"/>
    <n v="2451400"/>
    <s v="[List]"/>
  </r>
  <r>
    <n v="8284"/>
    <n v="8265"/>
    <s v="17.228.115-k"/>
    <s v="Catalina Andrea Ortega González"/>
    <s v="F"/>
    <x v="2"/>
    <n v="434"/>
    <s v="Desarrollo Fragancias"/>
    <s v="Sabores Y Fragancias.Cl Comercial Ltda."/>
    <s v="Fragancias"/>
    <s v="Jefatura"/>
    <s v="Operativa"/>
    <s v="Sabores Y Fragancias.Cl Comercial Ltda. &gt; Fragancias &gt; Desarrollo Fragancias"/>
    <s v="3001"/>
    <n v="36.1"/>
    <s v="35-44"/>
    <n v="1"/>
    <s v="1-3 años"/>
    <n v="0.1"/>
    <s v="Indefinido"/>
    <n v="41"/>
    <n v="655000"/>
    <b v="0"/>
    <s v="Susana Marcela Varela Gonzalez"/>
    <s v="Junior"/>
    <n v="4181"/>
    <m/>
    <s v="9.919.072-8"/>
    <n v="2"/>
    <n v="1167500"/>
    <n v="1167500"/>
    <n v="2335000"/>
    <n v="724784"/>
    <s v="Muy Bajo"/>
    <n v="0.621"/>
    <s v="Inequitativa"/>
    <n v="15"/>
    <n v="98250"/>
    <n v="753250"/>
    <s v="[List]"/>
  </r>
  <r>
    <n v="4941"/>
    <n v="4922"/>
    <s v="20.637.527-2"/>
    <s v="Barbara Abigail Osorio Soto"/>
    <s v="F"/>
    <x v="21"/>
    <n v="438"/>
    <s v="Ventas Fragancias"/>
    <s v="Sabores Y Fragancias.Cl Comercial Ltda."/>
    <s v="Fragancias"/>
    <s v="Jefatura"/>
    <s v="Operativa"/>
    <s v="Sabores Y Fragancias.Cl Comercial Ltda. &gt; Fragancias &gt; Ventas Fragancias"/>
    <s v="3002"/>
    <n v="24.1"/>
    <s v="18-24"/>
    <n v="2.6"/>
    <s v="1-3 años"/>
    <n v="0.3"/>
    <s v="Indefinido"/>
    <n v="41"/>
    <n v="825000"/>
    <b v="0"/>
    <s v="Susana Marcela Varela Gonzalez"/>
    <s v="Intermedio"/>
    <n v="4181"/>
    <m/>
    <s v="9.919.072-8"/>
    <n v="6"/>
    <n v="2256500"/>
    <n v="1837000"/>
    <n v="13539000"/>
    <n v="1740353"/>
    <s v="Muy Bajo"/>
    <n v="0.77100000000000002"/>
    <s v="Inequitativa"/>
    <n v="15"/>
    <n v="123750"/>
    <n v="948750"/>
    <s v="[List]"/>
  </r>
  <r>
    <n v="9141"/>
    <n v="9122"/>
    <s v="20.534.723-2"/>
    <s v="María José Fernanda Durán Ñancupil"/>
    <s v="F"/>
    <x v="2"/>
    <n v="420"/>
    <s v="Desarrollo Sabores"/>
    <s v="Sabores Y Fragancias.Cl Comercial Ltda."/>
    <s v="Sabores"/>
    <s v="Jefatura"/>
    <s v="Operativa"/>
    <s v="Sabores Y Fragancias.Cl Comercial Ltda. &gt; Sabores &gt; Desarrollo Sabores"/>
    <s v="2001"/>
    <n v="24.6"/>
    <s v="18-24"/>
    <n v="0.6"/>
    <s v="Menos de 1 año"/>
    <n v="0.1"/>
    <s v="Indefinido"/>
    <n v="41"/>
    <n v="655000"/>
    <b v="0"/>
    <s v="Maria Francisca Trujillo Quintanilla"/>
    <s v="Junior"/>
    <n v="4485"/>
    <m/>
    <s v="17.960.137-0"/>
    <n v="4"/>
    <n v="1593000"/>
    <n v="1208500"/>
    <n v="6372000"/>
    <n v="1208790"/>
    <s v="Muy Bajo"/>
    <n v="0.75900000000000001"/>
    <s v="Inequitativa"/>
    <n v="15"/>
    <n v="98250"/>
    <n v="753250"/>
    <s v="[List]"/>
  </r>
  <r>
    <n v="4478"/>
    <n v="4478"/>
    <s v="17.904.387-4"/>
    <s v="Jocelyn Ninoska Peña Delgado"/>
    <s v="F"/>
    <x v="54"/>
    <n v="420"/>
    <s v="Desarrollo Sabores"/>
    <s v="Sabores Y Fragancias.Cl Comercial Ltda."/>
    <s v="Sabores"/>
    <s v="Jefatura"/>
    <s v="Operativa"/>
    <s v="Sabores Y Fragancias.Cl Comercial Ltda. &gt; Sabores &gt; Desarrollo Sabores"/>
    <s v="2001"/>
    <n v="34.5"/>
    <s v="25-34"/>
    <n v="7.8"/>
    <s v="5-10 años"/>
    <n v="0.3"/>
    <s v="Indefinido"/>
    <n v="41"/>
    <n v="1592000"/>
    <b v="0"/>
    <s v="Maria Francisca Trujillo Quintanilla"/>
    <s v="Senior"/>
    <n v="4485"/>
    <m/>
    <s v="17.960.137-0"/>
    <n v="4"/>
    <n v="1593000"/>
    <n v="1208500"/>
    <n v="6372000"/>
    <n v="1208790"/>
    <s v="Promedio"/>
    <n v="0.75900000000000001"/>
    <s v="Inequitativa"/>
    <n v="3"/>
    <n v="47760"/>
    <n v="1639760"/>
    <s v="[List]"/>
  </r>
  <r>
    <n v="4933"/>
    <n v="4914"/>
    <s v="16.409.707-2"/>
    <s v="Crisch Rachel Rebolledo Cariz"/>
    <s v="F"/>
    <x v="2"/>
    <n v="420"/>
    <s v="Desarrollo Sabores"/>
    <s v="Sabores Y Fragancias.Cl Comercial Ltda."/>
    <s v="Sabores"/>
    <s v="Jefatura"/>
    <s v="Operativa"/>
    <s v="Sabores Y Fragancias.Cl Comercial Ltda. &gt; Sabores &gt; Desarrollo Sabores"/>
    <s v="2001"/>
    <n v="38.9"/>
    <s v="35-44"/>
    <n v="2.7"/>
    <s v="1-3 años"/>
    <n v="0.3"/>
    <s v="Indefinido"/>
    <n v="41"/>
    <n v="825000"/>
    <b v="0"/>
    <s v="Maria Francisca Trujillo Quintanilla"/>
    <s v="Intermedio"/>
    <n v="4485"/>
    <m/>
    <s v="17.960.137-0"/>
    <n v="4"/>
    <n v="1593000"/>
    <n v="1208500"/>
    <n v="6372000"/>
    <n v="1208790"/>
    <s v="Muy Bajo"/>
    <n v="0.75900000000000001"/>
    <s v="Inequitativa"/>
    <n v="15"/>
    <n v="123750"/>
    <n v="948750"/>
    <s v="[List]"/>
  </r>
  <r>
    <n v="10956"/>
    <n v="10904"/>
    <s v="21.289.225-4"/>
    <s v="Paz Belén Fuentes Melo"/>
    <s v="F"/>
    <x v="2"/>
    <n v="421"/>
    <s v="Desarrollo Sabores Dulces"/>
    <s v="CARLOS CRAMER PRODUCTOS AROMÁTICOS S.A. C.I."/>
    <s v="Sabores"/>
    <s v="Jefatura"/>
    <s v="Operativa"/>
    <s v="CARLOS CRAMER PRODUCTOS AROMÁTICOS S.A. C.I. &gt; Sabores &gt; Desarrollo Sabores Dulces"/>
    <s v="2002"/>
    <n v="22.2"/>
    <s v="18-24"/>
    <n v="0.1"/>
    <s v="Menos de 1 año"/>
    <n v="0"/>
    <s v="Fijo"/>
    <n v="41"/>
    <n v="655000"/>
    <b v="0"/>
    <s v="Carolina Andrea Escobar Ortega"/>
    <s v="Junior"/>
    <n v="4375"/>
    <m/>
    <s v="16.151.511-6"/>
    <n v="10"/>
    <n v="1204500"/>
    <n v="780000"/>
    <n v="12045000"/>
    <n v="1001961"/>
    <s v="Muy Bajo"/>
    <n v="0.83199999999999996"/>
    <s v="Inequitativa"/>
    <n v="15"/>
    <n v="98250"/>
    <n v="753250"/>
    <s v="[List]"/>
  </r>
  <r>
    <n v="9999"/>
    <n v="9980"/>
    <s v="20.433.244-4"/>
    <s v="Consuelo Dominique Orellana Díaz"/>
    <s v="F"/>
    <x v="2"/>
    <n v="421"/>
    <s v="Desarrollo Sabores Dulces"/>
    <s v="CARLOS CRAMER PRODUCTOS AROMÁTICOS S.A. C.I."/>
    <s v="Sabores"/>
    <s v="Jefatura"/>
    <s v="Operativa"/>
    <s v="CARLOS CRAMER PRODUCTOS AROMÁTICOS S.A. C.I. &gt; Sabores &gt; Desarrollo Sabores Dulces"/>
    <s v="2002"/>
    <n v="25.4"/>
    <s v="25-34"/>
    <n v="0.3"/>
    <s v="Menos de 1 año"/>
    <n v="0"/>
    <s v="Indefinido"/>
    <n v="41"/>
    <n v="655000"/>
    <b v="0"/>
    <s v="Carolina Andrea Escobar Ortega"/>
    <s v="Junior"/>
    <n v="4375"/>
    <m/>
    <s v="16.151.511-6"/>
    <n v="10"/>
    <n v="1204500"/>
    <n v="780000"/>
    <n v="12045000"/>
    <n v="1001961"/>
    <s v="Muy Bajo"/>
    <n v="0.83199999999999996"/>
    <s v="Inequitativa"/>
    <n v="15"/>
    <n v="98250"/>
    <n v="753250"/>
    <s v="[List]"/>
  </r>
  <r>
    <n v="4852"/>
    <n v="4833"/>
    <s v="27.807.705-5"/>
    <s v="Dallmir Enrique Rios Perez"/>
    <s v="M"/>
    <x v="2"/>
    <n v="421"/>
    <s v="Desarrollo Sabores Dulces"/>
    <s v="CARLOS CRAMER PRODUCTOS AROMÁTICOS S.A. C.I."/>
    <s v="Sabores"/>
    <s v="Jefatura"/>
    <s v="Operativa"/>
    <s v="CARLOS CRAMER PRODUCTOS AROMÁTICOS S.A. C.I. &gt; Sabores &gt; Desarrollo Sabores Dulces"/>
    <s v="2002"/>
    <n v="40.4"/>
    <s v="35-44"/>
    <n v="3.2"/>
    <s v="3-5 años"/>
    <n v="0.1"/>
    <s v="Indefinido"/>
    <n v="41"/>
    <n v="720000"/>
    <b v="0"/>
    <s v="Carolina Andrea Escobar Ortega"/>
    <s v="Intermedio"/>
    <n v="4375"/>
    <m/>
    <s v="16.151.511-6"/>
    <n v="10"/>
    <n v="1204500"/>
    <n v="780000"/>
    <n v="12045000"/>
    <n v="1001961"/>
    <s v="Muy Bajo"/>
    <n v="0.83199999999999996"/>
    <s v="Inequitativa"/>
    <n v="15"/>
    <n v="108000"/>
    <n v="828000"/>
    <s v="[List]"/>
  </r>
  <r>
    <n v="4807"/>
    <n v="4789"/>
    <s v="25.624.878-6"/>
    <s v="Marie Raymonde Etienne "/>
    <s v="F"/>
    <x v="149"/>
    <n v="463"/>
    <s v="Lavandería Producción"/>
    <s v="CARLOS CRAMER PRODUCTOS AROMÁTICOS S.A. C.I."/>
    <s v="Operaciones"/>
    <s v="Jefatura"/>
    <s v="Operativa"/>
    <s v="CARLOS CRAMER PRODUCTOS AROMÁTICOS S.A. C.I. &gt; Operaciones &gt; Lavandería Producción"/>
    <s v="6105"/>
    <n v="34.6"/>
    <s v="25-34"/>
    <n v="3.6"/>
    <s v="3-5 años"/>
    <n v="0.3"/>
    <s v="Indefinido"/>
    <n v="41"/>
    <n v="567000"/>
    <b v="1"/>
    <s v="Hernan Alberto Solar Guzman"/>
    <s v="Jefatura"/>
    <n v="4210"/>
    <m/>
    <s v="11.363.171-6"/>
    <n v="4"/>
    <n v="586000"/>
    <n v="567000"/>
    <n v="2344000"/>
    <n v="49980"/>
    <s v="Promedio"/>
    <n v="8.5000000000000006E-2"/>
    <s v="Muy Equitativa"/>
    <n v="3"/>
    <n v="17010"/>
    <n v="584010"/>
    <s v="[List]"/>
  </r>
  <r>
    <n v="4160"/>
    <n v="4160"/>
    <s v="6.986.640-9"/>
    <s v="Gloria Emilia Gonzalez Castro"/>
    <s v="F"/>
    <x v="150"/>
    <n v="488"/>
    <s v="Administración"/>
    <s v="CARLOS CRAMER PRODUCTOS AROMÁTICOS S.A. C.I."/>
    <s v="Administración"/>
    <s v="Jefatura"/>
    <s v="Operativa"/>
    <s v="CARLOS CRAMER PRODUCTOS AROMÁTICOS S.A. C.I. &gt; Administración"/>
    <s v="7201"/>
    <n v="64.5"/>
    <s v="55-64"/>
    <n v="19.600000000000001"/>
    <s v="Más de 10 años"/>
    <n v="0.3"/>
    <s v="Indefinido"/>
    <n v="41"/>
    <n v="992000"/>
    <b v="0"/>
    <s v="Hernan Alberto Solar Guzman"/>
    <s v="Senior"/>
    <n v="4210"/>
    <m/>
    <s v="11.363.171-6"/>
    <n v="4"/>
    <n v="1559350"/>
    <n v="1552700"/>
    <n v="6237400"/>
    <n v="595928"/>
    <s v="Muy Bajo"/>
    <n v="0.38200000000000001"/>
    <s v="Poco Equitativa"/>
    <n v="15"/>
    <n v="148800"/>
    <n v="1140800"/>
    <s v="[List]"/>
  </r>
  <r>
    <n v="4811"/>
    <n v="4793"/>
    <s v="10.780.646-6"/>
    <s v="Rosa De Lourdes Reyes Carvallo"/>
    <s v="F"/>
    <x v="149"/>
    <n v="463"/>
    <s v="Lavandería Producción"/>
    <s v="CARLOS CRAMER PRODUCTOS AROMÁTICOS S.A. C.I."/>
    <s v="Operaciones"/>
    <s v="Jefatura"/>
    <s v="Operativa"/>
    <s v="CARLOS CRAMER PRODUCTOS AROMÁTICOS S.A. C.I. &gt; Operaciones &gt; Lavandería Producción"/>
    <s v="6105"/>
    <n v="55"/>
    <s v="55-64"/>
    <n v="3.6"/>
    <s v="3-5 años"/>
    <n v="0.3"/>
    <s v="Indefinido"/>
    <n v="41"/>
    <n v="567000"/>
    <b v="1"/>
    <s v="Hernan Alberto Solar Guzman"/>
    <s v="Jefatura"/>
    <n v="4210"/>
    <m/>
    <s v="11.363.171-6"/>
    <n v="4"/>
    <n v="586000"/>
    <n v="567000"/>
    <n v="2344000"/>
    <n v="49980"/>
    <s v="Promedio"/>
    <n v="8.5000000000000006E-2"/>
    <s v="Muy Equitativa"/>
    <n v="3"/>
    <n v="17010"/>
    <n v="584010"/>
    <s v="[List]"/>
  </r>
  <r>
    <n v="4166"/>
    <n v="4166"/>
    <s v="8.275.564-0"/>
    <s v="Marcela Del Carmen Rios Seco"/>
    <s v="F"/>
    <x v="149"/>
    <n v="463"/>
    <s v="Lavandería Producción"/>
    <s v="CARLOS CRAMER PRODUCTOS AROMÁTICOS S.A. C.I."/>
    <s v="Operaciones"/>
    <s v="Jefatura"/>
    <s v="Operativa"/>
    <s v="CARLOS CRAMER PRODUCTOS AROMÁTICOS S.A. C.I. &gt; Operaciones &gt; Lavandería Producción"/>
    <s v="6105"/>
    <n v="64.7"/>
    <s v="55-64"/>
    <n v="9.3000000000000007"/>
    <s v="5-10 años"/>
    <n v="0.3"/>
    <s v="Indefinido"/>
    <n v="41"/>
    <n v="660000"/>
    <b v="0"/>
    <s v="Hernan Alberto Solar Guzman"/>
    <s v="Senior"/>
    <n v="4210"/>
    <m/>
    <s v="11.363.171-6"/>
    <n v="4"/>
    <n v="586000"/>
    <n v="567000"/>
    <n v="2344000"/>
    <n v="49980"/>
    <s v="Alto"/>
    <n v="8.5000000000000006E-2"/>
    <s v="Muy Equitativa"/>
    <n v="3"/>
    <n v="19800"/>
    <n v="679800"/>
    <s v="[List]"/>
  </r>
  <r>
    <n v="10957"/>
    <n v="10905"/>
    <s v="11.620.792-3"/>
    <s v="Rosa Aída Silva Ayala"/>
    <s v="F"/>
    <x v="149"/>
    <n v="463"/>
    <s v="Lavandería Producción"/>
    <s v="CARLOS CRAMER PRODUCTOS AROMÁTICOS S.A. C.I."/>
    <s v="Operaciones"/>
    <s v="Jefatura"/>
    <s v="Operativa"/>
    <s v="CARLOS CRAMER PRODUCTOS AROMÁTICOS S.A. C.I. &gt; Operaciones &gt; Lavandería Producción"/>
    <s v="6105"/>
    <n v="54.9"/>
    <s v="45-54"/>
    <n v="0.1"/>
    <s v="Menos de 1 año"/>
    <n v="0"/>
    <s v="Fijo"/>
    <n v="41"/>
    <n v="550000"/>
    <b v="0"/>
    <s v="Hernan Alberto Solar Guzman"/>
    <s v="Junior"/>
    <n v="4210"/>
    <m/>
    <s v="11.363.171-6"/>
    <n v="4"/>
    <n v="586000"/>
    <n v="567000"/>
    <n v="2344000"/>
    <n v="49980"/>
    <s v="Bajo"/>
    <n v="8.5000000000000006E-2"/>
    <s v="Muy Equitativa"/>
    <n v="5"/>
    <n v="27500"/>
    <n v="577500"/>
    <s v="[List]"/>
  </r>
  <r>
    <n v="4249"/>
    <n v="4249"/>
    <s v="12.829.498-8"/>
    <s v="Cesar Ivan Vera Ibarra"/>
    <s v="M"/>
    <x v="149"/>
    <n v="488"/>
    <s v="Administración"/>
    <s v="CARLOS CRAMER PRODUCTOS AROMÁTICOS S.A. C.I."/>
    <s v="Administración"/>
    <s v="Jefatura"/>
    <s v="Operativa"/>
    <s v="CARLOS CRAMER PRODUCTOS AROMÁTICOS S.A. C.I. &gt; Administración"/>
    <s v="7201"/>
    <n v="50.6"/>
    <s v="45-54"/>
    <n v="9.6999999999999993"/>
    <s v="5-10 años"/>
    <n v="0.3"/>
    <s v="Indefinido"/>
    <n v="41"/>
    <n v="1102000"/>
    <b v="0"/>
    <s v="Hernan Alberto Solar Guzman"/>
    <s v="Senior"/>
    <n v="4210"/>
    <m/>
    <s v="11.363.171-6"/>
    <n v="4"/>
    <n v="1559350"/>
    <n v="1552700"/>
    <n v="6237400"/>
    <n v="595928"/>
    <s v="Muy Bajo"/>
    <n v="0.38200000000000001"/>
    <s v="Poco Equitativa"/>
    <n v="15"/>
    <n v="165300"/>
    <n v="1267300"/>
    <s v="[List]"/>
  </r>
  <r>
    <n v="4361"/>
    <n v="4361"/>
    <s v="15.971.363-6"/>
    <s v="Jorge Andres Figueroa Castro"/>
    <s v="M"/>
    <x v="6"/>
    <n v="442"/>
    <s v="Ventas Cárnica"/>
    <s v="CARLOS CRAMER PRODUCTOS AROMÁTICOS S.A. C.I."/>
    <s v="Cárnica"/>
    <s v="Jefatura"/>
    <s v="Operativa"/>
    <s v="CARLOS CRAMER PRODUCTOS AROMÁTICOS S.A. C.I. &gt; Cárnica &gt; Ventas Cárnica"/>
    <s v="4002"/>
    <n v="40.4"/>
    <s v="35-44"/>
    <n v="4.0999999999999996"/>
    <s v="3-5 años"/>
    <n v="0.3"/>
    <s v="Indefinido"/>
    <n v="41"/>
    <n v="3450000"/>
    <b v="0"/>
    <s v="Ten Lan Lay Castillo"/>
    <s v="Intermedio"/>
    <n v="4162"/>
    <m/>
    <s v="7.227.947-6"/>
    <n v="4"/>
    <n v="3862500"/>
    <n v="3275000"/>
    <n v="15450000"/>
    <n v="1302162"/>
    <s v="Bajo"/>
    <n v="0.33700000000000002"/>
    <s v="Moderada"/>
    <n v="10"/>
    <n v="345000"/>
    <n v="3795000"/>
    <s v="[List]"/>
  </r>
  <r>
    <n v="6337"/>
    <n v="6318"/>
    <s v="17.291.849-2"/>
    <s v="Ayra Fernanda Gallardo Vargas"/>
    <s v="F"/>
    <x v="6"/>
    <n v="442"/>
    <s v="Ventas Cárnica"/>
    <s v="CARLOS CRAMER PRODUCTOS AROMÁTICOS S.A. C.I."/>
    <s v="Cárnica"/>
    <s v="Jefatura"/>
    <s v="Operativa"/>
    <s v="CARLOS CRAMER PRODUCTOS AROMÁTICOS S.A. C.I. &gt; Cárnica &gt; Ventas Cárnica"/>
    <s v="4002"/>
    <n v="35.4"/>
    <s v="35-44"/>
    <n v="1.7"/>
    <s v="1-3 años"/>
    <n v="0.3"/>
    <s v="Indefinido"/>
    <n v="41"/>
    <n v="3100000"/>
    <b v="0"/>
    <s v="Ten Lan Lay Castillo"/>
    <s v="Junior"/>
    <n v="4162"/>
    <m/>
    <s v="7.227.947-6"/>
    <n v="4"/>
    <n v="3862500"/>
    <n v="3275000"/>
    <n v="15450000"/>
    <n v="1302162"/>
    <s v="Bajo"/>
    <n v="0.33700000000000002"/>
    <s v="Moderada"/>
    <n v="10"/>
    <n v="310000"/>
    <n v="3410000"/>
    <s v="[List]"/>
  </r>
  <r>
    <n v="4454"/>
    <n v="4454"/>
    <s v="17.408.083-6"/>
    <s v="Daniela Allyson Gomez Maldonado"/>
    <s v="F"/>
    <x v="6"/>
    <n v="442"/>
    <s v="Ventas Cárnica"/>
    <s v="CARLOS CRAMER PRODUCTOS AROMÁTICOS S.A. C.I."/>
    <s v="Cárnica"/>
    <s v="Jefatura"/>
    <s v="Operativa"/>
    <s v="CARLOS CRAMER PRODUCTOS AROMÁTICOS S.A. C.I. &gt; Cárnica &gt; Ventas Cárnica"/>
    <s v="4002"/>
    <n v="35.1"/>
    <s v="35-44"/>
    <n v="5.8"/>
    <s v="5-10 años"/>
    <n v="0.3"/>
    <s v="Indefinido"/>
    <n v="41"/>
    <n v="3100000"/>
    <b v="0"/>
    <s v="Ten Lan Lay Castillo"/>
    <s v="Senior"/>
    <n v="4162"/>
    <m/>
    <s v="7.227.947-6"/>
    <n v="4"/>
    <n v="3862500"/>
    <n v="3275000"/>
    <n v="15450000"/>
    <n v="1302162"/>
    <s v="Bajo"/>
    <n v="0.33700000000000002"/>
    <s v="Moderada"/>
    <n v="10"/>
    <n v="310000"/>
    <n v="3410000"/>
    <s v="[List]"/>
  </r>
  <r>
    <n v="4233"/>
    <n v="4233"/>
    <s v="12.380.668-9"/>
    <s v="Mario Cristian Flores Salazar"/>
    <s v="M"/>
    <x v="12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52.2"/>
    <s v="45-54"/>
    <n v="12.9"/>
    <s v="Más de 10 años"/>
    <n v="0.3"/>
    <s v="Indefinido"/>
    <n v="41"/>
    <n v="2400000"/>
    <b v="1"/>
    <s v="Enzo Rodrigo Robbiano Muñoz"/>
    <s v="Jefatura"/>
    <n v="9207"/>
    <m/>
    <s v="16.935.747-1"/>
    <n v="28"/>
    <n v="2099357"/>
    <n v="1772500"/>
    <n v="58782000"/>
    <n v="1299418"/>
    <s v="Alto"/>
    <n v="0.61899999999999999"/>
    <s v="Inequitativa"/>
    <n v="3"/>
    <n v="72000"/>
    <n v="2472000"/>
    <s v="[List]"/>
  </r>
  <r>
    <n v="4678"/>
    <n v="4678"/>
    <s v="11.524.484-1"/>
    <s v="Manuel Alejandro Gamboa Ramirez"/>
    <s v="M"/>
    <x v="12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55.4"/>
    <s v="55-64"/>
    <n v="31.8"/>
    <s v="Más de 10 años"/>
    <n v="0.3"/>
    <s v="Indefinido"/>
    <n v="41"/>
    <n v="3150000"/>
    <b v="1"/>
    <s v="Enzo Rodrigo Robbiano Muñoz"/>
    <s v="Jefatura"/>
    <n v="9207"/>
    <m/>
    <s v="16.935.747-1"/>
    <n v="28"/>
    <n v="2099357"/>
    <n v="1772500"/>
    <n v="58782000"/>
    <n v="1299418"/>
    <s v="Muy Alto"/>
    <n v="0.61899999999999999"/>
    <s v="Inequitativa"/>
    <n v="0"/>
    <n v="0"/>
    <n v="3150000"/>
    <s v="[List]"/>
  </r>
  <r>
    <n v="4432"/>
    <n v="4432"/>
    <s v="17.150.512-7"/>
    <s v="Jairo Jose Melo Bustos"/>
    <s v="M"/>
    <x v="12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36.4"/>
    <s v="35-44"/>
    <n v="16"/>
    <s v="Más de 10 años"/>
    <n v="0.3"/>
    <s v="Indefinido"/>
    <n v="41"/>
    <n v="3000000"/>
    <b v="1"/>
    <s v="Enzo Rodrigo Robbiano Muñoz"/>
    <s v="Jefatura"/>
    <n v="9207"/>
    <m/>
    <s v="16.935.747-1"/>
    <n v="28"/>
    <n v="2099357"/>
    <n v="1772500"/>
    <n v="58782000"/>
    <n v="1299418"/>
    <s v="Muy Alto"/>
    <n v="0.61899999999999999"/>
    <s v="Inequitativa"/>
    <n v="0"/>
    <n v="0"/>
    <n v="3000000"/>
    <s v="[List]"/>
  </r>
  <r>
    <n v="4301"/>
    <n v="4301"/>
    <s v="13.911.264-4"/>
    <s v="Luis Rodrigo Miño Medina"/>
    <s v="M"/>
    <x v="151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45.6"/>
    <s v="45-54"/>
    <n v="21"/>
    <s v="Más de 10 años"/>
    <n v="0.3"/>
    <s v="Indefinido"/>
    <n v="41"/>
    <n v="3700000"/>
    <b v="1"/>
    <s v="Enzo Rodrigo Robbiano Muñoz"/>
    <s v="Jefatura"/>
    <n v="9207"/>
    <m/>
    <s v="16.935.747-1"/>
    <n v="28"/>
    <n v="2099357"/>
    <n v="1772500"/>
    <n v="58782000"/>
    <n v="1299418"/>
    <s v="Muy Alto"/>
    <n v="0.61899999999999999"/>
    <s v="Inequitativa"/>
    <n v="0"/>
    <n v="0"/>
    <n v="3700000"/>
    <s v="[List]"/>
  </r>
  <r>
    <n v="4625"/>
    <n v="4625"/>
    <s v="26.689.690-5"/>
    <s v="Nelsy Ariany Seijas Naranjo"/>
    <s v="F"/>
    <x v="12"/>
    <n v="444"/>
    <s v="Administración Gral De Producción"/>
    <s v="CARLOS CRAMER PRODUCTOS AROMÁTICOS S.A. C.I."/>
    <s v="Operaciones"/>
    <s v="Jefatura"/>
    <s v="Operativa"/>
    <s v="CARLOS CRAMER PRODUCTOS AROMÁTICOS S.A. C.I. &gt; Operaciones &gt; Administración Gral De Producción"/>
    <s v="6001"/>
    <n v="41.7"/>
    <s v="35-44"/>
    <n v="5.5"/>
    <s v="5-10 años"/>
    <n v="0.3"/>
    <s v="Indefinido"/>
    <n v="41"/>
    <n v="2600000"/>
    <b v="1"/>
    <s v="Enzo Rodrigo Robbiano Muñoz"/>
    <s v="Jefatura"/>
    <n v="9207"/>
    <m/>
    <s v="16.935.747-1"/>
    <n v="28"/>
    <n v="2099357"/>
    <n v="1772500"/>
    <n v="58782000"/>
    <n v="1299418"/>
    <s v="Muy Alto"/>
    <n v="0.61899999999999999"/>
    <s v="Inequitativa"/>
    <n v="3"/>
    <n v="78000"/>
    <n v="2678000"/>
    <s v="[List]"/>
  </r>
  <r>
    <n v="10467"/>
    <n v="10448"/>
    <s v="19.996.928-5"/>
    <s v="Gabriel Esteban Fuentes Barahona"/>
    <s v="M"/>
    <x v="28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26.8"/>
    <s v="25-34"/>
    <n v="0.2"/>
    <s v="Menos de 1 año"/>
    <n v="0.1"/>
    <s v="Fijo"/>
    <n v="41"/>
    <n v="922000"/>
    <b v="0"/>
    <s v="María Francisca Ulloa Valdés"/>
    <s v="Junior"/>
    <n v="4815"/>
    <m/>
    <s v="19.243.690-7"/>
    <n v="22"/>
    <n v="1708273"/>
    <n v="1230000"/>
    <n v="37582000"/>
    <n v="1153616"/>
    <s v="Muy Bajo"/>
    <n v="0.67500000000000004"/>
    <s v="Inequitativa"/>
    <n v="15"/>
    <n v="138300"/>
    <n v="1060300"/>
    <s v="[List]"/>
  </r>
  <r>
    <n v="9245"/>
    <n v="9226"/>
    <s v="19.683.409-5"/>
    <s v="Francisca Javiera Mercado González"/>
    <s v="F"/>
    <x v="2"/>
    <n v="418"/>
    <s v="Desarrollo Sabores General"/>
    <s v="CARLOS CRAMER PRODUCTOS AROMÁTICOS S.A. C.I."/>
    <s v="Sabores"/>
    <s v="Jefatura"/>
    <s v="Operativa"/>
    <s v="CARLOS CRAMER PRODUCTOS AROMÁTICOS S.A. C.I. &gt; Sabores &gt; Desarrollo Sabores General"/>
    <s v="2001"/>
    <n v="28"/>
    <s v="25-34"/>
    <n v="0.5"/>
    <s v="Menos de 1 año"/>
    <n v="0.1"/>
    <s v="Indefinido"/>
    <n v="41"/>
    <n v="655000"/>
    <b v="0"/>
    <s v="María Francisca Ulloa Valdés"/>
    <s v="Junior"/>
    <n v="4815"/>
    <m/>
    <s v="19.243.690-7"/>
    <n v="22"/>
    <n v="1708273"/>
    <n v="1230000"/>
    <n v="37582000"/>
    <n v="1153616"/>
    <s v="Muy Bajo"/>
    <n v="0.67500000000000004"/>
    <s v="Inequitativa"/>
    <n v="15"/>
    <n v="98250"/>
    <n v="753250"/>
    <s v="[List]"/>
  </r>
  <r>
    <n v="11220"/>
    <n v="11168"/>
    <s v="20.579.845-5"/>
    <s v="Javier Eduardo Guiñez Zurita"/>
    <s v="M"/>
    <x v="152"/>
    <n v="489"/>
    <s v="Recursos Humanos"/>
    <s v="CARLOS CRAMER PRODUCTOS AROMÁTICOS S.A. C.I."/>
    <s v="Administración"/>
    <s v="Jefatura"/>
    <s v="Operativa"/>
    <s v="CARLOS CRAMER PRODUCTOS AROMÁTICOS S.A. C.I. &gt; Administración &gt; Recursos Humanos"/>
    <s v="7202"/>
    <n v="24.5"/>
    <s v="18-24"/>
    <n v="0"/>
    <s v="Menos de 1 año"/>
    <n v="0"/>
    <s v="Fijo"/>
    <n v="41"/>
    <n v="849000"/>
    <b v="0"/>
    <s v="Lizeth García Ladrón De Guevara"/>
    <s v="Junior"/>
    <n v="8613"/>
    <m/>
    <s v="27.042.560-7"/>
    <n v="10"/>
    <n v="1844300"/>
    <n v="1550000"/>
    <n v="18443000"/>
    <n v="975722"/>
    <s v="Muy Bajo"/>
    <n v="0.52900000000000003"/>
    <s v="Inequitativa"/>
    <n v="15"/>
    <n v="127350"/>
    <n v="976350"/>
    <s v="[List]"/>
  </r>
  <r>
    <n v="4640"/>
    <n v="4640"/>
    <s v="26.998.630-1"/>
    <s v="Emily Del Valle Leon Sanchez"/>
    <s v="F"/>
    <x v="152"/>
    <n v="489"/>
    <s v="Recursos Humanos"/>
    <s v="CARLOS CRAMER PRODUCTOS AROMÁTICOS S.A. C.I."/>
    <s v="Administración"/>
    <s v="Jefatura"/>
    <s v="Operativa"/>
    <s v="CARLOS CRAMER PRODUCTOS AROMÁTICOS S.A. C.I. &gt; Administración &gt; Recursos Humanos"/>
    <s v="7202"/>
    <n v="30.8"/>
    <s v="25-34"/>
    <n v="4.4000000000000004"/>
    <s v="3-5 años"/>
    <n v="0.3"/>
    <s v="Indefinido"/>
    <n v="41"/>
    <n v="1500000"/>
    <b v="0"/>
    <s v="Lizeth García Ladrón De Guevara"/>
    <s v="Intermedio"/>
    <n v="8613"/>
    <m/>
    <s v="27.042.560-7"/>
    <n v="10"/>
    <n v="1844300"/>
    <n v="1550000"/>
    <n v="18443000"/>
    <n v="975722"/>
    <s v="Bajo"/>
    <n v="0.52900000000000003"/>
    <s v="Inequitativa"/>
    <n v="10"/>
    <n v="150000"/>
    <n v="1650000"/>
    <s v="[List]"/>
  </r>
  <r>
    <n v="5907"/>
    <n v="5888"/>
    <s v="19.420.469-8"/>
    <s v="Gabriel Alejandro Pavez Silva"/>
    <s v="M"/>
    <x v="152"/>
    <n v="489"/>
    <s v="Recursos Humanos"/>
    <s v="CARLOS CRAMER PRODUCTOS AROMÁTICOS S.A. C.I."/>
    <s v="Administración"/>
    <s v="Jefatura"/>
    <s v="Operativa"/>
    <s v="CARLOS CRAMER PRODUCTOS AROMÁTICOS S.A. C.I. &gt; Administración &gt; Recursos Humanos"/>
    <s v="7202"/>
    <n v="27.9"/>
    <s v="25-34"/>
    <n v="2"/>
    <s v="1-3 años"/>
    <n v="0.1"/>
    <s v="Indefinido"/>
    <n v="41"/>
    <n v="1350000"/>
    <b v="0"/>
    <s v="Lizeth García Ladrón De Guevara"/>
    <s v="Intermedio"/>
    <n v="8613"/>
    <m/>
    <s v="27.042.560-7"/>
    <n v="10"/>
    <n v="1844300"/>
    <n v="1550000"/>
    <n v="18443000"/>
    <n v="975722"/>
    <s v="Muy Bajo"/>
    <n v="0.52900000000000003"/>
    <s v="Inequitativa"/>
    <n v="15"/>
    <n v="202500"/>
    <n v="1552500"/>
    <s v="[List]"/>
  </r>
  <r>
    <n v="4480"/>
    <n v="4480"/>
    <s v="17.905.479-5"/>
    <s v="Nancy Del Carmen Gatica Cornejo"/>
    <s v="F"/>
    <x v="66"/>
    <n v="458"/>
    <s v="Control De Calidad"/>
    <s v="CARLOS CRAMER PRODUCTOS AROMÁTICOS S.A. C.I."/>
    <s v="Operaciones"/>
    <s v="Jefatura"/>
    <s v="Operativa"/>
    <s v="CARLOS CRAMER PRODUCTOS AROMÁTICOS S.A. C.I. &gt; Operaciones &gt; Control De Calidad"/>
    <s v="6101"/>
    <n v="34.4"/>
    <s v="25-34"/>
    <n v="5.4"/>
    <s v="5-10 años"/>
    <n v="0.1"/>
    <s v="Indefinido"/>
    <n v="41"/>
    <n v="750000"/>
    <b v="0"/>
    <s v="Victoria Alejandra Vega Vidal"/>
    <s v="Senior"/>
    <n v="4502"/>
    <m/>
    <s v="18.357.635-6"/>
    <n v="23"/>
    <n v="1033826"/>
    <n v="772000"/>
    <n v="23778000"/>
    <n v="661324"/>
    <s v="Muy Bajo"/>
    <n v="0.64"/>
    <s v="Inequitativa"/>
    <n v="15"/>
    <n v="112500"/>
    <n v="862500"/>
    <s v="[List]"/>
  </r>
  <r>
    <n v="4825"/>
    <n v="4806"/>
    <s v="20.191.361-6"/>
    <s v="Benjamin Antonio Godoy Rodriguez"/>
    <s v="M"/>
    <x v="2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25.5"/>
    <s v="25-34"/>
    <n v="3.5"/>
    <s v="3-5 años"/>
    <n v="0.1"/>
    <s v="Indefinido"/>
    <n v="41"/>
    <n v="720000"/>
    <b v="0"/>
    <s v="Joel Mondaca Gonzalez"/>
    <s v="Intermedio"/>
    <n v="4677"/>
    <m/>
    <s v="11.500.383-6"/>
    <n v="17"/>
    <n v="1593941"/>
    <n v="945000"/>
    <n v="27097000"/>
    <n v="1495711"/>
    <s v="Muy Bajo"/>
    <n v="0.93799999999999994"/>
    <s v="Inequitativa"/>
    <n v="15"/>
    <n v="108000"/>
    <n v="828000"/>
    <s v="[List]"/>
  </r>
  <r>
    <n v="4280"/>
    <n v="4280"/>
    <s v="13.469.410-6"/>
    <s v="Eduardo Andres Guarda Maureira"/>
    <s v="M"/>
    <x v="153"/>
    <n v="486"/>
    <s v="Informática"/>
    <s v="CARLOS CRAMER PRODUCTOS AROMÁTICOS S.A. C.I."/>
    <s v="Administración"/>
    <s v="Jefatura"/>
    <s v="Operativa"/>
    <s v="CARLOS CRAMER PRODUCTOS AROMÁTICOS S.A. C.I. &gt; Administración &gt; Informática"/>
    <s v="7101"/>
    <n v="46.8"/>
    <s v="45-54"/>
    <n v="8.8000000000000007"/>
    <s v="5-10 años"/>
    <n v="0.1"/>
    <s v="Indefinido"/>
    <n v="41"/>
    <n v="2450000"/>
    <b v="0"/>
    <s v="Ivonne Alejandra Mienert Cardenas"/>
    <s v="Senior"/>
    <n v="4267"/>
    <m/>
    <s v="13.168.537-8"/>
    <n v="15"/>
    <n v="2671120"/>
    <n v="2600000"/>
    <n v="40066800"/>
    <n v="1489345"/>
    <s v="Bajo"/>
    <n v="0.55800000000000005"/>
    <s v="Inequitativa"/>
    <n v="5"/>
    <n v="122500"/>
    <n v="2572500"/>
    <s v="[List]"/>
  </r>
  <r>
    <n v="4356"/>
    <n v="4356"/>
    <s v="15.838.271-7"/>
    <s v="Andy Olivier Larenas Gomez"/>
    <s v="M"/>
    <x v="153"/>
    <n v="486"/>
    <s v="Informática"/>
    <s v="CARLOS CRAMER PRODUCTOS AROMÁTICOS S.A. C.I."/>
    <s v="Administración"/>
    <s v="Jefatura"/>
    <s v="Operativa"/>
    <s v="CARLOS CRAMER PRODUCTOS AROMÁTICOS S.A. C.I. &gt; Administración &gt; Informática"/>
    <s v="7101"/>
    <n v="40.799999999999997"/>
    <s v="35-44"/>
    <n v="4.0999999999999996"/>
    <s v="3-5 años"/>
    <n v="0.3"/>
    <s v="Indefinido"/>
    <n v="41"/>
    <n v="3000000"/>
    <b v="0"/>
    <s v="Ivonne Alejandra Mienert Cardenas"/>
    <s v="Intermedio"/>
    <n v="4267"/>
    <m/>
    <s v="13.168.537-8"/>
    <n v="15"/>
    <n v="2671120"/>
    <n v="2600000"/>
    <n v="40066800"/>
    <n v="1489345"/>
    <s v="Alto"/>
    <n v="0.55800000000000005"/>
    <s v="Inequitativa"/>
    <n v="3"/>
    <n v="90000"/>
    <n v="3090000"/>
    <s v="[List]"/>
  </r>
  <r>
    <n v="4688"/>
    <n v="4688"/>
    <s v="13.466.805-9"/>
    <s v="Cristian Soto Rodriguez"/>
    <s v="M"/>
    <x v="153"/>
    <n v="486"/>
    <s v="Informática"/>
    <s v="CARLOS CRAMER PRODUCTOS AROMÁTICOS S.A. C.I."/>
    <s v="Administración"/>
    <s v="Jefatura"/>
    <s v="Operativa"/>
    <s v="CARLOS CRAMER PRODUCTOS AROMÁTICOS S.A. C.I. &gt; Administración &gt; Informática"/>
    <s v="7101"/>
    <n v="47.1"/>
    <s v="45-54"/>
    <n v="26.6"/>
    <s v="Más de 10 años"/>
    <n v="0.3"/>
    <s v="Indefinido"/>
    <n v="41"/>
    <n v="2600000"/>
    <b v="0"/>
    <s v="Ivonne Alejandra Mienert Cardenas"/>
    <s v="Senior"/>
    <n v="4267"/>
    <m/>
    <s v="13.168.537-8"/>
    <n v="15"/>
    <n v="2671120"/>
    <n v="2600000"/>
    <n v="40066800"/>
    <n v="1489345"/>
    <s v="Promedio"/>
    <n v="0.55800000000000005"/>
    <s v="Inequitativa"/>
    <n v="3"/>
    <n v="78000"/>
    <n v="2678000"/>
    <s v="[List]"/>
  </r>
  <r>
    <n v="8481"/>
    <n v="8462"/>
    <s v="14.156.981-3"/>
    <s v="David Israel Tapia Lobos"/>
    <s v="M"/>
    <x v="153"/>
    <n v="486"/>
    <s v="Informática"/>
    <s v="CARLOS CRAMER PRODUCTOS AROMÁTICOS S.A. C.I."/>
    <s v="Administración"/>
    <s v="Jefatura"/>
    <s v="Operativa"/>
    <s v="CARLOS CRAMER PRODUCTOS AROMÁTICOS S.A. C.I. &gt; Administración &gt; Informática"/>
    <s v="7101"/>
    <n v="44.5"/>
    <s v="35-44"/>
    <n v="0.9"/>
    <s v="Menos de 1 año"/>
    <n v="0.3"/>
    <s v="Indefinido"/>
    <n v="41"/>
    <n v="2539000"/>
    <b v="0"/>
    <s v="Ivonne Alejandra Mienert Cardenas"/>
    <s v="Junior"/>
    <n v="4267"/>
    <m/>
    <s v="13.168.537-8"/>
    <n v="15"/>
    <n v="2671120"/>
    <n v="2600000"/>
    <n v="40066800"/>
    <n v="1489345"/>
    <s v="Promedio"/>
    <n v="0.55800000000000005"/>
    <s v="Inequitativa"/>
    <n v="3"/>
    <n v="76170"/>
    <n v="2615170"/>
    <s v="[List]"/>
  </r>
  <r>
    <n v="4324"/>
    <n v="4324"/>
    <s v="15.348.673-5"/>
    <s v="Rodrigo Alexis Vilchez Fernandez"/>
    <s v="M"/>
    <x v="153"/>
    <n v="486"/>
    <s v="Informática"/>
    <s v="CARLOS CRAMER PRODUCTOS AROMÁTICOS S.A. C.I."/>
    <s v="Administración"/>
    <s v="Jefatura"/>
    <s v="Operativa"/>
    <s v="CARLOS CRAMER PRODUCTOS AROMÁTICOS S.A. C.I. &gt; Administración &gt; Informática"/>
    <s v="7101"/>
    <n v="43.1"/>
    <s v="35-44"/>
    <n v="6"/>
    <s v="5-10 años"/>
    <n v="0.3"/>
    <s v="Indefinido"/>
    <n v="41"/>
    <n v="2600000"/>
    <b v="0"/>
    <s v="Ivonne Alejandra Mienert Cardenas"/>
    <s v="Senior"/>
    <n v="4267"/>
    <m/>
    <s v="13.168.537-8"/>
    <n v="15"/>
    <n v="2671120"/>
    <n v="2600000"/>
    <n v="40066800"/>
    <n v="1489345"/>
    <s v="Promedio"/>
    <n v="0.55800000000000005"/>
    <s v="Inequitativa"/>
    <n v="3"/>
    <n v="78000"/>
    <n v="2678000"/>
    <s v="[List]"/>
  </r>
  <r>
    <n v="9900"/>
    <n v="9881"/>
    <s v="16.208.127-6"/>
    <s v="Ivana Rocío Lorca Hernandez"/>
    <s v="F"/>
    <x v="6"/>
    <n v="436"/>
    <s v="Ventas Fragancias"/>
    <s v="CARLOS CRAMER PRODUCTOS AROMÁTICOS S.A. C.I."/>
    <s v="Fragancias"/>
    <s v="Jefatura"/>
    <s v="Operativa"/>
    <s v="CARLOS CRAMER PRODUCTOS AROMÁTICOS S.A. C.I. &gt; Fragancias &gt; Ventas Fragancias"/>
    <s v="3002"/>
    <n v="39.4"/>
    <s v="35-44"/>
    <n v="0.3"/>
    <s v="Menos de 1 año"/>
    <n v="0.1"/>
    <s v="Indefinido"/>
    <n v="41"/>
    <n v="2500000"/>
    <b v="0"/>
    <s v="Yubran Farid Hazbun Hicks"/>
    <s v="Junior"/>
    <n v="4226"/>
    <m/>
    <s v="12.241.427-2"/>
    <n v="7"/>
    <n v="3018571"/>
    <n v="2500000"/>
    <n v="21130000"/>
    <n v="1251831"/>
    <s v="Bajo"/>
    <n v="0.41499999999999998"/>
    <s v="Poco Equitativa"/>
    <n v="10"/>
    <n v="250000"/>
    <n v="2750000"/>
    <s v="[List]"/>
  </r>
  <r>
    <n v="4340"/>
    <n v="4340"/>
    <s v="15.580.368-1"/>
    <s v="Carolina Andrea Muñoz Gomez"/>
    <s v="F"/>
    <x v="6"/>
    <n v="436"/>
    <s v="Ventas Fragancias"/>
    <s v="CARLOS CRAMER PRODUCTOS AROMÁTICOS S.A. C.I."/>
    <s v="Fragancias"/>
    <s v="Jefatura"/>
    <s v="Operativa"/>
    <s v="CARLOS CRAMER PRODUCTOS AROMÁTICOS S.A. C.I. &gt; Fragancias &gt; Ventas Fragancias"/>
    <s v="3002"/>
    <n v="41.6"/>
    <s v="35-44"/>
    <n v="10.9"/>
    <s v="Más de 10 años"/>
    <n v="0.3"/>
    <s v="Indefinido"/>
    <n v="41"/>
    <n v="3900000"/>
    <b v="0"/>
    <s v="Yubran Farid Hazbun Hicks"/>
    <s v="Senior"/>
    <n v="4226"/>
    <m/>
    <s v="12.241.427-2"/>
    <n v="7"/>
    <n v="3018571"/>
    <n v="2500000"/>
    <n v="21130000"/>
    <n v="1251831"/>
    <s v="Muy Alto"/>
    <n v="0.41499999999999998"/>
    <s v="Poco Equitativa"/>
    <n v="3"/>
    <n v="117000"/>
    <n v="4017000"/>
    <s v="[List]"/>
  </r>
  <r>
    <n v="4198"/>
    <n v="4198"/>
    <s v="10.901.206-8"/>
    <s v="Katherina Andrea Thumann Llermaly"/>
    <s v="F"/>
    <x v="6"/>
    <n v="436"/>
    <s v="Ventas Fragancias"/>
    <s v="CARLOS CRAMER PRODUCTOS AROMÁTICOS S.A. C.I."/>
    <s v="Fragancias"/>
    <s v="Jefatura"/>
    <s v="Operativa"/>
    <s v="CARLOS CRAMER PRODUCTOS AROMÁTICOS S.A. C.I. &gt; Fragancias &gt; Ventas Fragancias"/>
    <s v="3002"/>
    <n v="49.2"/>
    <s v="45-54"/>
    <n v="6.9"/>
    <s v="5-10 años"/>
    <n v="0.3"/>
    <s v="Indefinido"/>
    <n v="41"/>
    <n v="3650000"/>
    <b v="0"/>
    <s v="Yubran Farid Hazbun Hicks"/>
    <s v="Senior"/>
    <n v="4226"/>
    <m/>
    <s v="12.241.427-2"/>
    <n v="7"/>
    <n v="3018571"/>
    <n v="2500000"/>
    <n v="21130000"/>
    <n v="1251831"/>
    <s v="Muy Alto"/>
    <n v="0.41499999999999998"/>
    <s v="Poco Equitativa"/>
    <n v="3"/>
    <n v="109500"/>
    <n v="3759500"/>
    <s v="[List]"/>
  </r>
  <r>
    <n v="4689"/>
    <n v="4689"/>
    <s v="14.330.339-k"/>
    <s v="Constanza Macchiavello Luna"/>
    <s v="F"/>
    <x v="154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47.9"/>
    <s v="45-54"/>
    <n v="25.1"/>
    <s v="Más de 10 años"/>
    <n v="0.3"/>
    <s v="Indefinido"/>
    <n v="41"/>
    <n v="4300000"/>
    <b v="1"/>
    <s v="Maria Soledad Yaryes Vergara"/>
    <s v="Jefatura"/>
    <n v="4499"/>
    <m/>
    <s v="8.270.763-8"/>
    <n v="17"/>
    <n v="1593941"/>
    <n v="945000"/>
    <n v="27097000"/>
    <n v="1495711"/>
    <s v="Muy Alto"/>
    <n v="0.93799999999999994"/>
    <s v="Inequitativa"/>
    <n v="0"/>
    <n v="0"/>
    <n v="4300000"/>
    <s v="[List]"/>
  </r>
  <r>
    <n v="6535"/>
    <n v="6516"/>
    <s v="17.841.404-6"/>
    <s v="Fernando Ignacio Magaña Cancino"/>
    <s v="M"/>
    <x v="155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33.799999999999997"/>
    <s v="25-34"/>
    <n v="1.6"/>
    <s v="1-3 años"/>
    <n v="0.3"/>
    <s v="Indefinido"/>
    <n v="41"/>
    <n v="1600000"/>
    <b v="1"/>
    <s v="Maria Soledad Yaryes Vergara"/>
    <s v="Jefatura"/>
    <n v="4499"/>
    <m/>
    <s v="8.270.763-8"/>
    <n v="17"/>
    <n v="1593941"/>
    <n v="945000"/>
    <n v="27097000"/>
    <n v="1495711"/>
    <s v="Promedio"/>
    <n v="0.93799999999999994"/>
    <s v="Inequitativa"/>
    <n v="3"/>
    <n v="48000"/>
    <n v="1648000"/>
    <s v="[List]"/>
  </r>
  <r>
    <n v="4677"/>
    <n v="4677"/>
    <s v="11.500.383-6"/>
    <s v="Joel Mondaca Gonzalez"/>
    <s v="M"/>
    <x v="155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56.5"/>
    <s v="55-64"/>
    <n v="34.700000000000003"/>
    <s v="Más de 10 años"/>
    <n v="0.3"/>
    <s v="Indefinido"/>
    <n v="41"/>
    <n v="2650000"/>
    <b v="1"/>
    <s v="Maria Soledad Yaryes Vergara"/>
    <s v="Jefatura"/>
    <n v="4499"/>
    <m/>
    <s v="8.270.763-8"/>
    <n v="17"/>
    <n v="1593941"/>
    <n v="945000"/>
    <n v="27097000"/>
    <n v="1495711"/>
    <s v="Muy Alto"/>
    <n v="0.93799999999999994"/>
    <s v="Inequitativa"/>
    <n v="0"/>
    <n v="0"/>
    <n v="2650000"/>
    <s v="[List]"/>
  </r>
  <r>
    <n v="7494"/>
    <n v="7475"/>
    <s v="19.034.384-7"/>
    <s v="Sebastián Antonio Pozas Pozas"/>
    <s v="M"/>
    <x v="156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30.3"/>
    <s v="25-34"/>
    <n v="1.3"/>
    <s v="1-3 años"/>
    <n v="0.3"/>
    <s v="Indefinido"/>
    <n v="41"/>
    <n v="1500000"/>
    <b v="1"/>
    <s v="Maria Soledad Yaryes Vergara"/>
    <s v="Jefatura"/>
    <n v="4499"/>
    <m/>
    <s v="8.270.763-8"/>
    <n v="17"/>
    <n v="1593941"/>
    <n v="945000"/>
    <n v="27097000"/>
    <n v="1495711"/>
    <s v="Bajo"/>
    <n v="0.93799999999999994"/>
    <s v="Inequitativa"/>
    <n v="5"/>
    <n v="75000"/>
    <n v="1575000"/>
    <s v="[List]"/>
  </r>
  <r>
    <n v="4436"/>
    <n v="4436"/>
    <s v="17.245.468-2"/>
    <s v="Daniela Paz Roa Osses"/>
    <s v="F"/>
    <x v="54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35.700000000000003"/>
    <s v="35-44"/>
    <n v="7.2"/>
    <s v="5-10 años"/>
    <n v="0.3"/>
    <s v="Indefinido"/>
    <n v="41"/>
    <n v="945000"/>
    <b v="0"/>
    <s v="Maria Soledad Yaryes Vergara"/>
    <s v="Senior"/>
    <n v="4499"/>
    <m/>
    <s v="8.270.763-8"/>
    <n v="17"/>
    <n v="1593941"/>
    <n v="945000"/>
    <n v="27097000"/>
    <n v="1495711"/>
    <s v="Muy Bajo"/>
    <n v="0.93799999999999994"/>
    <s v="Inequitativa"/>
    <n v="15"/>
    <n v="141750"/>
    <n v="1086750"/>
    <s v="[List]"/>
  </r>
  <r>
    <n v="4287"/>
    <n v="4287"/>
    <s v="13.599.425-1"/>
    <s v="Maritza Del Carmen Romero Barros"/>
    <s v="F"/>
    <x v="157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46.4"/>
    <s v="45-54"/>
    <n v="19.8"/>
    <s v="Más de 10 años"/>
    <n v="0.3"/>
    <s v="Indefinido"/>
    <n v="41"/>
    <n v="2800000"/>
    <b v="1"/>
    <s v="Maria Soledad Yaryes Vergara"/>
    <s v="Jefatura"/>
    <n v="4499"/>
    <m/>
    <s v="8.270.763-8"/>
    <n v="17"/>
    <n v="1593941"/>
    <n v="945000"/>
    <n v="27097000"/>
    <n v="1495711"/>
    <s v="Muy Alto"/>
    <n v="0.93799999999999994"/>
    <s v="Inequitativa"/>
    <n v="0"/>
    <n v="0"/>
    <n v="2800000"/>
    <s v="[List]"/>
  </r>
  <r>
    <n v="4864"/>
    <n v="4845"/>
    <s v="25.642.446-0"/>
    <s v="Santiago Tomás Soto Castro"/>
    <s v="M"/>
    <x v="2"/>
    <n v="423"/>
    <s v="Desarrollo Sabores Salados"/>
    <s v="CARLOS CRAMER PRODUCTOS AROMÁTICOS S.A. C.I."/>
    <s v="Sabores"/>
    <s v="Jefatura"/>
    <s v="Operativa"/>
    <s v="CARLOS CRAMER PRODUCTOS AROMÁTICOS S.A. C.I. &gt; Sabores &gt; Desarrollo Sabores Salados"/>
    <s v="2004"/>
    <n v="22.5"/>
    <s v="18-24"/>
    <n v="3.1"/>
    <s v="3-5 años"/>
    <n v="0.1"/>
    <s v="Indefinido"/>
    <n v="41"/>
    <n v="720000"/>
    <b v="0"/>
    <s v="Fernando Ignacio Magaña Cancino"/>
    <s v="Intermedio"/>
    <n v="6535"/>
    <m/>
    <s v="17.841.404-6"/>
    <n v="17"/>
    <n v="1593941"/>
    <n v="945000"/>
    <n v="27097000"/>
    <n v="1495711"/>
    <s v="Muy Bajo"/>
    <n v="0.93799999999999994"/>
    <s v="Inequitativa"/>
    <n v="15"/>
    <n v="108000"/>
    <n v="828000"/>
    <s v="[List]"/>
  </r>
  <r>
    <n v="4329"/>
    <n v="4329"/>
    <s v="15.385.147-6"/>
    <s v="Alejandra Raquel Mora Solis"/>
    <s v="F"/>
    <x v="158"/>
    <n v="469"/>
    <s v="Regulaciones Control Calidad"/>
    <s v="CARLOS CRAMER PRODUCTOS AROMÁTICOS S.A. C.I."/>
    <s v="Operaciones"/>
    <s v="Jefatura"/>
    <s v="Operativa"/>
    <s v="CARLOS CRAMER PRODUCTOS AROMÁTICOS S.A. C.I. &gt; Operaciones &gt; Regulaciones Control Calidad"/>
    <s v="6111"/>
    <n v="42.3"/>
    <s v="35-44"/>
    <n v="5.3"/>
    <s v="5-10 años"/>
    <n v="0.3"/>
    <s v="Indefinido"/>
    <n v="41"/>
    <n v="2200000"/>
    <b v="0"/>
    <s v="Vanessa Constanza Valdes Azua"/>
    <s v="Senior"/>
    <n v="4354"/>
    <m/>
    <s v="15.805.395-0"/>
    <n v="5"/>
    <n v="1792600"/>
    <n v="1608000"/>
    <n v="8963000"/>
    <n v="945068"/>
    <s v="Muy Alto"/>
    <n v="0.52700000000000002"/>
    <s v="Inequitativa"/>
    <n v="3"/>
    <n v="66000"/>
    <n v="2266000"/>
    <s v="[List]"/>
  </r>
  <r>
    <n v="4949"/>
    <n v="4930"/>
    <s v="18.339.545-9"/>
    <s v="Fernando Ariel Riquelme Rodriguez"/>
    <s v="M"/>
    <x v="158"/>
    <n v="469"/>
    <s v="Regulaciones Control Calidad"/>
    <s v="CARLOS CRAMER PRODUCTOS AROMÁTICOS S.A. C.I."/>
    <s v="Operaciones"/>
    <s v="Jefatura"/>
    <s v="Operativa"/>
    <s v="CARLOS CRAMER PRODUCTOS AROMÁTICOS S.A. C.I. &gt; Operaciones &gt; Regulaciones Control Calidad"/>
    <s v="6111"/>
    <n v="33.5"/>
    <s v="25-34"/>
    <n v="2.6"/>
    <s v="1-3 años"/>
    <n v="0.3"/>
    <s v="Indefinido"/>
    <n v="41"/>
    <n v="1155000"/>
    <b v="0"/>
    <s v="Vanessa Constanza Valdes Azua"/>
    <s v="Intermedio"/>
    <n v="4354"/>
    <m/>
    <s v="15.805.395-0"/>
    <n v="5"/>
    <n v="1792600"/>
    <n v="1608000"/>
    <n v="8963000"/>
    <n v="945068"/>
    <s v="Muy Bajo"/>
    <n v="0.52700000000000002"/>
    <s v="Inequitativa"/>
    <n v="15"/>
    <n v="173250"/>
    <n v="1328250"/>
    <s v="[List]"/>
  </r>
  <r>
    <n v="10263"/>
    <n v="10244"/>
    <s v="18.000.042-9"/>
    <s v="Matías Alejandro Sepúlveda Navarro"/>
    <s v="M"/>
    <x v="158"/>
    <n v="469"/>
    <s v="Regulaciones Control Calidad"/>
    <s v="CARLOS CRAMER PRODUCTOS AROMÁTICOS S.A. C.I."/>
    <s v="Operaciones"/>
    <s v="Jefatura"/>
    <s v="Operativa"/>
    <s v="CARLOS CRAMER PRODUCTOS AROMÁTICOS S.A. C.I. &gt; Operaciones &gt; Regulaciones Control Calidad"/>
    <s v="6111"/>
    <n v="33.799999999999997"/>
    <s v="25-34"/>
    <n v="0.2"/>
    <s v="Menos de 1 año"/>
    <n v="0.1"/>
    <s v="Fijo"/>
    <n v="41"/>
    <n v="1608000"/>
    <b v="0"/>
    <s v="Vanessa Constanza Valdes Azua"/>
    <s v="Junior"/>
    <n v="4354"/>
    <m/>
    <s v="15.805.395-0"/>
    <n v="5"/>
    <n v="1792600"/>
    <n v="1608000"/>
    <n v="8963000"/>
    <n v="945068"/>
    <s v="Bajo"/>
    <n v="0.52700000000000002"/>
    <s v="Inequitativa"/>
    <n v="10"/>
    <n v="160800"/>
    <n v="1768800"/>
    <s v="[List]"/>
  </r>
  <r>
    <n v="5215"/>
    <n v="5196"/>
    <s v="19.917.580-7"/>
    <s v="Aranza Andrea Torres Quezada"/>
    <s v="F"/>
    <x v="159"/>
    <n v="469"/>
    <s v="Regulaciones Control Calidad"/>
    <s v="CARLOS CRAMER PRODUCTOS AROMÁTICOS S.A. C.I."/>
    <s v="Operaciones"/>
    <s v="Jefatura"/>
    <s v="Operativa"/>
    <s v="CARLOS CRAMER PRODUCTOS AROMÁTICOS S.A. C.I. &gt; Operaciones &gt; Regulaciones Control Calidad"/>
    <s v="6111"/>
    <n v="27.1"/>
    <s v="25-34"/>
    <n v="2.5"/>
    <s v="1-3 años"/>
    <n v="0.1"/>
    <s v="Indefinido"/>
    <n v="41"/>
    <n v="800000"/>
    <b v="0"/>
    <s v="Vanessa Constanza Valdes Azua"/>
    <s v="Intermedio"/>
    <n v="4354"/>
    <m/>
    <s v="15.805.395-0"/>
    <n v="5"/>
    <n v="1792600"/>
    <n v="1608000"/>
    <n v="8963000"/>
    <n v="945068"/>
    <s v="Muy Bajo"/>
    <n v="0.52700000000000002"/>
    <s v="Inequitativa"/>
    <n v="15"/>
    <n v="120000"/>
    <n v="920000"/>
    <s v="[List]"/>
  </r>
  <r>
    <n v="8945"/>
    <n v="8926"/>
    <s v="18.835.448-3"/>
    <s v="Camila Andrea Orellana Parra"/>
    <s v="F"/>
    <x v="160"/>
    <n v="482"/>
    <s v="Control De Gestión"/>
    <s v="CARLOS CRAMER PRODUCTOS AROMÁTICOS S.A. C.I."/>
    <s v="Administración"/>
    <s v="Jefatura"/>
    <s v="Operativa"/>
    <s v="CARLOS CRAMER PRODUCTOS AROMÁTICOS S.A. C.I. &gt; Administración &gt; Control De Gestión"/>
    <s v="7004"/>
    <n v="31.1"/>
    <s v="25-34"/>
    <n v="0.7"/>
    <s v="Menos de 1 año"/>
    <n v="0.3"/>
    <s v="Indefinido"/>
    <n v="41"/>
    <n v="1995000"/>
    <b v="0"/>
    <s v="Deborah Carolina Moses Castro"/>
    <s v="Junior"/>
    <n v="4193"/>
    <m/>
    <s v="10.601.144-3"/>
    <n v="9"/>
    <n v="2760333"/>
    <n v="2000000"/>
    <n v="24843000"/>
    <n v="1590524"/>
    <s v="Muy Bajo"/>
    <n v="0.57599999999999996"/>
    <s v="Inequitativa"/>
    <n v="15"/>
    <n v="299250"/>
    <n v="2294250"/>
    <s v="[List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4" cacheId="2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outline="1" outlineData="1" multipleFieldFilters="0">
  <location ref="D9:G15" firstHeaderRow="0" firstDataRow="1" firstDataCol="1"/>
  <pivotFields count="33">
    <pivotField showAll="0"/>
    <pivotField dataField="1" showAll="0"/>
    <pivotField showAll="0"/>
    <pivotField showAll="0"/>
    <pivotField axis="axisRow" showAll="0" sortType="descending">
      <items count="162">
        <item x="12"/>
        <item x="38"/>
        <item x="69"/>
        <item x="18"/>
        <item x="128"/>
        <item x="32"/>
        <item x="39"/>
        <item x="99"/>
        <item x="130"/>
        <item x="4"/>
        <item x="33"/>
        <item x="126"/>
        <item x="122"/>
        <item x="59"/>
        <item x="46"/>
        <item x="25"/>
        <item x="31"/>
        <item x="158"/>
        <item x="65"/>
        <item x="87"/>
        <item x="76"/>
        <item x="94"/>
        <item x="103"/>
        <item x="85"/>
        <item x="90"/>
        <item x="41"/>
        <item x="45"/>
        <item x="3"/>
        <item x="75"/>
        <item x="57"/>
        <item x="27"/>
        <item x="154"/>
        <item x="8"/>
        <item x="71"/>
        <item x="159"/>
        <item x="24"/>
        <item x="62"/>
        <item x="34"/>
        <item x="60"/>
        <item x="26"/>
        <item x="160"/>
        <item x="70"/>
        <item x="111"/>
        <item x="7"/>
        <item x="92"/>
        <item x="10"/>
        <item x="28"/>
        <item x="66"/>
        <item x="16"/>
        <item x="152"/>
        <item x="5"/>
        <item x="23"/>
        <item x="63"/>
        <item x="132"/>
        <item x="107"/>
        <item x="98"/>
        <item x="72"/>
        <item x="109"/>
        <item x="97"/>
        <item x="68"/>
        <item x="53"/>
        <item x="156"/>
        <item x="102"/>
        <item x="11"/>
        <item x="78"/>
        <item x="95"/>
        <item x="157"/>
        <item x="50"/>
        <item x="93"/>
        <item x="55"/>
        <item x="91"/>
        <item x="155"/>
        <item x="17"/>
        <item x="83"/>
        <item x="149"/>
        <item x="148"/>
        <item x="142"/>
        <item x="143"/>
        <item x="146"/>
        <item x="144"/>
        <item x="147"/>
        <item x="145"/>
        <item x="141"/>
        <item x="150"/>
        <item x="140"/>
        <item x="151"/>
        <item x="52"/>
        <item x="58"/>
        <item x="30"/>
        <item x="131"/>
        <item x="1"/>
        <item x="116"/>
        <item x="13"/>
        <item x="82"/>
        <item x="48"/>
        <item x="105"/>
        <item x="37"/>
        <item x="108"/>
        <item x="35"/>
        <item x="134"/>
        <item x="86"/>
        <item x="129"/>
        <item x="127"/>
        <item x="106"/>
        <item x="89"/>
        <item x="14"/>
        <item x="47"/>
        <item x="40"/>
        <item x="29"/>
        <item x="36"/>
        <item x="51"/>
        <item x="125"/>
        <item x="114"/>
        <item x="81"/>
        <item x="123"/>
        <item x="21"/>
        <item x="20"/>
        <item x="113"/>
        <item x="44"/>
        <item x="101"/>
        <item x="110"/>
        <item x="77"/>
        <item x="135"/>
        <item x="120"/>
        <item x="49"/>
        <item x="137"/>
        <item x="124"/>
        <item x="139"/>
        <item x="118"/>
        <item x="9"/>
        <item x="121"/>
        <item x="67"/>
        <item x="64"/>
        <item x="79"/>
        <item x="56"/>
        <item x="0"/>
        <item x="133"/>
        <item x="22"/>
        <item x="96"/>
        <item x="6"/>
        <item x="153"/>
        <item x="100"/>
        <item x="119"/>
        <item x="84"/>
        <item x="104"/>
        <item x="61"/>
        <item x="112"/>
        <item x="73"/>
        <item x="115"/>
        <item x="138"/>
        <item x="74"/>
        <item x="42"/>
        <item x="54"/>
        <item x="15"/>
        <item x="43"/>
        <item x="136"/>
        <item x="2"/>
        <item x="19"/>
        <item x="88"/>
        <item x="80"/>
        <item x="11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6">
        <item sd="0" x="1"/>
        <item sd="0" x="4"/>
        <item sd="0" x="2"/>
        <item sd="0" x="0"/>
        <item sd="0"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4"/>
  </rowFields>
  <rowItems count="6">
    <i>
      <x v="3"/>
    </i>
    <i>
      <x/>
    </i>
    <i>
      <x v="4"/>
    </i>
    <i>
      <x v="2"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Antigüedad" fld="16" subtotal="average" baseField="4" baseItem="4" numFmtId="2"/>
    <dataField name="Dotación" fld="1" subtotal="count" baseField="4" baseItem="31"/>
    <dataField name="Promedio Salario" fld="23" subtotal="average" baseField="4" baseItem="14" numFmtId="42"/>
  </dataFields>
  <formats count="24">
    <format dxfId="31">
      <pivotArea collapsedLevelsAreSubtotals="1" fieldPosition="0">
        <references count="1">
          <reference field="4" count="10">
            <x v="8"/>
            <x v="9"/>
            <x v="20"/>
            <x v="22"/>
            <x v="31"/>
            <x v="90"/>
            <x v="133"/>
            <x v="136"/>
            <x v="140"/>
            <x v="155"/>
          </reference>
        </references>
      </pivotArea>
    </format>
    <format dxfId="30">
      <pivotArea collapsedLevelsAreSubtotals="1" fieldPosition="0">
        <references count="1">
          <reference field="4" count="10">
            <x v="8"/>
            <x v="9"/>
            <x v="20"/>
            <x v="22"/>
            <x v="31"/>
            <x v="90"/>
            <x v="133"/>
            <x v="136"/>
            <x v="140"/>
            <x v="155"/>
          </reference>
        </references>
      </pivotArea>
    </format>
    <format dxfId="29">
      <pivotArea collapsedLevelsAreSubtotals="1" fieldPosition="0">
        <references count="1">
          <reference field="4" count="10">
            <x v="8"/>
            <x v="9"/>
            <x v="20"/>
            <x v="22"/>
            <x v="31"/>
            <x v="90"/>
            <x v="133"/>
            <x v="136"/>
            <x v="140"/>
            <x v="155"/>
          </reference>
        </references>
      </pivotArea>
    </format>
    <format dxfId="28">
      <pivotArea grandRow="1" outline="0" collapsedLevelsAreSubtotals="1" fieldPosition="0"/>
    </format>
    <format dxfId="27">
      <pivotArea grandRow="1" outline="0" collapsedLevelsAreSubtotals="1" fieldPosition="0"/>
    </format>
    <format dxfId="26">
      <pivotArea grandRow="1" outline="0" collapsedLevelsAreSubtotals="1" fieldPosition="0"/>
    </format>
    <format dxfId="25">
      <pivotArea grandRow="1" outline="0" collapsedLevelsAreSubtotals="1" fieldPosition="0"/>
    </format>
    <format dxfId="24">
      <pivotArea grandRow="1" outline="0" collapsedLevelsAreSubtotals="1" fieldPosition="0"/>
    </format>
    <format dxfId="23">
      <pivotArea grandRow="1" outline="0" collapsedLevelsAreSubtotals="1" fieldPosition="0"/>
    </format>
    <format dxfId="22">
      <pivotArea grandRow="1" outline="0" collapsedLevelsAreSubtotals="1" fieldPosition="0"/>
    </format>
    <format dxfId="21">
      <pivotArea collapsedLevelsAreSubtotals="1" fieldPosition="0">
        <references count="2">
          <reference field="4294967294" count="1" selected="0">
            <x v="2"/>
          </reference>
          <reference field="4" count="10">
            <x v="8"/>
            <x v="9"/>
            <x v="20"/>
            <x v="22"/>
            <x v="31"/>
            <x v="90"/>
            <x v="133"/>
            <x v="136"/>
            <x v="140"/>
            <x v="155"/>
          </reference>
        </references>
      </pivotArea>
    </format>
    <format dxfId="20">
      <pivotArea field="4" grandRow="1" outline="0" collapsedLevelsAreSubtotals="1" axis="axisRow" fieldPosition="1">
        <references count="1">
          <reference field="4294967294" count="1" selected="0">
            <x v="2"/>
          </reference>
        </references>
      </pivotArea>
    </format>
    <format dxfId="19">
      <pivotArea collapsedLevelsAreSubtotals="1" fieldPosition="0">
        <references count="2">
          <reference field="4294967294" count="1" selected="0">
            <x v="1"/>
          </reference>
          <reference field="4" count="10">
            <x v="8"/>
            <x v="9"/>
            <x v="20"/>
            <x v="22"/>
            <x v="31"/>
            <x v="90"/>
            <x v="133"/>
            <x v="136"/>
            <x v="140"/>
            <x v="155"/>
          </reference>
        </references>
      </pivotArea>
    </format>
    <format dxfId="18">
      <pivotArea collapsedLevelsAreSubtotals="1" fieldPosition="0">
        <references count="2">
          <reference field="4294967294" count="1" selected="0">
            <x v="1"/>
          </reference>
          <reference field="4" count="10">
            <x v="8"/>
            <x v="9"/>
            <x v="20"/>
            <x v="22"/>
            <x v="31"/>
            <x v="90"/>
            <x v="133"/>
            <x v="136"/>
            <x v="140"/>
            <x v="155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3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outline="1" outlineData="1" multipleFieldFilters="0" rowHeaderCaption="Cargo">
  <location ref="A9:C20" firstHeaderRow="0" firstDataRow="1" firstDataCol="1"/>
  <pivotFields count="40">
    <pivotField showAll="0" defaultSubtotal="0"/>
    <pivotField showAll="0"/>
    <pivotField dataField="1" showAll="0"/>
    <pivotField showAll="0"/>
    <pivotField showAll="0"/>
    <pivotField axis="axisRow" showAll="0" measureFilter="1" sortType="descending">
      <items count="162">
        <item x="92"/>
        <item x="85"/>
        <item x="20"/>
        <item x="142"/>
        <item x="65"/>
        <item x="64"/>
        <item x="28"/>
        <item x="141"/>
        <item x="70"/>
        <item x="66"/>
        <item x="73"/>
        <item x="129"/>
        <item x="62"/>
        <item x="67"/>
        <item x="4"/>
        <item x="152"/>
        <item x="46"/>
        <item x="159"/>
        <item x="145"/>
        <item x="144"/>
        <item x="22"/>
        <item x="143"/>
        <item x="63"/>
        <item x="139"/>
        <item x="74"/>
        <item x="81"/>
        <item x="121"/>
        <item x="2"/>
        <item x="21"/>
        <item x="10"/>
        <item x="5"/>
        <item x="146"/>
        <item x="149"/>
        <item x="148"/>
        <item x="160"/>
        <item x="18"/>
        <item x="14"/>
        <item x="19"/>
        <item x="138"/>
        <item x="140"/>
        <item x="94"/>
        <item x="31"/>
        <item x="44"/>
        <item x="30"/>
        <item x="32"/>
        <item x="16"/>
        <item x="3"/>
        <item x="80"/>
        <item x="153"/>
        <item x="119"/>
        <item x="120"/>
        <item x="95"/>
        <item x="68"/>
        <item x="71"/>
        <item x="69"/>
        <item x="84"/>
        <item x="131"/>
        <item x="132"/>
        <item x="41"/>
        <item x="112"/>
        <item x="8"/>
        <item x="157"/>
        <item x="155"/>
        <item x="17"/>
        <item x="52"/>
        <item x="39"/>
        <item x="158"/>
        <item x="36"/>
        <item x="38"/>
        <item x="29"/>
        <item x="54"/>
        <item x="156"/>
        <item x="116"/>
        <item x="34"/>
        <item x="109"/>
        <item x="108"/>
        <item x="99"/>
        <item x="101"/>
        <item x="106"/>
        <item x="102"/>
        <item x="107"/>
        <item x="104"/>
        <item x="98"/>
        <item x="111"/>
        <item x="97"/>
        <item x="118"/>
        <item x="7"/>
        <item x="11"/>
        <item x="42"/>
        <item x="115"/>
        <item x="45"/>
        <item x="53"/>
        <item x="133"/>
        <item x="27"/>
        <item x="126"/>
        <item x="51"/>
        <item x="82"/>
        <item x="128"/>
        <item x="75"/>
        <item x="78"/>
        <item x="37"/>
        <item x="123"/>
        <item x="93"/>
        <item x="77"/>
        <item x="49"/>
        <item x="90"/>
        <item x="122"/>
        <item x="87"/>
        <item x="35"/>
        <item x="79"/>
        <item x="137"/>
        <item x="135"/>
        <item x="113"/>
        <item x="33"/>
        <item x="114"/>
        <item x="151"/>
        <item x="12"/>
        <item x="50"/>
        <item x="76"/>
        <item x="154"/>
        <item x="43"/>
        <item x="23"/>
        <item x="124"/>
        <item x="60"/>
        <item x="55"/>
        <item x="125"/>
        <item x="134"/>
        <item x="130"/>
        <item x="58"/>
        <item x="6"/>
        <item x="61"/>
        <item x="147"/>
        <item x="47"/>
        <item x="25"/>
        <item x="56"/>
        <item x="0"/>
        <item x="72"/>
        <item x="15"/>
        <item x="40"/>
        <item x="24"/>
        <item x="127"/>
        <item x="57"/>
        <item x="59"/>
        <item x="150"/>
        <item x="103"/>
        <item x="13"/>
        <item x="89"/>
        <item x="88"/>
        <item x="105"/>
        <item x="110"/>
        <item x="100"/>
        <item x="96"/>
        <item x="9"/>
        <item x="136"/>
        <item x="117"/>
        <item x="83"/>
        <item x="1"/>
        <item x="48"/>
        <item x="86"/>
        <item x="26"/>
        <item x="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1">
    <i>
      <x v="135"/>
    </i>
    <i>
      <x v="129"/>
    </i>
    <i>
      <x v="27"/>
    </i>
    <i>
      <x v="156"/>
    </i>
    <i>
      <x v="85"/>
    </i>
    <i>
      <x v="6"/>
    </i>
    <i>
      <x v="35"/>
    </i>
    <i>
      <x v="73"/>
    </i>
    <i>
      <x v="46"/>
    </i>
    <i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Sueldo Base" fld="21" baseField="4" baseItem="7"/>
    <dataField name="Dotación" fld="2" subtotal="count" baseField="0" baseItem="0"/>
  </dataField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3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A2:B8" firstHeaderRow="1" firstDataRow="1" firstDataCol="1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4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Sueldo Base" fld="17" baseField="0" baseItem="0"/>
  </dataFields>
  <chartFormats count="6"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41">
    <queryTableFields count="40">
      <queryTableField id="1" name="ID_Empleado" tableColumnId="1"/>
      <queryTableField id="2" name="ID_Persona" tableColumnId="2"/>
      <queryTableField id="3" name="RUT" tableColumnId="3"/>
      <queryTableField id="4" name="Nombre" tableColumnId="4"/>
      <queryTableField id="5" name="Género" tableColumnId="5"/>
      <queryTableField id="6" name="Cargo" tableColumnId="6"/>
      <queryTableField id="7" name="ID_Area" tableColumnId="7"/>
      <queryTableField id="8" name="Nombre_Area" tableColumnId="8"/>
      <queryTableField id="9" name="Primer_Nivel" tableColumnId="9"/>
      <queryTableField id="10" name="Segundo_Nivel" tableColumnId="10"/>
      <queryTableField id="11" name="Nivel_Jerarquico_Area" tableColumnId="11"/>
      <queryTableField id="12" name="Tipo_Area" tableColumnId="12"/>
      <queryTableField id="13" name="Ruta_Jerarquica" tableColumnId="13"/>
      <queryTableField id="14" name="Centro_Costo_Area" tableColumnId="14"/>
      <queryTableField id="15" name="Edad" tableColumnId="15"/>
      <queryTableField id="16" name="Rango de Edad" tableColumnId="16"/>
      <queryTableField id="17" name="Años de Servicio" tableColumnId="17"/>
      <queryTableField id="18" name="Rango de Antigüedad" tableColumnId="18"/>
      <queryTableField id="19" name="Antigüedad en Cargo" tableColumnId="19"/>
      <queryTableField id="20" name="Tipo de Contrato" tableColumnId="20"/>
      <queryTableField id="21" name="Horas Semanales" tableColumnId="21"/>
      <queryTableField id="22" name="Sueldo Base" tableColumnId="22"/>
      <queryTableField id="23" name="Es Jefe" tableColumnId="23"/>
      <queryTableField id="24" name="Jefe Directo" tableColumnId="24"/>
      <queryTableField id="25" name="Categoria_Empleado" tableColumnId="25"/>
      <queryTableField id="26" name="ID_Jefe" tableColumnId="26"/>
      <queryTableField id="27" name="Person_ID_Jefe" tableColumnId="27"/>
      <queryTableField id="28" name="RUT_Jefe" tableColumnId="28"/>
      <queryTableField id="29" name="Empleados_Total_Area" tableColumnId="29"/>
      <queryTableField id="30" name="Salario_Promedio_Area" tableColumnId="30"/>
      <queryTableField id="31" name="Salario_Mediana_Area" tableColumnId="31"/>
      <queryTableField id="32" name="Masa_Salarial_Area" tableColumnId="32"/>
      <queryTableField id="33" name="Desviacion_Estandar_Area" tableColumnId="33"/>
      <queryTableField id="34" name="Posicion_Salarial_Area" tableColumnId="34"/>
      <queryTableField id="35" name="Indice_Equidad" tableColumnId="35"/>
      <queryTableField id="36" name="Nivel_Equidad_Area" tableColumnId="36"/>
      <queryTableField id="37" name="Aumento_Sugerido_Pct" tableColumnId="37"/>
      <queryTableField id="38" name="Monto_Aumento" tableColumnId="38"/>
      <queryTableField id="39" name="Salario_Proyectado" tableColumnId="39"/>
      <queryTableField id="40" name="Alertas_Salariales" tableColumnId="40"/>
    </queryTableFields>
  </queryTableRefresh>
</queryTable>
</file>

<file path=xl/queryTables/queryTable2.xml><?xml version="1.0" encoding="utf-8"?>
<queryTable xmlns="http://schemas.openxmlformats.org/spreadsheetml/2006/main" name="DatosExternos_1" connectionId="5" autoFormatId="0" applyNumberFormats="0" applyBorderFormats="0" applyFontFormats="1" applyPatternFormats="1" applyAlignmentFormats="0" applyWidthHeightFormats="0">
  <queryTableRefresh preserveSortFilterLayout="0" nextId="34">
    <queryTableFields count="33">
      <queryTableField id="1" name="ID_Persona" tableColumnId="1"/>
      <queryTableField id="2" name="RUT" tableColumnId="2"/>
      <queryTableField id="3" name="Nombre" tableColumnId="3"/>
      <queryTableField id="4" name="Género" tableColumnId="4"/>
      <queryTableField id="5" name="Cargo" tableColumnId="5"/>
      <queryTableField id="6" name="ID_Area" tableColumnId="6"/>
      <queryTableField id="7" name="Nombre_Area" tableColumnId="7"/>
      <queryTableField id="8" name="Primer_Nivel" tableColumnId="8"/>
      <queryTableField id="9" name="Segundo_Nivel" tableColumnId="9"/>
      <queryTableField id="10" name="Nivel_Jerarquico_Area" tableColumnId="10"/>
      <queryTableField id="11" name="Tipo_Area" tableColumnId="11"/>
      <queryTableField id="12" name="Centro_Costo_Area" tableColumnId="12"/>
      <queryTableField id="13" name="Edad" tableColumnId="13"/>
      <queryTableField id="14" name="Rango de Edad" tableColumnId="14"/>
      <queryTableField id="15" name="Años de Servicio" tableColumnId="15"/>
      <queryTableField id="16" name="Rango de Antigüedad" tableColumnId="16"/>
      <queryTableField id="17" name="Antigüedad en Cargo" tableColumnId="17"/>
      <queryTableField id="18" name="Sueldo Base" tableColumnId="18"/>
      <queryTableField id="19" name="Es Jefe" tableColumnId="19"/>
      <queryTableField id="20" name="Jefe Directo" tableColumnId="20"/>
      <queryTableField id="21" name="Categoria_Empleado" tableColumnId="21"/>
      <queryTableField id="22" name="Empleados_Total_Area" tableColumnId="22"/>
      <queryTableField id="23" name="Salario_Promedio_Area" tableColumnId="23"/>
      <queryTableField id="24" name="Salario_Mediana_Area" tableColumnId="24"/>
      <queryTableField id="25" name="Masa_Salarial_Area" tableColumnId="25"/>
      <queryTableField id="26" name="Desviacion_Estandar_Area" tableColumnId="26"/>
      <queryTableField id="27" name="Posicion_Salarial_Area" tableColumnId="27"/>
      <queryTableField id="28" name="Indice_Equidad" tableColumnId="28"/>
      <queryTableField id="29" name="Nivel_Equidad_Area" tableColumnId="29"/>
      <queryTableField id="30" name="Sueldo Actualizado" tableColumnId="30"/>
      <queryTableField id="31" name="Nivel Actualizado" tableColumnId="31"/>
      <queryTableField id="32" name="Aumento Pesos" tableColumnId="32"/>
      <queryTableField id="33" name="Porcentaje Aumento" tableColumnId="33"/>
    </queryTableFields>
  </queryTableRefresh>
</queryTable>
</file>

<file path=xl/queryTables/queryTable3.xml><?xml version="1.0" encoding="utf-8"?>
<queryTable xmlns="http://schemas.openxmlformats.org/spreadsheetml/2006/main" name="DatosExternos_1" connectionId="3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ID_Empleado" tableColumnId="1"/>
      <queryTableField id="2" name="ID_Persona" tableColumnId="2"/>
      <queryTableField id="3" name="RUT" tableColumnId="3"/>
      <queryTableField id="4" name="Nombre" tableColumnId="4"/>
      <queryTableField id="5" name="Primer_Nivel" tableColumnId="5"/>
      <queryTableField id="6" name="Nombre_Area" tableColumnId="6"/>
      <queryTableField id="7" name="Jefe Directo" tableColumnId="7"/>
      <queryTableField id="8" name="Segundo_Nivel" tableColumnId="8"/>
      <queryTableField id="9" name="Cargo" tableColumnId="9"/>
      <queryTableField id="10" name="Centro_Costo_Area" tableColumnId="10"/>
      <queryTableField id="11" name="Edad" tableColumnId="11"/>
      <queryTableField id="12" name="Años de Servicio" tableColumnId="12"/>
      <queryTableField id="13" name="Sueldo Base" tableColumnId="13"/>
      <queryTableField id="14" name="ID_Jefe" tableColumnId="14"/>
      <queryTableField id="15" name="Person_ID_Jefe" tableColumnId="15"/>
      <queryTableField id="16" name="RUT_Jefe" tableColumnId="16"/>
      <queryTableField id="17" name="Nivel" tableColumnId="17"/>
      <queryTableField id="18" name="Posición Sub-Nivel" tableColumnId="18"/>
      <queryTableField id="19" name="Posición En Nivel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Datos_API_BUK" displayName="Datos_API_BUK" ref="A1:AN559" tableType="queryTable" totalsRowShown="0">
  <autoFilter ref="A1:AN559"/>
  <tableColumns count="40">
    <tableColumn id="1" uniqueName="1" name="ID_Empleado" queryTableFieldId="1" dataDxfId="122"/>
    <tableColumn id="2" uniqueName="2" name="ID_Persona" queryTableFieldId="2" dataDxfId="121"/>
    <tableColumn id="3" uniqueName="3" name="RUT" queryTableFieldId="3" dataDxfId="120"/>
    <tableColumn id="4" uniqueName="4" name="Nombre" queryTableFieldId="4" dataDxfId="119"/>
    <tableColumn id="5" uniqueName="5" name="Género" queryTableFieldId="5" dataDxfId="118"/>
    <tableColumn id="6" uniqueName="6" name="Cargo" queryTableFieldId="6" dataDxfId="117"/>
    <tableColumn id="7" uniqueName="7" name="ID_Area" queryTableFieldId="7" dataDxfId="116"/>
    <tableColumn id="8" uniqueName="8" name="Nombre_Area" queryTableFieldId="8" dataDxfId="115"/>
    <tableColumn id="9" uniqueName="9" name="Primer_Nivel" queryTableFieldId="9" dataDxfId="114"/>
    <tableColumn id="10" uniqueName="10" name="Segundo_Nivel" queryTableFieldId="10" dataDxfId="113"/>
    <tableColumn id="11" uniqueName="11" name="Nivel_Jerarquico_Area" queryTableFieldId="11" dataDxfId="112"/>
    <tableColumn id="12" uniqueName="12" name="Tipo_Area" queryTableFieldId="12" dataDxfId="111"/>
    <tableColumn id="13" uniqueName="13" name="Ruta_Jerarquica" queryTableFieldId="13" dataDxfId="110"/>
    <tableColumn id="14" uniqueName="14" name="Centro_Costo_Area" queryTableFieldId="14" dataDxfId="109"/>
    <tableColumn id="15" uniqueName="15" name="Edad" queryTableFieldId="15" dataDxfId="108"/>
    <tableColumn id="16" uniqueName="16" name="Rango de Edad" queryTableFieldId="16" dataDxfId="107"/>
    <tableColumn id="17" uniqueName="17" name="Años de Servicio" queryTableFieldId="17" dataDxfId="106"/>
    <tableColumn id="18" uniqueName="18" name="Rango de Antigüedad" queryTableFieldId="18" dataDxfId="105"/>
    <tableColumn id="19" uniqueName="19" name="Antigüedad en Cargo" queryTableFieldId="19" dataDxfId="104"/>
    <tableColumn id="20" uniqueName="20" name="Tipo de Contrato" queryTableFieldId="20" dataDxfId="103"/>
    <tableColumn id="21" uniqueName="21" name="Horas Semanales" queryTableFieldId="21" dataDxfId="102"/>
    <tableColumn id="22" uniqueName="22" name="Sueldo Base" queryTableFieldId="22" dataDxfId="101"/>
    <tableColumn id="23" uniqueName="23" name="Es Jefe" queryTableFieldId="23" dataDxfId="100"/>
    <tableColumn id="24" uniqueName="24" name="Jefe Directo" queryTableFieldId="24" dataDxfId="99"/>
    <tableColumn id="25" uniqueName="25" name="Categoria_Empleado" queryTableFieldId="25" dataDxfId="98"/>
    <tableColumn id="26" uniqueName="26" name="ID_Jefe" queryTableFieldId="26" dataDxfId="97"/>
    <tableColumn id="27" uniqueName="27" name="Person_ID_Jefe" queryTableFieldId="27" dataDxfId="96"/>
    <tableColumn id="28" uniqueName="28" name="RUT_Jefe" queryTableFieldId="28" dataDxfId="95"/>
    <tableColumn id="29" uniqueName="29" name="Empleados_Total_Area" queryTableFieldId="29" dataDxfId="94"/>
    <tableColumn id="30" uniqueName="30" name="Salario_Promedio_Area" queryTableFieldId="30" dataDxfId="93"/>
    <tableColumn id="31" uniqueName="31" name="Salario_Mediana_Area" queryTableFieldId="31" dataDxfId="92"/>
    <tableColumn id="32" uniqueName="32" name="Masa_Salarial_Area" queryTableFieldId="32" dataDxfId="91"/>
    <tableColumn id="33" uniqueName="33" name="Desviacion_Estandar_Area" queryTableFieldId="33" dataDxfId="90"/>
    <tableColumn id="34" uniqueName="34" name="Posicion_Salarial_Area" queryTableFieldId="34" dataDxfId="89"/>
    <tableColumn id="35" uniqueName="35" name="Indice_Equidad" queryTableFieldId="35" dataDxfId="88"/>
    <tableColumn id="36" uniqueName="36" name="Nivel_Equidad_Area" queryTableFieldId="36" dataDxfId="87"/>
    <tableColumn id="37" uniqueName="37" name="Aumento_Sugerido_Pct" queryTableFieldId="37" dataDxfId="86"/>
    <tableColumn id="38" uniqueName="38" name="Monto_Aumento" queryTableFieldId="38" dataDxfId="85"/>
    <tableColumn id="39" uniqueName="39" name="Salario_Proyectado" queryTableFieldId="39" dataDxfId="84"/>
    <tableColumn id="40" uniqueName="40" name="Alertas_Salariales" queryTableFieldId="40" dataDxfId="8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Unificación_Niveles" displayName="Unificación_Niveles" ref="A1:AG555" tableType="queryTable" totalsRowShown="0">
  <autoFilter ref="A1:AG555"/>
  <tableColumns count="33">
    <tableColumn id="1" uniqueName="1" name="ID_Persona" queryTableFieldId="1" dataDxfId="82"/>
    <tableColumn id="2" uniqueName="2" name="RUT" queryTableFieldId="2" dataDxfId="81"/>
    <tableColumn id="3" uniqueName="3" name="Nombre" queryTableFieldId="3" dataDxfId="80"/>
    <tableColumn id="4" uniqueName="4" name="Género" queryTableFieldId="4" dataDxfId="79"/>
    <tableColumn id="5" uniqueName="5" name="Cargo" queryTableFieldId="5" dataDxfId="78"/>
    <tableColumn id="6" uniqueName="6" name="ID_Area" queryTableFieldId="6" dataDxfId="77"/>
    <tableColumn id="7" uniqueName="7" name="Nombre_Area" queryTableFieldId="7" dataDxfId="76"/>
    <tableColumn id="8" uniqueName="8" name="Primer_Nivel" queryTableFieldId="8" dataDxfId="75"/>
    <tableColumn id="9" uniqueName="9" name="Segundo_Nivel" queryTableFieldId="9" dataDxfId="74"/>
    <tableColumn id="10" uniqueName="10" name="Nivel_Jerarquico_Area" queryTableFieldId="10" dataDxfId="73"/>
    <tableColumn id="11" uniqueName="11" name="Tipo_Area" queryTableFieldId="11" dataDxfId="72"/>
    <tableColumn id="12" uniqueName="12" name="Centro_Costo_Area" queryTableFieldId="12" dataDxfId="71"/>
    <tableColumn id="13" uniqueName="13" name="Edad" queryTableFieldId="13" dataDxfId="70"/>
    <tableColumn id="14" uniqueName="14" name="Rango de Edad" queryTableFieldId="14" dataDxfId="69"/>
    <tableColumn id="15" uniqueName="15" name="Años de Servicio" queryTableFieldId="15" dataDxfId="68"/>
    <tableColumn id="16" uniqueName="16" name="Rango de Antigüedad" queryTableFieldId="16" dataDxfId="67"/>
    <tableColumn id="17" uniqueName="17" name="Antigüedad en Cargo" queryTableFieldId="17" dataDxfId="66"/>
    <tableColumn id="18" uniqueName="18" name="Sueldo Base" queryTableFieldId="18" dataCellStyle="Moneda [0]"/>
    <tableColumn id="19" uniqueName="19" name="Es Jefe" queryTableFieldId="19" dataDxfId="65"/>
    <tableColumn id="20" uniqueName="20" name="Jefe Directo" queryTableFieldId="20" dataDxfId="64"/>
    <tableColumn id="21" uniqueName="21" name="Categoria_Empleado" queryTableFieldId="21" dataDxfId="63"/>
    <tableColumn id="22" uniqueName="22" name="Empleados_Total_Area" queryTableFieldId="22" dataDxfId="62"/>
    <tableColumn id="23" uniqueName="23" name="Salario_Promedio_Area" queryTableFieldId="23" dataDxfId="61"/>
    <tableColumn id="24" uniqueName="24" name="Salario_Mediana_Area" queryTableFieldId="24" dataDxfId="60"/>
    <tableColumn id="25" uniqueName="25" name="Masa_Salarial_Area" queryTableFieldId="25" dataDxfId="59"/>
    <tableColumn id="26" uniqueName="26" name="Desviacion_Estandar_Area" queryTableFieldId="26" dataDxfId="58"/>
    <tableColumn id="27" uniqueName="27" name="Posicion_Salarial_Area" queryTableFieldId="27" dataDxfId="57"/>
    <tableColumn id="28" uniqueName="28" name="Indice_Equidad" queryTableFieldId="28" dataDxfId="56"/>
    <tableColumn id="29" uniqueName="29" name="Nivel_Equidad_Area" queryTableFieldId="29" dataDxfId="55"/>
    <tableColumn id="30" uniqueName="30" name="Sueldo Actualizado" queryTableFieldId="30" dataDxfId="54"/>
    <tableColumn id="31" uniqueName="31" name="Nivel Actualizado" queryTableFieldId="31" dataDxfId="53"/>
    <tableColumn id="32" uniqueName="32" name="Aumento Pesos" queryTableFieldId="32" dataDxfId="52"/>
    <tableColumn id="33" uniqueName="33" name="Porcentaje Aumento" queryTableFieldId="33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Datos_API_BUK__Niveles" displayName="Datos_API_BUK__Niveles" ref="A1:S561" tableType="queryTable" totalsRowShown="0">
  <autoFilter ref="A1:S561"/>
  <tableColumns count="19">
    <tableColumn id="1" uniqueName="1" name="ID_Empleado" queryTableFieldId="1" dataDxfId="50"/>
    <tableColumn id="2" uniqueName="2" name="ID_Persona" queryTableFieldId="2" dataDxfId="49"/>
    <tableColumn id="3" uniqueName="3" name="RUT" queryTableFieldId="3" dataDxfId="48"/>
    <tableColumn id="4" uniqueName="4" name="Nombre" queryTableFieldId="4" dataDxfId="47"/>
    <tableColumn id="5" uniqueName="5" name="Primer_Nivel" queryTableFieldId="5" dataDxfId="46"/>
    <tableColumn id="6" uniqueName="6" name="Nombre_Area" queryTableFieldId="6" dataDxfId="45"/>
    <tableColumn id="7" uniqueName="7" name="Jefe Directo" queryTableFieldId="7" dataDxfId="44"/>
    <tableColumn id="8" uniqueName="8" name="Segundo_Nivel" queryTableFieldId="8" dataDxfId="43"/>
    <tableColumn id="9" uniqueName="9" name="Cargo" queryTableFieldId="9" dataDxfId="42"/>
    <tableColumn id="10" uniqueName="10" name="Centro_Costo_Area" queryTableFieldId="10" dataDxfId="41"/>
    <tableColumn id="11" uniqueName="11" name="Edad" queryTableFieldId="11" dataDxfId="40"/>
    <tableColumn id="12" uniqueName="12" name="Años de Servicio" queryTableFieldId="12" dataDxfId="39"/>
    <tableColumn id="13" uniqueName="13" name="Sueldo Base" queryTableFieldId="13" dataDxfId="38"/>
    <tableColumn id="14" uniqueName="14" name="ID_Jefe" queryTableFieldId="14" dataDxfId="37"/>
    <tableColumn id="15" uniqueName="15" name="Person_ID_Jefe" queryTableFieldId="15" dataDxfId="36"/>
    <tableColumn id="16" uniqueName="16" name="RUT_Jefe" queryTableFieldId="16" dataDxfId="35"/>
    <tableColumn id="17" uniqueName="17" name="Nivel" queryTableFieldId="17" dataDxfId="34"/>
    <tableColumn id="18" uniqueName="18" name="Posición Sub-Nivel" queryTableFieldId="18" dataDxfId="33"/>
    <tableColumn id="19" uniqueName="19" name="Posición En Nivel" queryTableFieldId="19" dataDxfId="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Tabla3" displayName="Tabla3" ref="A1:L19" totalsRowShown="0" headerRowDxfId="7">
  <autoFilter ref="A1:L19"/>
  <sortState ref="A2:L19">
    <sortCondition descending="1" ref="E1:E19"/>
  </sortState>
  <tableColumns count="12">
    <tableColumn id="1" name="Persona" dataDxfId="6"/>
    <tableColumn id="2" name="Cargo" dataDxfId="5"/>
    <tableColumn id="3" name="Sueldo Base" dataCellStyle="Moneda [0]"/>
    <tableColumn id="4" name="Modelo"/>
    <tableColumn id="5" name="Costo vehículo" dataDxfId="4" dataCellStyle="Moneda [0]"/>
    <tableColumn id="11" name="Costo Mensual $" dataDxfId="3">
      <calculatedColumnFormula>$O$2*G2</calculatedColumnFormula>
    </tableColumn>
    <tableColumn id="6" name="Costo Mensual (UF)" dataDxfId="2"/>
    <tableColumn id="7" name="Seguro Anual (UF)"/>
    <tableColumn id="12" name="Deducible $" dataDxfId="1">
      <calculatedColumnFormula>$O$2*J2</calculatedColumnFormula>
    </tableColumn>
    <tableColumn id="8" name="Deducible UF" dataDxfId="0"/>
    <tableColumn id="9" name="Auto Reemplazo"/>
    <tableColumn id="10" name="Áre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9"/>
  <sheetViews>
    <sheetView topLeftCell="AC1" workbookViewId="0">
      <selection activeCell="A559" sqref="A559:AN560"/>
    </sheetView>
  </sheetViews>
  <sheetFormatPr baseColWidth="10" defaultRowHeight="15" x14ac:dyDescent="0.25"/>
  <cols>
    <col min="1" max="1" width="15" bestFit="1" customWidth="1"/>
    <col min="2" max="2" width="13.28515625" bestFit="1" customWidth="1"/>
    <col min="3" max="3" width="11.85546875" bestFit="1" customWidth="1"/>
    <col min="4" max="4" width="42.7109375" bestFit="1" customWidth="1"/>
    <col min="5" max="5" width="10" bestFit="1" customWidth="1"/>
    <col min="6" max="6" width="55.5703125" bestFit="1" customWidth="1"/>
    <col min="7" max="7" width="10.28515625" bestFit="1" customWidth="1"/>
    <col min="8" max="8" width="40" bestFit="1" customWidth="1"/>
    <col min="9" max="9" width="47.5703125" bestFit="1" customWidth="1"/>
    <col min="10" max="10" width="16.7109375" bestFit="1" customWidth="1"/>
    <col min="11" max="11" width="23.5703125" bestFit="1" customWidth="1"/>
    <col min="12" max="12" width="12.28515625" bestFit="1" customWidth="1"/>
    <col min="13" max="13" width="102.140625" bestFit="1" customWidth="1"/>
    <col min="14" max="14" width="20.5703125" bestFit="1" customWidth="1"/>
    <col min="15" max="15" width="7.5703125" bestFit="1" customWidth="1"/>
    <col min="16" max="16" width="16.140625" bestFit="1" customWidth="1"/>
    <col min="17" max="17" width="17.85546875" bestFit="1" customWidth="1"/>
    <col min="18" max="18" width="22.28515625" bestFit="1" customWidth="1"/>
    <col min="19" max="19" width="21.85546875" bestFit="1" customWidth="1"/>
    <col min="20" max="20" width="18" bestFit="1" customWidth="1"/>
    <col min="21" max="21" width="18.42578125" bestFit="1" customWidth="1"/>
    <col min="22" max="22" width="14" bestFit="1" customWidth="1"/>
    <col min="23" max="23" width="11.85546875" bestFit="1" customWidth="1"/>
    <col min="24" max="24" width="42.7109375" bestFit="1" customWidth="1"/>
    <col min="25" max="25" width="21.7109375" bestFit="1" customWidth="1"/>
    <col min="26" max="26" width="9.85546875" bestFit="1" customWidth="1"/>
    <col min="27" max="27" width="17" bestFit="1" customWidth="1"/>
    <col min="28" max="28" width="11.85546875" bestFit="1" customWidth="1"/>
    <col min="29" max="29" width="23.85546875" bestFit="1" customWidth="1"/>
    <col min="30" max="30" width="24.42578125" bestFit="1" customWidth="1"/>
    <col min="31" max="31" width="23.5703125" bestFit="1" customWidth="1"/>
    <col min="32" max="32" width="20.7109375" bestFit="1" customWidth="1"/>
    <col min="33" max="33" width="26.85546875" bestFit="1" customWidth="1"/>
    <col min="34" max="34" width="23.5703125" bestFit="1" customWidth="1"/>
    <col min="35" max="35" width="16.85546875" bestFit="1" customWidth="1"/>
    <col min="36" max="36" width="21.42578125" bestFit="1" customWidth="1"/>
    <col min="37" max="37" width="24.42578125" bestFit="1" customWidth="1"/>
    <col min="38" max="38" width="18.7109375" bestFit="1" customWidth="1"/>
    <col min="39" max="39" width="20.42578125" bestFit="1" customWidth="1"/>
    <col min="40" max="40" width="19.140625" customWidth="1"/>
  </cols>
  <sheetData>
    <row r="1" spans="1:40" x14ac:dyDescent="0.25">
      <c r="A1" s="1" t="s">
        <v>2152</v>
      </c>
      <c r="B1" s="1" t="s">
        <v>25</v>
      </c>
      <c r="C1" s="1" t="s">
        <v>26</v>
      </c>
      <c r="D1" s="1" t="s">
        <v>27</v>
      </c>
      <c r="E1" s="1" t="s">
        <v>1292</v>
      </c>
      <c r="F1" s="1" t="s">
        <v>30</v>
      </c>
      <c r="G1" s="1" t="s">
        <v>1277</v>
      </c>
      <c r="H1" s="1" t="s">
        <v>1278</v>
      </c>
      <c r="I1" s="1" t="s">
        <v>1279</v>
      </c>
      <c r="J1" s="1" t="s">
        <v>1280</v>
      </c>
      <c r="K1" s="1" t="s">
        <v>1293</v>
      </c>
      <c r="L1" s="1" t="s">
        <v>1282</v>
      </c>
      <c r="M1" s="1" t="s">
        <v>1281</v>
      </c>
      <c r="N1" s="1" t="s">
        <v>1294</v>
      </c>
      <c r="O1" s="1" t="s">
        <v>28</v>
      </c>
      <c r="P1" s="1" t="s">
        <v>1295</v>
      </c>
      <c r="Q1" s="1" t="s">
        <v>29</v>
      </c>
      <c r="R1" s="1" t="s">
        <v>1296</v>
      </c>
      <c r="S1" s="1" t="s">
        <v>1297</v>
      </c>
      <c r="T1" s="1" t="s">
        <v>1298</v>
      </c>
      <c r="U1" s="1" t="s">
        <v>1299</v>
      </c>
      <c r="V1" s="1" t="s">
        <v>1</v>
      </c>
      <c r="W1" s="1" t="s">
        <v>1300</v>
      </c>
      <c r="X1" s="1" t="s">
        <v>1301</v>
      </c>
      <c r="Y1" s="1" t="s">
        <v>1302</v>
      </c>
      <c r="Z1" s="1" t="s">
        <v>2153</v>
      </c>
      <c r="AA1" s="1" t="s">
        <v>2154</v>
      </c>
      <c r="AB1" s="1" t="s">
        <v>2155</v>
      </c>
      <c r="AC1" s="1" t="s">
        <v>1303</v>
      </c>
      <c r="AD1" s="1" t="s">
        <v>1304</v>
      </c>
      <c r="AE1" s="1" t="s">
        <v>1305</v>
      </c>
      <c r="AF1" s="1" t="s">
        <v>1306</v>
      </c>
      <c r="AG1" s="1" t="s">
        <v>1307</v>
      </c>
      <c r="AH1" s="1" t="s">
        <v>1308</v>
      </c>
      <c r="AI1" s="1" t="s">
        <v>1309</v>
      </c>
      <c r="AJ1" s="1" t="s">
        <v>1310</v>
      </c>
      <c r="AK1" s="1" t="s">
        <v>1311</v>
      </c>
      <c r="AL1" s="1" t="s">
        <v>1312</v>
      </c>
      <c r="AM1" s="1" t="s">
        <v>1313</v>
      </c>
      <c r="AN1" s="1" t="s">
        <v>1314</v>
      </c>
    </row>
    <row r="2" spans="1:40" x14ac:dyDescent="0.25">
      <c r="A2" s="1">
        <v>4232</v>
      </c>
      <c r="B2" s="1">
        <v>4232</v>
      </c>
      <c r="C2" s="1" t="s">
        <v>32</v>
      </c>
      <c r="D2" s="1" t="s">
        <v>33</v>
      </c>
      <c r="E2" s="1" t="s">
        <v>1315</v>
      </c>
      <c r="F2" s="1" t="s">
        <v>34</v>
      </c>
      <c r="G2" s="1">
        <v>450</v>
      </c>
      <c r="H2" s="1" t="s">
        <v>1316</v>
      </c>
      <c r="I2" s="1" t="s">
        <v>1283</v>
      </c>
      <c r="J2" s="1" t="s">
        <v>1290</v>
      </c>
      <c r="K2" s="1" t="s">
        <v>31</v>
      </c>
      <c r="L2" s="1" t="s">
        <v>1317</v>
      </c>
      <c r="M2" s="1" t="s">
        <v>1318</v>
      </c>
      <c r="N2" s="1" t="s">
        <v>1319</v>
      </c>
      <c r="O2" s="1">
        <v>52.4</v>
      </c>
      <c r="P2" s="1" t="s">
        <v>1320</v>
      </c>
      <c r="Q2" s="1">
        <v>5.5</v>
      </c>
      <c r="R2" s="1" t="s">
        <v>1321</v>
      </c>
      <c r="S2" s="1">
        <v>0.3</v>
      </c>
      <c r="T2" s="1" t="s">
        <v>1322</v>
      </c>
      <c r="U2" s="1">
        <v>41</v>
      </c>
      <c r="V2" s="1">
        <v>730000</v>
      </c>
      <c r="W2" s="1" t="b">
        <v>0</v>
      </c>
      <c r="X2" s="1" t="s">
        <v>35</v>
      </c>
      <c r="Y2" s="1" t="s">
        <v>1323</v>
      </c>
      <c r="Z2" s="1">
        <v>4678</v>
      </c>
      <c r="AA2" s="1"/>
      <c r="AB2" s="1" t="s">
        <v>1265</v>
      </c>
      <c r="AC2" s="1">
        <v>47</v>
      </c>
      <c r="AD2" s="1">
        <v>692617</v>
      </c>
      <c r="AE2" s="1">
        <v>630000</v>
      </c>
      <c r="AF2" s="1">
        <v>32553000</v>
      </c>
      <c r="AG2" s="1">
        <v>201553</v>
      </c>
      <c r="AH2" s="1" t="s">
        <v>1324</v>
      </c>
      <c r="AI2" s="1">
        <v>0.29099999999999998</v>
      </c>
      <c r="AJ2" s="1" t="s">
        <v>1325</v>
      </c>
      <c r="AK2" s="1">
        <v>3</v>
      </c>
      <c r="AL2" s="1">
        <v>21900</v>
      </c>
      <c r="AM2" s="1">
        <v>751900</v>
      </c>
      <c r="AN2" s="1" t="s">
        <v>1326</v>
      </c>
    </row>
    <row r="3" spans="1:40" x14ac:dyDescent="0.25">
      <c r="A3" s="1">
        <v>8250</v>
      </c>
      <c r="B3" s="1">
        <v>8231</v>
      </c>
      <c r="C3" s="1" t="s">
        <v>36</v>
      </c>
      <c r="D3" s="1" t="s">
        <v>37</v>
      </c>
      <c r="E3" s="1" t="s">
        <v>1315</v>
      </c>
      <c r="F3" s="1" t="s">
        <v>34</v>
      </c>
      <c r="G3" s="1">
        <v>450</v>
      </c>
      <c r="H3" s="1" t="s">
        <v>1316</v>
      </c>
      <c r="I3" s="1" t="s">
        <v>1283</v>
      </c>
      <c r="J3" s="1" t="s">
        <v>1290</v>
      </c>
      <c r="K3" s="1" t="s">
        <v>31</v>
      </c>
      <c r="L3" s="1" t="s">
        <v>1317</v>
      </c>
      <c r="M3" s="1" t="s">
        <v>1318</v>
      </c>
      <c r="N3" s="1" t="s">
        <v>1319</v>
      </c>
      <c r="O3" s="1">
        <v>53.1</v>
      </c>
      <c r="P3" s="1" t="s">
        <v>1320</v>
      </c>
      <c r="Q3" s="1">
        <v>1</v>
      </c>
      <c r="R3" s="1" t="s">
        <v>1327</v>
      </c>
      <c r="S3" s="1">
        <v>0.3</v>
      </c>
      <c r="T3" s="1" t="s">
        <v>1322</v>
      </c>
      <c r="U3" s="1">
        <v>41</v>
      </c>
      <c r="V3" s="1">
        <v>570000</v>
      </c>
      <c r="W3" s="1" t="b">
        <v>0</v>
      </c>
      <c r="X3" s="1" t="s">
        <v>35</v>
      </c>
      <c r="Y3" s="1" t="s">
        <v>1328</v>
      </c>
      <c r="Z3" s="1">
        <v>4678</v>
      </c>
      <c r="AA3" s="1"/>
      <c r="AB3" s="1" t="s">
        <v>1265</v>
      </c>
      <c r="AC3" s="1">
        <v>47</v>
      </c>
      <c r="AD3" s="1">
        <v>692617</v>
      </c>
      <c r="AE3" s="1">
        <v>630000</v>
      </c>
      <c r="AF3" s="1">
        <v>32553000</v>
      </c>
      <c r="AG3" s="1">
        <v>201553</v>
      </c>
      <c r="AH3" s="1" t="s">
        <v>1329</v>
      </c>
      <c r="AI3" s="1">
        <v>0.29099999999999998</v>
      </c>
      <c r="AJ3" s="1" t="s">
        <v>1325</v>
      </c>
      <c r="AK3" s="1">
        <v>10</v>
      </c>
      <c r="AL3" s="1">
        <v>57000</v>
      </c>
      <c r="AM3" s="1">
        <v>627000</v>
      </c>
      <c r="AN3" s="1" t="s">
        <v>1326</v>
      </c>
    </row>
    <row r="4" spans="1:40" x14ac:dyDescent="0.25">
      <c r="A4" s="1">
        <v>5149</v>
      </c>
      <c r="B4" s="1">
        <v>5130</v>
      </c>
      <c r="C4" s="1" t="s">
        <v>44</v>
      </c>
      <c r="D4" s="1" t="s">
        <v>45</v>
      </c>
      <c r="E4" s="1" t="s">
        <v>1315</v>
      </c>
      <c r="F4" s="1" t="s">
        <v>34</v>
      </c>
      <c r="G4" s="1">
        <v>450</v>
      </c>
      <c r="H4" s="1" t="s">
        <v>1316</v>
      </c>
      <c r="I4" s="1" t="s">
        <v>1283</v>
      </c>
      <c r="J4" s="1" t="s">
        <v>1290</v>
      </c>
      <c r="K4" s="1" t="s">
        <v>31</v>
      </c>
      <c r="L4" s="1" t="s">
        <v>1317</v>
      </c>
      <c r="M4" s="1" t="s">
        <v>1318</v>
      </c>
      <c r="N4" s="1" t="s">
        <v>1319</v>
      </c>
      <c r="O4" s="1">
        <v>41</v>
      </c>
      <c r="P4" s="1" t="s">
        <v>1330</v>
      </c>
      <c r="Q4" s="1">
        <v>2.5</v>
      </c>
      <c r="R4" s="1" t="s">
        <v>1327</v>
      </c>
      <c r="S4" s="1">
        <v>0.3</v>
      </c>
      <c r="T4" s="1" t="s">
        <v>1322</v>
      </c>
      <c r="U4" s="1">
        <v>41</v>
      </c>
      <c r="V4" s="1">
        <v>640000</v>
      </c>
      <c r="W4" s="1" t="b">
        <v>0</v>
      </c>
      <c r="X4" s="1" t="s">
        <v>35</v>
      </c>
      <c r="Y4" s="1" t="s">
        <v>1331</v>
      </c>
      <c r="Z4" s="1">
        <v>4678</v>
      </c>
      <c r="AA4" s="1"/>
      <c r="AB4" s="1" t="s">
        <v>1265</v>
      </c>
      <c r="AC4" s="1">
        <v>47</v>
      </c>
      <c r="AD4" s="1">
        <v>692617</v>
      </c>
      <c r="AE4" s="1">
        <v>630000</v>
      </c>
      <c r="AF4" s="1">
        <v>32553000</v>
      </c>
      <c r="AG4" s="1">
        <v>201553</v>
      </c>
      <c r="AH4" s="1" t="s">
        <v>1329</v>
      </c>
      <c r="AI4" s="1">
        <v>0.29099999999999998</v>
      </c>
      <c r="AJ4" s="1" t="s">
        <v>1325</v>
      </c>
      <c r="AK4" s="1">
        <v>5</v>
      </c>
      <c r="AL4" s="1">
        <v>32000</v>
      </c>
      <c r="AM4" s="1">
        <v>672000</v>
      </c>
      <c r="AN4" s="1" t="s">
        <v>1326</v>
      </c>
    </row>
    <row r="5" spans="1:40" x14ac:dyDescent="0.25">
      <c r="A5" s="1">
        <v>5643</v>
      </c>
      <c r="B5" s="1">
        <v>5624</v>
      </c>
      <c r="C5" s="1" t="s">
        <v>49</v>
      </c>
      <c r="D5" s="1" t="s">
        <v>50</v>
      </c>
      <c r="E5" s="1" t="s">
        <v>1315</v>
      </c>
      <c r="F5" s="1" t="s">
        <v>34</v>
      </c>
      <c r="G5" s="1">
        <v>450</v>
      </c>
      <c r="H5" s="1" t="s">
        <v>1316</v>
      </c>
      <c r="I5" s="1" t="s">
        <v>1283</v>
      </c>
      <c r="J5" s="1" t="s">
        <v>1290</v>
      </c>
      <c r="K5" s="1" t="s">
        <v>31</v>
      </c>
      <c r="L5" s="1" t="s">
        <v>1317</v>
      </c>
      <c r="M5" s="1" t="s">
        <v>1318</v>
      </c>
      <c r="N5" s="1" t="s">
        <v>1319</v>
      </c>
      <c r="O5" s="1">
        <v>40.6</v>
      </c>
      <c r="P5" s="1" t="s">
        <v>1330</v>
      </c>
      <c r="Q5" s="1">
        <v>2.1</v>
      </c>
      <c r="R5" s="1" t="s">
        <v>1327</v>
      </c>
      <c r="S5" s="1">
        <v>0.3</v>
      </c>
      <c r="T5" s="1" t="s">
        <v>1322</v>
      </c>
      <c r="U5" s="1">
        <v>41</v>
      </c>
      <c r="V5" s="1">
        <v>600000</v>
      </c>
      <c r="W5" s="1" t="b">
        <v>0</v>
      </c>
      <c r="X5" s="1" t="s">
        <v>35</v>
      </c>
      <c r="Y5" s="1" t="s">
        <v>1331</v>
      </c>
      <c r="Z5" s="1">
        <v>4678</v>
      </c>
      <c r="AA5" s="1"/>
      <c r="AB5" s="1" t="s">
        <v>1265</v>
      </c>
      <c r="AC5" s="1">
        <v>47</v>
      </c>
      <c r="AD5" s="1">
        <v>692617</v>
      </c>
      <c r="AE5" s="1">
        <v>630000</v>
      </c>
      <c r="AF5" s="1">
        <v>32553000</v>
      </c>
      <c r="AG5" s="1">
        <v>201553</v>
      </c>
      <c r="AH5" s="1" t="s">
        <v>1329</v>
      </c>
      <c r="AI5" s="1">
        <v>0.29099999999999998</v>
      </c>
      <c r="AJ5" s="1" t="s">
        <v>1325</v>
      </c>
      <c r="AK5" s="1">
        <v>10</v>
      </c>
      <c r="AL5" s="1">
        <v>60000</v>
      </c>
      <c r="AM5" s="1">
        <v>660000</v>
      </c>
      <c r="AN5" s="1" t="s">
        <v>1326</v>
      </c>
    </row>
    <row r="6" spans="1:40" x14ac:dyDescent="0.25">
      <c r="A6" s="1">
        <v>8450</v>
      </c>
      <c r="B6" s="1">
        <v>8431</v>
      </c>
      <c r="C6" s="1" t="s">
        <v>52</v>
      </c>
      <c r="D6" s="1" t="s">
        <v>53</v>
      </c>
      <c r="E6" s="1" t="s">
        <v>1315</v>
      </c>
      <c r="F6" s="1" t="s">
        <v>34</v>
      </c>
      <c r="G6" s="1">
        <v>450</v>
      </c>
      <c r="H6" s="1" t="s">
        <v>1316</v>
      </c>
      <c r="I6" s="1" t="s">
        <v>1283</v>
      </c>
      <c r="J6" s="1" t="s">
        <v>1290</v>
      </c>
      <c r="K6" s="1" t="s">
        <v>31</v>
      </c>
      <c r="L6" s="1" t="s">
        <v>1317</v>
      </c>
      <c r="M6" s="1" t="s">
        <v>1318</v>
      </c>
      <c r="N6" s="1" t="s">
        <v>1319</v>
      </c>
      <c r="O6" s="1">
        <v>35.700000000000003</v>
      </c>
      <c r="P6" s="1" t="s">
        <v>1330</v>
      </c>
      <c r="Q6" s="1">
        <v>0.9</v>
      </c>
      <c r="R6" s="1" t="s">
        <v>1332</v>
      </c>
      <c r="S6" s="1">
        <v>0.3</v>
      </c>
      <c r="T6" s="1" t="s">
        <v>1322</v>
      </c>
      <c r="U6" s="1">
        <v>41</v>
      </c>
      <c r="V6" s="1">
        <v>580000</v>
      </c>
      <c r="W6" s="1" t="b">
        <v>0</v>
      </c>
      <c r="X6" s="1" t="s">
        <v>35</v>
      </c>
      <c r="Y6" s="1" t="s">
        <v>1328</v>
      </c>
      <c r="Z6" s="1">
        <v>4678</v>
      </c>
      <c r="AA6" s="1"/>
      <c r="AB6" s="1" t="s">
        <v>1265</v>
      </c>
      <c r="AC6" s="1">
        <v>47</v>
      </c>
      <c r="AD6" s="1">
        <v>692617</v>
      </c>
      <c r="AE6" s="1">
        <v>630000</v>
      </c>
      <c r="AF6" s="1">
        <v>32553000</v>
      </c>
      <c r="AG6" s="1">
        <v>201553</v>
      </c>
      <c r="AH6" s="1" t="s">
        <v>1329</v>
      </c>
      <c r="AI6" s="1">
        <v>0.29099999999999998</v>
      </c>
      <c r="AJ6" s="1" t="s">
        <v>1325</v>
      </c>
      <c r="AK6" s="1">
        <v>10</v>
      </c>
      <c r="AL6" s="1">
        <v>58000</v>
      </c>
      <c r="AM6" s="1">
        <v>638000</v>
      </c>
      <c r="AN6" s="1" t="s">
        <v>1326</v>
      </c>
    </row>
    <row r="7" spans="1:40" x14ac:dyDescent="0.25">
      <c r="A7" s="1">
        <v>7029</v>
      </c>
      <c r="B7" s="1">
        <v>7010</v>
      </c>
      <c r="C7" s="1" t="s">
        <v>56</v>
      </c>
      <c r="D7" s="1" t="s">
        <v>57</v>
      </c>
      <c r="E7" s="1" t="s">
        <v>1315</v>
      </c>
      <c r="F7" s="1" t="s">
        <v>34</v>
      </c>
      <c r="G7" s="1">
        <v>450</v>
      </c>
      <c r="H7" s="1" t="s">
        <v>1316</v>
      </c>
      <c r="I7" s="1" t="s">
        <v>1283</v>
      </c>
      <c r="J7" s="1" t="s">
        <v>1290</v>
      </c>
      <c r="K7" s="1" t="s">
        <v>31</v>
      </c>
      <c r="L7" s="1" t="s">
        <v>1317</v>
      </c>
      <c r="M7" s="1" t="s">
        <v>1318</v>
      </c>
      <c r="N7" s="1" t="s">
        <v>1319</v>
      </c>
      <c r="O7" s="1">
        <v>33.5</v>
      </c>
      <c r="P7" s="1" t="s">
        <v>1333</v>
      </c>
      <c r="Q7" s="1">
        <v>1.5</v>
      </c>
      <c r="R7" s="1" t="s">
        <v>1327</v>
      </c>
      <c r="S7" s="1">
        <v>0.3</v>
      </c>
      <c r="T7" s="1" t="s">
        <v>1322</v>
      </c>
      <c r="U7" s="1">
        <v>41</v>
      </c>
      <c r="V7" s="1">
        <v>640000</v>
      </c>
      <c r="W7" s="1" t="b">
        <v>0</v>
      </c>
      <c r="X7" s="1" t="s">
        <v>35</v>
      </c>
      <c r="Y7" s="1" t="s">
        <v>1328</v>
      </c>
      <c r="Z7" s="1">
        <v>4678</v>
      </c>
      <c r="AA7" s="1"/>
      <c r="AB7" s="1" t="s">
        <v>1265</v>
      </c>
      <c r="AC7" s="1">
        <v>47</v>
      </c>
      <c r="AD7" s="1">
        <v>692617</v>
      </c>
      <c r="AE7" s="1">
        <v>630000</v>
      </c>
      <c r="AF7" s="1">
        <v>32553000</v>
      </c>
      <c r="AG7" s="1">
        <v>201553</v>
      </c>
      <c r="AH7" s="1" t="s">
        <v>1329</v>
      </c>
      <c r="AI7" s="1">
        <v>0.29099999999999998</v>
      </c>
      <c r="AJ7" s="1" t="s">
        <v>1325</v>
      </c>
      <c r="AK7" s="1">
        <v>5</v>
      </c>
      <c r="AL7" s="1">
        <v>32000</v>
      </c>
      <c r="AM7" s="1">
        <v>672000</v>
      </c>
      <c r="AN7" s="1" t="s">
        <v>1326</v>
      </c>
    </row>
    <row r="8" spans="1:40" x14ac:dyDescent="0.25">
      <c r="A8" s="1">
        <v>5874</v>
      </c>
      <c r="B8" s="1">
        <v>5855</v>
      </c>
      <c r="C8" s="1" t="s">
        <v>58</v>
      </c>
      <c r="D8" s="1" t="s">
        <v>59</v>
      </c>
      <c r="E8" s="1" t="s">
        <v>1315</v>
      </c>
      <c r="F8" s="1" t="s">
        <v>34</v>
      </c>
      <c r="G8" s="1">
        <v>450</v>
      </c>
      <c r="H8" s="1" t="s">
        <v>1316</v>
      </c>
      <c r="I8" s="1" t="s">
        <v>1283</v>
      </c>
      <c r="J8" s="1" t="s">
        <v>1290</v>
      </c>
      <c r="K8" s="1" t="s">
        <v>31</v>
      </c>
      <c r="L8" s="1" t="s">
        <v>1317</v>
      </c>
      <c r="M8" s="1" t="s">
        <v>1318</v>
      </c>
      <c r="N8" s="1" t="s">
        <v>1319</v>
      </c>
      <c r="O8" s="1">
        <v>43</v>
      </c>
      <c r="P8" s="1" t="s">
        <v>1330</v>
      </c>
      <c r="Q8" s="1">
        <v>2</v>
      </c>
      <c r="R8" s="1" t="s">
        <v>1327</v>
      </c>
      <c r="S8" s="1">
        <v>0.3</v>
      </c>
      <c r="T8" s="1" t="s">
        <v>1322</v>
      </c>
      <c r="U8" s="1">
        <v>41</v>
      </c>
      <c r="V8" s="1">
        <v>660000</v>
      </c>
      <c r="W8" s="1" t="b">
        <v>0</v>
      </c>
      <c r="X8" s="1" t="s">
        <v>35</v>
      </c>
      <c r="Y8" s="1" t="s">
        <v>1331</v>
      </c>
      <c r="Z8" s="1">
        <v>4678</v>
      </c>
      <c r="AA8" s="1"/>
      <c r="AB8" s="1" t="s">
        <v>1265</v>
      </c>
      <c r="AC8" s="1">
        <v>47</v>
      </c>
      <c r="AD8" s="1">
        <v>692617</v>
      </c>
      <c r="AE8" s="1">
        <v>630000</v>
      </c>
      <c r="AF8" s="1">
        <v>32553000</v>
      </c>
      <c r="AG8" s="1">
        <v>201553</v>
      </c>
      <c r="AH8" s="1" t="s">
        <v>1466</v>
      </c>
      <c r="AI8" s="1">
        <v>0.29099999999999998</v>
      </c>
      <c r="AJ8" s="1" t="s">
        <v>1325</v>
      </c>
      <c r="AK8" s="1">
        <v>3</v>
      </c>
      <c r="AL8" s="1">
        <v>19800</v>
      </c>
      <c r="AM8" s="1">
        <v>679800</v>
      </c>
      <c r="AN8" s="1" t="s">
        <v>1326</v>
      </c>
    </row>
    <row r="9" spans="1:40" x14ac:dyDescent="0.25">
      <c r="A9" s="1">
        <v>6139</v>
      </c>
      <c r="B9" s="1">
        <v>6120</v>
      </c>
      <c r="C9" s="1" t="s">
        <v>63</v>
      </c>
      <c r="D9" s="1" t="s">
        <v>64</v>
      </c>
      <c r="E9" s="1" t="s">
        <v>1315</v>
      </c>
      <c r="F9" s="1" t="s">
        <v>34</v>
      </c>
      <c r="G9" s="1">
        <v>450</v>
      </c>
      <c r="H9" s="1" t="s">
        <v>1316</v>
      </c>
      <c r="I9" s="1" t="s">
        <v>1283</v>
      </c>
      <c r="J9" s="1" t="s">
        <v>1290</v>
      </c>
      <c r="K9" s="1" t="s">
        <v>31</v>
      </c>
      <c r="L9" s="1" t="s">
        <v>1317</v>
      </c>
      <c r="M9" s="1" t="s">
        <v>1318</v>
      </c>
      <c r="N9" s="1" t="s">
        <v>1319</v>
      </c>
      <c r="O9" s="1">
        <v>40.799999999999997</v>
      </c>
      <c r="P9" s="1" t="s">
        <v>1330</v>
      </c>
      <c r="Q9" s="1">
        <v>1.9</v>
      </c>
      <c r="R9" s="1" t="s">
        <v>1327</v>
      </c>
      <c r="S9" s="1">
        <v>0.3</v>
      </c>
      <c r="T9" s="1" t="s">
        <v>1322</v>
      </c>
      <c r="U9" s="1">
        <v>41</v>
      </c>
      <c r="V9" s="1">
        <v>630000</v>
      </c>
      <c r="W9" s="1" t="b">
        <v>0</v>
      </c>
      <c r="X9" s="1" t="s">
        <v>35</v>
      </c>
      <c r="Y9" s="1" t="s">
        <v>1328</v>
      </c>
      <c r="Z9" s="1">
        <v>4678</v>
      </c>
      <c r="AA9" s="1"/>
      <c r="AB9" s="1" t="s">
        <v>1265</v>
      </c>
      <c r="AC9" s="1">
        <v>47</v>
      </c>
      <c r="AD9" s="1">
        <v>692617</v>
      </c>
      <c r="AE9" s="1">
        <v>630000</v>
      </c>
      <c r="AF9" s="1">
        <v>32553000</v>
      </c>
      <c r="AG9" s="1">
        <v>201553</v>
      </c>
      <c r="AH9" s="1" t="s">
        <v>1329</v>
      </c>
      <c r="AI9" s="1">
        <v>0.29099999999999998</v>
      </c>
      <c r="AJ9" s="1" t="s">
        <v>1325</v>
      </c>
      <c r="AK9" s="1">
        <v>5</v>
      </c>
      <c r="AL9" s="1">
        <v>31500</v>
      </c>
      <c r="AM9" s="1">
        <v>661500</v>
      </c>
      <c r="AN9" s="1" t="s">
        <v>1326</v>
      </c>
    </row>
    <row r="10" spans="1:40" x14ac:dyDescent="0.25">
      <c r="A10" s="1">
        <v>10527</v>
      </c>
      <c r="B10" s="1">
        <v>10475</v>
      </c>
      <c r="C10" s="1" t="s">
        <v>72</v>
      </c>
      <c r="D10" s="1" t="s">
        <v>73</v>
      </c>
      <c r="E10" s="1" t="s">
        <v>1315</v>
      </c>
      <c r="F10" s="1" t="s">
        <v>34</v>
      </c>
      <c r="G10" s="1">
        <v>450</v>
      </c>
      <c r="H10" s="1" t="s">
        <v>1316</v>
      </c>
      <c r="I10" s="1" t="s">
        <v>1283</v>
      </c>
      <c r="J10" s="1" t="s">
        <v>1290</v>
      </c>
      <c r="K10" s="1" t="s">
        <v>31</v>
      </c>
      <c r="L10" s="1" t="s">
        <v>1317</v>
      </c>
      <c r="M10" s="1" t="s">
        <v>1318</v>
      </c>
      <c r="N10" s="1" t="s">
        <v>1319</v>
      </c>
      <c r="O10" s="1">
        <v>22.2</v>
      </c>
      <c r="P10" s="1" t="s">
        <v>1467</v>
      </c>
      <c r="Q10" s="1">
        <v>0.1</v>
      </c>
      <c r="R10" s="1" t="s">
        <v>1332</v>
      </c>
      <c r="S10" s="1">
        <v>0.1</v>
      </c>
      <c r="T10" s="1" t="s">
        <v>1468</v>
      </c>
      <c r="U10" s="1">
        <v>41</v>
      </c>
      <c r="V10" s="1">
        <v>550000</v>
      </c>
      <c r="W10" s="1" t="b">
        <v>0</v>
      </c>
      <c r="X10" s="1" t="s">
        <v>35</v>
      </c>
      <c r="Y10" s="1" t="s">
        <v>1328</v>
      </c>
      <c r="Z10" s="1">
        <v>4678</v>
      </c>
      <c r="AA10" s="1"/>
      <c r="AB10" s="1" t="s">
        <v>1265</v>
      </c>
      <c r="AC10" s="1">
        <v>47</v>
      </c>
      <c r="AD10" s="1">
        <v>692617</v>
      </c>
      <c r="AE10" s="1">
        <v>630000</v>
      </c>
      <c r="AF10" s="1">
        <v>32553000</v>
      </c>
      <c r="AG10" s="1">
        <v>201553</v>
      </c>
      <c r="AH10" s="1" t="s">
        <v>1469</v>
      </c>
      <c r="AI10" s="1">
        <v>0.29099999999999998</v>
      </c>
      <c r="AJ10" s="1" t="s">
        <v>1325</v>
      </c>
      <c r="AK10" s="1">
        <v>15</v>
      </c>
      <c r="AL10" s="1">
        <v>82500</v>
      </c>
      <c r="AM10" s="1">
        <v>632500</v>
      </c>
      <c r="AN10" s="1" t="s">
        <v>1326</v>
      </c>
    </row>
    <row r="11" spans="1:40" x14ac:dyDescent="0.25">
      <c r="A11" s="1">
        <v>4543</v>
      </c>
      <c r="B11" s="1">
        <v>4543</v>
      </c>
      <c r="C11" s="1" t="s">
        <v>5</v>
      </c>
      <c r="D11" s="1" t="s">
        <v>51</v>
      </c>
      <c r="E11" s="1" t="s">
        <v>1315</v>
      </c>
      <c r="F11" s="1" t="s">
        <v>47</v>
      </c>
      <c r="G11" s="1">
        <v>450</v>
      </c>
      <c r="H11" s="1" t="s">
        <v>1316</v>
      </c>
      <c r="I11" s="1" t="s">
        <v>1283</v>
      </c>
      <c r="J11" s="1" t="s">
        <v>1290</v>
      </c>
      <c r="K11" s="1" t="s">
        <v>31</v>
      </c>
      <c r="L11" s="1" t="s">
        <v>1317</v>
      </c>
      <c r="M11" s="1" t="s">
        <v>1318</v>
      </c>
      <c r="N11" s="1" t="s">
        <v>1319</v>
      </c>
      <c r="O11" s="1">
        <v>29.3</v>
      </c>
      <c r="P11" s="1" t="s">
        <v>1333</v>
      </c>
      <c r="Q11" s="1">
        <v>4.2</v>
      </c>
      <c r="R11" s="1" t="s">
        <v>1470</v>
      </c>
      <c r="S11" s="1">
        <v>0.1</v>
      </c>
      <c r="T11" s="1" t="s">
        <v>1322</v>
      </c>
      <c r="U11" s="1">
        <v>41</v>
      </c>
      <c r="V11" s="1">
        <v>1000000</v>
      </c>
      <c r="W11" s="1" t="b">
        <v>0</v>
      </c>
      <c r="X11" s="1" t="s">
        <v>35</v>
      </c>
      <c r="Y11" s="1" t="s">
        <v>1331</v>
      </c>
      <c r="Z11" s="1">
        <v>4678</v>
      </c>
      <c r="AA11" s="1"/>
      <c r="AB11" s="1" t="s">
        <v>1265</v>
      </c>
      <c r="AC11" s="1">
        <v>47</v>
      </c>
      <c r="AD11" s="1">
        <v>692617</v>
      </c>
      <c r="AE11" s="1">
        <v>630000</v>
      </c>
      <c r="AF11" s="1">
        <v>32553000</v>
      </c>
      <c r="AG11" s="1">
        <v>201553</v>
      </c>
      <c r="AH11" s="1" t="s">
        <v>1471</v>
      </c>
      <c r="AI11" s="1">
        <v>0.29099999999999998</v>
      </c>
      <c r="AJ11" s="1" t="s">
        <v>1325</v>
      </c>
      <c r="AK11" s="1">
        <v>0</v>
      </c>
      <c r="AL11" s="1">
        <v>0</v>
      </c>
      <c r="AM11" s="1">
        <v>1000000</v>
      </c>
      <c r="AN11" s="1" t="s">
        <v>1326</v>
      </c>
    </row>
    <row r="12" spans="1:40" x14ac:dyDescent="0.25">
      <c r="A12" s="1">
        <v>8416</v>
      </c>
      <c r="B12" s="1">
        <v>8397</v>
      </c>
      <c r="C12" s="1" t="s">
        <v>74</v>
      </c>
      <c r="D12" s="1" t="s">
        <v>75</v>
      </c>
      <c r="E12" s="1" t="s">
        <v>1315</v>
      </c>
      <c r="F12" s="1" t="s">
        <v>34</v>
      </c>
      <c r="G12" s="1">
        <v>450</v>
      </c>
      <c r="H12" s="1" t="s">
        <v>1316</v>
      </c>
      <c r="I12" s="1" t="s">
        <v>1283</v>
      </c>
      <c r="J12" s="1" t="s">
        <v>1290</v>
      </c>
      <c r="K12" s="1" t="s">
        <v>31</v>
      </c>
      <c r="L12" s="1" t="s">
        <v>1317</v>
      </c>
      <c r="M12" s="1" t="s">
        <v>1318</v>
      </c>
      <c r="N12" s="1" t="s">
        <v>1319</v>
      </c>
      <c r="O12" s="1">
        <v>36.6</v>
      </c>
      <c r="P12" s="1" t="s">
        <v>1330</v>
      </c>
      <c r="Q12" s="1">
        <v>0.9</v>
      </c>
      <c r="R12" s="1" t="s">
        <v>1332</v>
      </c>
      <c r="S12" s="1">
        <v>0.3</v>
      </c>
      <c r="T12" s="1" t="s">
        <v>1322</v>
      </c>
      <c r="U12" s="1">
        <v>41</v>
      </c>
      <c r="V12" s="1">
        <v>570000</v>
      </c>
      <c r="W12" s="1" t="b">
        <v>0</v>
      </c>
      <c r="X12" s="1" t="s">
        <v>35</v>
      </c>
      <c r="Y12" s="1" t="s">
        <v>1328</v>
      </c>
      <c r="Z12" s="1">
        <v>4678</v>
      </c>
      <c r="AA12" s="1"/>
      <c r="AB12" s="1" t="s">
        <v>1265</v>
      </c>
      <c r="AC12" s="1">
        <v>47</v>
      </c>
      <c r="AD12" s="1">
        <v>692617</v>
      </c>
      <c r="AE12" s="1">
        <v>630000</v>
      </c>
      <c r="AF12" s="1">
        <v>32553000</v>
      </c>
      <c r="AG12" s="1">
        <v>201553</v>
      </c>
      <c r="AH12" s="1" t="s">
        <v>1329</v>
      </c>
      <c r="AI12" s="1">
        <v>0.29099999999999998</v>
      </c>
      <c r="AJ12" s="1" t="s">
        <v>1325</v>
      </c>
      <c r="AK12" s="1">
        <v>10</v>
      </c>
      <c r="AL12" s="1">
        <v>57000</v>
      </c>
      <c r="AM12" s="1">
        <v>627000</v>
      </c>
      <c r="AN12" s="1" t="s">
        <v>1326</v>
      </c>
    </row>
    <row r="13" spans="1:40" x14ac:dyDescent="0.25">
      <c r="A13" s="1">
        <v>4932</v>
      </c>
      <c r="B13" s="1">
        <v>4913</v>
      </c>
      <c r="C13" s="1" t="s">
        <v>77</v>
      </c>
      <c r="D13" s="1" t="s">
        <v>78</v>
      </c>
      <c r="E13" s="1" t="s">
        <v>1315</v>
      </c>
      <c r="F13" s="1" t="s">
        <v>34</v>
      </c>
      <c r="G13" s="1">
        <v>450</v>
      </c>
      <c r="H13" s="1" t="s">
        <v>1316</v>
      </c>
      <c r="I13" s="1" t="s">
        <v>1283</v>
      </c>
      <c r="J13" s="1" t="s">
        <v>1290</v>
      </c>
      <c r="K13" s="1" t="s">
        <v>31</v>
      </c>
      <c r="L13" s="1" t="s">
        <v>1317</v>
      </c>
      <c r="M13" s="1" t="s">
        <v>1318</v>
      </c>
      <c r="N13" s="1" t="s">
        <v>1319</v>
      </c>
      <c r="O13" s="1">
        <v>28.5</v>
      </c>
      <c r="P13" s="1" t="s">
        <v>1333</v>
      </c>
      <c r="Q13" s="1">
        <v>2.8</v>
      </c>
      <c r="R13" s="1" t="s">
        <v>1327</v>
      </c>
      <c r="S13" s="1">
        <v>0.3</v>
      </c>
      <c r="T13" s="1" t="s">
        <v>1322</v>
      </c>
      <c r="U13" s="1">
        <v>41</v>
      </c>
      <c r="V13" s="1">
        <v>660000</v>
      </c>
      <c r="W13" s="1" t="b">
        <v>0</v>
      </c>
      <c r="X13" s="1" t="s">
        <v>35</v>
      </c>
      <c r="Y13" s="1" t="s">
        <v>1331</v>
      </c>
      <c r="Z13" s="1">
        <v>4678</v>
      </c>
      <c r="AA13" s="1"/>
      <c r="AB13" s="1" t="s">
        <v>1265</v>
      </c>
      <c r="AC13" s="1">
        <v>47</v>
      </c>
      <c r="AD13" s="1">
        <v>692617</v>
      </c>
      <c r="AE13" s="1">
        <v>630000</v>
      </c>
      <c r="AF13" s="1">
        <v>32553000</v>
      </c>
      <c r="AG13" s="1">
        <v>201553</v>
      </c>
      <c r="AH13" s="1" t="s">
        <v>1466</v>
      </c>
      <c r="AI13" s="1">
        <v>0.29099999999999998</v>
      </c>
      <c r="AJ13" s="1" t="s">
        <v>1325</v>
      </c>
      <c r="AK13" s="1">
        <v>3</v>
      </c>
      <c r="AL13" s="1">
        <v>19800</v>
      </c>
      <c r="AM13" s="1">
        <v>679800</v>
      </c>
      <c r="AN13" s="1" t="s">
        <v>1326</v>
      </c>
    </row>
    <row r="14" spans="1:40" x14ac:dyDescent="0.25">
      <c r="A14" s="1">
        <v>8679</v>
      </c>
      <c r="B14" s="1">
        <v>8660</v>
      </c>
      <c r="C14" s="1" t="s">
        <v>79</v>
      </c>
      <c r="D14" s="1" t="s">
        <v>80</v>
      </c>
      <c r="E14" s="1" t="s">
        <v>1315</v>
      </c>
      <c r="F14" s="1" t="s">
        <v>34</v>
      </c>
      <c r="G14" s="1">
        <v>450</v>
      </c>
      <c r="H14" s="1" t="s">
        <v>1316</v>
      </c>
      <c r="I14" s="1" t="s">
        <v>1283</v>
      </c>
      <c r="J14" s="1" t="s">
        <v>1290</v>
      </c>
      <c r="K14" s="1" t="s">
        <v>31</v>
      </c>
      <c r="L14" s="1" t="s">
        <v>1317</v>
      </c>
      <c r="M14" s="1" t="s">
        <v>1318</v>
      </c>
      <c r="N14" s="1" t="s">
        <v>1319</v>
      </c>
      <c r="O14" s="1">
        <v>32.5</v>
      </c>
      <c r="P14" s="1" t="s">
        <v>1333</v>
      </c>
      <c r="Q14" s="1">
        <v>0.8</v>
      </c>
      <c r="R14" s="1" t="s">
        <v>1332</v>
      </c>
      <c r="S14" s="1">
        <v>0.1</v>
      </c>
      <c r="T14" s="1" t="s">
        <v>1322</v>
      </c>
      <c r="U14" s="1">
        <v>41</v>
      </c>
      <c r="V14" s="1">
        <v>630000</v>
      </c>
      <c r="W14" s="1" t="b">
        <v>0</v>
      </c>
      <c r="X14" s="1" t="s">
        <v>35</v>
      </c>
      <c r="Y14" s="1" t="s">
        <v>1328</v>
      </c>
      <c r="Z14" s="1">
        <v>4678</v>
      </c>
      <c r="AA14" s="1"/>
      <c r="AB14" s="1" t="s">
        <v>1265</v>
      </c>
      <c r="AC14" s="1">
        <v>47</v>
      </c>
      <c r="AD14" s="1">
        <v>692617</v>
      </c>
      <c r="AE14" s="1">
        <v>630000</v>
      </c>
      <c r="AF14" s="1">
        <v>32553000</v>
      </c>
      <c r="AG14" s="1">
        <v>201553</v>
      </c>
      <c r="AH14" s="1" t="s">
        <v>1329</v>
      </c>
      <c r="AI14" s="1">
        <v>0.29099999999999998</v>
      </c>
      <c r="AJ14" s="1" t="s">
        <v>1325</v>
      </c>
      <c r="AK14" s="1">
        <v>5</v>
      </c>
      <c r="AL14" s="1">
        <v>31500</v>
      </c>
      <c r="AM14" s="1">
        <v>661500</v>
      </c>
      <c r="AN14" s="1" t="s">
        <v>1326</v>
      </c>
    </row>
    <row r="15" spans="1:40" x14ac:dyDescent="0.25">
      <c r="A15" s="1">
        <v>8745</v>
      </c>
      <c r="B15" s="1">
        <v>8726</v>
      </c>
      <c r="C15" s="1" t="s">
        <v>89</v>
      </c>
      <c r="D15" s="1" t="s">
        <v>90</v>
      </c>
      <c r="E15" s="1" t="s">
        <v>1315</v>
      </c>
      <c r="F15" s="1" t="s">
        <v>34</v>
      </c>
      <c r="G15" s="1">
        <v>450</v>
      </c>
      <c r="H15" s="1" t="s">
        <v>1316</v>
      </c>
      <c r="I15" s="1" t="s">
        <v>1283</v>
      </c>
      <c r="J15" s="1" t="s">
        <v>1290</v>
      </c>
      <c r="K15" s="1" t="s">
        <v>31</v>
      </c>
      <c r="L15" s="1" t="s">
        <v>1317</v>
      </c>
      <c r="M15" s="1" t="s">
        <v>1318</v>
      </c>
      <c r="N15" s="1" t="s">
        <v>1319</v>
      </c>
      <c r="O15" s="1">
        <v>27.7</v>
      </c>
      <c r="P15" s="1" t="s">
        <v>1333</v>
      </c>
      <c r="Q15" s="1">
        <v>0.8</v>
      </c>
      <c r="R15" s="1" t="s">
        <v>1332</v>
      </c>
      <c r="S15" s="1">
        <v>0.3</v>
      </c>
      <c r="T15" s="1" t="s">
        <v>1322</v>
      </c>
      <c r="U15" s="1">
        <v>41</v>
      </c>
      <c r="V15" s="1">
        <v>600000</v>
      </c>
      <c r="W15" s="1" t="b">
        <v>0</v>
      </c>
      <c r="X15" s="1" t="s">
        <v>35</v>
      </c>
      <c r="Y15" s="1" t="s">
        <v>1328</v>
      </c>
      <c r="Z15" s="1">
        <v>4678</v>
      </c>
      <c r="AA15" s="1"/>
      <c r="AB15" s="1" t="s">
        <v>1265</v>
      </c>
      <c r="AC15" s="1">
        <v>47</v>
      </c>
      <c r="AD15" s="1">
        <v>692617</v>
      </c>
      <c r="AE15" s="1">
        <v>630000</v>
      </c>
      <c r="AF15" s="1">
        <v>32553000</v>
      </c>
      <c r="AG15" s="1">
        <v>201553</v>
      </c>
      <c r="AH15" s="1" t="s">
        <v>1329</v>
      </c>
      <c r="AI15" s="1">
        <v>0.29099999999999998</v>
      </c>
      <c r="AJ15" s="1" t="s">
        <v>1325</v>
      </c>
      <c r="AK15" s="1">
        <v>10</v>
      </c>
      <c r="AL15" s="1">
        <v>60000</v>
      </c>
      <c r="AM15" s="1">
        <v>660000</v>
      </c>
      <c r="AN15" s="1" t="s">
        <v>1326</v>
      </c>
    </row>
    <row r="16" spans="1:40" x14ac:dyDescent="0.25">
      <c r="A16" s="1">
        <v>4653</v>
      </c>
      <c r="B16" s="1">
        <v>4653</v>
      </c>
      <c r="C16" s="1" t="s">
        <v>93</v>
      </c>
      <c r="D16" s="1" t="s">
        <v>94</v>
      </c>
      <c r="E16" s="1" t="s">
        <v>1315</v>
      </c>
      <c r="F16" s="1" t="s">
        <v>34</v>
      </c>
      <c r="G16" s="1">
        <v>450</v>
      </c>
      <c r="H16" s="1" t="s">
        <v>1316</v>
      </c>
      <c r="I16" s="1" t="s">
        <v>1283</v>
      </c>
      <c r="J16" s="1" t="s">
        <v>1290</v>
      </c>
      <c r="K16" s="1" t="s">
        <v>31</v>
      </c>
      <c r="L16" s="1" t="s">
        <v>1317</v>
      </c>
      <c r="M16" s="1" t="s">
        <v>1318</v>
      </c>
      <c r="N16" s="1" t="s">
        <v>1319</v>
      </c>
      <c r="O16" s="1">
        <v>33.200000000000003</v>
      </c>
      <c r="P16" s="1" t="s">
        <v>1333</v>
      </c>
      <c r="Q16" s="1">
        <v>7.3</v>
      </c>
      <c r="R16" s="1" t="s">
        <v>1321</v>
      </c>
      <c r="S16" s="1">
        <v>0.3</v>
      </c>
      <c r="T16" s="1" t="s">
        <v>1322</v>
      </c>
      <c r="U16" s="1">
        <v>41</v>
      </c>
      <c r="V16" s="1">
        <v>740000</v>
      </c>
      <c r="W16" s="1" t="b">
        <v>0</v>
      </c>
      <c r="X16" s="1" t="s">
        <v>35</v>
      </c>
      <c r="Y16" s="1" t="s">
        <v>1323</v>
      </c>
      <c r="Z16" s="1">
        <v>4678</v>
      </c>
      <c r="AA16" s="1"/>
      <c r="AB16" s="1" t="s">
        <v>1265</v>
      </c>
      <c r="AC16" s="1">
        <v>47</v>
      </c>
      <c r="AD16" s="1">
        <v>692617</v>
      </c>
      <c r="AE16" s="1">
        <v>630000</v>
      </c>
      <c r="AF16" s="1">
        <v>32553000</v>
      </c>
      <c r="AG16" s="1">
        <v>201553</v>
      </c>
      <c r="AH16" s="1" t="s">
        <v>1324</v>
      </c>
      <c r="AI16" s="1">
        <v>0.29099999999999998</v>
      </c>
      <c r="AJ16" s="1" t="s">
        <v>1325</v>
      </c>
      <c r="AK16" s="1">
        <v>3</v>
      </c>
      <c r="AL16" s="1">
        <v>22200</v>
      </c>
      <c r="AM16" s="1">
        <v>762200</v>
      </c>
      <c r="AN16" s="1" t="s">
        <v>1326</v>
      </c>
    </row>
    <row r="17" spans="1:40" x14ac:dyDescent="0.25">
      <c r="A17" s="1">
        <v>8251</v>
      </c>
      <c r="B17" s="1">
        <v>8232</v>
      </c>
      <c r="C17" s="1" t="s">
        <v>95</v>
      </c>
      <c r="D17" s="1" t="s">
        <v>96</v>
      </c>
      <c r="E17" s="1" t="s">
        <v>1315</v>
      </c>
      <c r="F17" s="1" t="s">
        <v>34</v>
      </c>
      <c r="G17" s="1">
        <v>450</v>
      </c>
      <c r="H17" s="1" t="s">
        <v>1316</v>
      </c>
      <c r="I17" s="1" t="s">
        <v>1283</v>
      </c>
      <c r="J17" s="1" t="s">
        <v>1290</v>
      </c>
      <c r="K17" s="1" t="s">
        <v>31</v>
      </c>
      <c r="L17" s="1" t="s">
        <v>1317</v>
      </c>
      <c r="M17" s="1" t="s">
        <v>1318</v>
      </c>
      <c r="N17" s="1" t="s">
        <v>1319</v>
      </c>
      <c r="O17" s="1">
        <v>38.6</v>
      </c>
      <c r="P17" s="1" t="s">
        <v>1330</v>
      </c>
      <c r="Q17" s="1">
        <v>1</v>
      </c>
      <c r="R17" s="1" t="s">
        <v>1327</v>
      </c>
      <c r="S17" s="1">
        <v>0.1</v>
      </c>
      <c r="T17" s="1" t="s">
        <v>1322</v>
      </c>
      <c r="U17" s="1">
        <v>41</v>
      </c>
      <c r="V17" s="1">
        <v>630000</v>
      </c>
      <c r="W17" s="1" t="b">
        <v>0</v>
      </c>
      <c r="X17" s="1" t="s">
        <v>35</v>
      </c>
      <c r="Y17" s="1" t="s">
        <v>1328</v>
      </c>
      <c r="Z17" s="1">
        <v>4678</v>
      </c>
      <c r="AA17" s="1"/>
      <c r="AB17" s="1" t="s">
        <v>1265</v>
      </c>
      <c r="AC17" s="1">
        <v>47</v>
      </c>
      <c r="AD17" s="1">
        <v>692617</v>
      </c>
      <c r="AE17" s="1">
        <v>630000</v>
      </c>
      <c r="AF17" s="1">
        <v>32553000</v>
      </c>
      <c r="AG17" s="1">
        <v>201553</v>
      </c>
      <c r="AH17" s="1" t="s">
        <v>1329</v>
      </c>
      <c r="AI17" s="1">
        <v>0.29099999999999998</v>
      </c>
      <c r="AJ17" s="1" t="s">
        <v>1325</v>
      </c>
      <c r="AK17" s="1">
        <v>5</v>
      </c>
      <c r="AL17" s="1">
        <v>31500</v>
      </c>
      <c r="AM17" s="1">
        <v>661500</v>
      </c>
      <c r="AN17" s="1" t="s">
        <v>1326</v>
      </c>
    </row>
    <row r="18" spans="1:40" x14ac:dyDescent="0.25">
      <c r="A18" s="1">
        <v>4191</v>
      </c>
      <c r="B18" s="1">
        <v>4191</v>
      </c>
      <c r="C18" s="1" t="s">
        <v>97</v>
      </c>
      <c r="D18" s="1" t="s">
        <v>98</v>
      </c>
      <c r="E18" s="1" t="s">
        <v>1315</v>
      </c>
      <c r="F18" s="1" t="s">
        <v>34</v>
      </c>
      <c r="G18" s="1">
        <v>450</v>
      </c>
      <c r="H18" s="1" t="s">
        <v>1316</v>
      </c>
      <c r="I18" s="1" t="s">
        <v>1283</v>
      </c>
      <c r="J18" s="1" t="s">
        <v>1290</v>
      </c>
      <c r="K18" s="1" t="s">
        <v>31</v>
      </c>
      <c r="L18" s="1" t="s">
        <v>1317</v>
      </c>
      <c r="M18" s="1" t="s">
        <v>1318</v>
      </c>
      <c r="N18" s="1" t="s">
        <v>1319</v>
      </c>
      <c r="O18" s="1">
        <v>59.7</v>
      </c>
      <c r="P18" s="1" t="s">
        <v>1472</v>
      </c>
      <c r="Q18" s="1">
        <v>9.4</v>
      </c>
      <c r="R18" s="1" t="s">
        <v>1321</v>
      </c>
      <c r="S18" s="1">
        <v>0.3</v>
      </c>
      <c r="T18" s="1" t="s">
        <v>1322</v>
      </c>
      <c r="U18" s="1">
        <v>41</v>
      </c>
      <c r="V18" s="1">
        <v>985000</v>
      </c>
      <c r="W18" s="1" t="b">
        <v>0</v>
      </c>
      <c r="X18" s="1" t="s">
        <v>35</v>
      </c>
      <c r="Y18" s="1" t="s">
        <v>1323</v>
      </c>
      <c r="Z18" s="1">
        <v>4678</v>
      </c>
      <c r="AA18" s="1"/>
      <c r="AB18" s="1" t="s">
        <v>1265</v>
      </c>
      <c r="AC18" s="1">
        <v>47</v>
      </c>
      <c r="AD18" s="1">
        <v>692617</v>
      </c>
      <c r="AE18" s="1">
        <v>630000</v>
      </c>
      <c r="AF18" s="1">
        <v>32553000</v>
      </c>
      <c r="AG18" s="1">
        <v>201553</v>
      </c>
      <c r="AH18" s="1" t="s">
        <v>1471</v>
      </c>
      <c r="AI18" s="1">
        <v>0.29099999999999998</v>
      </c>
      <c r="AJ18" s="1" t="s">
        <v>1325</v>
      </c>
      <c r="AK18" s="1">
        <v>0</v>
      </c>
      <c r="AL18" s="1">
        <v>0</v>
      </c>
      <c r="AM18" s="1">
        <v>985000</v>
      </c>
      <c r="AN18" s="1" t="s">
        <v>1326</v>
      </c>
    </row>
    <row r="19" spans="1:40" x14ac:dyDescent="0.25">
      <c r="A19" s="1">
        <v>10627</v>
      </c>
      <c r="B19" s="1">
        <v>10575</v>
      </c>
      <c r="C19" s="1" t="s">
        <v>104</v>
      </c>
      <c r="D19" s="1" t="s">
        <v>105</v>
      </c>
      <c r="E19" s="1" t="s">
        <v>1315</v>
      </c>
      <c r="F19" s="1" t="s">
        <v>34</v>
      </c>
      <c r="G19" s="1">
        <v>450</v>
      </c>
      <c r="H19" s="1" t="s">
        <v>1316</v>
      </c>
      <c r="I19" s="1" t="s">
        <v>1283</v>
      </c>
      <c r="J19" s="1" t="s">
        <v>1290</v>
      </c>
      <c r="K19" s="1" t="s">
        <v>31</v>
      </c>
      <c r="L19" s="1" t="s">
        <v>1317</v>
      </c>
      <c r="M19" s="1" t="s">
        <v>1318</v>
      </c>
      <c r="N19" s="1" t="s">
        <v>1319</v>
      </c>
      <c r="O19" s="1">
        <v>32.5</v>
      </c>
      <c r="P19" s="1" t="s">
        <v>1333</v>
      </c>
      <c r="Q19" s="1">
        <v>0.1</v>
      </c>
      <c r="R19" s="1" t="s">
        <v>1332</v>
      </c>
      <c r="S19" s="1">
        <v>0</v>
      </c>
      <c r="T19" s="1" t="s">
        <v>1468</v>
      </c>
      <c r="U19" s="1">
        <v>41</v>
      </c>
      <c r="V19" s="1">
        <v>550000</v>
      </c>
      <c r="W19" s="1" t="b">
        <v>0</v>
      </c>
      <c r="X19" s="1" t="s">
        <v>35</v>
      </c>
      <c r="Y19" s="1" t="s">
        <v>1328</v>
      </c>
      <c r="Z19" s="1">
        <v>4678</v>
      </c>
      <c r="AA19" s="1"/>
      <c r="AB19" s="1" t="s">
        <v>1265</v>
      </c>
      <c r="AC19" s="1">
        <v>47</v>
      </c>
      <c r="AD19" s="1">
        <v>692617</v>
      </c>
      <c r="AE19" s="1">
        <v>630000</v>
      </c>
      <c r="AF19" s="1">
        <v>32553000</v>
      </c>
      <c r="AG19" s="1">
        <v>201553</v>
      </c>
      <c r="AH19" s="1" t="s">
        <v>1469</v>
      </c>
      <c r="AI19" s="1">
        <v>0.29099999999999998</v>
      </c>
      <c r="AJ19" s="1" t="s">
        <v>1325</v>
      </c>
      <c r="AK19" s="1">
        <v>15</v>
      </c>
      <c r="AL19" s="1">
        <v>82500</v>
      </c>
      <c r="AM19" s="1">
        <v>632500</v>
      </c>
      <c r="AN19" s="1" t="s">
        <v>1326</v>
      </c>
    </row>
    <row r="20" spans="1:40" x14ac:dyDescent="0.25">
      <c r="A20" s="1">
        <v>7821</v>
      </c>
      <c r="B20" s="1">
        <v>7802</v>
      </c>
      <c r="C20" s="1" t="s">
        <v>108</v>
      </c>
      <c r="D20" s="1" t="s">
        <v>109</v>
      </c>
      <c r="E20" s="1" t="s">
        <v>1315</v>
      </c>
      <c r="F20" s="1" t="s">
        <v>34</v>
      </c>
      <c r="G20" s="1">
        <v>450</v>
      </c>
      <c r="H20" s="1" t="s">
        <v>1316</v>
      </c>
      <c r="I20" s="1" t="s">
        <v>1283</v>
      </c>
      <c r="J20" s="1" t="s">
        <v>1290</v>
      </c>
      <c r="K20" s="1" t="s">
        <v>31</v>
      </c>
      <c r="L20" s="1" t="s">
        <v>1317</v>
      </c>
      <c r="M20" s="1" t="s">
        <v>1318</v>
      </c>
      <c r="N20" s="1" t="s">
        <v>1319</v>
      </c>
      <c r="O20" s="1">
        <v>36.799999999999997</v>
      </c>
      <c r="P20" s="1" t="s">
        <v>1330</v>
      </c>
      <c r="Q20" s="1">
        <v>1.2</v>
      </c>
      <c r="R20" s="1" t="s">
        <v>1327</v>
      </c>
      <c r="S20" s="1">
        <v>0.3</v>
      </c>
      <c r="T20" s="1" t="s">
        <v>1322</v>
      </c>
      <c r="U20" s="1">
        <v>41</v>
      </c>
      <c r="V20" s="1">
        <v>580000</v>
      </c>
      <c r="W20" s="1" t="b">
        <v>0</v>
      </c>
      <c r="X20" s="1" t="s">
        <v>35</v>
      </c>
      <c r="Y20" s="1" t="s">
        <v>1328</v>
      </c>
      <c r="Z20" s="1">
        <v>4678</v>
      </c>
      <c r="AA20" s="1"/>
      <c r="AB20" s="1" t="s">
        <v>1265</v>
      </c>
      <c r="AC20" s="1">
        <v>47</v>
      </c>
      <c r="AD20" s="1">
        <v>692617</v>
      </c>
      <c r="AE20" s="1">
        <v>630000</v>
      </c>
      <c r="AF20" s="1">
        <v>32553000</v>
      </c>
      <c r="AG20" s="1">
        <v>201553</v>
      </c>
      <c r="AH20" s="1" t="s">
        <v>1329</v>
      </c>
      <c r="AI20" s="1">
        <v>0.29099999999999998</v>
      </c>
      <c r="AJ20" s="1" t="s">
        <v>1325</v>
      </c>
      <c r="AK20" s="1">
        <v>10</v>
      </c>
      <c r="AL20" s="1">
        <v>58000</v>
      </c>
      <c r="AM20" s="1">
        <v>638000</v>
      </c>
      <c r="AN20" s="1" t="s">
        <v>1326</v>
      </c>
    </row>
    <row r="21" spans="1:40" x14ac:dyDescent="0.25">
      <c r="A21" s="1">
        <v>4946</v>
      </c>
      <c r="B21" s="1">
        <v>4927</v>
      </c>
      <c r="C21" s="1" t="s">
        <v>114</v>
      </c>
      <c r="D21" s="1" t="s">
        <v>115</v>
      </c>
      <c r="E21" s="1" t="s">
        <v>1315</v>
      </c>
      <c r="F21" s="1" t="s">
        <v>34</v>
      </c>
      <c r="G21" s="1">
        <v>450</v>
      </c>
      <c r="H21" s="1" t="s">
        <v>1316</v>
      </c>
      <c r="I21" s="1" t="s">
        <v>1283</v>
      </c>
      <c r="J21" s="1" t="s">
        <v>1290</v>
      </c>
      <c r="K21" s="1" t="s">
        <v>31</v>
      </c>
      <c r="L21" s="1" t="s">
        <v>1317</v>
      </c>
      <c r="M21" s="1" t="s">
        <v>1318</v>
      </c>
      <c r="N21" s="1" t="s">
        <v>1319</v>
      </c>
      <c r="O21" s="1">
        <v>37</v>
      </c>
      <c r="P21" s="1" t="s">
        <v>1330</v>
      </c>
      <c r="Q21" s="1">
        <v>2.6</v>
      </c>
      <c r="R21" s="1" t="s">
        <v>1327</v>
      </c>
      <c r="S21" s="1">
        <v>0.3</v>
      </c>
      <c r="T21" s="1" t="s">
        <v>1322</v>
      </c>
      <c r="U21" s="1">
        <v>41</v>
      </c>
      <c r="V21" s="1">
        <v>670000</v>
      </c>
      <c r="W21" s="1" t="b">
        <v>0</v>
      </c>
      <c r="X21" s="1" t="s">
        <v>35</v>
      </c>
      <c r="Y21" s="1" t="s">
        <v>1331</v>
      </c>
      <c r="Z21" s="1">
        <v>4678</v>
      </c>
      <c r="AA21" s="1"/>
      <c r="AB21" s="1" t="s">
        <v>1265</v>
      </c>
      <c r="AC21" s="1">
        <v>47</v>
      </c>
      <c r="AD21" s="1">
        <v>692617</v>
      </c>
      <c r="AE21" s="1">
        <v>630000</v>
      </c>
      <c r="AF21" s="1">
        <v>32553000</v>
      </c>
      <c r="AG21" s="1">
        <v>201553</v>
      </c>
      <c r="AH21" s="1" t="s">
        <v>1466</v>
      </c>
      <c r="AI21" s="1">
        <v>0.29099999999999998</v>
      </c>
      <c r="AJ21" s="1" t="s">
        <v>1325</v>
      </c>
      <c r="AK21" s="1">
        <v>3</v>
      </c>
      <c r="AL21" s="1">
        <v>20100</v>
      </c>
      <c r="AM21" s="1">
        <v>690100</v>
      </c>
      <c r="AN21" s="1" t="s">
        <v>1326</v>
      </c>
    </row>
    <row r="22" spans="1:40" x14ac:dyDescent="0.25">
      <c r="A22" s="1">
        <v>11287</v>
      </c>
      <c r="B22" s="1">
        <v>11235</v>
      </c>
      <c r="C22" s="1" t="s">
        <v>2143</v>
      </c>
      <c r="D22" s="1" t="s">
        <v>2144</v>
      </c>
      <c r="E22" s="1" t="s">
        <v>1315</v>
      </c>
      <c r="F22" s="1" t="s">
        <v>34</v>
      </c>
      <c r="G22" s="1">
        <v>450</v>
      </c>
      <c r="H22" s="1" t="s">
        <v>1316</v>
      </c>
      <c r="I22" s="1" t="s">
        <v>1283</v>
      </c>
      <c r="J22" s="1" t="s">
        <v>1290</v>
      </c>
      <c r="K22" s="1" t="s">
        <v>31</v>
      </c>
      <c r="L22" s="1" t="s">
        <v>1317</v>
      </c>
      <c r="M22" s="1" t="s">
        <v>1318</v>
      </c>
      <c r="N22" s="1" t="s">
        <v>1319</v>
      </c>
      <c r="O22" s="1">
        <v>52.2</v>
      </c>
      <c r="P22" s="1" t="s">
        <v>1320</v>
      </c>
      <c r="Q22" s="1">
        <v>0</v>
      </c>
      <c r="R22" s="1" t="s">
        <v>1332</v>
      </c>
      <c r="S22" s="1">
        <v>0</v>
      </c>
      <c r="T22" s="1" t="s">
        <v>1468</v>
      </c>
      <c r="U22" s="1">
        <v>41</v>
      </c>
      <c r="V22" s="1">
        <v>550000</v>
      </c>
      <c r="W22" s="1" t="b">
        <v>0</v>
      </c>
      <c r="X22" s="1" t="s">
        <v>35</v>
      </c>
      <c r="Y22" s="1" t="s">
        <v>1328</v>
      </c>
      <c r="Z22" s="1">
        <v>4678</v>
      </c>
      <c r="AA22" s="1"/>
      <c r="AB22" s="1" t="s">
        <v>1265</v>
      </c>
      <c r="AC22" s="1">
        <v>47</v>
      </c>
      <c r="AD22" s="1">
        <v>692617</v>
      </c>
      <c r="AE22" s="1">
        <v>630000</v>
      </c>
      <c r="AF22" s="1">
        <v>32553000</v>
      </c>
      <c r="AG22" s="1">
        <v>201553</v>
      </c>
      <c r="AH22" s="1" t="s">
        <v>1469</v>
      </c>
      <c r="AI22" s="1">
        <v>0.29099999999999998</v>
      </c>
      <c r="AJ22" s="1" t="s">
        <v>1325</v>
      </c>
      <c r="AK22" s="1">
        <v>15</v>
      </c>
      <c r="AL22" s="1">
        <v>82500</v>
      </c>
      <c r="AM22" s="1">
        <v>632500</v>
      </c>
      <c r="AN22" s="1" t="s">
        <v>1326</v>
      </c>
    </row>
    <row r="23" spans="1:40" x14ac:dyDescent="0.25">
      <c r="A23" s="1">
        <v>4358</v>
      </c>
      <c r="B23" s="1">
        <v>4358</v>
      </c>
      <c r="C23" s="1" t="s">
        <v>120</v>
      </c>
      <c r="D23" s="1" t="s">
        <v>121</v>
      </c>
      <c r="E23" s="1" t="s">
        <v>1315</v>
      </c>
      <c r="F23" s="1" t="s">
        <v>47</v>
      </c>
      <c r="G23" s="1">
        <v>450</v>
      </c>
      <c r="H23" s="1" t="s">
        <v>1316</v>
      </c>
      <c r="I23" s="1" t="s">
        <v>1283</v>
      </c>
      <c r="J23" s="1" t="s">
        <v>1290</v>
      </c>
      <c r="K23" s="1" t="s">
        <v>31</v>
      </c>
      <c r="L23" s="1" t="s">
        <v>1317</v>
      </c>
      <c r="M23" s="1" t="s">
        <v>1318</v>
      </c>
      <c r="N23" s="1" t="s">
        <v>1319</v>
      </c>
      <c r="O23" s="1">
        <v>40.5</v>
      </c>
      <c r="P23" s="1" t="s">
        <v>1330</v>
      </c>
      <c r="Q23" s="1">
        <v>15.9</v>
      </c>
      <c r="R23" s="1" t="s">
        <v>1473</v>
      </c>
      <c r="S23" s="1">
        <v>0.3</v>
      </c>
      <c r="T23" s="1" t="s">
        <v>1322</v>
      </c>
      <c r="U23" s="1">
        <v>41</v>
      </c>
      <c r="V23" s="1">
        <v>1600000</v>
      </c>
      <c r="W23" s="1" t="b">
        <v>0</v>
      </c>
      <c r="X23" s="1" t="s">
        <v>35</v>
      </c>
      <c r="Y23" s="1" t="s">
        <v>1323</v>
      </c>
      <c r="Z23" s="1">
        <v>4678</v>
      </c>
      <c r="AA23" s="1"/>
      <c r="AB23" s="1" t="s">
        <v>1265</v>
      </c>
      <c r="AC23" s="1">
        <v>47</v>
      </c>
      <c r="AD23" s="1">
        <v>692617</v>
      </c>
      <c r="AE23" s="1">
        <v>630000</v>
      </c>
      <c r="AF23" s="1">
        <v>32553000</v>
      </c>
      <c r="AG23" s="1">
        <v>201553</v>
      </c>
      <c r="AH23" s="1" t="s">
        <v>1471</v>
      </c>
      <c r="AI23" s="1">
        <v>0.29099999999999998</v>
      </c>
      <c r="AJ23" s="1" t="s">
        <v>1325</v>
      </c>
      <c r="AK23" s="1">
        <v>0</v>
      </c>
      <c r="AL23" s="1">
        <v>0</v>
      </c>
      <c r="AM23" s="1">
        <v>1600000</v>
      </c>
      <c r="AN23" s="1" t="s">
        <v>1326</v>
      </c>
    </row>
    <row r="24" spans="1:40" x14ac:dyDescent="0.25">
      <c r="A24" s="1">
        <v>4309</v>
      </c>
      <c r="B24" s="1">
        <v>4309</v>
      </c>
      <c r="C24" s="1" t="s">
        <v>126</v>
      </c>
      <c r="D24" s="1" t="s">
        <v>127</v>
      </c>
      <c r="E24" s="1" t="s">
        <v>1315</v>
      </c>
      <c r="F24" s="1" t="s">
        <v>34</v>
      </c>
      <c r="G24" s="1">
        <v>450</v>
      </c>
      <c r="H24" s="1" t="s">
        <v>1316</v>
      </c>
      <c r="I24" s="1" t="s">
        <v>1283</v>
      </c>
      <c r="J24" s="1" t="s">
        <v>1290</v>
      </c>
      <c r="K24" s="1" t="s">
        <v>31</v>
      </c>
      <c r="L24" s="1" t="s">
        <v>1317</v>
      </c>
      <c r="M24" s="1" t="s">
        <v>1318</v>
      </c>
      <c r="N24" s="1" t="s">
        <v>1319</v>
      </c>
      <c r="O24" s="1">
        <v>52.2</v>
      </c>
      <c r="P24" s="1" t="s">
        <v>1320</v>
      </c>
      <c r="Q24" s="1">
        <v>6.9</v>
      </c>
      <c r="R24" s="1" t="s">
        <v>1321</v>
      </c>
      <c r="S24" s="1">
        <v>0.3</v>
      </c>
      <c r="T24" s="1" t="s">
        <v>1322</v>
      </c>
      <c r="U24" s="1">
        <v>41</v>
      </c>
      <c r="V24" s="1">
        <v>740000</v>
      </c>
      <c r="W24" s="1" t="b">
        <v>0</v>
      </c>
      <c r="X24" s="1" t="s">
        <v>35</v>
      </c>
      <c r="Y24" s="1" t="s">
        <v>1323</v>
      </c>
      <c r="Z24" s="1">
        <v>4678</v>
      </c>
      <c r="AA24" s="1"/>
      <c r="AB24" s="1" t="s">
        <v>1265</v>
      </c>
      <c r="AC24" s="1">
        <v>47</v>
      </c>
      <c r="AD24" s="1">
        <v>692617</v>
      </c>
      <c r="AE24" s="1">
        <v>630000</v>
      </c>
      <c r="AF24" s="1">
        <v>32553000</v>
      </c>
      <c r="AG24" s="1">
        <v>201553</v>
      </c>
      <c r="AH24" s="1" t="s">
        <v>1324</v>
      </c>
      <c r="AI24" s="1">
        <v>0.29099999999999998</v>
      </c>
      <c r="AJ24" s="1" t="s">
        <v>1325</v>
      </c>
      <c r="AK24" s="1">
        <v>3</v>
      </c>
      <c r="AL24" s="1">
        <v>22200</v>
      </c>
      <c r="AM24" s="1">
        <v>762200</v>
      </c>
      <c r="AN24" s="1" t="s">
        <v>1326</v>
      </c>
    </row>
    <row r="25" spans="1:40" x14ac:dyDescent="0.25">
      <c r="A25" s="1">
        <v>10296</v>
      </c>
      <c r="B25" s="1">
        <v>10277</v>
      </c>
      <c r="C25" s="1" t="s">
        <v>130</v>
      </c>
      <c r="D25" s="1" t="s">
        <v>131</v>
      </c>
      <c r="E25" s="1" t="s">
        <v>1315</v>
      </c>
      <c r="F25" s="1" t="s">
        <v>34</v>
      </c>
      <c r="G25" s="1">
        <v>450</v>
      </c>
      <c r="H25" s="1" t="s">
        <v>1316</v>
      </c>
      <c r="I25" s="1" t="s">
        <v>1283</v>
      </c>
      <c r="J25" s="1" t="s">
        <v>1290</v>
      </c>
      <c r="K25" s="1" t="s">
        <v>31</v>
      </c>
      <c r="L25" s="1" t="s">
        <v>1317</v>
      </c>
      <c r="M25" s="1" t="s">
        <v>1318</v>
      </c>
      <c r="N25" s="1" t="s">
        <v>1319</v>
      </c>
      <c r="O25" s="1">
        <v>39.4</v>
      </c>
      <c r="P25" s="1" t="s">
        <v>1330</v>
      </c>
      <c r="Q25" s="1">
        <v>0.2</v>
      </c>
      <c r="R25" s="1" t="s">
        <v>1332</v>
      </c>
      <c r="S25" s="1">
        <v>0.1</v>
      </c>
      <c r="T25" s="1" t="s">
        <v>1468</v>
      </c>
      <c r="U25" s="1">
        <v>41</v>
      </c>
      <c r="V25" s="1">
        <v>550000</v>
      </c>
      <c r="W25" s="1" t="b">
        <v>0</v>
      </c>
      <c r="X25" s="1" t="s">
        <v>35</v>
      </c>
      <c r="Y25" s="1" t="s">
        <v>1328</v>
      </c>
      <c r="Z25" s="1">
        <v>4678</v>
      </c>
      <c r="AA25" s="1"/>
      <c r="AB25" s="1" t="s">
        <v>1265</v>
      </c>
      <c r="AC25" s="1">
        <v>47</v>
      </c>
      <c r="AD25" s="1">
        <v>692617</v>
      </c>
      <c r="AE25" s="1">
        <v>630000</v>
      </c>
      <c r="AF25" s="1">
        <v>32553000</v>
      </c>
      <c r="AG25" s="1">
        <v>201553</v>
      </c>
      <c r="AH25" s="1" t="s">
        <v>1469</v>
      </c>
      <c r="AI25" s="1">
        <v>0.29099999999999998</v>
      </c>
      <c r="AJ25" s="1" t="s">
        <v>1325</v>
      </c>
      <c r="AK25" s="1">
        <v>15</v>
      </c>
      <c r="AL25" s="1">
        <v>82500</v>
      </c>
      <c r="AM25" s="1">
        <v>632500</v>
      </c>
      <c r="AN25" s="1" t="s">
        <v>1326</v>
      </c>
    </row>
    <row r="26" spans="1:40" x14ac:dyDescent="0.25">
      <c r="A26" s="1">
        <v>4219</v>
      </c>
      <c r="B26" s="1">
        <v>4219</v>
      </c>
      <c r="C26" s="1" t="s">
        <v>132</v>
      </c>
      <c r="D26" s="1" t="s">
        <v>133</v>
      </c>
      <c r="E26" s="1" t="s">
        <v>1315</v>
      </c>
      <c r="F26" s="1" t="s">
        <v>34</v>
      </c>
      <c r="G26" s="1">
        <v>450</v>
      </c>
      <c r="H26" s="1" t="s">
        <v>1316</v>
      </c>
      <c r="I26" s="1" t="s">
        <v>1283</v>
      </c>
      <c r="J26" s="1" t="s">
        <v>1290</v>
      </c>
      <c r="K26" s="1" t="s">
        <v>31</v>
      </c>
      <c r="L26" s="1" t="s">
        <v>1317</v>
      </c>
      <c r="M26" s="1" t="s">
        <v>1318</v>
      </c>
      <c r="N26" s="1" t="s">
        <v>1319</v>
      </c>
      <c r="O26" s="1">
        <v>54</v>
      </c>
      <c r="P26" s="1" t="s">
        <v>1320</v>
      </c>
      <c r="Q26" s="1">
        <v>4</v>
      </c>
      <c r="R26" s="1" t="s">
        <v>1470</v>
      </c>
      <c r="S26" s="1">
        <v>0.3</v>
      </c>
      <c r="T26" s="1" t="s">
        <v>1322</v>
      </c>
      <c r="U26" s="1">
        <v>41</v>
      </c>
      <c r="V26" s="1">
        <v>651000</v>
      </c>
      <c r="W26" s="1" t="b">
        <v>0</v>
      </c>
      <c r="X26" s="1" t="s">
        <v>35</v>
      </c>
      <c r="Y26" s="1" t="s">
        <v>1331</v>
      </c>
      <c r="Z26" s="1">
        <v>4678</v>
      </c>
      <c r="AA26" s="1"/>
      <c r="AB26" s="1" t="s">
        <v>1265</v>
      </c>
      <c r="AC26" s="1">
        <v>47</v>
      </c>
      <c r="AD26" s="1">
        <v>692617</v>
      </c>
      <c r="AE26" s="1">
        <v>630000</v>
      </c>
      <c r="AF26" s="1">
        <v>32553000</v>
      </c>
      <c r="AG26" s="1">
        <v>201553</v>
      </c>
      <c r="AH26" s="1" t="s">
        <v>1329</v>
      </c>
      <c r="AI26" s="1">
        <v>0.29099999999999998</v>
      </c>
      <c r="AJ26" s="1" t="s">
        <v>1325</v>
      </c>
      <c r="AK26" s="1">
        <v>5</v>
      </c>
      <c r="AL26" s="1">
        <v>32550</v>
      </c>
      <c r="AM26" s="1">
        <v>683550</v>
      </c>
      <c r="AN26" s="1" t="s">
        <v>1326</v>
      </c>
    </row>
    <row r="27" spans="1:40" x14ac:dyDescent="0.25">
      <c r="A27" s="1">
        <v>5678</v>
      </c>
      <c r="B27" s="1">
        <v>5659</v>
      </c>
      <c r="C27" s="1" t="s">
        <v>134</v>
      </c>
      <c r="D27" s="1" t="s">
        <v>135</v>
      </c>
      <c r="E27" s="1" t="s">
        <v>1315</v>
      </c>
      <c r="F27" s="1" t="s">
        <v>34</v>
      </c>
      <c r="G27" s="1">
        <v>450</v>
      </c>
      <c r="H27" s="1" t="s">
        <v>1316</v>
      </c>
      <c r="I27" s="1" t="s">
        <v>1283</v>
      </c>
      <c r="J27" s="1" t="s">
        <v>1290</v>
      </c>
      <c r="K27" s="1" t="s">
        <v>31</v>
      </c>
      <c r="L27" s="1" t="s">
        <v>1317</v>
      </c>
      <c r="M27" s="1" t="s">
        <v>1318</v>
      </c>
      <c r="N27" s="1" t="s">
        <v>1319</v>
      </c>
      <c r="O27" s="1">
        <v>31</v>
      </c>
      <c r="P27" s="1" t="s">
        <v>1333</v>
      </c>
      <c r="Q27" s="1">
        <v>2.1</v>
      </c>
      <c r="R27" s="1" t="s">
        <v>1327</v>
      </c>
      <c r="S27" s="1">
        <v>0.3</v>
      </c>
      <c r="T27" s="1" t="s">
        <v>1322</v>
      </c>
      <c r="U27" s="1">
        <v>41</v>
      </c>
      <c r="V27" s="1">
        <v>630000</v>
      </c>
      <c r="W27" s="1" t="b">
        <v>0</v>
      </c>
      <c r="X27" s="1" t="s">
        <v>35</v>
      </c>
      <c r="Y27" s="1" t="s">
        <v>1331</v>
      </c>
      <c r="Z27" s="1">
        <v>4678</v>
      </c>
      <c r="AA27" s="1"/>
      <c r="AB27" s="1" t="s">
        <v>1265</v>
      </c>
      <c r="AC27" s="1">
        <v>47</v>
      </c>
      <c r="AD27" s="1">
        <v>692617</v>
      </c>
      <c r="AE27" s="1">
        <v>630000</v>
      </c>
      <c r="AF27" s="1">
        <v>32553000</v>
      </c>
      <c r="AG27" s="1">
        <v>201553</v>
      </c>
      <c r="AH27" s="1" t="s">
        <v>1329</v>
      </c>
      <c r="AI27" s="1">
        <v>0.29099999999999998</v>
      </c>
      <c r="AJ27" s="1" t="s">
        <v>1325</v>
      </c>
      <c r="AK27" s="1">
        <v>5</v>
      </c>
      <c r="AL27" s="1">
        <v>31500</v>
      </c>
      <c r="AM27" s="1">
        <v>661500</v>
      </c>
      <c r="AN27" s="1" t="s">
        <v>1326</v>
      </c>
    </row>
    <row r="28" spans="1:40" x14ac:dyDescent="0.25">
      <c r="A28" s="1">
        <v>8911</v>
      </c>
      <c r="B28" s="1">
        <v>8892</v>
      </c>
      <c r="C28" s="1" t="s">
        <v>136</v>
      </c>
      <c r="D28" s="1" t="s">
        <v>137</v>
      </c>
      <c r="E28" s="1" t="s">
        <v>1315</v>
      </c>
      <c r="F28" s="1" t="s">
        <v>34</v>
      </c>
      <c r="G28" s="1">
        <v>450</v>
      </c>
      <c r="H28" s="1" t="s">
        <v>1316</v>
      </c>
      <c r="I28" s="1" t="s">
        <v>1283</v>
      </c>
      <c r="J28" s="1" t="s">
        <v>1290</v>
      </c>
      <c r="K28" s="1" t="s">
        <v>31</v>
      </c>
      <c r="L28" s="1" t="s">
        <v>1317</v>
      </c>
      <c r="M28" s="1" t="s">
        <v>1318</v>
      </c>
      <c r="N28" s="1" t="s">
        <v>1319</v>
      </c>
      <c r="O28" s="1">
        <v>37.700000000000003</v>
      </c>
      <c r="P28" s="1" t="s">
        <v>1330</v>
      </c>
      <c r="Q28" s="1">
        <v>0.7</v>
      </c>
      <c r="R28" s="1" t="s">
        <v>1332</v>
      </c>
      <c r="S28" s="1">
        <v>0.1</v>
      </c>
      <c r="T28" s="1" t="s">
        <v>1322</v>
      </c>
      <c r="U28" s="1">
        <v>41</v>
      </c>
      <c r="V28" s="1">
        <v>620000</v>
      </c>
      <c r="W28" s="1" t="b">
        <v>0</v>
      </c>
      <c r="X28" s="1" t="s">
        <v>35</v>
      </c>
      <c r="Y28" s="1" t="s">
        <v>1328</v>
      </c>
      <c r="Z28" s="1">
        <v>4678</v>
      </c>
      <c r="AA28" s="1"/>
      <c r="AB28" s="1" t="s">
        <v>1265</v>
      </c>
      <c r="AC28" s="1">
        <v>47</v>
      </c>
      <c r="AD28" s="1">
        <v>692617</v>
      </c>
      <c r="AE28" s="1">
        <v>630000</v>
      </c>
      <c r="AF28" s="1">
        <v>32553000</v>
      </c>
      <c r="AG28" s="1">
        <v>201553</v>
      </c>
      <c r="AH28" s="1" t="s">
        <v>1329</v>
      </c>
      <c r="AI28" s="1">
        <v>0.29099999999999998</v>
      </c>
      <c r="AJ28" s="1" t="s">
        <v>1325</v>
      </c>
      <c r="AK28" s="1">
        <v>10</v>
      </c>
      <c r="AL28" s="1">
        <v>62000</v>
      </c>
      <c r="AM28" s="1">
        <v>682000</v>
      </c>
      <c r="AN28" s="1" t="s">
        <v>1326</v>
      </c>
    </row>
    <row r="29" spans="1:40" x14ac:dyDescent="0.25">
      <c r="A29" s="1">
        <v>8811</v>
      </c>
      <c r="B29" s="1">
        <v>8792</v>
      </c>
      <c r="C29" s="1" t="s">
        <v>142</v>
      </c>
      <c r="D29" s="1" t="s">
        <v>143</v>
      </c>
      <c r="E29" s="1" t="s">
        <v>1315</v>
      </c>
      <c r="F29" s="1" t="s">
        <v>34</v>
      </c>
      <c r="G29" s="1">
        <v>450</v>
      </c>
      <c r="H29" s="1" t="s">
        <v>1316</v>
      </c>
      <c r="I29" s="1" t="s">
        <v>1283</v>
      </c>
      <c r="J29" s="1" t="s">
        <v>1290</v>
      </c>
      <c r="K29" s="1" t="s">
        <v>31</v>
      </c>
      <c r="L29" s="1" t="s">
        <v>1317</v>
      </c>
      <c r="M29" s="1" t="s">
        <v>1318</v>
      </c>
      <c r="N29" s="1" t="s">
        <v>1319</v>
      </c>
      <c r="O29" s="1">
        <v>34.4</v>
      </c>
      <c r="P29" s="1" t="s">
        <v>1333</v>
      </c>
      <c r="Q29" s="1">
        <v>0.8</v>
      </c>
      <c r="R29" s="1" t="s">
        <v>1332</v>
      </c>
      <c r="S29" s="1">
        <v>0.1</v>
      </c>
      <c r="T29" s="1" t="s">
        <v>1322</v>
      </c>
      <c r="U29" s="1">
        <v>41</v>
      </c>
      <c r="V29" s="1">
        <v>600000</v>
      </c>
      <c r="W29" s="1" t="b">
        <v>0</v>
      </c>
      <c r="X29" s="1" t="s">
        <v>35</v>
      </c>
      <c r="Y29" s="1" t="s">
        <v>1328</v>
      </c>
      <c r="Z29" s="1">
        <v>4678</v>
      </c>
      <c r="AA29" s="1"/>
      <c r="AB29" s="1" t="s">
        <v>1265</v>
      </c>
      <c r="AC29" s="1">
        <v>47</v>
      </c>
      <c r="AD29" s="1">
        <v>692617</v>
      </c>
      <c r="AE29" s="1">
        <v>630000</v>
      </c>
      <c r="AF29" s="1">
        <v>32553000</v>
      </c>
      <c r="AG29" s="1">
        <v>201553</v>
      </c>
      <c r="AH29" s="1" t="s">
        <v>1329</v>
      </c>
      <c r="AI29" s="1">
        <v>0.29099999999999998</v>
      </c>
      <c r="AJ29" s="1" t="s">
        <v>1325</v>
      </c>
      <c r="AK29" s="1">
        <v>10</v>
      </c>
      <c r="AL29" s="1">
        <v>60000</v>
      </c>
      <c r="AM29" s="1">
        <v>660000</v>
      </c>
      <c r="AN29" s="1" t="s">
        <v>1326</v>
      </c>
    </row>
    <row r="30" spans="1:40" x14ac:dyDescent="0.25">
      <c r="A30" s="1">
        <v>9571</v>
      </c>
      <c r="B30" s="1">
        <v>9552</v>
      </c>
      <c r="C30" s="1" t="s">
        <v>144</v>
      </c>
      <c r="D30" s="1" t="s">
        <v>145</v>
      </c>
      <c r="E30" s="1" t="s">
        <v>1315</v>
      </c>
      <c r="F30" s="1" t="s">
        <v>34</v>
      </c>
      <c r="G30" s="1">
        <v>450</v>
      </c>
      <c r="H30" s="1" t="s">
        <v>1316</v>
      </c>
      <c r="I30" s="1" t="s">
        <v>1283</v>
      </c>
      <c r="J30" s="1" t="s">
        <v>1290</v>
      </c>
      <c r="K30" s="1" t="s">
        <v>31</v>
      </c>
      <c r="L30" s="1" t="s">
        <v>1317</v>
      </c>
      <c r="M30" s="1" t="s">
        <v>1318</v>
      </c>
      <c r="N30" s="1" t="s">
        <v>1319</v>
      </c>
      <c r="O30" s="1">
        <v>26.4</v>
      </c>
      <c r="P30" s="1" t="s">
        <v>1333</v>
      </c>
      <c r="Q30" s="1">
        <v>0.5</v>
      </c>
      <c r="R30" s="1" t="s">
        <v>1332</v>
      </c>
      <c r="S30" s="1">
        <v>0.1</v>
      </c>
      <c r="T30" s="1" t="s">
        <v>1322</v>
      </c>
      <c r="U30" s="1">
        <v>41</v>
      </c>
      <c r="V30" s="1">
        <v>580000</v>
      </c>
      <c r="W30" s="1" t="b">
        <v>0</v>
      </c>
      <c r="X30" s="1" t="s">
        <v>35</v>
      </c>
      <c r="Y30" s="1" t="s">
        <v>1328</v>
      </c>
      <c r="Z30" s="1">
        <v>4678</v>
      </c>
      <c r="AA30" s="1"/>
      <c r="AB30" s="1" t="s">
        <v>1265</v>
      </c>
      <c r="AC30" s="1">
        <v>47</v>
      </c>
      <c r="AD30" s="1">
        <v>692617</v>
      </c>
      <c r="AE30" s="1">
        <v>630000</v>
      </c>
      <c r="AF30" s="1">
        <v>32553000</v>
      </c>
      <c r="AG30" s="1">
        <v>201553</v>
      </c>
      <c r="AH30" s="1" t="s">
        <v>1329</v>
      </c>
      <c r="AI30" s="1">
        <v>0.29099999999999998</v>
      </c>
      <c r="AJ30" s="1" t="s">
        <v>1325</v>
      </c>
      <c r="AK30" s="1">
        <v>10</v>
      </c>
      <c r="AL30" s="1">
        <v>58000</v>
      </c>
      <c r="AM30" s="1">
        <v>638000</v>
      </c>
      <c r="AN30" s="1" t="s">
        <v>1326</v>
      </c>
    </row>
    <row r="31" spans="1:40" x14ac:dyDescent="0.25">
      <c r="A31" s="1">
        <v>8151</v>
      </c>
      <c r="B31" s="1">
        <v>8132</v>
      </c>
      <c r="C31" s="1" t="s">
        <v>148</v>
      </c>
      <c r="D31" s="1" t="s">
        <v>149</v>
      </c>
      <c r="E31" s="1" t="s">
        <v>1315</v>
      </c>
      <c r="F31" s="1" t="s">
        <v>34</v>
      </c>
      <c r="G31" s="1">
        <v>450</v>
      </c>
      <c r="H31" s="1" t="s">
        <v>1316</v>
      </c>
      <c r="I31" s="1" t="s">
        <v>1283</v>
      </c>
      <c r="J31" s="1" t="s">
        <v>1290</v>
      </c>
      <c r="K31" s="1" t="s">
        <v>31</v>
      </c>
      <c r="L31" s="1" t="s">
        <v>1317</v>
      </c>
      <c r="M31" s="1" t="s">
        <v>1318</v>
      </c>
      <c r="N31" s="1" t="s">
        <v>1319</v>
      </c>
      <c r="O31" s="1">
        <v>36.6</v>
      </c>
      <c r="P31" s="1" t="s">
        <v>1330</v>
      </c>
      <c r="Q31" s="1">
        <v>1</v>
      </c>
      <c r="R31" s="1" t="s">
        <v>1327</v>
      </c>
      <c r="S31" s="1">
        <v>0.3</v>
      </c>
      <c r="T31" s="1" t="s">
        <v>1322</v>
      </c>
      <c r="U31" s="1">
        <v>41</v>
      </c>
      <c r="V31" s="1">
        <v>580000</v>
      </c>
      <c r="W31" s="1" t="b">
        <v>0</v>
      </c>
      <c r="X31" s="1" t="s">
        <v>35</v>
      </c>
      <c r="Y31" s="1" t="s">
        <v>1328</v>
      </c>
      <c r="Z31" s="1">
        <v>4678</v>
      </c>
      <c r="AA31" s="1"/>
      <c r="AB31" s="1" t="s">
        <v>1265</v>
      </c>
      <c r="AC31" s="1">
        <v>47</v>
      </c>
      <c r="AD31" s="1">
        <v>692617</v>
      </c>
      <c r="AE31" s="1">
        <v>630000</v>
      </c>
      <c r="AF31" s="1">
        <v>32553000</v>
      </c>
      <c r="AG31" s="1">
        <v>201553</v>
      </c>
      <c r="AH31" s="1" t="s">
        <v>1329</v>
      </c>
      <c r="AI31" s="1">
        <v>0.29099999999999998</v>
      </c>
      <c r="AJ31" s="1" t="s">
        <v>1325</v>
      </c>
      <c r="AK31" s="1">
        <v>10</v>
      </c>
      <c r="AL31" s="1">
        <v>58000</v>
      </c>
      <c r="AM31" s="1">
        <v>638000</v>
      </c>
      <c r="AN31" s="1" t="s">
        <v>1326</v>
      </c>
    </row>
    <row r="32" spans="1:40" x14ac:dyDescent="0.25">
      <c r="A32" s="1">
        <v>10330</v>
      </c>
      <c r="B32" s="1">
        <v>10311</v>
      </c>
      <c r="C32" s="1" t="s">
        <v>150</v>
      </c>
      <c r="D32" s="1" t="s">
        <v>151</v>
      </c>
      <c r="E32" s="1" t="s">
        <v>1315</v>
      </c>
      <c r="F32" s="1" t="s">
        <v>34</v>
      </c>
      <c r="G32" s="1">
        <v>450</v>
      </c>
      <c r="H32" s="1" t="s">
        <v>1316</v>
      </c>
      <c r="I32" s="1" t="s">
        <v>1283</v>
      </c>
      <c r="J32" s="1" t="s">
        <v>1290</v>
      </c>
      <c r="K32" s="1" t="s">
        <v>31</v>
      </c>
      <c r="L32" s="1" t="s">
        <v>1317</v>
      </c>
      <c r="M32" s="1" t="s">
        <v>1318</v>
      </c>
      <c r="N32" s="1" t="s">
        <v>1319</v>
      </c>
      <c r="O32" s="1">
        <v>55.8</v>
      </c>
      <c r="P32" s="1" t="s">
        <v>1472</v>
      </c>
      <c r="Q32" s="1">
        <v>0.2</v>
      </c>
      <c r="R32" s="1" t="s">
        <v>1332</v>
      </c>
      <c r="S32" s="1">
        <v>0.1</v>
      </c>
      <c r="T32" s="1" t="s">
        <v>1468</v>
      </c>
      <c r="U32" s="1">
        <v>41</v>
      </c>
      <c r="V32" s="1">
        <v>550000</v>
      </c>
      <c r="W32" s="1" t="b">
        <v>0</v>
      </c>
      <c r="X32" s="1" t="s">
        <v>35</v>
      </c>
      <c r="Y32" s="1" t="s">
        <v>1328</v>
      </c>
      <c r="Z32" s="1">
        <v>4678</v>
      </c>
      <c r="AA32" s="1"/>
      <c r="AB32" s="1" t="s">
        <v>1265</v>
      </c>
      <c r="AC32" s="1">
        <v>47</v>
      </c>
      <c r="AD32" s="1">
        <v>692617</v>
      </c>
      <c r="AE32" s="1">
        <v>630000</v>
      </c>
      <c r="AF32" s="1">
        <v>32553000</v>
      </c>
      <c r="AG32" s="1">
        <v>201553</v>
      </c>
      <c r="AH32" s="1" t="s">
        <v>1469</v>
      </c>
      <c r="AI32" s="1">
        <v>0.29099999999999998</v>
      </c>
      <c r="AJ32" s="1" t="s">
        <v>1325</v>
      </c>
      <c r="AK32" s="1">
        <v>15</v>
      </c>
      <c r="AL32" s="1">
        <v>82500</v>
      </c>
      <c r="AM32" s="1">
        <v>632500</v>
      </c>
      <c r="AN32" s="1" t="s">
        <v>1326</v>
      </c>
    </row>
    <row r="33" spans="1:40" x14ac:dyDescent="0.25">
      <c r="A33" s="1">
        <v>4503</v>
      </c>
      <c r="B33" s="1">
        <v>4503</v>
      </c>
      <c r="C33" s="1" t="s">
        <v>152</v>
      </c>
      <c r="D33" s="1" t="s">
        <v>153</v>
      </c>
      <c r="E33" s="1" t="s">
        <v>1315</v>
      </c>
      <c r="F33" s="1" t="s">
        <v>34</v>
      </c>
      <c r="G33" s="1">
        <v>450</v>
      </c>
      <c r="H33" s="1" t="s">
        <v>1316</v>
      </c>
      <c r="I33" s="1" t="s">
        <v>1283</v>
      </c>
      <c r="J33" s="1" t="s">
        <v>1290</v>
      </c>
      <c r="K33" s="1" t="s">
        <v>31</v>
      </c>
      <c r="L33" s="1" t="s">
        <v>1317</v>
      </c>
      <c r="M33" s="1" t="s">
        <v>1318</v>
      </c>
      <c r="N33" s="1" t="s">
        <v>1319</v>
      </c>
      <c r="O33" s="1">
        <v>32.299999999999997</v>
      </c>
      <c r="P33" s="1" t="s">
        <v>1333</v>
      </c>
      <c r="Q33" s="1">
        <v>6.2</v>
      </c>
      <c r="R33" s="1" t="s">
        <v>1321</v>
      </c>
      <c r="S33" s="1">
        <v>0.3</v>
      </c>
      <c r="T33" s="1" t="s">
        <v>1322</v>
      </c>
      <c r="U33" s="1">
        <v>41</v>
      </c>
      <c r="V33" s="1">
        <v>800000</v>
      </c>
      <c r="W33" s="1" t="b">
        <v>0</v>
      </c>
      <c r="X33" s="1" t="s">
        <v>35</v>
      </c>
      <c r="Y33" s="1" t="s">
        <v>1323</v>
      </c>
      <c r="Z33" s="1">
        <v>4678</v>
      </c>
      <c r="AA33" s="1"/>
      <c r="AB33" s="1" t="s">
        <v>1265</v>
      </c>
      <c r="AC33" s="1">
        <v>47</v>
      </c>
      <c r="AD33" s="1">
        <v>692617</v>
      </c>
      <c r="AE33" s="1">
        <v>630000</v>
      </c>
      <c r="AF33" s="1">
        <v>32553000</v>
      </c>
      <c r="AG33" s="1">
        <v>201553</v>
      </c>
      <c r="AH33" s="1" t="s">
        <v>1324</v>
      </c>
      <c r="AI33" s="1">
        <v>0.29099999999999998</v>
      </c>
      <c r="AJ33" s="1" t="s">
        <v>1325</v>
      </c>
      <c r="AK33" s="1">
        <v>3</v>
      </c>
      <c r="AL33" s="1">
        <v>24000</v>
      </c>
      <c r="AM33" s="1">
        <v>824000</v>
      </c>
      <c r="AN33" s="1" t="s">
        <v>1326</v>
      </c>
    </row>
    <row r="34" spans="1:40" x14ac:dyDescent="0.25">
      <c r="A34" s="1">
        <v>4440</v>
      </c>
      <c r="B34" s="1">
        <v>4440</v>
      </c>
      <c r="C34" s="1" t="s">
        <v>154</v>
      </c>
      <c r="D34" s="1" t="s">
        <v>155</v>
      </c>
      <c r="E34" s="1" t="s">
        <v>1315</v>
      </c>
      <c r="F34" s="1" t="s">
        <v>34</v>
      </c>
      <c r="G34" s="1">
        <v>450</v>
      </c>
      <c r="H34" s="1" t="s">
        <v>1316</v>
      </c>
      <c r="I34" s="1" t="s">
        <v>1283</v>
      </c>
      <c r="J34" s="1" t="s">
        <v>1290</v>
      </c>
      <c r="K34" s="1" t="s">
        <v>31</v>
      </c>
      <c r="L34" s="1" t="s">
        <v>1317</v>
      </c>
      <c r="M34" s="1" t="s">
        <v>1318</v>
      </c>
      <c r="N34" s="1" t="s">
        <v>1319</v>
      </c>
      <c r="O34" s="1">
        <v>35.4</v>
      </c>
      <c r="P34" s="1" t="s">
        <v>1330</v>
      </c>
      <c r="Q34" s="1">
        <v>9.1</v>
      </c>
      <c r="R34" s="1" t="s">
        <v>1321</v>
      </c>
      <c r="S34" s="1">
        <v>0.3</v>
      </c>
      <c r="T34" s="1" t="s">
        <v>1322</v>
      </c>
      <c r="U34" s="1">
        <v>41</v>
      </c>
      <c r="V34" s="1">
        <v>800000</v>
      </c>
      <c r="W34" s="1" t="b">
        <v>0</v>
      </c>
      <c r="X34" s="1" t="s">
        <v>35</v>
      </c>
      <c r="Y34" s="1" t="s">
        <v>1323</v>
      </c>
      <c r="Z34" s="1">
        <v>4678</v>
      </c>
      <c r="AA34" s="1"/>
      <c r="AB34" s="1" t="s">
        <v>1265</v>
      </c>
      <c r="AC34" s="1">
        <v>47</v>
      </c>
      <c r="AD34" s="1">
        <v>692617</v>
      </c>
      <c r="AE34" s="1">
        <v>630000</v>
      </c>
      <c r="AF34" s="1">
        <v>32553000</v>
      </c>
      <c r="AG34" s="1">
        <v>201553</v>
      </c>
      <c r="AH34" s="1" t="s">
        <v>1324</v>
      </c>
      <c r="AI34" s="1">
        <v>0.29099999999999998</v>
      </c>
      <c r="AJ34" s="1" t="s">
        <v>1325</v>
      </c>
      <c r="AK34" s="1">
        <v>3</v>
      </c>
      <c r="AL34" s="1">
        <v>24000</v>
      </c>
      <c r="AM34" s="1">
        <v>824000</v>
      </c>
      <c r="AN34" s="1" t="s">
        <v>1326</v>
      </c>
    </row>
    <row r="35" spans="1:40" x14ac:dyDescent="0.25">
      <c r="A35" s="1">
        <v>8085</v>
      </c>
      <c r="B35" s="1">
        <v>8066</v>
      </c>
      <c r="C35" s="1" t="s">
        <v>160</v>
      </c>
      <c r="D35" s="1" t="s">
        <v>161</v>
      </c>
      <c r="E35" s="1" t="s">
        <v>1315</v>
      </c>
      <c r="F35" s="1" t="s">
        <v>34</v>
      </c>
      <c r="G35" s="1">
        <v>450</v>
      </c>
      <c r="H35" s="1" t="s">
        <v>1316</v>
      </c>
      <c r="I35" s="1" t="s">
        <v>1283</v>
      </c>
      <c r="J35" s="1" t="s">
        <v>1290</v>
      </c>
      <c r="K35" s="1" t="s">
        <v>31</v>
      </c>
      <c r="L35" s="1" t="s">
        <v>1317</v>
      </c>
      <c r="M35" s="1" t="s">
        <v>1318</v>
      </c>
      <c r="N35" s="1" t="s">
        <v>1319</v>
      </c>
      <c r="O35" s="1">
        <v>27.2</v>
      </c>
      <c r="P35" s="1" t="s">
        <v>1333</v>
      </c>
      <c r="Q35" s="1">
        <v>1.1000000000000001</v>
      </c>
      <c r="R35" s="1" t="s">
        <v>1327</v>
      </c>
      <c r="S35" s="1">
        <v>0.3</v>
      </c>
      <c r="T35" s="1" t="s">
        <v>1322</v>
      </c>
      <c r="U35" s="1">
        <v>41</v>
      </c>
      <c r="V35" s="1">
        <v>600000</v>
      </c>
      <c r="W35" s="1" t="b">
        <v>0</v>
      </c>
      <c r="X35" s="1" t="s">
        <v>35</v>
      </c>
      <c r="Y35" s="1" t="s">
        <v>1328</v>
      </c>
      <c r="Z35" s="1">
        <v>4678</v>
      </c>
      <c r="AA35" s="1"/>
      <c r="AB35" s="1" t="s">
        <v>1265</v>
      </c>
      <c r="AC35" s="1">
        <v>47</v>
      </c>
      <c r="AD35" s="1">
        <v>692617</v>
      </c>
      <c r="AE35" s="1">
        <v>630000</v>
      </c>
      <c r="AF35" s="1">
        <v>32553000</v>
      </c>
      <c r="AG35" s="1">
        <v>201553</v>
      </c>
      <c r="AH35" s="1" t="s">
        <v>1329</v>
      </c>
      <c r="AI35" s="1">
        <v>0.29099999999999998</v>
      </c>
      <c r="AJ35" s="1" t="s">
        <v>1325</v>
      </c>
      <c r="AK35" s="1">
        <v>10</v>
      </c>
      <c r="AL35" s="1">
        <v>60000</v>
      </c>
      <c r="AM35" s="1">
        <v>660000</v>
      </c>
      <c r="AN35" s="1" t="s">
        <v>1326</v>
      </c>
    </row>
    <row r="36" spans="1:40" x14ac:dyDescent="0.25">
      <c r="A36" s="1">
        <v>9339</v>
      </c>
      <c r="B36" s="1">
        <v>9320</v>
      </c>
      <c r="C36" s="1" t="s">
        <v>166</v>
      </c>
      <c r="D36" s="1" t="s">
        <v>167</v>
      </c>
      <c r="E36" s="1" t="s">
        <v>1315</v>
      </c>
      <c r="F36" s="1" t="s">
        <v>34</v>
      </c>
      <c r="G36" s="1">
        <v>450</v>
      </c>
      <c r="H36" s="1" t="s">
        <v>1316</v>
      </c>
      <c r="I36" s="1" t="s">
        <v>1283</v>
      </c>
      <c r="J36" s="1" t="s">
        <v>1290</v>
      </c>
      <c r="K36" s="1" t="s">
        <v>31</v>
      </c>
      <c r="L36" s="1" t="s">
        <v>1317</v>
      </c>
      <c r="M36" s="1" t="s">
        <v>1318</v>
      </c>
      <c r="N36" s="1" t="s">
        <v>1319</v>
      </c>
      <c r="O36" s="1">
        <v>46.4</v>
      </c>
      <c r="P36" s="1" t="s">
        <v>1320</v>
      </c>
      <c r="Q36" s="1">
        <v>0.5</v>
      </c>
      <c r="R36" s="1" t="s">
        <v>1332</v>
      </c>
      <c r="S36" s="1">
        <v>0.3</v>
      </c>
      <c r="T36" s="1" t="s">
        <v>1322</v>
      </c>
      <c r="U36" s="1">
        <v>41</v>
      </c>
      <c r="V36" s="1">
        <v>550000</v>
      </c>
      <c r="W36" s="1" t="b">
        <v>0</v>
      </c>
      <c r="X36" s="1" t="s">
        <v>35</v>
      </c>
      <c r="Y36" s="1" t="s">
        <v>1328</v>
      </c>
      <c r="Z36" s="1">
        <v>4678</v>
      </c>
      <c r="AA36" s="1"/>
      <c r="AB36" s="1" t="s">
        <v>1265</v>
      </c>
      <c r="AC36" s="1">
        <v>47</v>
      </c>
      <c r="AD36" s="1">
        <v>692617</v>
      </c>
      <c r="AE36" s="1">
        <v>630000</v>
      </c>
      <c r="AF36" s="1">
        <v>32553000</v>
      </c>
      <c r="AG36" s="1">
        <v>201553</v>
      </c>
      <c r="AH36" s="1" t="s">
        <v>1469</v>
      </c>
      <c r="AI36" s="1">
        <v>0.29099999999999998</v>
      </c>
      <c r="AJ36" s="1" t="s">
        <v>1325</v>
      </c>
      <c r="AK36" s="1">
        <v>15</v>
      </c>
      <c r="AL36" s="1">
        <v>82500</v>
      </c>
      <c r="AM36" s="1">
        <v>632500</v>
      </c>
      <c r="AN36" s="1" t="s">
        <v>1326</v>
      </c>
    </row>
    <row r="37" spans="1:40" x14ac:dyDescent="0.25">
      <c r="A37" s="1">
        <v>4187</v>
      </c>
      <c r="B37" s="1">
        <v>4187</v>
      </c>
      <c r="C37" s="1" t="s">
        <v>170</v>
      </c>
      <c r="D37" s="1" t="s">
        <v>171</v>
      </c>
      <c r="E37" s="1" t="s">
        <v>1315</v>
      </c>
      <c r="F37" s="1" t="s">
        <v>34</v>
      </c>
      <c r="G37" s="1">
        <v>450</v>
      </c>
      <c r="H37" s="1" t="s">
        <v>1316</v>
      </c>
      <c r="I37" s="1" t="s">
        <v>1283</v>
      </c>
      <c r="J37" s="1" t="s">
        <v>1290</v>
      </c>
      <c r="K37" s="1" t="s">
        <v>31</v>
      </c>
      <c r="L37" s="1" t="s">
        <v>1317</v>
      </c>
      <c r="M37" s="1" t="s">
        <v>1318</v>
      </c>
      <c r="N37" s="1" t="s">
        <v>1319</v>
      </c>
      <c r="O37" s="1">
        <v>55.9</v>
      </c>
      <c r="P37" s="1" t="s">
        <v>1472</v>
      </c>
      <c r="Q37" s="1">
        <v>7.4</v>
      </c>
      <c r="R37" s="1" t="s">
        <v>1321</v>
      </c>
      <c r="S37" s="1">
        <v>0.3</v>
      </c>
      <c r="T37" s="1" t="s">
        <v>1322</v>
      </c>
      <c r="U37" s="1">
        <v>41</v>
      </c>
      <c r="V37" s="1">
        <v>980000</v>
      </c>
      <c r="W37" s="1" t="b">
        <v>0</v>
      </c>
      <c r="X37" s="1" t="s">
        <v>35</v>
      </c>
      <c r="Y37" s="1" t="s">
        <v>1323</v>
      </c>
      <c r="Z37" s="1">
        <v>4678</v>
      </c>
      <c r="AA37" s="1"/>
      <c r="AB37" s="1" t="s">
        <v>1265</v>
      </c>
      <c r="AC37" s="1">
        <v>47</v>
      </c>
      <c r="AD37" s="1">
        <v>692617</v>
      </c>
      <c r="AE37" s="1">
        <v>630000</v>
      </c>
      <c r="AF37" s="1">
        <v>32553000</v>
      </c>
      <c r="AG37" s="1">
        <v>201553</v>
      </c>
      <c r="AH37" s="1" t="s">
        <v>1471</v>
      </c>
      <c r="AI37" s="1">
        <v>0.29099999999999998</v>
      </c>
      <c r="AJ37" s="1" t="s">
        <v>1325</v>
      </c>
      <c r="AK37" s="1">
        <v>0</v>
      </c>
      <c r="AL37" s="1">
        <v>0</v>
      </c>
      <c r="AM37" s="1">
        <v>980000</v>
      </c>
      <c r="AN37" s="1" t="s">
        <v>1326</v>
      </c>
    </row>
    <row r="38" spans="1:40" x14ac:dyDescent="0.25">
      <c r="A38" s="1">
        <v>4192</v>
      </c>
      <c r="B38" s="1">
        <v>4192</v>
      </c>
      <c r="C38" s="1" t="s">
        <v>174</v>
      </c>
      <c r="D38" s="1" t="s">
        <v>175</v>
      </c>
      <c r="E38" s="1" t="s">
        <v>1315</v>
      </c>
      <c r="F38" s="1" t="s">
        <v>34</v>
      </c>
      <c r="G38" s="1">
        <v>450</v>
      </c>
      <c r="H38" s="1" t="s">
        <v>1316</v>
      </c>
      <c r="I38" s="1" t="s">
        <v>1283</v>
      </c>
      <c r="J38" s="1" t="s">
        <v>1290</v>
      </c>
      <c r="K38" s="1" t="s">
        <v>31</v>
      </c>
      <c r="L38" s="1" t="s">
        <v>1317</v>
      </c>
      <c r="M38" s="1" t="s">
        <v>1318</v>
      </c>
      <c r="N38" s="1" t="s">
        <v>1319</v>
      </c>
      <c r="O38" s="1">
        <v>55.2</v>
      </c>
      <c r="P38" s="1" t="s">
        <v>1472</v>
      </c>
      <c r="Q38" s="1">
        <v>3.9</v>
      </c>
      <c r="R38" s="1" t="s">
        <v>1470</v>
      </c>
      <c r="S38" s="1">
        <v>0.3</v>
      </c>
      <c r="T38" s="1" t="s">
        <v>1322</v>
      </c>
      <c r="U38" s="1">
        <v>41</v>
      </c>
      <c r="V38" s="1">
        <v>690000</v>
      </c>
      <c r="W38" s="1" t="b">
        <v>0</v>
      </c>
      <c r="X38" s="1" t="s">
        <v>35</v>
      </c>
      <c r="Y38" s="1" t="s">
        <v>1331</v>
      </c>
      <c r="Z38" s="1">
        <v>4678</v>
      </c>
      <c r="AA38" s="1"/>
      <c r="AB38" s="1" t="s">
        <v>1265</v>
      </c>
      <c r="AC38" s="1">
        <v>47</v>
      </c>
      <c r="AD38" s="1">
        <v>692617</v>
      </c>
      <c r="AE38" s="1">
        <v>630000</v>
      </c>
      <c r="AF38" s="1">
        <v>32553000</v>
      </c>
      <c r="AG38" s="1">
        <v>201553</v>
      </c>
      <c r="AH38" s="1" t="s">
        <v>1466</v>
      </c>
      <c r="AI38" s="1">
        <v>0.29099999999999998</v>
      </c>
      <c r="AJ38" s="1" t="s">
        <v>1325</v>
      </c>
      <c r="AK38" s="1">
        <v>3</v>
      </c>
      <c r="AL38" s="1">
        <v>20700</v>
      </c>
      <c r="AM38" s="1">
        <v>710700</v>
      </c>
      <c r="AN38" s="1" t="s">
        <v>1326</v>
      </c>
    </row>
    <row r="39" spans="1:40" x14ac:dyDescent="0.25">
      <c r="A39" s="1">
        <v>10132</v>
      </c>
      <c r="B39" s="1">
        <v>10113</v>
      </c>
      <c r="C39" s="1" t="s">
        <v>9</v>
      </c>
      <c r="D39" s="1" t="s">
        <v>65</v>
      </c>
      <c r="E39" s="1" t="s">
        <v>1315</v>
      </c>
      <c r="F39" s="1" t="s">
        <v>34</v>
      </c>
      <c r="G39" s="1">
        <v>450</v>
      </c>
      <c r="H39" s="1" t="s">
        <v>1316</v>
      </c>
      <c r="I39" s="1" t="s">
        <v>1283</v>
      </c>
      <c r="J39" s="1" t="s">
        <v>1290</v>
      </c>
      <c r="K39" s="1" t="s">
        <v>31</v>
      </c>
      <c r="L39" s="1" t="s">
        <v>1317</v>
      </c>
      <c r="M39" s="1" t="s">
        <v>1318</v>
      </c>
      <c r="N39" s="1" t="s">
        <v>1319</v>
      </c>
      <c r="O39" s="1">
        <v>23.3</v>
      </c>
      <c r="P39" s="1" t="s">
        <v>1467</v>
      </c>
      <c r="Q39" s="1">
        <v>0.3</v>
      </c>
      <c r="R39" s="1" t="s">
        <v>1332</v>
      </c>
      <c r="S39" s="1">
        <v>0</v>
      </c>
      <c r="T39" s="1" t="s">
        <v>1322</v>
      </c>
      <c r="U39" s="1">
        <v>41</v>
      </c>
      <c r="V39" s="1">
        <v>550000</v>
      </c>
      <c r="W39" s="1" t="b">
        <v>0</v>
      </c>
      <c r="X39" s="1" t="s">
        <v>35</v>
      </c>
      <c r="Y39" s="1" t="s">
        <v>1328</v>
      </c>
      <c r="Z39" s="1">
        <v>4678</v>
      </c>
      <c r="AA39" s="1"/>
      <c r="AB39" s="1" t="s">
        <v>1265</v>
      </c>
      <c r="AC39" s="1">
        <v>47</v>
      </c>
      <c r="AD39" s="1">
        <v>692617</v>
      </c>
      <c r="AE39" s="1">
        <v>630000</v>
      </c>
      <c r="AF39" s="1">
        <v>32553000</v>
      </c>
      <c r="AG39" s="1">
        <v>201553</v>
      </c>
      <c r="AH39" s="1" t="s">
        <v>1469</v>
      </c>
      <c r="AI39" s="1">
        <v>0.29099999999999998</v>
      </c>
      <c r="AJ39" s="1" t="s">
        <v>1325</v>
      </c>
      <c r="AK39" s="1">
        <v>15</v>
      </c>
      <c r="AL39" s="1">
        <v>82500</v>
      </c>
      <c r="AM39" s="1">
        <v>632500</v>
      </c>
      <c r="AN39" s="1" t="s">
        <v>1326</v>
      </c>
    </row>
    <row r="40" spans="1:40" x14ac:dyDescent="0.25">
      <c r="A40" s="1">
        <v>4333</v>
      </c>
      <c r="B40" s="1">
        <v>4333</v>
      </c>
      <c r="C40" s="1" t="s">
        <v>178</v>
      </c>
      <c r="D40" s="1" t="s">
        <v>179</v>
      </c>
      <c r="E40" s="1" t="s">
        <v>1315</v>
      </c>
      <c r="F40" s="1" t="s">
        <v>34</v>
      </c>
      <c r="G40" s="1">
        <v>450</v>
      </c>
      <c r="H40" s="1" t="s">
        <v>1316</v>
      </c>
      <c r="I40" s="1" t="s">
        <v>1283</v>
      </c>
      <c r="J40" s="1" t="s">
        <v>1290</v>
      </c>
      <c r="K40" s="1" t="s">
        <v>31</v>
      </c>
      <c r="L40" s="1" t="s">
        <v>1317</v>
      </c>
      <c r="M40" s="1" t="s">
        <v>1318</v>
      </c>
      <c r="N40" s="1" t="s">
        <v>1319</v>
      </c>
      <c r="O40" s="1">
        <v>42.5</v>
      </c>
      <c r="P40" s="1" t="s">
        <v>1330</v>
      </c>
      <c r="Q40" s="1">
        <v>4.0999999999999996</v>
      </c>
      <c r="R40" s="1" t="s">
        <v>1470</v>
      </c>
      <c r="S40" s="1">
        <v>0.3</v>
      </c>
      <c r="T40" s="1" t="s">
        <v>1322</v>
      </c>
      <c r="U40" s="1">
        <v>41</v>
      </c>
      <c r="V40" s="1">
        <v>750000</v>
      </c>
      <c r="W40" s="1" t="b">
        <v>0</v>
      </c>
      <c r="X40" s="1" t="s">
        <v>35</v>
      </c>
      <c r="Y40" s="1" t="s">
        <v>1331</v>
      </c>
      <c r="Z40" s="1">
        <v>4678</v>
      </c>
      <c r="AA40" s="1"/>
      <c r="AB40" s="1" t="s">
        <v>1265</v>
      </c>
      <c r="AC40" s="1">
        <v>47</v>
      </c>
      <c r="AD40" s="1">
        <v>692617</v>
      </c>
      <c r="AE40" s="1">
        <v>630000</v>
      </c>
      <c r="AF40" s="1">
        <v>32553000</v>
      </c>
      <c r="AG40" s="1">
        <v>201553</v>
      </c>
      <c r="AH40" s="1" t="s">
        <v>1324</v>
      </c>
      <c r="AI40" s="1">
        <v>0.29099999999999998</v>
      </c>
      <c r="AJ40" s="1" t="s">
        <v>1325</v>
      </c>
      <c r="AK40" s="1">
        <v>3</v>
      </c>
      <c r="AL40" s="1">
        <v>22500</v>
      </c>
      <c r="AM40" s="1">
        <v>772500</v>
      </c>
      <c r="AN40" s="1" t="s">
        <v>1326</v>
      </c>
    </row>
    <row r="41" spans="1:40" x14ac:dyDescent="0.25">
      <c r="A41" s="1">
        <v>7459</v>
      </c>
      <c r="B41" s="1">
        <v>7440</v>
      </c>
      <c r="C41" s="1" t="s">
        <v>182</v>
      </c>
      <c r="D41" s="1" t="s">
        <v>183</v>
      </c>
      <c r="E41" s="1" t="s">
        <v>1315</v>
      </c>
      <c r="F41" s="1" t="s">
        <v>34</v>
      </c>
      <c r="G41" s="1">
        <v>450</v>
      </c>
      <c r="H41" s="1" t="s">
        <v>1316</v>
      </c>
      <c r="I41" s="1" t="s">
        <v>1283</v>
      </c>
      <c r="J41" s="1" t="s">
        <v>1290</v>
      </c>
      <c r="K41" s="1" t="s">
        <v>31</v>
      </c>
      <c r="L41" s="1" t="s">
        <v>1317</v>
      </c>
      <c r="M41" s="1" t="s">
        <v>1318</v>
      </c>
      <c r="N41" s="1" t="s">
        <v>1319</v>
      </c>
      <c r="O41" s="1">
        <v>45.5</v>
      </c>
      <c r="P41" s="1" t="s">
        <v>1320</v>
      </c>
      <c r="Q41" s="1">
        <v>1.3</v>
      </c>
      <c r="R41" s="1" t="s">
        <v>1327</v>
      </c>
      <c r="S41" s="1">
        <v>0.3</v>
      </c>
      <c r="T41" s="1" t="s">
        <v>1322</v>
      </c>
      <c r="U41" s="1">
        <v>41</v>
      </c>
      <c r="V41" s="1">
        <v>580000</v>
      </c>
      <c r="W41" s="1" t="b">
        <v>0</v>
      </c>
      <c r="X41" s="1" t="s">
        <v>35</v>
      </c>
      <c r="Y41" s="1" t="s">
        <v>1328</v>
      </c>
      <c r="Z41" s="1">
        <v>4678</v>
      </c>
      <c r="AA41" s="1"/>
      <c r="AB41" s="1" t="s">
        <v>1265</v>
      </c>
      <c r="AC41" s="1">
        <v>47</v>
      </c>
      <c r="AD41" s="1">
        <v>692617</v>
      </c>
      <c r="AE41" s="1">
        <v>630000</v>
      </c>
      <c r="AF41" s="1">
        <v>32553000</v>
      </c>
      <c r="AG41" s="1">
        <v>201553</v>
      </c>
      <c r="AH41" s="1" t="s">
        <v>1329</v>
      </c>
      <c r="AI41" s="1">
        <v>0.29099999999999998</v>
      </c>
      <c r="AJ41" s="1" t="s">
        <v>1325</v>
      </c>
      <c r="AK41" s="1">
        <v>10</v>
      </c>
      <c r="AL41" s="1">
        <v>58000</v>
      </c>
      <c r="AM41" s="1">
        <v>638000</v>
      </c>
      <c r="AN41" s="1" t="s">
        <v>1326</v>
      </c>
    </row>
    <row r="42" spans="1:40" x14ac:dyDescent="0.25">
      <c r="A42" s="1">
        <v>9471</v>
      </c>
      <c r="B42" s="1">
        <v>9452</v>
      </c>
      <c r="C42" s="1" t="s">
        <v>186</v>
      </c>
      <c r="D42" s="1" t="s">
        <v>187</v>
      </c>
      <c r="E42" s="1" t="s">
        <v>1474</v>
      </c>
      <c r="F42" s="1" t="s">
        <v>47</v>
      </c>
      <c r="G42" s="1">
        <v>450</v>
      </c>
      <c r="H42" s="1" t="s">
        <v>1316</v>
      </c>
      <c r="I42" s="1" t="s">
        <v>1283</v>
      </c>
      <c r="J42" s="1" t="s">
        <v>1290</v>
      </c>
      <c r="K42" s="1" t="s">
        <v>31</v>
      </c>
      <c r="L42" s="1" t="s">
        <v>1317</v>
      </c>
      <c r="M42" s="1" t="s">
        <v>1318</v>
      </c>
      <c r="N42" s="1" t="s">
        <v>1319</v>
      </c>
      <c r="O42" s="1">
        <v>36.6</v>
      </c>
      <c r="P42" s="1" t="s">
        <v>1330</v>
      </c>
      <c r="Q42" s="1">
        <v>0.5</v>
      </c>
      <c r="R42" s="1" t="s">
        <v>1332</v>
      </c>
      <c r="S42" s="1">
        <v>0.3</v>
      </c>
      <c r="T42" s="1" t="s">
        <v>1322</v>
      </c>
      <c r="U42" s="1">
        <v>41</v>
      </c>
      <c r="V42" s="1">
        <v>1127000</v>
      </c>
      <c r="W42" s="1" t="b">
        <v>0</v>
      </c>
      <c r="X42" s="1" t="s">
        <v>35</v>
      </c>
      <c r="Y42" s="1" t="s">
        <v>1328</v>
      </c>
      <c r="Z42" s="1">
        <v>4678</v>
      </c>
      <c r="AA42" s="1"/>
      <c r="AB42" s="1" t="s">
        <v>1265</v>
      </c>
      <c r="AC42" s="1">
        <v>47</v>
      </c>
      <c r="AD42" s="1">
        <v>692617</v>
      </c>
      <c r="AE42" s="1">
        <v>630000</v>
      </c>
      <c r="AF42" s="1">
        <v>32553000</v>
      </c>
      <c r="AG42" s="1">
        <v>201553</v>
      </c>
      <c r="AH42" s="1" t="s">
        <v>1471</v>
      </c>
      <c r="AI42" s="1">
        <v>0.29099999999999998</v>
      </c>
      <c r="AJ42" s="1" t="s">
        <v>1325</v>
      </c>
      <c r="AK42" s="1">
        <v>0</v>
      </c>
      <c r="AL42" s="1">
        <v>0</v>
      </c>
      <c r="AM42" s="1">
        <v>1127000</v>
      </c>
      <c r="AN42" s="1" t="s">
        <v>1326</v>
      </c>
    </row>
    <row r="43" spans="1:40" x14ac:dyDescent="0.25">
      <c r="A43" s="1">
        <v>9671</v>
      </c>
      <c r="B43" s="1">
        <v>9652</v>
      </c>
      <c r="C43" s="1" t="s">
        <v>194</v>
      </c>
      <c r="D43" s="1" t="s">
        <v>195</v>
      </c>
      <c r="E43" s="1" t="s">
        <v>1315</v>
      </c>
      <c r="F43" s="1" t="s">
        <v>34</v>
      </c>
      <c r="G43" s="1">
        <v>450</v>
      </c>
      <c r="H43" s="1" t="s">
        <v>1316</v>
      </c>
      <c r="I43" s="1" t="s">
        <v>1283</v>
      </c>
      <c r="J43" s="1" t="s">
        <v>1290</v>
      </c>
      <c r="K43" s="1" t="s">
        <v>31</v>
      </c>
      <c r="L43" s="1" t="s">
        <v>1317</v>
      </c>
      <c r="M43" s="1" t="s">
        <v>1318</v>
      </c>
      <c r="N43" s="1" t="s">
        <v>1319</v>
      </c>
      <c r="O43" s="1">
        <v>46.4</v>
      </c>
      <c r="P43" s="1" t="s">
        <v>1320</v>
      </c>
      <c r="Q43" s="1">
        <v>0.4</v>
      </c>
      <c r="R43" s="1" t="s">
        <v>1332</v>
      </c>
      <c r="S43" s="1">
        <v>0.2</v>
      </c>
      <c r="T43" s="1" t="s">
        <v>1322</v>
      </c>
      <c r="U43" s="1">
        <v>41</v>
      </c>
      <c r="V43" s="1">
        <v>550000</v>
      </c>
      <c r="W43" s="1" t="b">
        <v>0</v>
      </c>
      <c r="X43" s="1" t="s">
        <v>35</v>
      </c>
      <c r="Y43" s="1" t="s">
        <v>1328</v>
      </c>
      <c r="Z43" s="1">
        <v>4678</v>
      </c>
      <c r="AA43" s="1"/>
      <c r="AB43" s="1" t="s">
        <v>1265</v>
      </c>
      <c r="AC43" s="1">
        <v>47</v>
      </c>
      <c r="AD43" s="1">
        <v>692617</v>
      </c>
      <c r="AE43" s="1">
        <v>630000</v>
      </c>
      <c r="AF43" s="1">
        <v>32553000</v>
      </c>
      <c r="AG43" s="1">
        <v>201553</v>
      </c>
      <c r="AH43" s="1" t="s">
        <v>1469</v>
      </c>
      <c r="AI43" s="1">
        <v>0.29099999999999998</v>
      </c>
      <c r="AJ43" s="1" t="s">
        <v>1325</v>
      </c>
      <c r="AK43" s="1">
        <v>15</v>
      </c>
      <c r="AL43" s="1">
        <v>82500</v>
      </c>
      <c r="AM43" s="1">
        <v>632500</v>
      </c>
      <c r="AN43" s="1" t="s">
        <v>1326</v>
      </c>
    </row>
    <row r="44" spans="1:40" x14ac:dyDescent="0.25">
      <c r="A44" s="1">
        <v>4194</v>
      </c>
      <c r="B44" s="1">
        <v>4194</v>
      </c>
      <c r="C44" s="1" t="s">
        <v>162</v>
      </c>
      <c r="D44" s="1" t="s">
        <v>163</v>
      </c>
      <c r="E44" s="1" t="s">
        <v>1315</v>
      </c>
      <c r="F44" s="1" t="s">
        <v>34</v>
      </c>
      <c r="G44" s="1">
        <v>450</v>
      </c>
      <c r="H44" s="1" t="s">
        <v>1316</v>
      </c>
      <c r="I44" s="1" t="s">
        <v>1283</v>
      </c>
      <c r="J44" s="1" t="s">
        <v>1290</v>
      </c>
      <c r="K44" s="1" t="s">
        <v>31</v>
      </c>
      <c r="L44" s="1" t="s">
        <v>1317</v>
      </c>
      <c r="M44" s="1" t="s">
        <v>1318</v>
      </c>
      <c r="N44" s="1" t="s">
        <v>1319</v>
      </c>
      <c r="O44" s="1">
        <v>52.5</v>
      </c>
      <c r="P44" s="1" t="s">
        <v>1320</v>
      </c>
      <c r="Q44" s="1">
        <v>4.5999999999999996</v>
      </c>
      <c r="R44" s="1" t="s">
        <v>1470</v>
      </c>
      <c r="S44" s="1">
        <v>0.3</v>
      </c>
      <c r="T44" s="1" t="s">
        <v>1322</v>
      </c>
      <c r="U44" s="1">
        <v>41</v>
      </c>
      <c r="V44" s="1">
        <v>750000</v>
      </c>
      <c r="W44" s="1" t="b">
        <v>0</v>
      </c>
      <c r="X44" s="1" t="s">
        <v>35</v>
      </c>
      <c r="Y44" s="1" t="s">
        <v>1331</v>
      </c>
      <c r="Z44" s="1">
        <v>4678</v>
      </c>
      <c r="AA44" s="1"/>
      <c r="AB44" s="1" t="s">
        <v>1265</v>
      </c>
      <c r="AC44" s="1">
        <v>47</v>
      </c>
      <c r="AD44" s="1">
        <v>692617</v>
      </c>
      <c r="AE44" s="1">
        <v>630000</v>
      </c>
      <c r="AF44" s="1">
        <v>32553000</v>
      </c>
      <c r="AG44" s="1">
        <v>201553</v>
      </c>
      <c r="AH44" s="1" t="s">
        <v>1324</v>
      </c>
      <c r="AI44" s="1">
        <v>0.29099999999999998</v>
      </c>
      <c r="AJ44" s="1" t="s">
        <v>1325</v>
      </c>
      <c r="AK44" s="1">
        <v>3</v>
      </c>
      <c r="AL44" s="1">
        <v>22500</v>
      </c>
      <c r="AM44" s="1">
        <v>772500</v>
      </c>
      <c r="AN44" s="1" t="s">
        <v>1326</v>
      </c>
    </row>
    <row r="45" spans="1:40" x14ac:dyDescent="0.25">
      <c r="A45" s="1">
        <v>4177</v>
      </c>
      <c r="B45" s="1">
        <v>4177</v>
      </c>
      <c r="C45" s="1" t="s">
        <v>200</v>
      </c>
      <c r="D45" s="1" t="s">
        <v>201</v>
      </c>
      <c r="E45" s="1" t="s">
        <v>1315</v>
      </c>
      <c r="F45" s="1" t="s">
        <v>34</v>
      </c>
      <c r="G45" s="1">
        <v>450</v>
      </c>
      <c r="H45" s="1" t="s">
        <v>1316</v>
      </c>
      <c r="I45" s="1" t="s">
        <v>1283</v>
      </c>
      <c r="J45" s="1" t="s">
        <v>1290</v>
      </c>
      <c r="K45" s="1" t="s">
        <v>31</v>
      </c>
      <c r="L45" s="1" t="s">
        <v>1317</v>
      </c>
      <c r="M45" s="1" t="s">
        <v>1318</v>
      </c>
      <c r="N45" s="1" t="s">
        <v>1319</v>
      </c>
      <c r="O45" s="1">
        <v>62.2</v>
      </c>
      <c r="P45" s="1" t="s">
        <v>1472</v>
      </c>
      <c r="Q45" s="1">
        <v>8.6999999999999993</v>
      </c>
      <c r="R45" s="1" t="s">
        <v>1321</v>
      </c>
      <c r="S45" s="1">
        <v>0.3</v>
      </c>
      <c r="T45" s="1" t="s">
        <v>1322</v>
      </c>
      <c r="U45" s="1">
        <v>41</v>
      </c>
      <c r="V45" s="1">
        <v>540000</v>
      </c>
      <c r="W45" s="1" t="b">
        <v>0</v>
      </c>
      <c r="X45" s="1" t="s">
        <v>35</v>
      </c>
      <c r="Y45" s="1" t="s">
        <v>1323</v>
      </c>
      <c r="Z45" s="1">
        <v>4678</v>
      </c>
      <c r="AA45" s="1"/>
      <c r="AB45" s="1" t="s">
        <v>1265</v>
      </c>
      <c r="AC45" s="1">
        <v>47</v>
      </c>
      <c r="AD45" s="1">
        <v>692617</v>
      </c>
      <c r="AE45" s="1">
        <v>630000</v>
      </c>
      <c r="AF45" s="1">
        <v>32553000</v>
      </c>
      <c r="AG45" s="1">
        <v>201553</v>
      </c>
      <c r="AH45" s="1" t="s">
        <v>1469</v>
      </c>
      <c r="AI45" s="1">
        <v>0.29099999999999998</v>
      </c>
      <c r="AJ45" s="1" t="s">
        <v>1325</v>
      </c>
      <c r="AK45" s="1">
        <v>15</v>
      </c>
      <c r="AL45" s="1">
        <v>81000</v>
      </c>
      <c r="AM45" s="1">
        <v>621000</v>
      </c>
      <c r="AN45" s="1" t="s">
        <v>1326</v>
      </c>
    </row>
    <row r="46" spans="1:40" x14ac:dyDescent="0.25">
      <c r="A46" s="1">
        <v>10659</v>
      </c>
      <c r="B46" s="1">
        <v>10607</v>
      </c>
      <c r="C46" s="1" t="s">
        <v>205</v>
      </c>
      <c r="D46" s="1" t="s">
        <v>206</v>
      </c>
      <c r="E46" s="1" t="s">
        <v>1315</v>
      </c>
      <c r="F46" s="1" t="s">
        <v>34</v>
      </c>
      <c r="G46" s="1">
        <v>450</v>
      </c>
      <c r="H46" s="1" t="s">
        <v>1316</v>
      </c>
      <c r="I46" s="1" t="s">
        <v>1283</v>
      </c>
      <c r="J46" s="1" t="s">
        <v>1290</v>
      </c>
      <c r="K46" s="1" t="s">
        <v>31</v>
      </c>
      <c r="L46" s="1" t="s">
        <v>1317</v>
      </c>
      <c r="M46" s="1" t="s">
        <v>1318</v>
      </c>
      <c r="N46" s="1" t="s">
        <v>1319</v>
      </c>
      <c r="O46" s="1">
        <v>47.6</v>
      </c>
      <c r="P46" s="1" t="s">
        <v>1320</v>
      </c>
      <c r="Q46" s="1">
        <v>0.1</v>
      </c>
      <c r="R46" s="1" t="s">
        <v>1332</v>
      </c>
      <c r="S46" s="1">
        <v>0</v>
      </c>
      <c r="T46" s="1" t="s">
        <v>1468</v>
      </c>
      <c r="U46" s="1">
        <v>41</v>
      </c>
      <c r="V46" s="1">
        <v>550000</v>
      </c>
      <c r="W46" s="1" t="b">
        <v>0</v>
      </c>
      <c r="X46" s="1" t="s">
        <v>35</v>
      </c>
      <c r="Y46" s="1" t="s">
        <v>1328</v>
      </c>
      <c r="Z46" s="1">
        <v>4678</v>
      </c>
      <c r="AA46" s="1"/>
      <c r="AB46" s="1" t="s">
        <v>1265</v>
      </c>
      <c r="AC46" s="1">
        <v>47</v>
      </c>
      <c r="AD46" s="1">
        <v>692617</v>
      </c>
      <c r="AE46" s="1">
        <v>630000</v>
      </c>
      <c r="AF46" s="1">
        <v>32553000</v>
      </c>
      <c r="AG46" s="1">
        <v>201553</v>
      </c>
      <c r="AH46" s="1" t="s">
        <v>1469</v>
      </c>
      <c r="AI46" s="1">
        <v>0.29099999999999998</v>
      </c>
      <c r="AJ46" s="1" t="s">
        <v>1325</v>
      </c>
      <c r="AK46" s="1">
        <v>15</v>
      </c>
      <c r="AL46" s="1">
        <v>82500</v>
      </c>
      <c r="AM46" s="1">
        <v>632500</v>
      </c>
      <c r="AN46" s="1" t="s">
        <v>1326</v>
      </c>
    </row>
    <row r="47" spans="1:40" x14ac:dyDescent="0.25">
      <c r="A47" s="1">
        <v>4199</v>
      </c>
      <c r="B47" s="1">
        <v>4199</v>
      </c>
      <c r="C47" s="1" t="s">
        <v>209</v>
      </c>
      <c r="D47" s="1" t="s">
        <v>210</v>
      </c>
      <c r="E47" s="1" t="s">
        <v>1315</v>
      </c>
      <c r="F47" s="1" t="s">
        <v>34</v>
      </c>
      <c r="G47" s="1">
        <v>450</v>
      </c>
      <c r="H47" s="1" t="s">
        <v>1316</v>
      </c>
      <c r="I47" s="1" t="s">
        <v>1283</v>
      </c>
      <c r="J47" s="1" t="s">
        <v>1290</v>
      </c>
      <c r="K47" s="1" t="s">
        <v>31</v>
      </c>
      <c r="L47" s="1" t="s">
        <v>1317</v>
      </c>
      <c r="M47" s="1" t="s">
        <v>1318</v>
      </c>
      <c r="N47" s="1" t="s">
        <v>1319</v>
      </c>
      <c r="O47" s="1">
        <v>57.9</v>
      </c>
      <c r="P47" s="1" t="s">
        <v>1472</v>
      </c>
      <c r="Q47" s="1">
        <v>10.8</v>
      </c>
      <c r="R47" s="1" t="s">
        <v>1473</v>
      </c>
      <c r="S47" s="1">
        <v>0.3</v>
      </c>
      <c r="T47" s="1" t="s">
        <v>1322</v>
      </c>
      <c r="U47" s="1">
        <v>41</v>
      </c>
      <c r="V47" s="1">
        <v>740000</v>
      </c>
      <c r="W47" s="1" t="b">
        <v>0</v>
      </c>
      <c r="X47" s="1" t="s">
        <v>35</v>
      </c>
      <c r="Y47" s="1" t="s">
        <v>1323</v>
      </c>
      <c r="Z47" s="1">
        <v>4678</v>
      </c>
      <c r="AA47" s="1"/>
      <c r="AB47" s="1" t="s">
        <v>1265</v>
      </c>
      <c r="AC47" s="1">
        <v>47</v>
      </c>
      <c r="AD47" s="1">
        <v>692617</v>
      </c>
      <c r="AE47" s="1">
        <v>630000</v>
      </c>
      <c r="AF47" s="1">
        <v>32553000</v>
      </c>
      <c r="AG47" s="1">
        <v>201553</v>
      </c>
      <c r="AH47" s="1" t="s">
        <v>1324</v>
      </c>
      <c r="AI47" s="1">
        <v>0.29099999999999998</v>
      </c>
      <c r="AJ47" s="1" t="s">
        <v>1325</v>
      </c>
      <c r="AK47" s="1">
        <v>3</v>
      </c>
      <c r="AL47" s="1">
        <v>22200</v>
      </c>
      <c r="AM47" s="1">
        <v>762200</v>
      </c>
      <c r="AN47" s="1" t="s">
        <v>1326</v>
      </c>
    </row>
    <row r="48" spans="1:40" x14ac:dyDescent="0.25">
      <c r="A48" s="1">
        <v>4273</v>
      </c>
      <c r="B48" s="1">
        <v>4273</v>
      </c>
      <c r="C48" s="1" t="s">
        <v>213</v>
      </c>
      <c r="D48" s="1" t="s">
        <v>214</v>
      </c>
      <c r="E48" s="1" t="s">
        <v>1315</v>
      </c>
      <c r="F48" s="1" t="s">
        <v>47</v>
      </c>
      <c r="G48" s="1">
        <v>450</v>
      </c>
      <c r="H48" s="1" t="s">
        <v>1316</v>
      </c>
      <c r="I48" s="1" t="s">
        <v>1283</v>
      </c>
      <c r="J48" s="1" t="s">
        <v>1290</v>
      </c>
      <c r="K48" s="1" t="s">
        <v>31</v>
      </c>
      <c r="L48" s="1" t="s">
        <v>1317</v>
      </c>
      <c r="M48" s="1" t="s">
        <v>1318</v>
      </c>
      <c r="N48" s="1" t="s">
        <v>1319</v>
      </c>
      <c r="O48" s="1">
        <v>48.6</v>
      </c>
      <c r="P48" s="1" t="s">
        <v>1320</v>
      </c>
      <c r="Q48" s="1">
        <v>11.8</v>
      </c>
      <c r="R48" s="1" t="s">
        <v>1473</v>
      </c>
      <c r="S48" s="1">
        <v>0.3</v>
      </c>
      <c r="T48" s="1" t="s">
        <v>1322</v>
      </c>
      <c r="U48" s="1">
        <v>41</v>
      </c>
      <c r="V48" s="1">
        <v>1130000</v>
      </c>
      <c r="W48" s="1" t="b">
        <v>0</v>
      </c>
      <c r="X48" s="1" t="s">
        <v>35</v>
      </c>
      <c r="Y48" s="1" t="s">
        <v>1323</v>
      </c>
      <c r="Z48" s="1">
        <v>4678</v>
      </c>
      <c r="AA48" s="1"/>
      <c r="AB48" s="1" t="s">
        <v>1265</v>
      </c>
      <c r="AC48" s="1">
        <v>47</v>
      </c>
      <c r="AD48" s="1">
        <v>692617</v>
      </c>
      <c r="AE48" s="1">
        <v>630000</v>
      </c>
      <c r="AF48" s="1">
        <v>32553000</v>
      </c>
      <c r="AG48" s="1">
        <v>201553</v>
      </c>
      <c r="AH48" s="1" t="s">
        <v>1471</v>
      </c>
      <c r="AI48" s="1">
        <v>0.29099999999999998</v>
      </c>
      <c r="AJ48" s="1" t="s">
        <v>1325</v>
      </c>
      <c r="AK48" s="1">
        <v>0</v>
      </c>
      <c r="AL48" s="1">
        <v>0</v>
      </c>
      <c r="AM48" s="1">
        <v>1130000</v>
      </c>
      <c r="AN48" s="1" t="s">
        <v>1326</v>
      </c>
    </row>
    <row r="49" spans="1:40" x14ac:dyDescent="0.25">
      <c r="A49" s="1">
        <v>4846</v>
      </c>
      <c r="B49" s="1">
        <v>4827</v>
      </c>
      <c r="C49" s="1" t="s">
        <v>215</v>
      </c>
      <c r="D49" s="1" t="s">
        <v>216</v>
      </c>
      <c r="E49" s="1" t="s">
        <v>1474</v>
      </c>
      <c r="F49" s="1" t="s">
        <v>83</v>
      </c>
      <c r="G49" s="1">
        <v>421</v>
      </c>
      <c r="H49" s="1" t="s">
        <v>1438</v>
      </c>
      <c r="I49" s="1" t="s">
        <v>1283</v>
      </c>
      <c r="J49" s="1" t="s">
        <v>1291</v>
      </c>
      <c r="K49" s="1" t="s">
        <v>31</v>
      </c>
      <c r="L49" s="1" t="s">
        <v>1317</v>
      </c>
      <c r="M49" s="1" t="s">
        <v>1440</v>
      </c>
      <c r="N49" s="1" t="s">
        <v>1439</v>
      </c>
      <c r="O49" s="1">
        <v>27.6</v>
      </c>
      <c r="P49" s="1" t="s">
        <v>1333</v>
      </c>
      <c r="Q49" s="1">
        <v>3.3</v>
      </c>
      <c r="R49" s="1" t="s">
        <v>1470</v>
      </c>
      <c r="S49" s="1">
        <v>0.3</v>
      </c>
      <c r="T49" s="1" t="s">
        <v>1322</v>
      </c>
      <c r="U49" s="1">
        <v>41</v>
      </c>
      <c r="V49" s="1">
        <v>780000</v>
      </c>
      <c r="W49" s="1" t="b">
        <v>0</v>
      </c>
      <c r="X49" s="1" t="s">
        <v>84</v>
      </c>
      <c r="Y49" s="1" t="s">
        <v>1331</v>
      </c>
      <c r="Z49" s="1">
        <v>4514</v>
      </c>
      <c r="AA49" s="1"/>
      <c r="AB49" s="1" t="s">
        <v>1077</v>
      </c>
      <c r="AC49" s="1">
        <v>10</v>
      </c>
      <c r="AD49" s="1">
        <v>1204500</v>
      </c>
      <c r="AE49" s="1">
        <v>780000</v>
      </c>
      <c r="AF49" s="1">
        <v>12045000</v>
      </c>
      <c r="AG49" s="1">
        <v>1001961</v>
      </c>
      <c r="AH49" s="1" t="s">
        <v>1469</v>
      </c>
      <c r="AI49" s="1">
        <v>0.83199999999999996</v>
      </c>
      <c r="AJ49" s="1" t="s">
        <v>1475</v>
      </c>
      <c r="AK49" s="1">
        <v>15</v>
      </c>
      <c r="AL49" s="1">
        <v>117000</v>
      </c>
      <c r="AM49" s="1">
        <v>897000</v>
      </c>
      <c r="AN49" s="1" t="s">
        <v>1326</v>
      </c>
    </row>
    <row r="50" spans="1:40" x14ac:dyDescent="0.25">
      <c r="A50" s="1">
        <v>4257</v>
      </c>
      <c r="B50" s="1">
        <v>4257</v>
      </c>
      <c r="C50" s="1" t="s">
        <v>19</v>
      </c>
      <c r="D50" s="1" t="s">
        <v>82</v>
      </c>
      <c r="E50" s="1" t="s">
        <v>1474</v>
      </c>
      <c r="F50" s="1" t="s">
        <v>83</v>
      </c>
      <c r="G50" s="1">
        <v>421</v>
      </c>
      <c r="H50" s="1" t="s">
        <v>1438</v>
      </c>
      <c r="I50" s="1" t="s">
        <v>1283</v>
      </c>
      <c r="J50" s="1" t="s">
        <v>1291</v>
      </c>
      <c r="K50" s="1" t="s">
        <v>31</v>
      </c>
      <c r="L50" s="1" t="s">
        <v>1317</v>
      </c>
      <c r="M50" s="1" t="s">
        <v>1440</v>
      </c>
      <c r="N50" s="1" t="s">
        <v>1439</v>
      </c>
      <c r="O50" s="1">
        <v>35.200000000000003</v>
      </c>
      <c r="P50" s="1" t="s">
        <v>1330</v>
      </c>
      <c r="Q50" s="1">
        <v>6</v>
      </c>
      <c r="R50" s="1" t="s">
        <v>1321</v>
      </c>
      <c r="S50" s="1">
        <v>0.1</v>
      </c>
      <c r="T50" s="1" t="s">
        <v>1322</v>
      </c>
      <c r="U50" s="1">
        <v>41</v>
      </c>
      <c r="V50" s="1">
        <v>826000</v>
      </c>
      <c r="W50" s="1" t="b">
        <v>0</v>
      </c>
      <c r="X50" s="1" t="s">
        <v>84</v>
      </c>
      <c r="Y50" s="1" t="s">
        <v>1323</v>
      </c>
      <c r="Z50" s="1">
        <v>4514</v>
      </c>
      <c r="AA50" s="1"/>
      <c r="AB50" s="1" t="s">
        <v>1077</v>
      </c>
      <c r="AC50" s="1">
        <v>10</v>
      </c>
      <c r="AD50" s="1">
        <v>1204500</v>
      </c>
      <c r="AE50" s="1">
        <v>780000</v>
      </c>
      <c r="AF50" s="1">
        <v>12045000</v>
      </c>
      <c r="AG50" s="1">
        <v>1001961</v>
      </c>
      <c r="AH50" s="1" t="s">
        <v>1469</v>
      </c>
      <c r="AI50" s="1">
        <v>0.83199999999999996</v>
      </c>
      <c r="AJ50" s="1" t="s">
        <v>1475</v>
      </c>
      <c r="AK50" s="1">
        <v>15</v>
      </c>
      <c r="AL50" s="1">
        <v>123900</v>
      </c>
      <c r="AM50" s="1">
        <v>949900</v>
      </c>
      <c r="AN50" s="1" t="s">
        <v>1326</v>
      </c>
    </row>
    <row r="51" spans="1:40" x14ac:dyDescent="0.25">
      <c r="A51" s="1">
        <v>5349</v>
      </c>
      <c r="B51" s="1">
        <v>5330</v>
      </c>
      <c r="C51" s="1" t="s">
        <v>207</v>
      </c>
      <c r="D51" s="1" t="s">
        <v>208</v>
      </c>
      <c r="E51" s="1" t="s">
        <v>1474</v>
      </c>
      <c r="F51" s="1" t="s">
        <v>83</v>
      </c>
      <c r="G51" s="1">
        <v>421</v>
      </c>
      <c r="H51" s="1" t="s">
        <v>1438</v>
      </c>
      <c r="I51" s="1" t="s">
        <v>1283</v>
      </c>
      <c r="J51" s="1" t="s">
        <v>1291</v>
      </c>
      <c r="K51" s="1" t="s">
        <v>31</v>
      </c>
      <c r="L51" s="1" t="s">
        <v>1317</v>
      </c>
      <c r="M51" s="1" t="s">
        <v>1440</v>
      </c>
      <c r="N51" s="1" t="s">
        <v>1439</v>
      </c>
      <c r="O51" s="1">
        <v>29.8</v>
      </c>
      <c r="P51" s="1" t="s">
        <v>1333</v>
      </c>
      <c r="Q51" s="1">
        <v>2.2999999999999998</v>
      </c>
      <c r="R51" s="1" t="s">
        <v>1327</v>
      </c>
      <c r="S51" s="1">
        <v>0.1</v>
      </c>
      <c r="T51" s="1" t="s">
        <v>1322</v>
      </c>
      <c r="U51" s="1">
        <v>41</v>
      </c>
      <c r="V51" s="1">
        <v>780000</v>
      </c>
      <c r="W51" s="1" t="b">
        <v>0</v>
      </c>
      <c r="X51" s="1" t="s">
        <v>84</v>
      </c>
      <c r="Y51" s="1" t="s">
        <v>1331</v>
      </c>
      <c r="Z51" s="1">
        <v>4514</v>
      </c>
      <c r="AA51" s="1"/>
      <c r="AB51" s="1" t="s">
        <v>1077</v>
      </c>
      <c r="AC51" s="1">
        <v>10</v>
      </c>
      <c r="AD51" s="1">
        <v>1204500</v>
      </c>
      <c r="AE51" s="1">
        <v>780000</v>
      </c>
      <c r="AF51" s="1">
        <v>12045000</v>
      </c>
      <c r="AG51" s="1">
        <v>1001961</v>
      </c>
      <c r="AH51" s="1" t="s">
        <v>1469</v>
      </c>
      <c r="AI51" s="1">
        <v>0.83199999999999996</v>
      </c>
      <c r="AJ51" s="1" t="s">
        <v>1475</v>
      </c>
      <c r="AK51" s="1">
        <v>15</v>
      </c>
      <c r="AL51" s="1">
        <v>117000</v>
      </c>
      <c r="AM51" s="1">
        <v>897000</v>
      </c>
      <c r="AN51" s="1" t="s">
        <v>1326</v>
      </c>
    </row>
    <row r="52" spans="1:40" x14ac:dyDescent="0.25">
      <c r="A52" s="1">
        <v>4368</v>
      </c>
      <c r="B52" s="1">
        <v>4368</v>
      </c>
      <c r="C52" s="1" t="s">
        <v>227</v>
      </c>
      <c r="D52" s="1" t="s">
        <v>228</v>
      </c>
      <c r="E52" s="1" t="s">
        <v>1315</v>
      </c>
      <c r="F52" s="1" t="s">
        <v>83</v>
      </c>
      <c r="G52" s="1">
        <v>421</v>
      </c>
      <c r="H52" s="1" t="s">
        <v>1438</v>
      </c>
      <c r="I52" s="1" t="s">
        <v>1283</v>
      </c>
      <c r="J52" s="1" t="s">
        <v>1291</v>
      </c>
      <c r="K52" s="1" t="s">
        <v>31</v>
      </c>
      <c r="L52" s="1" t="s">
        <v>1317</v>
      </c>
      <c r="M52" s="1" t="s">
        <v>1440</v>
      </c>
      <c r="N52" s="1" t="s">
        <v>1439</v>
      </c>
      <c r="O52" s="1">
        <v>40.200000000000003</v>
      </c>
      <c r="P52" s="1" t="s">
        <v>1330</v>
      </c>
      <c r="Q52" s="1">
        <v>10.3</v>
      </c>
      <c r="R52" s="1" t="s">
        <v>1473</v>
      </c>
      <c r="S52" s="1">
        <v>0.3</v>
      </c>
      <c r="T52" s="1" t="s">
        <v>1322</v>
      </c>
      <c r="U52" s="1">
        <v>41</v>
      </c>
      <c r="V52" s="1">
        <v>826000</v>
      </c>
      <c r="W52" s="1" t="b">
        <v>0</v>
      </c>
      <c r="X52" s="1" t="s">
        <v>84</v>
      </c>
      <c r="Y52" s="1" t="s">
        <v>1323</v>
      </c>
      <c r="Z52" s="1">
        <v>4514</v>
      </c>
      <c r="AA52" s="1"/>
      <c r="AB52" s="1" t="s">
        <v>1077</v>
      </c>
      <c r="AC52" s="1">
        <v>10</v>
      </c>
      <c r="AD52" s="1">
        <v>1204500</v>
      </c>
      <c r="AE52" s="1">
        <v>780000</v>
      </c>
      <c r="AF52" s="1">
        <v>12045000</v>
      </c>
      <c r="AG52" s="1">
        <v>1001961</v>
      </c>
      <c r="AH52" s="1" t="s">
        <v>1469</v>
      </c>
      <c r="AI52" s="1">
        <v>0.83199999999999996</v>
      </c>
      <c r="AJ52" s="1" t="s">
        <v>1475</v>
      </c>
      <c r="AK52" s="1">
        <v>15</v>
      </c>
      <c r="AL52" s="1">
        <v>123900</v>
      </c>
      <c r="AM52" s="1">
        <v>949900</v>
      </c>
      <c r="AN52" s="1" t="s">
        <v>1326</v>
      </c>
    </row>
    <row r="53" spans="1:40" x14ac:dyDescent="0.25">
      <c r="A53" s="1">
        <v>4728</v>
      </c>
      <c r="B53" s="1">
        <v>4728</v>
      </c>
      <c r="C53" s="1" t="s">
        <v>217</v>
      </c>
      <c r="D53" s="1" t="s">
        <v>218</v>
      </c>
      <c r="E53" s="1" t="s">
        <v>1474</v>
      </c>
      <c r="F53" s="1" t="s">
        <v>83</v>
      </c>
      <c r="G53" s="1">
        <v>422</v>
      </c>
      <c r="H53" s="1" t="s">
        <v>1435</v>
      </c>
      <c r="I53" s="1" t="s">
        <v>1283</v>
      </c>
      <c r="J53" s="1" t="s">
        <v>1291</v>
      </c>
      <c r="K53" s="1" t="s">
        <v>31</v>
      </c>
      <c r="L53" s="1" t="s">
        <v>1317</v>
      </c>
      <c r="M53" s="1" t="s">
        <v>1437</v>
      </c>
      <c r="N53" s="1" t="s">
        <v>1436</v>
      </c>
      <c r="O53" s="1">
        <v>29.3</v>
      </c>
      <c r="P53" s="1" t="s">
        <v>1333</v>
      </c>
      <c r="Q53" s="1">
        <v>5.5</v>
      </c>
      <c r="R53" s="1" t="s">
        <v>1321</v>
      </c>
      <c r="S53" s="1">
        <v>0.1</v>
      </c>
      <c r="T53" s="1" t="s">
        <v>1322</v>
      </c>
      <c r="U53" s="1">
        <v>41</v>
      </c>
      <c r="V53" s="1">
        <v>800000</v>
      </c>
      <c r="W53" s="1" t="b">
        <v>0</v>
      </c>
      <c r="X53" s="1" t="s">
        <v>84</v>
      </c>
      <c r="Y53" s="1" t="s">
        <v>1323</v>
      </c>
      <c r="Z53" s="1">
        <v>4514</v>
      </c>
      <c r="AA53" s="1"/>
      <c r="AB53" s="1" t="s">
        <v>1077</v>
      </c>
      <c r="AC53" s="1">
        <v>9</v>
      </c>
      <c r="AD53" s="1">
        <v>1647778</v>
      </c>
      <c r="AE53" s="1">
        <v>750000</v>
      </c>
      <c r="AF53" s="1">
        <v>14830000</v>
      </c>
      <c r="AG53" s="1">
        <v>1799823</v>
      </c>
      <c r="AH53" s="1" t="s">
        <v>1469</v>
      </c>
      <c r="AI53" s="1">
        <v>1.0920000000000001</v>
      </c>
      <c r="AJ53" s="1" t="s">
        <v>1475</v>
      </c>
      <c r="AK53" s="1">
        <v>15</v>
      </c>
      <c r="AL53" s="1">
        <v>120000</v>
      </c>
      <c r="AM53" s="1">
        <v>920000</v>
      </c>
      <c r="AN53" s="1" t="s">
        <v>1326</v>
      </c>
    </row>
    <row r="54" spans="1:40" x14ac:dyDescent="0.25">
      <c r="A54" s="1">
        <v>9867</v>
      </c>
      <c r="B54" s="1">
        <v>9848</v>
      </c>
      <c r="C54" s="1" t="s">
        <v>293</v>
      </c>
      <c r="D54" s="1" t="s">
        <v>294</v>
      </c>
      <c r="E54" s="1" t="s">
        <v>1315</v>
      </c>
      <c r="F54" s="1" t="s">
        <v>34</v>
      </c>
      <c r="G54" s="1">
        <v>445</v>
      </c>
      <c r="H54" s="1" t="s">
        <v>1406</v>
      </c>
      <c r="I54" s="1" t="s">
        <v>1283</v>
      </c>
      <c r="J54" s="1" t="s">
        <v>1290</v>
      </c>
      <c r="K54" s="1" t="s">
        <v>31</v>
      </c>
      <c r="L54" s="1" t="s">
        <v>1317</v>
      </c>
      <c r="M54" s="1" t="s">
        <v>1408</v>
      </c>
      <c r="N54" s="1" t="s">
        <v>1407</v>
      </c>
      <c r="O54" s="1">
        <v>40.9</v>
      </c>
      <c r="P54" s="1" t="s">
        <v>1330</v>
      </c>
      <c r="Q54" s="1">
        <v>0.4</v>
      </c>
      <c r="R54" s="1" t="s">
        <v>1332</v>
      </c>
      <c r="S54" s="1">
        <v>0.1</v>
      </c>
      <c r="T54" s="1" t="s">
        <v>1322</v>
      </c>
      <c r="U54" s="1">
        <v>41</v>
      </c>
      <c r="V54" s="1">
        <v>550000</v>
      </c>
      <c r="W54" s="1" t="b">
        <v>0</v>
      </c>
      <c r="X54" s="1" t="s">
        <v>48</v>
      </c>
      <c r="Y54" s="1" t="s">
        <v>1328</v>
      </c>
      <c r="Z54" s="1">
        <v>4625</v>
      </c>
      <c r="AA54" s="1"/>
      <c r="AB54" s="1" t="s">
        <v>1269</v>
      </c>
      <c r="AC54" s="1">
        <v>25</v>
      </c>
      <c r="AD54" s="1">
        <v>757400</v>
      </c>
      <c r="AE54" s="1">
        <v>740000</v>
      </c>
      <c r="AF54" s="1">
        <v>18935000</v>
      </c>
      <c r="AG54" s="1">
        <v>230538</v>
      </c>
      <c r="AH54" s="1" t="s">
        <v>1469</v>
      </c>
      <c r="AI54" s="1">
        <v>0.30399999999999999</v>
      </c>
      <c r="AJ54" s="1" t="s">
        <v>1325</v>
      </c>
      <c r="AK54" s="1">
        <v>15</v>
      </c>
      <c r="AL54" s="1">
        <v>82500</v>
      </c>
      <c r="AM54" s="1">
        <v>632500</v>
      </c>
      <c r="AN54" s="1" t="s">
        <v>1326</v>
      </c>
    </row>
    <row r="55" spans="1:40" x14ac:dyDescent="0.25">
      <c r="A55" s="1">
        <v>9933</v>
      </c>
      <c r="B55" s="1">
        <v>9914</v>
      </c>
      <c r="C55" s="1" t="s">
        <v>219</v>
      </c>
      <c r="D55" s="1" t="s">
        <v>220</v>
      </c>
      <c r="E55" s="1" t="s">
        <v>1315</v>
      </c>
      <c r="F55" s="1" t="s">
        <v>34</v>
      </c>
      <c r="G55" s="1">
        <v>445</v>
      </c>
      <c r="H55" s="1" t="s">
        <v>1406</v>
      </c>
      <c r="I55" s="1" t="s">
        <v>1283</v>
      </c>
      <c r="J55" s="1" t="s">
        <v>1290</v>
      </c>
      <c r="K55" s="1" t="s">
        <v>31</v>
      </c>
      <c r="L55" s="1" t="s">
        <v>1317</v>
      </c>
      <c r="M55" s="1" t="s">
        <v>1408</v>
      </c>
      <c r="N55" s="1" t="s">
        <v>1407</v>
      </c>
      <c r="O55" s="1">
        <v>30.5</v>
      </c>
      <c r="P55" s="1" t="s">
        <v>1333</v>
      </c>
      <c r="Q55" s="1">
        <v>0.3</v>
      </c>
      <c r="R55" s="1" t="s">
        <v>1332</v>
      </c>
      <c r="S55" s="1">
        <v>0.1</v>
      </c>
      <c r="T55" s="1" t="s">
        <v>1322</v>
      </c>
      <c r="U55" s="1">
        <v>41</v>
      </c>
      <c r="V55" s="1">
        <v>550000</v>
      </c>
      <c r="W55" s="1" t="b">
        <v>0</v>
      </c>
      <c r="X55" s="1" t="s">
        <v>48</v>
      </c>
      <c r="Y55" s="1" t="s">
        <v>1328</v>
      </c>
      <c r="Z55" s="1">
        <v>4625</v>
      </c>
      <c r="AA55" s="1"/>
      <c r="AB55" s="1" t="s">
        <v>1269</v>
      </c>
      <c r="AC55" s="1">
        <v>25</v>
      </c>
      <c r="AD55" s="1">
        <v>757400</v>
      </c>
      <c r="AE55" s="1">
        <v>740000</v>
      </c>
      <c r="AF55" s="1">
        <v>18935000</v>
      </c>
      <c r="AG55" s="1">
        <v>230538</v>
      </c>
      <c r="AH55" s="1" t="s">
        <v>1469</v>
      </c>
      <c r="AI55" s="1">
        <v>0.30399999999999999</v>
      </c>
      <c r="AJ55" s="1" t="s">
        <v>1325</v>
      </c>
      <c r="AK55" s="1">
        <v>15</v>
      </c>
      <c r="AL55" s="1">
        <v>82500</v>
      </c>
      <c r="AM55" s="1">
        <v>632500</v>
      </c>
      <c r="AN55" s="1" t="s">
        <v>1326</v>
      </c>
    </row>
    <row r="56" spans="1:40" x14ac:dyDescent="0.25">
      <c r="A56" s="1">
        <v>10032</v>
      </c>
      <c r="B56" s="1">
        <v>10013</v>
      </c>
      <c r="C56" s="1" t="s">
        <v>225</v>
      </c>
      <c r="D56" s="1" t="s">
        <v>226</v>
      </c>
      <c r="E56" s="1" t="s">
        <v>1315</v>
      </c>
      <c r="F56" s="1" t="s">
        <v>47</v>
      </c>
      <c r="G56" s="1">
        <v>445</v>
      </c>
      <c r="H56" s="1" t="s">
        <v>1406</v>
      </c>
      <c r="I56" s="1" t="s">
        <v>1283</v>
      </c>
      <c r="J56" s="1" t="s">
        <v>1290</v>
      </c>
      <c r="K56" s="1" t="s">
        <v>31</v>
      </c>
      <c r="L56" s="1" t="s">
        <v>1317</v>
      </c>
      <c r="M56" s="1" t="s">
        <v>1408</v>
      </c>
      <c r="N56" s="1" t="s">
        <v>1407</v>
      </c>
      <c r="O56" s="1">
        <v>38.299999999999997</v>
      </c>
      <c r="P56" s="1" t="s">
        <v>1330</v>
      </c>
      <c r="Q56" s="1">
        <v>0.3</v>
      </c>
      <c r="R56" s="1" t="s">
        <v>1332</v>
      </c>
      <c r="S56" s="1">
        <v>0</v>
      </c>
      <c r="T56" s="1" t="s">
        <v>1322</v>
      </c>
      <c r="U56" s="1">
        <v>41</v>
      </c>
      <c r="V56" s="1">
        <v>1203000</v>
      </c>
      <c r="W56" s="1" t="b">
        <v>0</v>
      </c>
      <c r="X56" s="1" t="s">
        <v>48</v>
      </c>
      <c r="Y56" s="1" t="s">
        <v>1328</v>
      </c>
      <c r="Z56" s="1">
        <v>4625</v>
      </c>
      <c r="AA56" s="1"/>
      <c r="AB56" s="1" t="s">
        <v>1269</v>
      </c>
      <c r="AC56" s="1">
        <v>25</v>
      </c>
      <c r="AD56" s="1">
        <v>757400</v>
      </c>
      <c r="AE56" s="1">
        <v>740000</v>
      </c>
      <c r="AF56" s="1">
        <v>18935000</v>
      </c>
      <c r="AG56" s="1">
        <v>230538</v>
      </c>
      <c r="AH56" s="1" t="s">
        <v>1471</v>
      </c>
      <c r="AI56" s="1">
        <v>0.30399999999999999</v>
      </c>
      <c r="AJ56" s="1" t="s">
        <v>1325</v>
      </c>
      <c r="AK56" s="1">
        <v>0</v>
      </c>
      <c r="AL56" s="1">
        <v>0</v>
      </c>
      <c r="AM56" s="1">
        <v>1203000</v>
      </c>
      <c r="AN56" s="1" t="s">
        <v>1326</v>
      </c>
    </row>
    <row r="57" spans="1:40" x14ac:dyDescent="0.25">
      <c r="A57" s="1">
        <v>4308</v>
      </c>
      <c r="B57" s="1">
        <v>4308</v>
      </c>
      <c r="C57" s="1" t="s">
        <v>229</v>
      </c>
      <c r="D57" s="1" t="s">
        <v>230</v>
      </c>
      <c r="E57" s="1" t="s">
        <v>1315</v>
      </c>
      <c r="F57" s="1" t="s">
        <v>34</v>
      </c>
      <c r="G57" s="1">
        <v>446</v>
      </c>
      <c r="H57" s="1" t="s">
        <v>1404</v>
      </c>
      <c r="I57" s="1" t="s">
        <v>1283</v>
      </c>
      <c r="J57" s="1" t="s">
        <v>1290</v>
      </c>
      <c r="K57" s="1" t="s">
        <v>31</v>
      </c>
      <c r="L57" s="1" t="s">
        <v>1317</v>
      </c>
      <c r="M57" s="1" t="s">
        <v>1405</v>
      </c>
      <c r="N57" s="1" t="s">
        <v>1355</v>
      </c>
      <c r="O57" s="1">
        <v>44.3</v>
      </c>
      <c r="P57" s="1" t="s">
        <v>1330</v>
      </c>
      <c r="Q57" s="1">
        <v>5.8</v>
      </c>
      <c r="R57" s="1" t="s">
        <v>1321</v>
      </c>
      <c r="S57" s="1">
        <v>0.3</v>
      </c>
      <c r="T57" s="1" t="s">
        <v>1322</v>
      </c>
      <c r="U57" s="1">
        <v>41</v>
      </c>
      <c r="V57" s="1">
        <v>825000</v>
      </c>
      <c r="W57" s="1" t="b">
        <v>0</v>
      </c>
      <c r="X57" s="1" t="s">
        <v>48</v>
      </c>
      <c r="Y57" s="1" t="s">
        <v>1323</v>
      </c>
      <c r="Z57" s="1">
        <v>4625</v>
      </c>
      <c r="AA57" s="1"/>
      <c r="AB57" s="1" t="s">
        <v>1269</v>
      </c>
      <c r="AC57" s="1">
        <v>40</v>
      </c>
      <c r="AD57" s="1">
        <v>810025</v>
      </c>
      <c r="AE57" s="1">
        <v>735000</v>
      </c>
      <c r="AF57" s="1">
        <v>32401000</v>
      </c>
      <c r="AG57" s="1">
        <v>303552</v>
      </c>
      <c r="AH57" s="1" t="s">
        <v>1466</v>
      </c>
      <c r="AI57" s="1">
        <v>0.375</v>
      </c>
      <c r="AJ57" s="1" t="s">
        <v>1476</v>
      </c>
      <c r="AK57" s="1">
        <v>3</v>
      </c>
      <c r="AL57" s="1">
        <v>24750</v>
      </c>
      <c r="AM57" s="1">
        <v>849750</v>
      </c>
      <c r="AN57" s="1" t="s">
        <v>1326</v>
      </c>
    </row>
    <row r="58" spans="1:40" x14ac:dyDescent="0.25">
      <c r="A58" s="1">
        <v>10528</v>
      </c>
      <c r="B58" s="1">
        <v>10476</v>
      </c>
      <c r="C58" s="1" t="s">
        <v>233</v>
      </c>
      <c r="D58" s="1" t="s">
        <v>234</v>
      </c>
      <c r="E58" s="1" t="s">
        <v>1315</v>
      </c>
      <c r="F58" s="1" t="s">
        <v>34</v>
      </c>
      <c r="G58" s="1">
        <v>446</v>
      </c>
      <c r="H58" s="1" t="s">
        <v>1404</v>
      </c>
      <c r="I58" s="1" t="s">
        <v>1283</v>
      </c>
      <c r="J58" s="1" t="s">
        <v>1290</v>
      </c>
      <c r="K58" s="1" t="s">
        <v>31</v>
      </c>
      <c r="L58" s="1" t="s">
        <v>1317</v>
      </c>
      <c r="M58" s="1" t="s">
        <v>1405</v>
      </c>
      <c r="N58" s="1" t="s">
        <v>1355</v>
      </c>
      <c r="O58" s="1">
        <v>36.700000000000003</v>
      </c>
      <c r="P58" s="1" t="s">
        <v>1330</v>
      </c>
      <c r="Q58" s="1">
        <v>0.1</v>
      </c>
      <c r="R58" s="1" t="s">
        <v>1332</v>
      </c>
      <c r="S58" s="1">
        <v>0.1</v>
      </c>
      <c r="T58" s="1" t="s">
        <v>1468</v>
      </c>
      <c r="U58" s="1">
        <v>41</v>
      </c>
      <c r="V58" s="1">
        <v>550000</v>
      </c>
      <c r="W58" s="1" t="b">
        <v>0</v>
      </c>
      <c r="X58" s="1" t="s">
        <v>48</v>
      </c>
      <c r="Y58" s="1" t="s">
        <v>1328</v>
      </c>
      <c r="Z58" s="1">
        <v>4625</v>
      </c>
      <c r="AA58" s="1"/>
      <c r="AB58" s="1" t="s">
        <v>1269</v>
      </c>
      <c r="AC58" s="1">
        <v>40</v>
      </c>
      <c r="AD58" s="1">
        <v>810025</v>
      </c>
      <c r="AE58" s="1">
        <v>735000</v>
      </c>
      <c r="AF58" s="1">
        <v>32401000</v>
      </c>
      <c r="AG58" s="1">
        <v>303552</v>
      </c>
      <c r="AH58" s="1" t="s">
        <v>1469</v>
      </c>
      <c r="AI58" s="1">
        <v>0.375</v>
      </c>
      <c r="AJ58" s="1" t="s">
        <v>1476</v>
      </c>
      <c r="AK58" s="1">
        <v>15</v>
      </c>
      <c r="AL58" s="1">
        <v>82500</v>
      </c>
      <c r="AM58" s="1">
        <v>632500</v>
      </c>
      <c r="AN58" s="1" t="s">
        <v>1326</v>
      </c>
    </row>
    <row r="59" spans="1:40" x14ac:dyDescent="0.25">
      <c r="A59" s="1">
        <v>4772</v>
      </c>
      <c r="B59" s="1">
        <v>4744</v>
      </c>
      <c r="C59" s="1" t="s">
        <v>239</v>
      </c>
      <c r="D59" s="1" t="s">
        <v>240</v>
      </c>
      <c r="E59" s="1" t="s">
        <v>1315</v>
      </c>
      <c r="F59" s="1" t="s">
        <v>47</v>
      </c>
      <c r="G59" s="1">
        <v>446</v>
      </c>
      <c r="H59" s="1" t="s">
        <v>1404</v>
      </c>
      <c r="I59" s="1" t="s">
        <v>1283</v>
      </c>
      <c r="J59" s="1" t="s">
        <v>1290</v>
      </c>
      <c r="K59" s="1" t="s">
        <v>31</v>
      </c>
      <c r="L59" s="1" t="s">
        <v>1317</v>
      </c>
      <c r="M59" s="1" t="s">
        <v>1405</v>
      </c>
      <c r="N59" s="1" t="s">
        <v>1355</v>
      </c>
      <c r="O59" s="1">
        <v>38.200000000000003</v>
      </c>
      <c r="P59" s="1" t="s">
        <v>1330</v>
      </c>
      <c r="Q59" s="1">
        <v>3.7</v>
      </c>
      <c r="R59" s="1" t="s">
        <v>1470</v>
      </c>
      <c r="S59" s="1">
        <v>0.3</v>
      </c>
      <c r="T59" s="1" t="s">
        <v>1322</v>
      </c>
      <c r="U59" s="1">
        <v>41</v>
      </c>
      <c r="V59" s="1">
        <v>1450000</v>
      </c>
      <c r="W59" s="1" t="b">
        <v>0</v>
      </c>
      <c r="X59" s="1" t="s">
        <v>48</v>
      </c>
      <c r="Y59" s="1" t="s">
        <v>1331</v>
      </c>
      <c r="Z59" s="1">
        <v>4625</v>
      </c>
      <c r="AA59" s="1"/>
      <c r="AB59" s="1" t="s">
        <v>1269</v>
      </c>
      <c r="AC59" s="1">
        <v>40</v>
      </c>
      <c r="AD59" s="1">
        <v>810025</v>
      </c>
      <c r="AE59" s="1">
        <v>735000</v>
      </c>
      <c r="AF59" s="1">
        <v>32401000</v>
      </c>
      <c r="AG59" s="1">
        <v>303552</v>
      </c>
      <c r="AH59" s="1" t="s">
        <v>1471</v>
      </c>
      <c r="AI59" s="1">
        <v>0.375</v>
      </c>
      <c r="AJ59" s="1" t="s">
        <v>1476</v>
      </c>
      <c r="AK59" s="1">
        <v>0</v>
      </c>
      <c r="AL59" s="1">
        <v>0</v>
      </c>
      <c r="AM59" s="1">
        <v>1450000</v>
      </c>
      <c r="AN59" s="1" t="s">
        <v>1326</v>
      </c>
    </row>
    <row r="60" spans="1:40" x14ac:dyDescent="0.25">
      <c r="A60" s="1">
        <v>4234</v>
      </c>
      <c r="B60" s="1">
        <v>4234</v>
      </c>
      <c r="C60" s="1" t="s">
        <v>243</v>
      </c>
      <c r="D60" s="1" t="s">
        <v>244</v>
      </c>
      <c r="E60" s="1" t="s">
        <v>1315</v>
      </c>
      <c r="F60" s="1" t="s">
        <v>34</v>
      </c>
      <c r="G60" s="1">
        <v>446</v>
      </c>
      <c r="H60" s="1" t="s">
        <v>1404</v>
      </c>
      <c r="I60" s="1" t="s">
        <v>1283</v>
      </c>
      <c r="J60" s="1" t="s">
        <v>1290</v>
      </c>
      <c r="K60" s="1" t="s">
        <v>31</v>
      </c>
      <c r="L60" s="1" t="s">
        <v>1317</v>
      </c>
      <c r="M60" s="1" t="s">
        <v>1405</v>
      </c>
      <c r="N60" s="1" t="s">
        <v>1355</v>
      </c>
      <c r="O60" s="1">
        <v>51.8</v>
      </c>
      <c r="P60" s="1" t="s">
        <v>1320</v>
      </c>
      <c r="Q60" s="1">
        <v>8.6999999999999993</v>
      </c>
      <c r="R60" s="1" t="s">
        <v>1321</v>
      </c>
      <c r="S60" s="1">
        <v>0.3</v>
      </c>
      <c r="T60" s="1" t="s">
        <v>1322</v>
      </c>
      <c r="U60" s="1">
        <v>41</v>
      </c>
      <c r="V60" s="1">
        <v>730000</v>
      </c>
      <c r="W60" s="1" t="b">
        <v>0</v>
      </c>
      <c r="X60" s="1" t="s">
        <v>48</v>
      </c>
      <c r="Y60" s="1" t="s">
        <v>1323</v>
      </c>
      <c r="Z60" s="1">
        <v>4625</v>
      </c>
      <c r="AA60" s="1"/>
      <c r="AB60" s="1" t="s">
        <v>1269</v>
      </c>
      <c r="AC60" s="1">
        <v>40</v>
      </c>
      <c r="AD60" s="1">
        <v>810025</v>
      </c>
      <c r="AE60" s="1">
        <v>735000</v>
      </c>
      <c r="AF60" s="1">
        <v>32401000</v>
      </c>
      <c r="AG60" s="1">
        <v>303552</v>
      </c>
      <c r="AH60" s="1" t="s">
        <v>1329</v>
      </c>
      <c r="AI60" s="1">
        <v>0.375</v>
      </c>
      <c r="AJ60" s="1" t="s">
        <v>1476</v>
      </c>
      <c r="AK60" s="1">
        <v>5</v>
      </c>
      <c r="AL60" s="1">
        <v>36500</v>
      </c>
      <c r="AM60" s="1">
        <v>766500</v>
      </c>
      <c r="AN60" s="1" t="s">
        <v>1326</v>
      </c>
    </row>
    <row r="61" spans="1:40" x14ac:dyDescent="0.25">
      <c r="A61" s="1">
        <v>9075</v>
      </c>
      <c r="B61" s="1">
        <v>9056</v>
      </c>
      <c r="C61" s="1" t="s">
        <v>247</v>
      </c>
      <c r="D61" s="1" t="s">
        <v>248</v>
      </c>
      <c r="E61" s="1" t="s">
        <v>1315</v>
      </c>
      <c r="F61" s="1" t="s">
        <v>34</v>
      </c>
      <c r="G61" s="1">
        <v>446</v>
      </c>
      <c r="H61" s="1" t="s">
        <v>1404</v>
      </c>
      <c r="I61" s="1" t="s">
        <v>1283</v>
      </c>
      <c r="J61" s="1" t="s">
        <v>1290</v>
      </c>
      <c r="K61" s="1" t="s">
        <v>31</v>
      </c>
      <c r="L61" s="1" t="s">
        <v>1317</v>
      </c>
      <c r="M61" s="1" t="s">
        <v>1405</v>
      </c>
      <c r="N61" s="1" t="s">
        <v>1355</v>
      </c>
      <c r="O61" s="1">
        <v>50.9</v>
      </c>
      <c r="P61" s="1" t="s">
        <v>1320</v>
      </c>
      <c r="Q61" s="1">
        <v>0.7</v>
      </c>
      <c r="R61" s="1" t="s">
        <v>1332</v>
      </c>
      <c r="S61" s="1">
        <v>0.3</v>
      </c>
      <c r="T61" s="1" t="s">
        <v>1322</v>
      </c>
      <c r="U61" s="1">
        <v>41</v>
      </c>
      <c r="V61" s="1">
        <v>570000</v>
      </c>
      <c r="W61" s="1" t="b">
        <v>0</v>
      </c>
      <c r="X61" s="1" t="s">
        <v>48</v>
      </c>
      <c r="Y61" s="1" t="s">
        <v>1328</v>
      </c>
      <c r="Z61" s="1">
        <v>4625</v>
      </c>
      <c r="AA61" s="1"/>
      <c r="AB61" s="1" t="s">
        <v>1269</v>
      </c>
      <c r="AC61" s="1">
        <v>40</v>
      </c>
      <c r="AD61" s="1">
        <v>810025</v>
      </c>
      <c r="AE61" s="1">
        <v>735000</v>
      </c>
      <c r="AF61" s="1">
        <v>32401000</v>
      </c>
      <c r="AG61" s="1">
        <v>303552</v>
      </c>
      <c r="AH61" s="1" t="s">
        <v>1469</v>
      </c>
      <c r="AI61" s="1">
        <v>0.375</v>
      </c>
      <c r="AJ61" s="1" t="s">
        <v>1476</v>
      </c>
      <c r="AK61" s="1">
        <v>15</v>
      </c>
      <c r="AL61" s="1">
        <v>85500</v>
      </c>
      <c r="AM61" s="1">
        <v>655500</v>
      </c>
      <c r="AN61" s="1" t="s">
        <v>1326</v>
      </c>
    </row>
    <row r="62" spans="1:40" x14ac:dyDescent="0.25">
      <c r="A62" s="1">
        <v>4169</v>
      </c>
      <c r="B62" s="1">
        <v>4169</v>
      </c>
      <c r="C62" s="1" t="s">
        <v>146</v>
      </c>
      <c r="D62" s="1" t="s">
        <v>147</v>
      </c>
      <c r="E62" s="1" t="s">
        <v>1474</v>
      </c>
      <c r="F62" s="1" t="s">
        <v>34</v>
      </c>
      <c r="G62" s="1">
        <v>446</v>
      </c>
      <c r="H62" s="1" t="s">
        <v>1404</v>
      </c>
      <c r="I62" s="1" t="s">
        <v>1283</v>
      </c>
      <c r="J62" s="1" t="s">
        <v>1290</v>
      </c>
      <c r="K62" s="1" t="s">
        <v>31</v>
      </c>
      <c r="L62" s="1" t="s">
        <v>1317</v>
      </c>
      <c r="M62" s="1" t="s">
        <v>1405</v>
      </c>
      <c r="N62" s="1" t="s">
        <v>1355</v>
      </c>
      <c r="O62" s="1">
        <v>62.4</v>
      </c>
      <c r="P62" s="1" t="s">
        <v>1472</v>
      </c>
      <c r="Q62" s="1">
        <v>10</v>
      </c>
      <c r="R62" s="1" t="s">
        <v>1473</v>
      </c>
      <c r="S62" s="1">
        <v>0.3</v>
      </c>
      <c r="T62" s="1" t="s">
        <v>1322</v>
      </c>
      <c r="U62" s="1">
        <v>41</v>
      </c>
      <c r="V62" s="1">
        <v>740000</v>
      </c>
      <c r="W62" s="1" t="b">
        <v>0</v>
      </c>
      <c r="X62" s="1" t="s">
        <v>48</v>
      </c>
      <c r="Y62" s="1" t="s">
        <v>1323</v>
      </c>
      <c r="Z62" s="1">
        <v>4625</v>
      </c>
      <c r="AA62" s="1"/>
      <c r="AB62" s="1" t="s">
        <v>1269</v>
      </c>
      <c r="AC62" s="1">
        <v>40</v>
      </c>
      <c r="AD62" s="1">
        <v>810025</v>
      </c>
      <c r="AE62" s="1">
        <v>735000</v>
      </c>
      <c r="AF62" s="1">
        <v>32401000</v>
      </c>
      <c r="AG62" s="1">
        <v>303552</v>
      </c>
      <c r="AH62" s="1" t="s">
        <v>1329</v>
      </c>
      <c r="AI62" s="1">
        <v>0.375</v>
      </c>
      <c r="AJ62" s="1" t="s">
        <v>1476</v>
      </c>
      <c r="AK62" s="1">
        <v>5</v>
      </c>
      <c r="AL62" s="1">
        <v>37000</v>
      </c>
      <c r="AM62" s="1">
        <v>777000</v>
      </c>
      <c r="AN62" s="1" t="s">
        <v>1326</v>
      </c>
    </row>
    <row r="63" spans="1:40" x14ac:dyDescent="0.25">
      <c r="A63" s="1">
        <v>4643</v>
      </c>
      <c r="B63" s="1">
        <v>4643</v>
      </c>
      <c r="C63" s="1" t="s">
        <v>251</v>
      </c>
      <c r="D63" s="1" t="s">
        <v>252</v>
      </c>
      <c r="E63" s="1" t="s">
        <v>1315</v>
      </c>
      <c r="F63" s="1" t="s">
        <v>34</v>
      </c>
      <c r="G63" s="1">
        <v>446</v>
      </c>
      <c r="H63" s="1" t="s">
        <v>1404</v>
      </c>
      <c r="I63" s="1" t="s">
        <v>1283</v>
      </c>
      <c r="J63" s="1" t="s">
        <v>1290</v>
      </c>
      <c r="K63" s="1" t="s">
        <v>31</v>
      </c>
      <c r="L63" s="1" t="s">
        <v>1317</v>
      </c>
      <c r="M63" s="1" t="s">
        <v>1405</v>
      </c>
      <c r="N63" s="1" t="s">
        <v>1355</v>
      </c>
      <c r="O63" s="1">
        <v>43.1</v>
      </c>
      <c r="P63" s="1" t="s">
        <v>1330</v>
      </c>
      <c r="Q63" s="1">
        <v>5.5</v>
      </c>
      <c r="R63" s="1" t="s">
        <v>1321</v>
      </c>
      <c r="S63" s="1">
        <v>0.3</v>
      </c>
      <c r="T63" s="1" t="s">
        <v>1322</v>
      </c>
      <c r="U63" s="1">
        <v>41</v>
      </c>
      <c r="V63" s="1">
        <v>795000</v>
      </c>
      <c r="W63" s="1" t="b">
        <v>0</v>
      </c>
      <c r="X63" s="1" t="s">
        <v>48</v>
      </c>
      <c r="Y63" s="1" t="s">
        <v>1323</v>
      </c>
      <c r="Z63" s="1">
        <v>4625</v>
      </c>
      <c r="AA63" s="1"/>
      <c r="AB63" s="1" t="s">
        <v>1269</v>
      </c>
      <c r="AC63" s="1">
        <v>40</v>
      </c>
      <c r="AD63" s="1">
        <v>810025</v>
      </c>
      <c r="AE63" s="1">
        <v>735000</v>
      </c>
      <c r="AF63" s="1">
        <v>32401000</v>
      </c>
      <c r="AG63" s="1">
        <v>303552</v>
      </c>
      <c r="AH63" s="1" t="s">
        <v>1466</v>
      </c>
      <c r="AI63" s="1">
        <v>0.375</v>
      </c>
      <c r="AJ63" s="1" t="s">
        <v>1476</v>
      </c>
      <c r="AK63" s="1">
        <v>3</v>
      </c>
      <c r="AL63" s="1">
        <v>23850</v>
      </c>
      <c r="AM63" s="1">
        <v>818850</v>
      </c>
      <c r="AN63" s="1" t="s">
        <v>1326</v>
      </c>
    </row>
    <row r="64" spans="1:40" x14ac:dyDescent="0.25">
      <c r="A64" s="1">
        <v>4231</v>
      </c>
      <c r="B64" s="1">
        <v>4231</v>
      </c>
      <c r="C64" s="1" t="s">
        <v>253</v>
      </c>
      <c r="D64" s="1" t="s">
        <v>254</v>
      </c>
      <c r="E64" s="1" t="s">
        <v>1315</v>
      </c>
      <c r="F64" s="1" t="s">
        <v>34</v>
      </c>
      <c r="G64" s="1">
        <v>446</v>
      </c>
      <c r="H64" s="1" t="s">
        <v>1404</v>
      </c>
      <c r="I64" s="1" t="s">
        <v>1283</v>
      </c>
      <c r="J64" s="1" t="s">
        <v>1290</v>
      </c>
      <c r="K64" s="1" t="s">
        <v>31</v>
      </c>
      <c r="L64" s="1" t="s">
        <v>1317</v>
      </c>
      <c r="M64" s="1" t="s">
        <v>1405</v>
      </c>
      <c r="N64" s="1" t="s">
        <v>1355</v>
      </c>
      <c r="O64" s="1">
        <v>55.1</v>
      </c>
      <c r="P64" s="1" t="s">
        <v>1472</v>
      </c>
      <c r="Q64" s="1">
        <v>8.1</v>
      </c>
      <c r="R64" s="1" t="s">
        <v>1321</v>
      </c>
      <c r="S64" s="1">
        <v>0.3</v>
      </c>
      <c r="T64" s="1" t="s">
        <v>1322</v>
      </c>
      <c r="U64" s="1">
        <v>41</v>
      </c>
      <c r="V64" s="1">
        <v>970000</v>
      </c>
      <c r="W64" s="1" t="b">
        <v>0</v>
      </c>
      <c r="X64" s="1" t="s">
        <v>48</v>
      </c>
      <c r="Y64" s="1" t="s">
        <v>1323</v>
      </c>
      <c r="Z64" s="1">
        <v>4625</v>
      </c>
      <c r="AA64" s="1"/>
      <c r="AB64" s="1" t="s">
        <v>1269</v>
      </c>
      <c r="AC64" s="1">
        <v>40</v>
      </c>
      <c r="AD64" s="1">
        <v>810025</v>
      </c>
      <c r="AE64" s="1">
        <v>735000</v>
      </c>
      <c r="AF64" s="1">
        <v>32401000</v>
      </c>
      <c r="AG64" s="1">
        <v>303552</v>
      </c>
      <c r="AH64" s="1" t="s">
        <v>1324</v>
      </c>
      <c r="AI64" s="1">
        <v>0.375</v>
      </c>
      <c r="AJ64" s="1" t="s">
        <v>1476</v>
      </c>
      <c r="AK64" s="1">
        <v>3</v>
      </c>
      <c r="AL64" s="1">
        <v>29100</v>
      </c>
      <c r="AM64" s="1">
        <v>999100</v>
      </c>
      <c r="AN64" s="1" t="s">
        <v>1326</v>
      </c>
    </row>
    <row r="65" spans="1:40" x14ac:dyDescent="0.25">
      <c r="A65" s="1">
        <v>6864</v>
      </c>
      <c r="B65" s="1">
        <v>6845</v>
      </c>
      <c r="C65" s="1" t="s">
        <v>258</v>
      </c>
      <c r="D65" s="1" t="s">
        <v>259</v>
      </c>
      <c r="E65" s="1" t="s">
        <v>1315</v>
      </c>
      <c r="F65" s="1" t="s">
        <v>34</v>
      </c>
      <c r="G65" s="1">
        <v>446</v>
      </c>
      <c r="H65" s="1" t="s">
        <v>1404</v>
      </c>
      <c r="I65" s="1" t="s">
        <v>1283</v>
      </c>
      <c r="J65" s="1" t="s">
        <v>1290</v>
      </c>
      <c r="K65" s="1" t="s">
        <v>31</v>
      </c>
      <c r="L65" s="1" t="s">
        <v>1317</v>
      </c>
      <c r="M65" s="1" t="s">
        <v>1405</v>
      </c>
      <c r="N65" s="1" t="s">
        <v>1355</v>
      </c>
      <c r="O65" s="1">
        <v>26.6</v>
      </c>
      <c r="P65" s="1" t="s">
        <v>1333</v>
      </c>
      <c r="Q65" s="1">
        <v>1.6</v>
      </c>
      <c r="R65" s="1" t="s">
        <v>1327</v>
      </c>
      <c r="S65" s="1">
        <v>0.1</v>
      </c>
      <c r="T65" s="1" t="s">
        <v>1322</v>
      </c>
      <c r="U65" s="1">
        <v>41</v>
      </c>
      <c r="V65" s="1">
        <v>620000</v>
      </c>
      <c r="W65" s="1" t="b">
        <v>0</v>
      </c>
      <c r="X65" s="1" t="s">
        <v>48</v>
      </c>
      <c r="Y65" s="1" t="s">
        <v>1328</v>
      </c>
      <c r="Z65" s="1">
        <v>4625</v>
      </c>
      <c r="AA65" s="1"/>
      <c r="AB65" s="1" t="s">
        <v>1269</v>
      </c>
      <c r="AC65" s="1">
        <v>40</v>
      </c>
      <c r="AD65" s="1">
        <v>810025</v>
      </c>
      <c r="AE65" s="1">
        <v>735000</v>
      </c>
      <c r="AF65" s="1">
        <v>32401000</v>
      </c>
      <c r="AG65" s="1">
        <v>303552</v>
      </c>
      <c r="AH65" s="1" t="s">
        <v>1469</v>
      </c>
      <c r="AI65" s="1">
        <v>0.375</v>
      </c>
      <c r="AJ65" s="1" t="s">
        <v>1476</v>
      </c>
      <c r="AK65" s="1">
        <v>15</v>
      </c>
      <c r="AL65" s="1">
        <v>93000</v>
      </c>
      <c r="AM65" s="1">
        <v>713000</v>
      </c>
      <c r="AN65" s="1" t="s">
        <v>1326</v>
      </c>
    </row>
    <row r="66" spans="1:40" x14ac:dyDescent="0.25">
      <c r="A66" s="1">
        <v>4132</v>
      </c>
      <c r="B66" s="1">
        <v>4132</v>
      </c>
      <c r="C66" s="1" t="s">
        <v>263</v>
      </c>
      <c r="D66" s="1" t="s">
        <v>264</v>
      </c>
      <c r="E66" s="1" t="s">
        <v>1315</v>
      </c>
      <c r="F66" s="1" t="s">
        <v>34</v>
      </c>
      <c r="G66" s="1">
        <v>446</v>
      </c>
      <c r="H66" s="1" t="s">
        <v>1404</v>
      </c>
      <c r="I66" s="1" t="s">
        <v>1283</v>
      </c>
      <c r="J66" s="1" t="s">
        <v>1290</v>
      </c>
      <c r="K66" s="1" t="s">
        <v>31</v>
      </c>
      <c r="L66" s="1" t="s">
        <v>1317</v>
      </c>
      <c r="M66" s="1" t="s">
        <v>1405</v>
      </c>
      <c r="N66" s="1" t="s">
        <v>1355</v>
      </c>
      <c r="O66" s="1">
        <v>63.4</v>
      </c>
      <c r="P66" s="1" t="s">
        <v>1472</v>
      </c>
      <c r="Q66" s="1">
        <v>31.4</v>
      </c>
      <c r="R66" s="1" t="s">
        <v>1473</v>
      </c>
      <c r="S66" s="1">
        <v>0.3</v>
      </c>
      <c r="T66" s="1" t="s">
        <v>1322</v>
      </c>
      <c r="U66" s="1">
        <v>41</v>
      </c>
      <c r="V66" s="1">
        <v>1245000</v>
      </c>
      <c r="W66" s="1" t="b">
        <v>0</v>
      </c>
      <c r="X66" s="1" t="s">
        <v>48</v>
      </c>
      <c r="Y66" s="1" t="s">
        <v>1323</v>
      </c>
      <c r="Z66" s="1">
        <v>4625</v>
      </c>
      <c r="AA66" s="1"/>
      <c r="AB66" s="1" t="s">
        <v>1269</v>
      </c>
      <c r="AC66" s="1">
        <v>40</v>
      </c>
      <c r="AD66" s="1">
        <v>810025</v>
      </c>
      <c r="AE66" s="1">
        <v>735000</v>
      </c>
      <c r="AF66" s="1">
        <v>32401000</v>
      </c>
      <c r="AG66" s="1">
        <v>303552</v>
      </c>
      <c r="AH66" s="1" t="s">
        <v>1471</v>
      </c>
      <c r="AI66" s="1">
        <v>0.375</v>
      </c>
      <c r="AJ66" s="1" t="s">
        <v>1476</v>
      </c>
      <c r="AK66" s="1">
        <v>0</v>
      </c>
      <c r="AL66" s="1">
        <v>0</v>
      </c>
      <c r="AM66" s="1">
        <v>1245000</v>
      </c>
      <c r="AN66" s="1" t="s">
        <v>1326</v>
      </c>
    </row>
    <row r="67" spans="1:40" x14ac:dyDescent="0.25">
      <c r="A67" s="1">
        <v>9043</v>
      </c>
      <c r="B67" s="1">
        <v>9024</v>
      </c>
      <c r="C67" s="1" t="s">
        <v>267</v>
      </c>
      <c r="D67" s="1" t="s">
        <v>268</v>
      </c>
      <c r="E67" s="1" t="s">
        <v>1315</v>
      </c>
      <c r="F67" s="1" t="s">
        <v>34</v>
      </c>
      <c r="G67" s="1">
        <v>446</v>
      </c>
      <c r="H67" s="1" t="s">
        <v>1404</v>
      </c>
      <c r="I67" s="1" t="s">
        <v>1283</v>
      </c>
      <c r="J67" s="1" t="s">
        <v>1290</v>
      </c>
      <c r="K67" s="1" t="s">
        <v>31</v>
      </c>
      <c r="L67" s="1" t="s">
        <v>1317</v>
      </c>
      <c r="M67" s="1" t="s">
        <v>1405</v>
      </c>
      <c r="N67" s="1" t="s">
        <v>1355</v>
      </c>
      <c r="O67" s="1">
        <v>41.7</v>
      </c>
      <c r="P67" s="1" t="s">
        <v>1330</v>
      </c>
      <c r="Q67" s="1">
        <v>0.7</v>
      </c>
      <c r="R67" s="1" t="s">
        <v>1332</v>
      </c>
      <c r="S67" s="1">
        <v>0.3</v>
      </c>
      <c r="T67" s="1" t="s">
        <v>1322</v>
      </c>
      <c r="U67" s="1">
        <v>41</v>
      </c>
      <c r="V67" s="1">
        <v>570000</v>
      </c>
      <c r="W67" s="1" t="b">
        <v>0</v>
      </c>
      <c r="X67" s="1" t="s">
        <v>48</v>
      </c>
      <c r="Y67" s="1" t="s">
        <v>1328</v>
      </c>
      <c r="Z67" s="1">
        <v>4625</v>
      </c>
      <c r="AA67" s="1"/>
      <c r="AB67" s="1" t="s">
        <v>1269</v>
      </c>
      <c r="AC67" s="1">
        <v>40</v>
      </c>
      <c r="AD67" s="1">
        <v>810025</v>
      </c>
      <c r="AE67" s="1">
        <v>735000</v>
      </c>
      <c r="AF67" s="1">
        <v>32401000</v>
      </c>
      <c r="AG67" s="1">
        <v>303552</v>
      </c>
      <c r="AH67" s="1" t="s">
        <v>1469</v>
      </c>
      <c r="AI67" s="1">
        <v>0.375</v>
      </c>
      <c r="AJ67" s="1" t="s">
        <v>1476</v>
      </c>
      <c r="AK67" s="1">
        <v>15</v>
      </c>
      <c r="AL67" s="1">
        <v>85500</v>
      </c>
      <c r="AM67" s="1">
        <v>655500</v>
      </c>
      <c r="AN67" s="1" t="s">
        <v>1326</v>
      </c>
    </row>
    <row r="68" spans="1:40" x14ac:dyDescent="0.25">
      <c r="A68" s="1">
        <v>4838</v>
      </c>
      <c r="B68" s="1">
        <v>4819</v>
      </c>
      <c r="C68" s="1" t="s">
        <v>270</v>
      </c>
      <c r="D68" s="1" t="s">
        <v>271</v>
      </c>
      <c r="E68" s="1" t="s">
        <v>1315</v>
      </c>
      <c r="F68" s="1" t="s">
        <v>34</v>
      </c>
      <c r="G68" s="1">
        <v>446</v>
      </c>
      <c r="H68" s="1" t="s">
        <v>1404</v>
      </c>
      <c r="I68" s="1" t="s">
        <v>1283</v>
      </c>
      <c r="J68" s="1" t="s">
        <v>1290</v>
      </c>
      <c r="K68" s="1" t="s">
        <v>31</v>
      </c>
      <c r="L68" s="1" t="s">
        <v>1317</v>
      </c>
      <c r="M68" s="1" t="s">
        <v>1405</v>
      </c>
      <c r="N68" s="1" t="s">
        <v>1355</v>
      </c>
      <c r="O68" s="1">
        <v>29.8</v>
      </c>
      <c r="P68" s="1" t="s">
        <v>1333</v>
      </c>
      <c r="Q68" s="1">
        <v>3.3</v>
      </c>
      <c r="R68" s="1" t="s">
        <v>1470</v>
      </c>
      <c r="S68" s="1">
        <v>0.3</v>
      </c>
      <c r="T68" s="1" t="s">
        <v>1322</v>
      </c>
      <c r="U68" s="1">
        <v>41</v>
      </c>
      <c r="V68" s="1">
        <v>750000</v>
      </c>
      <c r="W68" s="1" t="b">
        <v>0</v>
      </c>
      <c r="X68" s="1" t="s">
        <v>48</v>
      </c>
      <c r="Y68" s="1" t="s">
        <v>1331</v>
      </c>
      <c r="Z68" s="1">
        <v>4625</v>
      </c>
      <c r="AA68" s="1"/>
      <c r="AB68" s="1" t="s">
        <v>1269</v>
      </c>
      <c r="AC68" s="1">
        <v>40</v>
      </c>
      <c r="AD68" s="1">
        <v>810025</v>
      </c>
      <c r="AE68" s="1">
        <v>735000</v>
      </c>
      <c r="AF68" s="1">
        <v>32401000</v>
      </c>
      <c r="AG68" s="1">
        <v>303552</v>
      </c>
      <c r="AH68" s="1" t="s">
        <v>1329</v>
      </c>
      <c r="AI68" s="1">
        <v>0.375</v>
      </c>
      <c r="AJ68" s="1" t="s">
        <v>1476</v>
      </c>
      <c r="AK68" s="1">
        <v>5</v>
      </c>
      <c r="AL68" s="1">
        <v>37500</v>
      </c>
      <c r="AM68" s="1">
        <v>787500</v>
      </c>
      <c r="AN68" s="1" t="s">
        <v>1326</v>
      </c>
    </row>
    <row r="69" spans="1:40" x14ac:dyDescent="0.25">
      <c r="A69" s="1">
        <v>4473</v>
      </c>
      <c r="B69" s="1">
        <v>4473</v>
      </c>
      <c r="C69" s="1" t="s">
        <v>272</v>
      </c>
      <c r="D69" s="1" t="s">
        <v>273</v>
      </c>
      <c r="E69" s="1" t="s">
        <v>1315</v>
      </c>
      <c r="F69" s="1" t="s">
        <v>34</v>
      </c>
      <c r="G69" s="1">
        <v>446</v>
      </c>
      <c r="H69" s="1" t="s">
        <v>1404</v>
      </c>
      <c r="I69" s="1" t="s">
        <v>1283</v>
      </c>
      <c r="J69" s="1" t="s">
        <v>1290</v>
      </c>
      <c r="K69" s="1" t="s">
        <v>31</v>
      </c>
      <c r="L69" s="1" t="s">
        <v>1317</v>
      </c>
      <c r="M69" s="1" t="s">
        <v>1405</v>
      </c>
      <c r="N69" s="1" t="s">
        <v>1355</v>
      </c>
      <c r="O69" s="1">
        <v>65.8</v>
      </c>
      <c r="P69" s="1" t="s">
        <v>1477</v>
      </c>
      <c r="Q69" s="1">
        <v>38.1</v>
      </c>
      <c r="R69" s="1" t="s">
        <v>1473</v>
      </c>
      <c r="S69" s="1">
        <v>0.3</v>
      </c>
      <c r="T69" s="1" t="s">
        <v>1322</v>
      </c>
      <c r="U69" s="1">
        <v>41</v>
      </c>
      <c r="V69" s="1">
        <v>1580000</v>
      </c>
      <c r="W69" s="1" t="b">
        <v>0</v>
      </c>
      <c r="X69" s="1" t="s">
        <v>48</v>
      </c>
      <c r="Y69" s="1" t="s">
        <v>1323</v>
      </c>
      <c r="Z69" s="1">
        <v>4625</v>
      </c>
      <c r="AA69" s="1"/>
      <c r="AB69" s="1" t="s">
        <v>1269</v>
      </c>
      <c r="AC69" s="1">
        <v>40</v>
      </c>
      <c r="AD69" s="1">
        <v>810025</v>
      </c>
      <c r="AE69" s="1">
        <v>735000</v>
      </c>
      <c r="AF69" s="1">
        <v>32401000</v>
      </c>
      <c r="AG69" s="1">
        <v>303552</v>
      </c>
      <c r="AH69" s="1" t="s">
        <v>1471</v>
      </c>
      <c r="AI69" s="1">
        <v>0.375</v>
      </c>
      <c r="AJ69" s="1" t="s">
        <v>1476</v>
      </c>
      <c r="AK69" s="1">
        <v>0</v>
      </c>
      <c r="AL69" s="1">
        <v>0</v>
      </c>
      <c r="AM69" s="1">
        <v>1580000</v>
      </c>
      <c r="AN69" s="1" t="s">
        <v>1326</v>
      </c>
    </row>
    <row r="70" spans="1:40" x14ac:dyDescent="0.25">
      <c r="A70" s="1">
        <v>10232</v>
      </c>
      <c r="B70" s="1">
        <v>10213</v>
      </c>
      <c r="C70" s="1" t="s">
        <v>276</v>
      </c>
      <c r="D70" s="1" t="s">
        <v>277</v>
      </c>
      <c r="E70" s="1" t="s">
        <v>1315</v>
      </c>
      <c r="F70" s="1" t="s">
        <v>34</v>
      </c>
      <c r="G70" s="1">
        <v>446</v>
      </c>
      <c r="H70" s="1" t="s">
        <v>1404</v>
      </c>
      <c r="I70" s="1" t="s">
        <v>1283</v>
      </c>
      <c r="J70" s="1" t="s">
        <v>1290</v>
      </c>
      <c r="K70" s="1" t="s">
        <v>31</v>
      </c>
      <c r="L70" s="1" t="s">
        <v>1317</v>
      </c>
      <c r="M70" s="1" t="s">
        <v>1405</v>
      </c>
      <c r="N70" s="1" t="s">
        <v>1355</v>
      </c>
      <c r="O70" s="1">
        <v>33.4</v>
      </c>
      <c r="P70" s="1" t="s">
        <v>1333</v>
      </c>
      <c r="Q70" s="1">
        <v>0.2</v>
      </c>
      <c r="R70" s="1" t="s">
        <v>1332</v>
      </c>
      <c r="S70" s="1">
        <v>0.1</v>
      </c>
      <c r="T70" s="1" t="s">
        <v>1468</v>
      </c>
      <c r="U70" s="1">
        <v>41</v>
      </c>
      <c r="V70" s="1">
        <v>550000</v>
      </c>
      <c r="W70" s="1" t="b">
        <v>0</v>
      </c>
      <c r="X70" s="1" t="s">
        <v>48</v>
      </c>
      <c r="Y70" s="1" t="s">
        <v>1328</v>
      </c>
      <c r="Z70" s="1">
        <v>4625</v>
      </c>
      <c r="AA70" s="1"/>
      <c r="AB70" s="1" t="s">
        <v>1269</v>
      </c>
      <c r="AC70" s="1">
        <v>40</v>
      </c>
      <c r="AD70" s="1">
        <v>810025</v>
      </c>
      <c r="AE70" s="1">
        <v>735000</v>
      </c>
      <c r="AF70" s="1">
        <v>32401000</v>
      </c>
      <c r="AG70" s="1">
        <v>303552</v>
      </c>
      <c r="AH70" s="1" t="s">
        <v>1469</v>
      </c>
      <c r="AI70" s="1">
        <v>0.375</v>
      </c>
      <c r="AJ70" s="1" t="s">
        <v>1476</v>
      </c>
      <c r="AK70" s="1">
        <v>15</v>
      </c>
      <c r="AL70" s="1">
        <v>82500</v>
      </c>
      <c r="AM70" s="1">
        <v>632500</v>
      </c>
      <c r="AN70" s="1" t="s">
        <v>1326</v>
      </c>
    </row>
    <row r="71" spans="1:40" x14ac:dyDescent="0.25">
      <c r="A71" s="1">
        <v>4459</v>
      </c>
      <c r="B71" s="1">
        <v>4459</v>
      </c>
      <c r="C71" s="1" t="s">
        <v>280</v>
      </c>
      <c r="D71" s="1" t="s">
        <v>281</v>
      </c>
      <c r="E71" s="1" t="s">
        <v>1315</v>
      </c>
      <c r="F71" s="1" t="s">
        <v>34</v>
      </c>
      <c r="G71" s="1">
        <v>446</v>
      </c>
      <c r="H71" s="1" t="s">
        <v>1404</v>
      </c>
      <c r="I71" s="1" t="s">
        <v>1283</v>
      </c>
      <c r="J71" s="1" t="s">
        <v>1290</v>
      </c>
      <c r="K71" s="1" t="s">
        <v>31</v>
      </c>
      <c r="L71" s="1" t="s">
        <v>1317</v>
      </c>
      <c r="M71" s="1" t="s">
        <v>1405</v>
      </c>
      <c r="N71" s="1" t="s">
        <v>1355</v>
      </c>
      <c r="O71" s="1">
        <v>34.799999999999997</v>
      </c>
      <c r="P71" s="1" t="s">
        <v>1333</v>
      </c>
      <c r="Q71" s="1">
        <v>6.9</v>
      </c>
      <c r="R71" s="1" t="s">
        <v>1321</v>
      </c>
      <c r="S71" s="1">
        <v>0.3</v>
      </c>
      <c r="T71" s="1" t="s">
        <v>1322</v>
      </c>
      <c r="U71" s="1">
        <v>41</v>
      </c>
      <c r="V71" s="1">
        <v>775000</v>
      </c>
      <c r="W71" s="1" t="b">
        <v>0</v>
      </c>
      <c r="X71" s="1" t="s">
        <v>48</v>
      </c>
      <c r="Y71" s="1" t="s">
        <v>1323</v>
      </c>
      <c r="Z71" s="1">
        <v>4625</v>
      </c>
      <c r="AA71" s="1"/>
      <c r="AB71" s="1" t="s">
        <v>1269</v>
      </c>
      <c r="AC71" s="1">
        <v>40</v>
      </c>
      <c r="AD71" s="1">
        <v>810025</v>
      </c>
      <c r="AE71" s="1">
        <v>735000</v>
      </c>
      <c r="AF71" s="1">
        <v>32401000</v>
      </c>
      <c r="AG71" s="1">
        <v>303552</v>
      </c>
      <c r="AH71" s="1" t="s">
        <v>1466</v>
      </c>
      <c r="AI71" s="1">
        <v>0.375</v>
      </c>
      <c r="AJ71" s="1" t="s">
        <v>1476</v>
      </c>
      <c r="AK71" s="1">
        <v>3</v>
      </c>
      <c r="AL71" s="1">
        <v>23250</v>
      </c>
      <c r="AM71" s="1">
        <v>798250</v>
      </c>
      <c r="AN71" s="1" t="s">
        <v>1326</v>
      </c>
    </row>
    <row r="72" spans="1:40" x14ac:dyDescent="0.25">
      <c r="A72" s="1">
        <v>4626</v>
      </c>
      <c r="B72" s="1">
        <v>4626</v>
      </c>
      <c r="C72" s="1" t="s">
        <v>176</v>
      </c>
      <c r="D72" s="1" t="s">
        <v>177</v>
      </c>
      <c r="E72" s="1" t="s">
        <v>1315</v>
      </c>
      <c r="F72" s="1" t="s">
        <v>34</v>
      </c>
      <c r="G72" s="1">
        <v>446</v>
      </c>
      <c r="H72" s="1" t="s">
        <v>1404</v>
      </c>
      <c r="I72" s="1" t="s">
        <v>1283</v>
      </c>
      <c r="J72" s="1" t="s">
        <v>1290</v>
      </c>
      <c r="K72" s="1" t="s">
        <v>31</v>
      </c>
      <c r="L72" s="1" t="s">
        <v>1317</v>
      </c>
      <c r="M72" s="1" t="s">
        <v>1405</v>
      </c>
      <c r="N72" s="1" t="s">
        <v>1355</v>
      </c>
      <c r="O72" s="1">
        <v>35.200000000000003</v>
      </c>
      <c r="P72" s="1" t="s">
        <v>1330</v>
      </c>
      <c r="Q72" s="1">
        <v>4</v>
      </c>
      <c r="R72" s="1" t="s">
        <v>1470</v>
      </c>
      <c r="S72" s="1">
        <v>0.3</v>
      </c>
      <c r="T72" s="1" t="s">
        <v>1322</v>
      </c>
      <c r="U72" s="1">
        <v>41</v>
      </c>
      <c r="V72" s="1">
        <v>700000</v>
      </c>
      <c r="W72" s="1" t="b">
        <v>0</v>
      </c>
      <c r="X72" s="1" t="s">
        <v>48</v>
      </c>
      <c r="Y72" s="1" t="s">
        <v>1331</v>
      </c>
      <c r="Z72" s="1">
        <v>4625</v>
      </c>
      <c r="AA72" s="1"/>
      <c r="AB72" s="1" t="s">
        <v>1269</v>
      </c>
      <c r="AC72" s="1">
        <v>40</v>
      </c>
      <c r="AD72" s="1">
        <v>810025</v>
      </c>
      <c r="AE72" s="1">
        <v>735000</v>
      </c>
      <c r="AF72" s="1">
        <v>32401000</v>
      </c>
      <c r="AG72" s="1">
        <v>303552</v>
      </c>
      <c r="AH72" s="1" t="s">
        <v>1329</v>
      </c>
      <c r="AI72" s="1">
        <v>0.375</v>
      </c>
      <c r="AJ72" s="1" t="s">
        <v>1476</v>
      </c>
      <c r="AK72" s="1">
        <v>10</v>
      </c>
      <c r="AL72" s="1">
        <v>70000</v>
      </c>
      <c r="AM72" s="1">
        <v>770000</v>
      </c>
      <c r="AN72" s="1" t="s">
        <v>1326</v>
      </c>
    </row>
    <row r="73" spans="1:40" x14ac:dyDescent="0.25">
      <c r="A73" s="1">
        <v>4603</v>
      </c>
      <c r="B73" s="1">
        <v>4603</v>
      </c>
      <c r="C73" s="1" t="s">
        <v>285</v>
      </c>
      <c r="D73" s="1" t="s">
        <v>286</v>
      </c>
      <c r="E73" s="1" t="s">
        <v>1315</v>
      </c>
      <c r="F73" s="1" t="s">
        <v>47</v>
      </c>
      <c r="G73" s="1">
        <v>446</v>
      </c>
      <c r="H73" s="1" t="s">
        <v>1404</v>
      </c>
      <c r="I73" s="1" t="s">
        <v>1283</v>
      </c>
      <c r="J73" s="1" t="s">
        <v>1290</v>
      </c>
      <c r="K73" s="1" t="s">
        <v>31</v>
      </c>
      <c r="L73" s="1" t="s">
        <v>1317</v>
      </c>
      <c r="M73" s="1" t="s">
        <v>1405</v>
      </c>
      <c r="N73" s="1" t="s">
        <v>1355</v>
      </c>
      <c r="O73" s="1">
        <v>40</v>
      </c>
      <c r="P73" s="1" t="s">
        <v>1330</v>
      </c>
      <c r="Q73" s="1">
        <v>7.3</v>
      </c>
      <c r="R73" s="1" t="s">
        <v>1321</v>
      </c>
      <c r="S73" s="1">
        <v>0.3</v>
      </c>
      <c r="T73" s="1" t="s">
        <v>1322</v>
      </c>
      <c r="U73" s="1">
        <v>41</v>
      </c>
      <c r="V73" s="1">
        <v>1075000</v>
      </c>
      <c r="W73" s="1" t="b">
        <v>0</v>
      </c>
      <c r="X73" s="1" t="s">
        <v>48</v>
      </c>
      <c r="Y73" s="1" t="s">
        <v>1323</v>
      </c>
      <c r="Z73" s="1">
        <v>4625</v>
      </c>
      <c r="AA73" s="1"/>
      <c r="AB73" s="1" t="s">
        <v>1269</v>
      </c>
      <c r="AC73" s="1">
        <v>40</v>
      </c>
      <c r="AD73" s="1">
        <v>810025</v>
      </c>
      <c r="AE73" s="1">
        <v>735000</v>
      </c>
      <c r="AF73" s="1">
        <v>32401000</v>
      </c>
      <c r="AG73" s="1">
        <v>303552</v>
      </c>
      <c r="AH73" s="1" t="s">
        <v>1471</v>
      </c>
      <c r="AI73" s="1">
        <v>0.375</v>
      </c>
      <c r="AJ73" s="1" t="s">
        <v>1476</v>
      </c>
      <c r="AK73" s="1">
        <v>0</v>
      </c>
      <c r="AL73" s="1">
        <v>0</v>
      </c>
      <c r="AM73" s="1">
        <v>1075000</v>
      </c>
      <c r="AN73" s="1" t="s">
        <v>1326</v>
      </c>
    </row>
    <row r="74" spans="1:40" x14ac:dyDescent="0.25">
      <c r="A74" s="1">
        <v>8847</v>
      </c>
      <c r="B74" s="1">
        <v>8828</v>
      </c>
      <c r="C74" s="1" t="s">
        <v>287</v>
      </c>
      <c r="D74" s="1" t="s">
        <v>288</v>
      </c>
      <c r="E74" s="1" t="s">
        <v>1315</v>
      </c>
      <c r="F74" s="1" t="s">
        <v>34</v>
      </c>
      <c r="G74" s="1">
        <v>446</v>
      </c>
      <c r="H74" s="1" t="s">
        <v>1404</v>
      </c>
      <c r="I74" s="1" t="s">
        <v>1283</v>
      </c>
      <c r="J74" s="1" t="s">
        <v>1290</v>
      </c>
      <c r="K74" s="1" t="s">
        <v>31</v>
      </c>
      <c r="L74" s="1" t="s">
        <v>1317</v>
      </c>
      <c r="M74" s="1" t="s">
        <v>1405</v>
      </c>
      <c r="N74" s="1" t="s">
        <v>1355</v>
      </c>
      <c r="O74" s="1">
        <v>22.7</v>
      </c>
      <c r="P74" s="1" t="s">
        <v>1467</v>
      </c>
      <c r="Q74" s="1">
        <v>0.8</v>
      </c>
      <c r="R74" s="1" t="s">
        <v>1332</v>
      </c>
      <c r="S74" s="1">
        <v>0.3</v>
      </c>
      <c r="T74" s="1" t="s">
        <v>1322</v>
      </c>
      <c r="U74" s="1">
        <v>41</v>
      </c>
      <c r="V74" s="1">
        <v>570000</v>
      </c>
      <c r="W74" s="1" t="b">
        <v>0</v>
      </c>
      <c r="X74" s="1" t="s">
        <v>48</v>
      </c>
      <c r="Y74" s="1" t="s">
        <v>1328</v>
      </c>
      <c r="Z74" s="1">
        <v>4625</v>
      </c>
      <c r="AA74" s="1"/>
      <c r="AB74" s="1" t="s">
        <v>1269</v>
      </c>
      <c r="AC74" s="1">
        <v>40</v>
      </c>
      <c r="AD74" s="1">
        <v>810025</v>
      </c>
      <c r="AE74" s="1">
        <v>735000</v>
      </c>
      <c r="AF74" s="1">
        <v>32401000</v>
      </c>
      <c r="AG74" s="1">
        <v>303552</v>
      </c>
      <c r="AH74" s="1" t="s">
        <v>1469</v>
      </c>
      <c r="AI74" s="1">
        <v>0.375</v>
      </c>
      <c r="AJ74" s="1" t="s">
        <v>1476</v>
      </c>
      <c r="AK74" s="1">
        <v>15</v>
      </c>
      <c r="AL74" s="1">
        <v>85500</v>
      </c>
      <c r="AM74" s="1">
        <v>655500</v>
      </c>
      <c r="AN74" s="1" t="s">
        <v>1326</v>
      </c>
    </row>
    <row r="75" spans="1:40" x14ac:dyDescent="0.25">
      <c r="A75" s="1">
        <v>4275</v>
      </c>
      <c r="B75" s="1">
        <v>4275</v>
      </c>
      <c r="C75" s="1" t="s">
        <v>297</v>
      </c>
      <c r="D75" s="1" t="s">
        <v>298</v>
      </c>
      <c r="E75" s="1" t="s">
        <v>1315</v>
      </c>
      <c r="F75" s="1" t="s">
        <v>34</v>
      </c>
      <c r="G75" s="1">
        <v>446</v>
      </c>
      <c r="H75" s="1" t="s">
        <v>1404</v>
      </c>
      <c r="I75" s="1" t="s">
        <v>1283</v>
      </c>
      <c r="J75" s="1" t="s">
        <v>1290</v>
      </c>
      <c r="K75" s="1" t="s">
        <v>31</v>
      </c>
      <c r="L75" s="1" t="s">
        <v>1317</v>
      </c>
      <c r="M75" s="1" t="s">
        <v>1405</v>
      </c>
      <c r="N75" s="1" t="s">
        <v>1355</v>
      </c>
      <c r="O75" s="1">
        <v>48.6</v>
      </c>
      <c r="P75" s="1" t="s">
        <v>1320</v>
      </c>
      <c r="Q75" s="1">
        <v>19.8</v>
      </c>
      <c r="R75" s="1" t="s">
        <v>1473</v>
      </c>
      <c r="S75" s="1">
        <v>0.3</v>
      </c>
      <c r="T75" s="1" t="s">
        <v>1322</v>
      </c>
      <c r="U75" s="1">
        <v>41</v>
      </c>
      <c r="V75" s="1">
        <v>1370000</v>
      </c>
      <c r="W75" s="1" t="b">
        <v>0</v>
      </c>
      <c r="X75" s="1" t="s">
        <v>48</v>
      </c>
      <c r="Y75" s="1" t="s">
        <v>1323</v>
      </c>
      <c r="Z75" s="1">
        <v>4625</v>
      </c>
      <c r="AA75" s="1"/>
      <c r="AB75" s="1" t="s">
        <v>1269</v>
      </c>
      <c r="AC75" s="1">
        <v>40</v>
      </c>
      <c r="AD75" s="1">
        <v>810025</v>
      </c>
      <c r="AE75" s="1">
        <v>735000</v>
      </c>
      <c r="AF75" s="1">
        <v>32401000</v>
      </c>
      <c r="AG75" s="1">
        <v>303552</v>
      </c>
      <c r="AH75" s="1" t="s">
        <v>1471</v>
      </c>
      <c r="AI75" s="1">
        <v>0.375</v>
      </c>
      <c r="AJ75" s="1" t="s">
        <v>1476</v>
      </c>
      <c r="AK75" s="1">
        <v>0</v>
      </c>
      <c r="AL75" s="1">
        <v>0</v>
      </c>
      <c r="AM75" s="1">
        <v>1370000</v>
      </c>
      <c r="AN75" s="1" t="s">
        <v>1326</v>
      </c>
    </row>
    <row r="76" spans="1:40" x14ac:dyDescent="0.25">
      <c r="A76" s="1">
        <v>9243</v>
      </c>
      <c r="B76" s="1">
        <v>9224</v>
      </c>
      <c r="C76" s="1" t="s">
        <v>302</v>
      </c>
      <c r="D76" s="1" t="s">
        <v>303</v>
      </c>
      <c r="E76" s="1" t="s">
        <v>1315</v>
      </c>
      <c r="F76" s="1" t="s">
        <v>34</v>
      </c>
      <c r="G76" s="1">
        <v>446</v>
      </c>
      <c r="H76" s="1" t="s">
        <v>1404</v>
      </c>
      <c r="I76" s="1" t="s">
        <v>1283</v>
      </c>
      <c r="J76" s="1" t="s">
        <v>1290</v>
      </c>
      <c r="K76" s="1" t="s">
        <v>31</v>
      </c>
      <c r="L76" s="1" t="s">
        <v>1317</v>
      </c>
      <c r="M76" s="1" t="s">
        <v>1405</v>
      </c>
      <c r="N76" s="1" t="s">
        <v>1355</v>
      </c>
      <c r="O76" s="1">
        <v>54.1</v>
      </c>
      <c r="P76" s="1" t="s">
        <v>1320</v>
      </c>
      <c r="Q76" s="1">
        <v>0.5</v>
      </c>
      <c r="R76" s="1" t="s">
        <v>1332</v>
      </c>
      <c r="S76" s="1">
        <v>0.3</v>
      </c>
      <c r="T76" s="1" t="s">
        <v>1322</v>
      </c>
      <c r="U76" s="1">
        <v>41</v>
      </c>
      <c r="V76" s="1">
        <v>550000</v>
      </c>
      <c r="W76" s="1" t="b">
        <v>0</v>
      </c>
      <c r="X76" s="1" t="s">
        <v>48</v>
      </c>
      <c r="Y76" s="1" t="s">
        <v>1328</v>
      </c>
      <c r="Z76" s="1">
        <v>4625</v>
      </c>
      <c r="AA76" s="1"/>
      <c r="AB76" s="1" t="s">
        <v>1269</v>
      </c>
      <c r="AC76" s="1">
        <v>40</v>
      </c>
      <c r="AD76" s="1">
        <v>810025</v>
      </c>
      <c r="AE76" s="1">
        <v>735000</v>
      </c>
      <c r="AF76" s="1">
        <v>32401000</v>
      </c>
      <c r="AG76" s="1">
        <v>303552</v>
      </c>
      <c r="AH76" s="1" t="s">
        <v>1469</v>
      </c>
      <c r="AI76" s="1">
        <v>0.375</v>
      </c>
      <c r="AJ76" s="1" t="s">
        <v>1476</v>
      </c>
      <c r="AK76" s="1">
        <v>15</v>
      </c>
      <c r="AL76" s="1">
        <v>82500</v>
      </c>
      <c r="AM76" s="1">
        <v>632500</v>
      </c>
      <c r="AN76" s="1" t="s">
        <v>1326</v>
      </c>
    </row>
    <row r="77" spans="1:40" x14ac:dyDescent="0.25">
      <c r="A77" s="1">
        <v>4556</v>
      </c>
      <c r="B77" s="1">
        <v>4556</v>
      </c>
      <c r="C77" s="1" t="s">
        <v>304</v>
      </c>
      <c r="D77" s="1" t="s">
        <v>305</v>
      </c>
      <c r="E77" s="1" t="s">
        <v>1315</v>
      </c>
      <c r="F77" s="1" t="s">
        <v>34</v>
      </c>
      <c r="G77" s="1">
        <v>446</v>
      </c>
      <c r="H77" s="1" t="s">
        <v>1404</v>
      </c>
      <c r="I77" s="1" t="s">
        <v>1283</v>
      </c>
      <c r="J77" s="1" t="s">
        <v>1290</v>
      </c>
      <c r="K77" s="1" t="s">
        <v>31</v>
      </c>
      <c r="L77" s="1" t="s">
        <v>1317</v>
      </c>
      <c r="M77" s="1" t="s">
        <v>1405</v>
      </c>
      <c r="N77" s="1" t="s">
        <v>1355</v>
      </c>
      <c r="O77" s="1">
        <v>27.8</v>
      </c>
      <c r="P77" s="1" t="s">
        <v>1333</v>
      </c>
      <c r="Q77" s="1">
        <v>6.8</v>
      </c>
      <c r="R77" s="1" t="s">
        <v>1321</v>
      </c>
      <c r="S77" s="1">
        <v>0.3</v>
      </c>
      <c r="T77" s="1" t="s">
        <v>1322</v>
      </c>
      <c r="U77" s="1">
        <v>41</v>
      </c>
      <c r="V77" s="1">
        <v>825000</v>
      </c>
      <c r="W77" s="1" t="b">
        <v>0</v>
      </c>
      <c r="X77" s="1" t="s">
        <v>48</v>
      </c>
      <c r="Y77" s="1" t="s">
        <v>1323</v>
      </c>
      <c r="Z77" s="1">
        <v>4625</v>
      </c>
      <c r="AA77" s="1"/>
      <c r="AB77" s="1" t="s">
        <v>1269</v>
      </c>
      <c r="AC77" s="1">
        <v>40</v>
      </c>
      <c r="AD77" s="1">
        <v>810025</v>
      </c>
      <c r="AE77" s="1">
        <v>735000</v>
      </c>
      <c r="AF77" s="1">
        <v>32401000</v>
      </c>
      <c r="AG77" s="1">
        <v>303552</v>
      </c>
      <c r="AH77" s="1" t="s">
        <v>1466</v>
      </c>
      <c r="AI77" s="1">
        <v>0.375</v>
      </c>
      <c r="AJ77" s="1" t="s">
        <v>1476</v>
      </c>
      <c r="AK77" s="1">
        <v>3</v>
      </c>
      <c r="AL77" s="1">
        <v>24750</v>
      </c>
      <c r="AM77" s="1">
        <v>849750</v>
      </c>
      <c r="AN77" s="1" t="s">
        <v>1326</v>
      </c>
    </row>
    <row r="78" spans="1:40" x14ac:dyDescent="0.25">
      <c r="A78" s="1">
        <v>4569</v>
      </c>
      <c r="B78" s="1">
        <v>4569</v>
      </c>
      <c r="C78" s="1" t="s">
        <v>306</v>
      </c>
      <c r="D78" s="1" t="s">
        <v>307</v>
      </c>
      <c r="E78" s="1" t="s">
        <v>1315</v>
      </c>
      <c r="F78" s="1" t="s">
        <v>34</v>
      </c>
      <c r="G78" s="1">
        <v>446</v>
      </c>
      <c r="H78" s="1" t="s">
        <v>1404</v>
      </c>
      <c r="I78" s="1" t="s">
        <v>1283</v>
      </c>
      <c r="J78" s="1" t="s">
        <v>1290</v>
      </c>
      <c r="K78" s="1" t="s">
        <v>31</v>
      </c>
      <c r="L78" s="1" t="s">
        <v>1317</v>
      </c>
      <c r="M78" s="1" t="s">
        <v>1405</v>
      </c>
      <c r="N78" s="1" t="s">
        <v>1355</v>
      </c>
      <c r="O78" s="1">
        <v>27.2</v>
      </c>
      <c r="P78" s="1" t="s">
        <v>1333</v>
      </c>
      <c r="Q78" s="1">
        <v>4.4000000000000004</v>
      </c>
      <c r="R78" s="1" t="s">
        <v>1470</v>
      </c>
      <c r="S78" s="1">
        <v>0.3</v>
      </c>
      <c r="T78" s="1" t="s">
        <v>1322</v>
      </c>
      <c r="U78" s="1">
        <v>41</v>
      </c>
      <c r="V78" s="1">
        <v>775000</v>
      </c>
      <c r="W78" s="1" t="b">
        <v>0</v>
      </c>
      <c r="X78" s="1" t="s">
        <v>48</v>
      </c>
      <c r="Y78" s="1" t="s">
        <v>1331</v>
      </c>
      <c r="Z78" s="1">
        <v>4625</v>
      </c>
      <c r="AA78" s="1"/>
      <c r="AB78" s="1" t="s">
        <v>1269</v>
      </c>
      <c r="AC78" s="1">
        <v>40</v>
      </c>
      <c r="AD78" s="1">
        <v>810025</v>
      </c>
      <c r="AE78" s="1">
        <v>735000</v>
      </c>
      <c r="AF78" s="1">
        <v>32401000</v>
      </c>
      <c r="AG78" s="1">
        <v>303552</v>
      </c>
      <c r="AH78" s="1" t="s">
        <v>1466</v>
      </c>
      <c r="AI78" s="1">
        <v>0.375</v>
      </c>
      <c r="AJ78" s="1" t="s">
        <v>1476</v>
      </c>
      <c r="AK78" s="1">
        <v>3</v>
      </c>
      <c r="AL78" s="1">
        <v>23250</v>
      </c>
      <c r="AM78" s="1">
        <v>798250</v>
      </c>
      <c r="AN78" s="1" t="s">
        <v>1326</v>
      </c>
    </row>
    <row r="79" spans="1:40" x14ac:dyDescent="0.25">
      <c r="A79" s="1">
        <v>4286</v>
      </c>
      <c r="B79" s="1">
        <v>4286</v>
      </c>
      <c r="C79" s="1" t="s">
        <v>313</v>
      </c>
      <c r="D79" s="1" t="s">
        <v>314</v>
      </c>
      <c r="E79" s="1" t="s">
        <v>1315</v>
      </c>
      <c r="F79" s="1" t="s">
        <v>34</v>
      </c>
      <c r="G79" s="1">
        <v>446</v>
      </c>
      <c r="H79" s="1" t="s">
        <v>1404</v>
      </c>
      <c r="I79" s="1" t="s">
        <v>1283</v>
      </c>
      <c r="J79" s="1" t="s">
        <v>1290</v>
      </c>
      <c r="K79" s="1" t="s">
        <v>31</v>
      </c>
      <c r="L79" s="1" t="s">
        <v>1317</v>
      </c>
      <c r="M79" s="1" t="s">
        <v>1405</v>
      </c>
      <c r="N79" s="1" t="s">
        <v>1355</v>
      </c>
      <c r="O79" s="1">
        <v>46</v>
      </c>
      <c r="P79" s="1" t="s">
        <v>1320</v>
      </c>
      <c r="Q79" s="1">
        <v>13.1</v>
      </c>
      <c r="R79" s="1" t="s">
        <v>1473</v>
      </c>
      <c r="S79" s="1">
        <v>0.3</v>
      </c>
      <c r="T79" s="1" t="s">
        <v>1322</v>
      </c>
      <c r="U79" s="1">
        <v>41</v>
      </c>
      <c r="V79" s="1">
        <v>840000</v>
      </c>
      <c r="W79" s="1" t="b">
        <v>0</v>
      </c>
      <c r="X79" s="1" t="s">
        <v>48</v>
      </c>
      <c r="Y79" s="1" t="s">
        <v>1323</v>
      </c>
      <c r="Z79" s="1">
        <v>4625</v>
      </c>
      <c r="AA79" s="1"/>
      <c r="AB79" s="1" t="s">
        <v>1269</v>
      </c>
      <c r="AC79" s="1">
        <v>40</v>
      </c>
      <c r="AD79" s="1">
        <v>810025</v>
      </c>
      <c r="AE79" s="1">
        <v>735000</v>
      </c>
      <c r="AF79" s="1">
        <v>32401000</v>
      </c>
      <c r="AG79" s="1">
        <v>303552</v>
      </c>
      <c r="AH79" s="1" t="s">
        <v>1466</v>
      </c>
      <c r="AI79" s="1">
        <v>0.375</v>
      </c>
      <c r="AJ79" s="1" t="s">
        <v>1476</v>
      </c>
      <c r="AK79" s="1">
        <v>3</v>
      </c>
      <c r="AL79" s="1">
        <v>25200</v>
      </c>
      <c r="AM79" s="1">
        <v>865200</v>
      </c>
      <c r="AN79" s="1" t="s">
        <v>1326</v>
      </c>
    </row>
    <row r="80" spans="1:40" x14ac:dyDescent="0.25">
      <c r="A80" s="1">
        <v>4667</v>
      </c>
      <c r="B80" s="1">
        <v>4667</v>
      </c>
      <c r="C80" s="1" t="s">
        <v>315</v>
      </c>
      <c r="D80" s="1" t="s">
        <v>316</v>
      </c>
      <c r="E80" s="1" t="s">
        <v>1315</v>
      </c>
      <c r="F80" s="1" t="s">
        <v>34</v>
      </c>
      <c r="G80" s="1">
        <v>446</v>
      </c>
      <c r="H80" s="1" t="s">
        <v>1404</v>
      </c>
      <c r="I80" s="1" t="s">
        <v>1283</v>
      </c>
      <c r="J80" s="1" t="s">
        <v>1290</v>
      </c>
      <c r="K80" s="1" t="s">
        <v>31</v>
      </c>
      <c r="L80" s="1" t="s">
        <v>1317</v>
      </c>
      <c r="M80" s="1" t="s">
        <v>1405</v>
      </c>
      <c r="N80" s="1" t="s">
        <v>1355</v>
      </c>
      <c r="O80" s="1">
        <v>36.5</v>
      </c>
      <c r="P80" s="1" t="s">
        <v>1330</v>
      </c>
      <c r="Q80" s="1">
        <v>5.6</v>
      </c>
      <c r="R80" s="1" t="s">
        <v>1321</v>
      </c>
      <c r="S80" s="1">
        <v>0.3</v>
      </c>
      <c r="T80" s="1" t="s">
        <v>1322</v>
      </c>
      <c r="U80" s="1">
        <v>41</v>
      </c>
      <c r="V80" s="1">
        <v>780000</v>
      </c>
      <c r="W80" s="1" t="b">
        <v>0</v>
      </c>
      <c r="X80" s="1" t="s">
        <v>48</v>
      </c>
      <c r="Y80" s="1" t="s">
        <v>1323</v>
      </c>
      <c r="Z80" s="1">
        <v>4625</v>
      </c>
      <c r="AA80" s="1"/>
      <c r="AB80" s="1" t="s">
        <v>1269</v>
      </c>
      <c r="AC80" s="1">
        <v>40</v>
      </c>
      <c r="AD80" s="1">
        <v>810025</v>
      </c>
      <c r="AE80" s="1">
        <v>735000</v>
      </c>
      <c r="AF80" s="1">
        <v>32401000</v>
      </c>
      <c r="AG80" s="1">
        <v>303552</v>
      </c>
      <c r="AH80" s="1" t="s">
        <v>1466</v>
      </c>
      <c r="AI80" s="1">
        <v>0.375</v>
      </c>
      <c r="AJ80" s="1" t="s">
        <v>1476</v>
      </c>
      <c r="AK80" s="1">
        <v>3</v>
      </c>
      <c r="AL80" s="1">
        <v>23400</v>
      </c>
      <c r="AM80" s="1">
        <v>803400</v>
      </c>
      <c r="AN80" s="1" t="s">
        <v>1326</v>
      </c>
    </row>
    <row r="81" spans="1:40" x14ac:dyDescent="0.25">
      <c r="A81" s="1">
        <v>10692</v>
      </c>
      <c r="B81" s="1">
        <v>10640</v>
      </c>
      <c r="C81" s="1" t="s">
        <v>317</v>
      </c>
      <c r="D81" s="1" t="s">
        <v>318</v>
      </c>
      <c r="E81" s="1" t="s">
        <v>1315</v>
      </c>
      <c r="F81" s="1" t="s">
        <v>34</v>
      </c>
      <c r="G81" s="1">
        <v>446</v>
      </c>
      <c r="H81" s="1" t="s">
        <v>1404</v>
      </c>
      <c r="I81" s="1" t="s">
        <v>1283</v>
      </c>
      <c r="J81" s="1" t="s">
        <v>1290</v>
      </c>
      <c r="K81" s="1" t="s">
        <v>31</v>
      </c>
      <c r="L81" s="1" t="s">
        <v>1317</v>
      </c>
      <c r="M81" s="1" t="s">
        <v>1405</v>
      </c>
      <c r="N81" s="1" t="s">
        <v>1355</v>
      </c>
      <c r="O81" s="1">
        <v>45.1</v>
      </c>
      <c r="P81" s="1" t="s">
        <v>1320</v>
      </c>
      <c r="Q81" s="1">
        <v>0.1</v>
      </c>
      <c r="R81" s="1" t="s">
        <v>1332</v>
      </c>
      <c r="S81" s="1">
        <v>0</v>
      </c>
      <c r="T81" s="1" t="s">
        <v>1468</v>
      </c>
      <c r="U81" s="1">
        <v>41</v>
      </c>
      <c r="V81" s="1">
        <v>550000</v>
      </c>
      <c r="W81" s="1" t="b">
        <v>0</v>
      </c>
      <c r="X81" s="1" t="s">
        <v>48</v>
      </c>
      <c r="Y81" s="1" t="s">
        <v>1328</v>
      </c>
      <c r="Z81" s="1">
        <v>4625</v>
      </c>
      <c r="AA81" s="1"/>
      <c r="AB81" s="1" t="s">
        <v>1269</v>
      </c>
      <c r="AC81" s="1">
        <v>40</v>
      </c>
      <c r="AD81" s="1">
        <v>810025</v>
      </c>
      <c r="AE81" s="1">
        <v>735000</v>
      </c>
      <c r="AF81" s="1">
        <v>32401000</v>
      </c>
      <c r="AG81" s="1">
        <v>303552</v>
      </c>
      <c r="AH81" s="1" t="s">
        <v>1469</v>
      </c>
      <c r="AI81" s="1">
        <v>0.375</v>
      </c>
      <c r="AJ81" s="1" t="s">
        <v>1476</v>
      </c>
      <c r="AK81" s="1">
        <v>15</v>
      </c>
      <c r="AL81" s="1">
        <v>82500</v>
      </c>
      <c r="AM81" s="1">
        <v>632500</v>
      </c>
      <c r="AN81" s="1" t="s">
        <v>1326</v>
      </c>
    </row>
    <row r="82" spans="1:40" x14ac:dyDescent="0.25">
      <c r="A82" s="1">
        <v>9274</v>
      </c>
      <c r="B82" s="1">
        <v>9255</v>
      </c>
      <c r="C82" s="1" t="s">
        <v>319</v>
      </c>
      <c r="D82" s="1" t="s">
        <v>320</v>
      </c>
      <c r="E82" s="1" t="s">
        <v>1474</v>
      </c>
      <c r="F82" s="1" t="s">
        <v>47</v>
      </c>
      <c r="G82" s="1">
        <v>446</v>
      </c>
      <c r="H82" s="1" t="s">
        <v>1404</v>
      </c>
      <c r="I82" s="1" t="s">
        <v>1283</v>
      </c>
      <c r="J82" s="1" t="s">
        <v>1290</v>
      </c>
      <c r="K82" s="1" t="s">
        <v>31</v>
      </c>
      <c r="L82" s="1" t="s">
        <v>1317</v>
      </c>
      <c r="M82" s="1" t="s">
        <v>1405</v>
      </c>
      <c r="N82" s="1" t="s">
        <v>1355</v>
      </c>
      <c r="O82" s="1">
        <v>46.6</v>
      </c>
      <c r="P82" s="1" t="s">
        <v>1320</v>
      </c>
      <c r="Q82" s="1">
        <v>0.5</v>
      </c>
      <c r="R82" s="1" t="s">
        <v>1332</v>
      </c>
      <c r="S82" s="1">
        <v>0.3</v>
      </c>
      <c r="T82" s="1" t="s">
        <v>1322</v>
      </c>
      <c r="U82" s="1">
        <v>41</v>
      </c>
      <c r="V82" s="1">
        <v>1386000</v>
      </c>
      <c r="W82" s="1" t="b">
        <v>0</v>
      </c>
      <c r="X82" s="1" t="s">
        <v>48</v>
      </c>
      <c r="Y82" s="1" t="s">
        <v>1328</v>
      </c>
      <c r="Z82" s="1">
        <v>4625</v>
      </c>
      <c r="AA82" s="1"/>
      <c r="AB82" s="1" t="s">
        <v>1269</v>
      </c>
      <c r="AC82" s="1">
        <v>40</v>
      </c>
      <c r="AD82" s="1">
        <v>810025</v>
      </c>
      <c r="AE82" s="1">
        <v>735000</v>
      </c>
      <c r="AF82" s="1">
        <v>32401000</v>
      </c>
      <c r="AG82" s="1">
        <v>303552</v>
      </c>
      <c r="AH82" s="1" t="s">
        <v>1471</v>
      </c>
      <c r="AI82" s="1">
        <v>0.375</v>
      </c>
      <c r="AJ82" s="1" t="s">
        <v>1476</v>
      </c>
      <c r="AK82" s="1">
        <v>0</v>
      </c>
      <c r="AL82" s="1">
        <v>0</v>
      </c>
      <c r="AM82" s="1">
        <v>1386000</v>
      </c>
      <c r="AN82" s="1" t="s">
        <v>1326</v>
      </c>
    </row>
    <row r="83" spans="1:40" x14ac:dyDescent="0.25">
      <c r="A83" s="1">
        <v>4222</v>
      </c>
      <c r="B83" s="1">
        <v>4222</v>
      </c>
      <c r="C83" s="1" t="s">
        <v>241</v>
      </c>
      <c r="D83" s="1" t="s">
        <v>242</v>
      </c>
      <c r="E83" s="1" t="s">
        <v>1315</v>
      </c>
      <c r="F83" s="1" t="s">
        <v>34</v>
      </c>
      <c r="G83" s="1">
        <v>446</v>
      </c>
      <c r="H83" s="1" t="s">
        <v>1404</v>
      </c>
      <c r="I83" s="1" t="s">
        <v>1283</v>
      </c>
      <c r="J83" s="1" t="s">
        <v>1290</v>
      </c>
      <c r="K83" s="1" t="s">
        <v>31</v>
      </c>
      <c r="L83" s="1" t="s">
        <v>1317</v>
      </c>
      <c r="M83" s="1" t="s">
        <v>1405</v>
      </c>
      <c r="N83" s="1" t="s">
        <v>1355</v>
      </c>
      <c r="O83" s="1">
        <v>53.8</v>
      </c>
      <c r="P83" s="1" t="s">
        <v>1320</v>
      </c>
      <c r="Q83" s="1">
        <v>7.6</v>
      </c>
      <c r="R83" s="1" t="s">
        <v>1321</v>
      </c>
      <c r="S83" s="1">
        <v>0.3</v>
      </c>
      <c r="T83" s="1" t="s">
        <v>1322</v>
      </c>
      <c r="U83" s="1">
        <v>41</v>
      </c>
      <c r="V83" s="1">
        <v>775000</v>
      </c>
      <c r="W83" s="1" t="b">
        <v>0</v>
      </c>
      <c r="X83" s="1" t="s">
        <v>48</v>
      </c>
      <c r="Y83" s="1" t="s">
        <v>1323</v>
      </c>
      <c r="Z83" s="1">
        <v>4625</v>
      </c>
      <c r="AA83" s="1"/>
      <c r="AB83" s="1" t="s">
        <v>1269</v>
      </c>
      <c r="AC83" s="1">
        <v>40</v>
      </c>
      <c r="AD83" s="1">
        <v>810025</v>
      </c>
      <c r="AE83" s="1">
        <v>735000</v>
      </c>
      <c r="AF83" s="1">
        <v>32401000</v>
      </c>
      <c r="AG83" s="1">
        <v>303552</v>
      </c>
      <c r="AH83" s="1" t="s">
        <v>1466</v>
      </c>
      <c r="AI83" s="1">
        <v>0.375</v>
      </c>
      <c r="AJ83" s="1" t="s">
        <v>1476</v>
      </c>
      <c r="AK83" s="1">
        <v>3</v>
      </c>
      <c r="AL83" s="1">
        <v>23250</v>
      </c>
      <c r="AM83" s="1">
        <v>798250</v>
      </c>
      <c r="AN83" s="1" t="s">
        <v>1326</v>
      </c>
    </row>
    <row r="84" spans="1:40" x14ac:dyDescent="0.25">
      <c r="A84" s="1">
        <v>7889</v>
      </c>
      <c r="B84" s="1">
        <v>7870</v>
      </c>
      <c r="C84" s="1" t="s">
        <v>23</v>
      </c>
      <c r="D84" s="1" t="s">
        <v>91</v>
      </c>
      <c r="E84" s="1" t="s">
        <v>1315</v>
      </c>
      <c r="F84" s="1" t="s">
        <v>34</v>
      </c>
      <c r="G84" s="1">
        <v>446</v>
      </c>
      <c r="H84" s="1" t="s">
        <v>1404</v>
      </c>
      <c r="I84" s="1" t="s">
        <v>1283</v>
      </c>
      <c r="J84" s="1" t="s">
        <v>1290</v>
      </c>
      <c r="K84" s="1" t="s">
        <v>31</v>
      </c>
      <c r="L84" s="1" t="s">
        <v>1317</v>
      </c>
      <c r="M84" s="1" t="s">
        <v>1405</v>
      </c>
      <c r="N84" s="1" t="s">
        <v>1355</v>
      </c>
      <c r="O84" s="1">
        <v>49.1</v>
      </c>
      <c r="P84" s="1" t="s">
        <v>1320</v>
      </c>
      <c r="Q84" s="1">
        <v>1.1000000000000001</v>
      </c>
      <c r="R84" s="1" t="s">
        <v>1327</v>
      </c>
      <c r="S84" s="1">
        <v>0.3</v>
      </c>
      <c r="T84" s="1" t="s">
        <v>1322</v>
      </c>
      <c r="U84" s="1">
        <v>41</v>
      </c>
      <c r="V84" s="1">
        <v>580000</v>
      </c>
      <c r="W84" s="1" t="b">
        <v>0</v>
      </c>
      <c r="X84" s="1" t="s">
        <v>48</v>
      </c>
      <c r="Y84" s="1" t="s">
        <v>1328</v>
      </c>
      <c r="Z84" s="1">
        <v>4625</v>
      </c>
      <c r="AA84" s="1"/>
      <c r="AB84" s="1" t="s">
        <v>1269</v>
      </c>
      <c r="AC84" s="1">
        <v>40</v>
      </c>
      <c r="AD84" s="1">
        <v>810025</v>
      </c>
      <c r="AE84" s="1">
        <v>735000</v>
      </c>
      <c r="AF84" s="1">
        <v>32401000</v>
      </c>
      <c r="AG84" s="1">
        <v>303552</v>
      </c>
      <c r="AH84" s="1" t="s">
        <v>1469</v>
      </c>
      <c r="AI84" s="1">
        <v>0.375</v>
      </c>
      <c r="AJ84" s="1" t="s">
        <v>1476</v>
      </c>
      <c r="AK84" s="1">
        <v>15</v>
      </c>
      <c r="AL84" s="1">
        <v>87000</v>
      </c>
      <c r="AM84" s="1">
        <v>667000</v>
      </c>
      <c r="AN84" s="1" t="s">
        <v>1326</v>
      </c>
    </row>
    <row r="85" spans="1:40" x14ac:dyDescent="0.25">
      <c r="A85" s="1">
        <v>8680</v>
      </c>
      <c r="B85" s="1">
        <v>8661</v>
      </c>
      <c r="C85" s="1" t="s">
        <v>329</v>
      </c>
      <c r="D85" s="1" t="s">
        <v>330</v>
      </c>
      <c r="E85" s="1" t="s">
        <v>1315</v>
      </c>
      <c r="F85" s="1" t="s">
        <v>34</v>
      </c>
      <c r="G85" s="1">
        <v>446</v>
      </c>
      <c r="H85" s="1" t="s">
        <v>1404</v>
      </c>
      <c r="I85" s="1" t="s">
        <v>1283</v>
      </c>
      <c r="J85" s="1" t="s">
        <v>1290</v>
      </c>
      <c r="K85" s="1" t="s">
        <v>31</v>
      </c>
      <c r="L85" s="1" t="s">
        <v>1317</v>
      </c>
      <c r="M85" s="1" t="s">
        <v>1405</v>
      </c>
      <c r="N85" s="1" t="s">
        <v>1355</v>
      </c>
      <c r="O85" s="1">
        <v>41.9</v>
      </c>
      <c r="P85" s="1" t="s">
        <v>1330</v>
      </c>
      <c r="Q85" s="1">
        <v>0.8</v>
      </c>
      <c r="R85" s="1" t="s">
        <v>1332</v>
      </c>
      <c r="S85" s="1">
        <v>0.3</v>
      </c>
      <c r="T85" s="1" t="s">
        <v>1322</v>
      </c>
      <c r="U85" s="1">
        <v>41</v>
      </c>
      <c r="V85" s="1">
        <v>570000</v>
      </c>
      <c r="W85" s="1" t="b">
        <v>0</v>
      </c>
      <c r="X85" s="1" t="s">
        <v>48</v>
      </c>
      <c r="Y85" s="1" t="s">
        <v>1328</v>
      </c>
      <c r="Z85" s="1">
        <v>4625</v>
      </c>
      <c r="AA85" s="1"/>
      <c r="AB85" s="1" t="s">
        <v>1269</v>
      </c>
      <c r="AC85" s="1">
        <v>40</v>
      </c>
      <c r="AD85" s="1">
        <v>810025</v>
      </c>
      <c r="AE85" s="1">
        <v>735000</v>
      </c>
      <c r="AF85" s="1">
        <v>32401000</v>
      </c>
      <c r="AG85" s="1">
        <v>303552</v>
      </c>
      <c r="AH85" s="1" t="s">
        <v>1469</v>
      </c>
      <c r="AI85" s="1">
        <v>0.375</v>
      </c>
      <c r="AJ85" s="1" t="s">
        <v>1476</v>
      </c>
      <c r="AK85" s="1">
        <v>15</v>
      </c>
      <c r="AL85" s="1">
        <v>85500</v>
      </c>
      <c r="AM85" s="1">
        <v>655500</v>
      </c>
      <c r="AN85" s="1" t="s">
        <v>1326</v>
      </c>
    </row>
    <row r="86" spans="1:40" x14ac:dyDescent="0.25">
      <c r="A86" s="1">
        <v>4777</v>
      </c>
      <c r="B86" s="1">
        <v>4749</v>
      </c>
      <c r="C86" s="1" t="s">
        <v>332</v>
      </c>
      <c r="D86" s="1" t="s">
        <v>333</v>
      </c>
      <c r="E86" s="1" t="s">
        <v>1315</v>
      </c>
      <c r="F86" s="1" t="s">
        <v>34</v>
      </c>
      <c r="G86" s="1">
        <v>446</v>
      </c>
      <c r="H86" s="1" t="s">
        <v>1404</v>
      </c>
      <c r="I86" s="1" t="s">
        <v>1283</v>
      </c>
      <c r="J86" s="1" t="s">
        <v>1290</v>
      </c>
      <c r="K86" s="1" t="s">
        <v>31</v>
      </c>
      <c r="L86" s="1" t="s">
        <v>1317</v>
      </c>
      <c r="M86" s="1" t="s">
        <v>1405</v>
      </c>
      <c r="N86" s="1" t="s">
        <v>1355</v>
      </c>
      <c r="O86" s="1">
        <v>53.3</v>
      </c>
      <c r="P86" s="1" t="s">
        <v>1320</v>
      </c>
      <c r="Q86" s="1">
        <v>3.7</v>
      </c>
      <c r="R86" s="1" t="s">
        <v>1470</v>
      </c>
      <c r="S86" s="1">
        <v>0.3</v>
      </c>
      <c r="T86" s="1" t="s">
        <v>1322</v>
      </c>
      <c r="U86" s="1">
        <v>41</v>
      </c>
      <c r="V86" s="1">
        <v>645000</v>
      </c>
      <c r="W86" s="1" t="b">
        <v>0</v>
      </c>
      <c r="X86" s="1" t="s">
        <v>48</v>
      </c>
      <c r="Y86" s="1" t="s">
        <v>1331</v>
      </c>
      <c r="Z86" s="1">
        <v>4625</v>
      </c>
      <c r="AA86" s="1"/>
      <c r="AB86" s="1" t="s">
        <v>1269</v>
      </c>
      <c r="AC86" s="1">
        <v>40</v>
      </c>
      <c r="AD86" s="1">
        <v>810025</v>
      </c>
      <c r="AE86" s="1">
        <v>735000</v>
      </c>
      <c r="AF86" s="1">
        <v>32401000</v>
      </c>
      <c r="AG86" s="1">
        <v>303552</v>
      </c>
      <c r="AH86" s="1" t="s">
        <v>1469</v>
      </c>
      <c r="AI86" s="1">
        <v>0.375</v>
      </c>
      <c r="AJ86" s="1" t="s">
        <v>1476</v>
      </c>
      <c r="AK86" s="1">
        <v>15</v>
      </c>
      <c r="AL86" s="1">
        <v>96750</v>
      </c>
      <c r="AM86" s="1">
        <v>741750</v>
      </c>
      <c r="AN86" s="1" t="s">
        <v>1326</v>
      </c>
    </row>
    <row r="87" spans="1:40" x14ac:dyDescent="0.25">
      <c r="A87" s="1">
        <v>4572</v>
      </c>
      <c r="B87" s="1">
        <v>4572</v>
      </c>
      <c r="C87" s="1" t="s">
        <v>338</v>
      </c>
      <c r="D87" s="1" t="s">
        <v>339</v>
      </c>
      <c r="E87" s="1" t="s">
        <v>1315</v>
      </c>
      <c r="F87" s="1" t="s">
        <v>34</v>
      </c>
      <c r="G87" s="1">
        <v>446</v>
      </c>
      <c r="H87" s="1" t="s">
        <v>1404</v>
      </c>
      <c r="I87" s="1" t="s">
        <v>1283</v>
      </c>
      <c r="J87" s="1" t="s">
        <v>1290</v>
      </c>
      <c r="K87" s="1" t="s">
        <v>31</v>
      </c>
      <c r="L87" s="1" t="s">
        <v>1317</v>
      </c>
      <c r="M87" s="1" t="s">
        <v>1405</v>
      </c>
      <c r="N87" s="1" t="s">
        <v>1355</v>
      </c>
      <c r="O87" s="1">
        <v>60.7</v>
      </c>
      <c r="P87" s="1" t="s">
        <v>1472</v>
      </c>
      <c r="Q87" s="1">
        <v>36.200000000000003</v>
      </c>
      <c r="R87" s="1" t="s">
        <v>1473</v>
      </c>
      <c r="S87" s="1">
        <v>0.3</v>
      </c>
      <c r="T87" s="1" t="s">
        <v>1322</v>
      </c>
      <c r="U87" s="1">
        <v>41</v>
      </c>
      <c r="V87" s="1">
        <v>1520000</v>
      </c>
      <c r="W87" s="1" t="b">
        <v>0</v>
      </c>
      <c r="X87" s="1" t="s">
        <v>48</v>
      </c>
      <c r="Y87" s="1" t="s">
        <v>1323</v>
      </c>
      <c r="Z87" s="1">
        <v>4625</v>
      </c>
      <c r="AA87" s="1"/>
      <c r="AB87" s="1" t="s">
        <v>1269</v>
      </c>
      <c r="AC87" s="1">
        <v>40</v>
      </c>
      <c r="AD87" s="1">
        <v>810025</v>
      </c>
      <c r="AE87" s="1">
        <v>735000</v>
      </c>
      <c r="AF87" s="1">
        <v>32401000</v>
      </c>
      <c r="AG87" s="1">
        <v>303552</v>
      </c>
      <c r="AH87" s="1" t="s">
        <v>1471</v>
      </c>
      <c r="AI87" s="1">
        <v>0.375</v>
      </c>
      <c r="AJ87" s="1" t="s">
        <v>1476</v>
      </c>
      <c r="AK87" s="1">
        <v>0</v>
      </c>
      <c r="AL87" s="1">
        <v>0</v>
      </c>
      <c r="AM87" s="1">
        <v>1520000</v>
      </c>
      <c r="AN87" s="1" t="s">
        <v>1326</v>
      </c>
    </row>
    <row r="88" spans="1:40" x14ac:dyDescent="0.25">
      <c r="A88" s="1">
        <v>6602</v>
      </c>
      <c r="B88" s="1">
        <v>6583</v>
      </c>
      <c r="C88" s="1" t="s">
        <v>340</v>
      </c>
      <c r="D88" s="1" t="s">
        <v>341</v>
      </c>
      <c r="E88" s="1" t="s">
        <v>1315</v>
      </c>
      <c r="F88" s="1" t="s">
        <v>34</v>
      </c>
      <c r="G88" s="1">
        <v>446</v>
      </c>
      <c r="H88" s="1" t="s">
        <v>1404</v>
      </c>
      <c r="I88" s="1" t="s">
        <v>1283</v>
      </c>
      <c r="J88" s="1" t="s">
        <v>1290</v>
      </c>
      <c r="K88" s="1" t="s">
        <v>31</v>
      </c>
      <c r="L88" s="1" t="s">
        <v>1317</v>
      </c>
      <c r="M88" s="1" t="s">
        <v>1405</v>
      </c>
      <c r="N88" s="1" t="s">
        <v>1355</v>
      </c>
      <c r="O88" s="1">
        <v>40.200000000000003</v>
      </c>
      <c r="P88" s="1" t="s">
        <v>1330</v>
      </c>
      <c r="Q88" s="1">
        <v>1.7</v>
      </c>
      <c r="R88" s="1" t="s">
        <v>1327</v>
      </c>
      <c r="S88" s="1">
        <v>0.3</v>
      </c>
      <c r="T88" s="1" t="s">
        <v>1322</v>
      </c>
      <c r="U88" s="1">
        <v>41</v>
      </c>
      <c r="V88" s="1">
        <v>580000</v>
      </c>
      <c r="W88" s="1" t="b">
        <v>0</v>
      </c>
      <c r="X88" s="1" t="s">
        <v>48</v>
      </c>
      <c r="Y88" s="1" t="s">
        <v>1328</v>
      </c>
      <c r="Z88" s="1">
        <v>4625</v>
      </c>
      <c r="AA88" s="1"/>
      <c r="AB88" s="1" t="s">
        <v>1269</v>
      </c>
      <c r="AC88" s="1">
        <v>40</v>
      </c>
      <c r="AD88" s="1">
        <v>810025</v>
      </c>
      <c r="AE88" s="1">
        <v>735000</v>
      </c>
      <c r="AF88" s="1">
        <v>32401000</v>
      </c>
      <c r="AG88" s="1">
        <v>303552</v>
      </c>
      <c r="AH88" s="1" t="s">
        <v>1469</v>
      </c>
      <c r="AI88" s="1">
        <v>0.375</v>
      </c>
      <c r="AJ88" s="1" t="s">
        <v>1476</v>
      </c>
      <c r="AK88" s="1">
        <v>15</v>
      </c>
      <c r="AL88" s="1">
        <v>87000</v>
      </c>
      <c r="AM88" s="1">
        <v>667000</v>
      </c>
      <c r="AN88" s="1" t="s">
        <v>1326</v>
      </c>
    </row>
    <row r="89" spans="1:40" x14ac:dyDescent="0.25">
      <c r="A89" s="1">
        <v>10233</v>
      </c>
      <c r="B89" s="1">
        <v>10214</v>
      </c>
      <c r="C89" s="1" t="s">
        <v>345</v>
      </c>
      <c r="D89" s="1" t="s">
        <v>346</v>
      </c>
      <c r="E89" s="1" t="s">
        <v>1315</v>
      </c>
      <c r="F89" s="1" t="s">
        <v>34</v>
      </c>
      <c r="G89" s="1">
        <v>446</v>
      </c>
      <c r="H89" s="1" t="s">
        <v>1404</v>
      </c>
      <c r="I89" s="1" t="s">
        <v>1283</v>
      </c>
      <c r="J89" s="1" t="s">
        <v>1290</v>
      </c>
      <c r="K89" s="1" t="s">
        <v>31</v>
      </c>
      <c r="L89" s="1" t="s">
        <v>1317</v>
      </c>
      <c r="M89" s="1" t="s">
        <v>1405</v>
      </c>
      <c r="N89" s="1" t="s">
        <v>1355</v>
      </c>
      <c r="O89" s="1">
        <v>33.700000000000003</v>
      </c>
      <c r="P89" s="1" t="s">
        <v>1333</v>
      </c>
      <c r="Q89" s="1">
        <v>0.2</v>
      </c>
      <c r="R89" s="1" t="s">
        <v>1332</v>
      </c>
      <c r="S89" s="1">
        <v>0.1</v>
      </c>
      <c r="T89" s="1" t="s">
        <v>1468</v>
      </c>
      <c r="U89" s="1">
        <v>41</v>
      </c>
      <c r="V89" s="1">
        <v>550000</v>
      </c>
      <c r="W89" s="1" t="b">
        <v>0</v>
      </c>
      <c r="X89" s="1" t="s">
        <v>48</v>
      </c>
      <c r="Y89" s="1" t="s">
        <v>1328</v>
      </c>
      <c r="Z89" s="1">
        <v>4625</v>
      </c>
      <c r="AA89" s="1"/>
      <c r="AB89" s="1" t="s">
        <v>1269</v>
      </c>
      <c r="AC89" s="1">
        <v>40</v>
      </c>
      <c r="AD89" s="1">
        <v>810025</v>
      </c>
      <c r="AE89" s="1">
        <v>735000</v>
      </c>
      <c r="AF89" s="1">
        <v>32401000</v>
      </c>
      <c r="AG89" s="1">
        <v>303552</v>
      </c>
      <c r="AH89" s="1" t="s">
        <v>1469</v>
      </c>
      <c r="AI89" s="1">
        <v>0.375</v>
      </c>
      <c r="AJ89" s="1" t="s">
        <v>1476</v>
      </c>
      <c r="AK89" s="1">
        <v>15</v>
      </c>
      <c r="AL89" s="1">
        <v>82500</v>
      </c>
      <c r="AM89" s="1">
        <v>632500</v>
      </c>
      <c r="AN89" s="1" t="s">
        <v>1326</v>
      </c>
    </row>
    <row r="90" spans="1:40" x14ac:dyDescent="0.25">
      <c r="A90" s="1">
        <v>11286</v>
      </c>
      <c r="B90" s="1">
        <v>11234</v>
      </c>
      <c r="C90" s="1" t="s">
        <v>2145</v>
      </c>
      <c r="D90" s="1" t="s">
        <v>2146</v>
      </c>
      <c r="E90" s="1" t="s">
        <v>1315</v>
      </c>
      <c r="F90" s="1" t="s">
        <v>34</v>
      </c>
      <c r="G90" s="1">
        <v>446</v>
      </c>
      <c r="H90" s="1" t="s">
        <v>1404</v>
      </c>
      <c r="I90" s="1" t="s">
        <v>1283</v>
      </c>
      <c r="J90" s="1" t="s">
        <v>1290</v>
      </c>
      <c r="K90" s="1" t="s">
        <v>31</v>
      </c>
      <c r="L90" s="1" t="s">
        <v>1317</v>
      </c>
      <c r="M90" s="1" t="s">
        <v>1405</v>
      </c>
      <c r="N90" s="1" t="s">
        <v>1355</v>
      </c>
      <c r="O90" s="1">
        <v>32.1</v>
      </c>
      <c r="P90" s="1" t="s">
        <v>1333</v>
      </c>
      <c r="Q90" s="1">
        <v>0</v>
      </c>
      <c r="R90" s="1" t="s">
        <v>1332</v>
      </c>
      <c r="S90" s="1">
        <v>0</v>
      </c>
      <c r="T90" s="1" t="s">
        <v>1468</v>
      </c>
      <c r="U90" s="1">
        <v>41</v>
      </c>
      <c r="V90" s="1">
        <v>550000</v>
      </c>
      <c r="W90" s="1" t="b">
        <v>0</v>
      </c>
      <c r="X90" s="1" t="s">
        <v>48</v>
      </c>
      <c r="Y90" s="1" t="s">
        <v>1328</v>
      </c>
      <c r="Z90" s="1">
        <v>4625</v>
      </c>
      <c r="AA90" s="1"/>
      <c r="AB90" s="1" t="s">
        <v>1269</v>
      </c>
      <c r="AC90" s="1">
        <v>40</v>
      </c>
      <c r="AD90" s="1">
        <v>810025</v>
      </c>
      <c r="AE90" s="1">
        <v>735000</v>
      </c>
      <c r="AF90" s="1">
        <v>32401000</v>
      </c>
      <c r="AG90" s="1">
        <v>303552</v>
      </c>
      <c r="AH90" s="1" t="s">
        <v>1469</v>
      </c>
      <c r="AI90" s="1">
        <v>0.375</v>
      </c>
      <c r="AJ90" s="1" t="s">
        <v>1476</v>
      </c>
      <c r="AK90" s="1">
        <v>15</v>
      </c>
      <c r="AL90" s="1">
        <v>82500</v>
      </c>
      <c r="AM90" s="1">
        <v>632500</v>
      </c>
      <c r="AN90" s="1" t="s">
        <v>1326</v>
      </c>
    </row>
    <row r="91" spans="1:40" x14ac:dyDescent="0.25">
      <c r="A91" s="1">
        <v>4470</v>
      </c>
      <c r="B91" s="1">
        <v>4470</v>
      </c>
      <c r="C91" s="1" t="s">
        <v>4</v>
      </c>
      <c r="D91" s="1" t="s">
        <v>46</v>
      </c>
      <c r="E91" s="1" t="s">
        <v>1315</v>
      </c>
      <c r="F91" s="1" t="s">
        <v>47</v>
      </c>
      <c r="G91" s="1">
        <v>446</v>
      </c>
      <c r="H91" s="1" t="s">
        <v>1404</v>
      </c>
      <c r="I91" s="1" t="s">
        <v>1283</v>
      </c>
      <c r="J91" s="1" t="s">
        <v>1290</v>
      </c>
      <c r="K91" s="1" t="s">
        <v>31</v>
      </c>
      <c r="L91" s="1" t="s">
        <v>1317</v>
      </c>
      <c r="M91" s="1" t="s">
        <v>1405</v>
      </c>
      <c r="N91" s="1" t="s">
        <v>1355</v>
      </c>
      <c r="O91" s="1">
        <v>34.1</v>
      </c>
      <c r="P91" s="1" t="s">
        <v>1333</v>
      </c>
      <c r="Q91" s="1">
        <v>3.9</v>
      </c>
      <c r="R91" s="1" t="s">
        <v>1470</v>
      </c>
      <c r="S91" s="1">
        <v>0.1</v>
      </c>
      <c r="T91" s="1" t="s">
        <v>1322</v>
      </c>
      <c r="U91" s="1">
        <v>41</v>
      </c>
      <c r="V91" s="1">
        <v>1000000</v>
      </c>
      <c r="W91" s="1" t="b">
        <v>0</v>
      </c>
      <c r="X91" s="1" t="s">
        <v>48</v>
      </c>
      <c r="Y91" s="1" t="s">
        <v>1331</v>
      </c>
      <c r="Z91" s="1">
        <v>4625</v>
      </c>
      <c r="AA91" s="1"/>
      <c r="AB91" s="1" t="s">
        <v>1269</v>
      </c>
      <c r="AC91" s="1">
        <v>40</v>
      </c>
      <c r="AD91" s="1">
        <v>810025</v>
      </c>
      <c r="AE91" s="1">
        <v>735000</v>
      </c>
      <c r="AF91" s="1">
        <v>32401000</v>
      </c>
      <c r="AG91" s="1">
        <v>303552</v>
      </c>
      <c r="AH91" s="1" t="s">
        <v>1471</v>
      </c>
      <c r="AI91" s="1">
        <v>0.375</v>
      </c>
      <c r="AJ91" s="1" t="s">
        <v>1476</v>
      </c>
      <c r="AK91" s="1">
        <v>3</v>
      </c>
      <c r="AL91" s="1">
        <v>30000</v>
      </c>
      <c r="AM91" s="1">
        <v>1030000</v>
      </c>
      <c r="AN91" s="1" t="s">
        <v>1326</v>
      </c>
    </row>
    <row r="92" spans="1:40" x14ac:dyDescent="0.25">
      <c r="A92" s="1">
        <v>10462</v>
      </c>
      <c r="B92" s="1">
        <v>10443</v>
      </c>
      <c r="C92" s="1" t="s">
        <v>231</v>
      </c>
      <c r="D92" s="1" t="s">
        <v>232</v>
      </c>
      <c r="E92" s="1" t="s">
        <v>1315</v>
      </c>
      <c r="F92" s="1" t="s">
        <v>34</v>
      </c>
      <c r="G92" s="1">
        <v>446</v>
      </c>
      <c r="H92" s="1" t="s">
        <v>1404</v>
      </c>
      <c r="I92" s="1" t="s">
        <v>1283</v>
      </c>
      <c r="J92" s="1" t="s">
        <v>1290</v>
      </c>
      <c r="K92" s="1" t="s">
        <v>31</v>
      </c>
      <c r="L92" s="1" t="s">
        <v>1317</v>
      </c>
      <c r="M92" s="1" t="s">
        <v>1405</v>
      </c>
      <c r="N92" s="1" t="s">
        <v>1355</v>
      </c>
      <c r="O92" s="1">
        <v>37.1</v>
      </c>
      <c r="P92" s="1" t="s">
        <v>1330</v>
      </c>
      <c r="Q92" s="1">
        <v>0.2</v>
      </c>
      <c r="R92" s="1" t="s">
        <v>1332</v>
      </c>
      <c r="S92" s="1">
        <v>0.1</v>
      </c>
      <c r="T92" s="1" t="s">
        <v>1468</v>
      </c>
      <c r="U92" s="1">
        <v>41</v>
      </c>
      <c r="V92" s="1">
        <v>550000</v>
      </c>
      <c r="W92" s="1" t="b">
        <v>0</v>
      </c>
      <c r="X92" s="1" t="s">
        <v>48</v>
      </c>
      <c r="Y92" s="1" t="s">
        <v>1328</v>
      </c>
      <c r="Z92" s="1">
        <v>4625</v>
      </c>
      <c r="AA92" s="1"/>
      <c r="AB92" s="1" t="s">
        <v>1269</v>
      </c>
      <c r="AC92" s="1">
        <v>40</v>
      </c>
      <c r="AD92" s="1">
        <v>810025</v>
      </c>
      <c r="AE92" s="1">
        <v>735000</v>
      </c>
      <c r="AF92" s="1">
        <v>32401000</v>
      </c>
      <c r="AG92" s="1">
        <v>303552</v>
      </c>
      <c r="AH92" s="1" t="s">
        <v>1469</v>
      </c>
      <c r="AI92" s="1">
        <v>0.375</v>
      </c>
      <c r="AJ92" s="1" t="s">
        <v>1476</v>
      </c>
      <c r="AK92" s="1">
        <v>15</v>
      </c>
      <c r="AL92" s="1">
        <v>82500</v>
      </c>
      <c r="AM92" s="1">
        <v>632500</v>
      </c>
      <c r="AN92" s="1" t="s">
        <v>1326</v>
      </c>
    </row>
    <row r="93" spans="1:40" x14ac:dyDescent="0.25">
      <c r="A93" s="1">
        <v>9374</v>
      </c>
      <c r="B93" s="1">
        <v>9355</v>
      </c>
      <c r="C93" s="1" t="s">
        <v>354</v>
      </c>
      <c r="D93" s="1" t="s">
        <v>355</v>
      </c>
      <c r="E93" s="1" t="s">
        <v>1315</v>
      </c>
      <c r="F93" s="1" t="s">
        <v>34</v>
      </c>
      <c r="G93" s="1">
        <v>446</v>
      </c>
      <c r="H93" s="1" t="s">
        <v>1404</v>
      </c>
      <c r="I93" s="1" t="s">
        <v>1283</v>
      </c>
      <c r="J93" s="1" t="s">
        <v>1290</v>
      </c>
      <c r="K93" s="1" t="s">
        <v>31</v>
      </c>
      <c r="L93" s="1" t="s">
        <v>1317</v>
      </c>
      <c r="M93" s="1" t="s">
        <v>1405</v>
      </c>
      <c r="N93" s="1" t="s">
        <v>1355</v>
      </c>
      <c r="O93" s="1">
        <v>32.700000000000003</v>
      </c>
      <c r="P93" s="1" t="s">
        <v>1333</v>
      </c>
      <c r="Q93" s="1">
        <v>0.5</v>
      </c>
      <c r="R93" s="1" t="s">
        <v>1332</v>
      </c>
      <c r="S93" s="1">
        <v>0.3</v>
      </c>
      <c r="T93" s="1" t="s">
        <v>1322</v>
      </c>
      <c r="U93" s="1">
        <v>41</v>
      </c>
      <c r="V93" s="1">
        <v>550000</v>
      </c>
      <c r="W93" s="1" t="b">
        <v>0</v>
      </c>
      <c r="X93" s="1" t="s">
        <v>48</v>
      </c>
      <c r="Y93" s="1" t="s">
        <v>1328</v>
      </c>
      <c r="Z93" s="1">
        <v>4625</v>
      </c>
      <c r="AA93" s="1"/>
      <c r="AB93" s="1" t="s">
        <v>1269</v>
      </c>
      <c r="AC93" s="1">
        <v>40</v>
      </c>
      <c r="AD93" s="1">
        <v>810025</v>
      </c>
      <c r="AE93" s="1">
        <v>735000</v>
      </c>
      <c r="AF93" s="1">
        <v>32401000</v>
      </c>
      <c r="AG93" s="1">
        <v>303552</v>
      </c>
      <c r="AH93" s="1" t="s">
        <v>1469</v>
      </c>
      <c r="AI93" s="1">
        <v>0.375</v>
      </c>
      <c r="AJ93" s="1" t="s">
        <v>1476</v>
      </c>
      <c r="AK93" s="1">
        <v>15</v>
      </c>
      <c r="AL93" s="1">
        <v>82500</v>
      </c>
      <c r="AM93" s="1">
        <v>632500</v>
      </c>
      <c r="AN93" s="1" t="s">
        <v>1326</v>
      </c>
    </row>
    <row r="94" spans="1:40" x14ac:dyDescent="0.25">
      <c r="A94" s="1">
        <v>5281</v>
      </c>
      <c r="B94" s="1">
        <v>5262</v>
      </c>
      <c r="C94" s="1" t="s">
        <v>356</v>
      </c>
      <c r="D94" s="1" t="s">
        <v>357</v>
      </c>
      <c r="E94" s="1" t="s">
        <v>1315</v>
      </c>
      <c r="F94" s="1" t="s">
        <v>34</v>
      </c>
      <c r="G94" s="1">
        <v>446</v>
      </c>
      <c r="H94" s="1" t="s">
        <v>1404</v>
      </c>
      <c r="I94" s="1" t="s">
        <v>1283</v>
      </c>
      <c r="J94" s="1" t="s">
        <v>1290</v>
      </c>
      <c r="K94" s="1" t="s">
        <v>31</v>
      </c>
      <c r="L94" s="1" t="s">
        <v>1317</v>
      </c>
      <c r="M94" s="1" t="s">
        <v>1405</v>
      </c>
      <c r="N94" s="1" t="s">
        <v>1355</v>
      </c>
      <c r="O94" s="1">
        <v>27.2</v>
      </c>
      <c r="P94" s="1" t="s">
        <v>1333</v>
      </c>
      <c r="Q94" s="1">
        <v>2.4</v>
      </c>
      <c r="R94" s="1" t="s">
        <v>1327</v>
      </c>
      <c r="S94" s="1">
        <v>0.3</v>
      </c>
      <c r="T94" s="1" t="s">
        <v>1322</v>
      </c>
      <c r="U94" s="1">
        <v>41</v>
      </c>
      <c r="V94" s="1">
        <v>580000</v>
      </c>
      <c r="W94" s="1" t="b">
        <v>0</v>
      </c>
      <c r="X94" s="1" t="s">
        <v>48</v>
      </c>
      <c r="Y94" s="1" t="s">
        <v>1331</v>
      </c>
      <c r="Z94" s="1">
        <v>4625</v>
      </c>
      <c r="AA94" s="1"/>
      <c r="AB94" s="1" t="s">
        <v>1269</v>
      </c>
      <c r="AC94" s="1">
        <v>40</v>
      </c>
      <c r="AD94" s="1">
        <v>810025</v>
      </c>
      <c r="AE94" s="1">
        <v>735000</v>
      </c>
      <c r="AF94" s="1">
        <v>32401000</v>
      </c>
      <c r="AG94" s="1">
        <v>303552</v>
      </c>
      <c r="AH94" s="1" t="s">
        <v>1469</v>
      </c>
      <c r="AI94" s="1">
        <v>0.375</v>
      </c>
      <c r="AJ94" s="1" t="s">
        <v>1476</v>
      </c>
      <c r="AK94" s="1">
        <v>15</v>
      </c>
      <c r="AL94" s="1">
        <v>87000</v>
      </c>
      <c r="AM94" s="1">
        <v>667000</v>
      </c>
      <c r="AN94" s="1" t="s">
        <v>1326</v>
      </c>
    </row>
    <row r="95" spans="1:40" x14ac:dyDescent="0.25">
      <c r="A95" s="1">
        <v>7260</v>
      </c>
      <c r="B95" s="1">
        <v>7241</v>
      </c>
      <c r="C95" s="1" t="s">
        <v>102</v>
      </c>
      <c r="D95" s="1" t="s">
        <v>103</v>
      </c>
      <c r="E95" s="1" t="s">
        <v>1474</v>
      </c>
      <c r="F95" s="1" t="s">
        <v>47</v>
      </c>
      <c r="G95" s="1">
        <v>446</v>
      </c>
      <c r="H95" s="1" t="s">
        <v>1404</v>
      </c>
      <c r="I95" s="1" t="s">
        <v>1283</v>
      </c>
      <c r="J95" s="1" t="s">
        <v>1290</v>
      </c>
      <c r="K95" s="1" t="s">
        <v>31</v>
      </c>
      <c r="L95" s="1" t="s">
        <v>1317</v>
      </c>
      <c r="M95" s="1" t="s">
        <v>1405</v>
      </c>
      <c r="N95" s="1" t="s">
        <v>1355</v>
      </c>
      <c r="O95" s="1">
        <v>25</v>
      </c>
      <c r="P95" s="1" t="s">
        <v>1333</v>
      </c>
      <c r="Q95" s="1">
        <v>1.4</v>
      </c>
      <c r="R95" s="1" t="s">
        <v>1327</v>
      </c>
      <c r="S95" s="1">
        <v>0.3</v>
      </c>
      <c r="T95" s="1" t="s">
        <v>1322</v>
      </c>
      <c r="U95" s="1">
        <v>41</v>
      </c>
      <c r="V95" s="1">
        <v>1100000</v>
      </c>
      <c r="W95" s="1" t="b">
        <v>0</v>
      </c>
      <c r="X95" s="1" t="s">
        <v>48</v>
      </c>
      <c r="Y95" s="1" t="s">
        <v>1328</v>
      </c>
      <c r="Z95" s="1">
        <v>4625</v>
      </c>
      <c r="AA95" s="1"/>
      <c r="AB95" s="1" t="s">
        <v>1269</v>
      </c>
      <c r="AC95" s="1">
        <v>40</v>
      </c>
      <c r="AD95" s="1">
        <v>810025</v>
      </c>
      <c r="AE95" s="1">
        <v>735000</v>
      </c>
      <c r="AF95" s="1">
        <v>32401000</v>
      </c>
      <c r="AG95" s="1">
        <v>303552</v>
      </c>
      <c r="AH95" s="1" t="s">
        <v>1471</v>
      </c>
      <c r="AI95" s="1">
        <v>0.375</v>
      </c>
      <c r="AJ95" s="1" t="s">
        <v>1476</v>
      </c>
      <c r="AK95" s="1">
        <v>0</v>
      </c>
      <c r="AL95" s="1">
        <v>0</v>
      </c>
      <c r="AM95" s="1">
        <v>1100000</v>
      </c>
      <c r="AN95" s="1" t="s">
        <v>1326</v>
      </c>
    </row>
    <row r="96" spans="1:40" x14ac:dyDescent="0.25">
      <c r="A96" s="1">
        <v>4586</v>
      </c>
      <c r="B96" s="1">
        <v>4586</v>
      </c>
      <c r="C96" s="1" t="s">
        <v>358</v>
      </c>
      <c r="D96" s="1" t="s">
        <v>359</v>
      </c>
      <c r="E96" s="1" t="s">
        <v>1315</v>
      </c>
      <c r="F96" s="1" t="s">
        <v>34</v>
      </c>
      <c r="G96" s="1">
        <v>446</v>
      </c>
      <c r="H96" s="1" t="s">
        <v>1404</v>
      </c>
      <c r="I96" s="1" t="s">
        <v>1283</v>
      </c>
      <c r="J96" s="1" t="s">
        <v>1290</v>
      </c>
      <c r="K96" s="1" t="s">
        <v>31</v>
      </c>
      <c r="L96" s="1" t="s">
        <v>1317</v>
      </c>
      <c r="M96" s="1" t="s">
        <v>1405</v>
      </c>
      <c r="N96" s="1" t="s">
        <v>1355</v>
      </c>
      <c r="O96" s="1">
        <v>31.5</v>
      </c>
      <c r="P96" s="1" t="s">
        <v>1333</v>
      </c>
      <c r="Q96" s="1">
        <v>3.9</v>
      </c>
      <c r="R96" s="1" t="s">
        <v>1470</v>
      </c>
      <c r="S96" s="1">
        <v>0.3</v>
      </c>
      <c r="T96" s="1" t="s">
        <v>1322</v>
      </c>
      <c r="U96" s="1">
        <v>41</v>
      </c>
      <c r="V96" s="1">
        <v>710000</v>
      </c>
      <c r="W96" s="1" t="b">
        <v>0</v>
      </c>
      <c r="X96" s="1" t="s">
        <v>48</v>
      </c>
      <c r="Y96" s="1" t="s">
        <v>1331</v>
      </c>
      <c r="Z96" s="1">
        <v>4625</v>
      </c>
      <c r="AA96" s="1"/>
      <c r="AB96" s="1" t="s">
        <v>1269</v>
      </c>
      <c r="AC96" s="1">
        <v>40</v>
      </c>
      <c r="AD96" s="1">
        <v>810025</v>
      </c>
      <c r="AE96" s="1">
        <v>735000</v>
      </c>
      <c r="AF96" s="1">
        <v>32401000</v>
      </c>
      <c r="AG96" s="1">
        <v>303552</v>
      </c>
      <c r="AH96" s="1" t="s">
        <v>1329</v>
      </c>
      <c r="AI96" s="1">
        <v>0.375</v>
      </c>
      <c r="AJ96" s="1" t="s">
        <v>1476</v>
      </c>
      <c r="AK96" s="1">
        <v>10</v>
      </c>
      <c r="AL96" s="1">
        <v>71000</v>
      </c>
      <c r="AM96" s="1">
        <v>781000</v>
      </c>
      <c r="AN96" s="1" t="s">
        <v>1326</v>
      </c>
    </row>
    <row r="97" spans="1:40" x14ac:dyDescent="0.25">
      <c r="A97" s="1">
        <v>4218</v>
      </c>
      <c r="B97" s="1">
        <v>4218</v>
      </c>
      <c r="C97" s="1" t="s">
        <v>363</v>
      </c>
      <c r="D97" s="1" t="s">
        <v>364</v>
      </c>
      <c r="E97" s="1" t="s">
        <v>1315</v>
      </c>
      <c r="F97" s="1" t="s">
        <v>34</v>
      </c>
      <c r="G97" s="1">
        <v>452</v>
      </c>
      <c r="H97" s="1" t="s">
        <v>1389</v>
      </c>
      <c r="I97" s="1" t="s">
        <v>1283</v>
      </c>
      <c r="J97" s="1" t="s">
        <v>1290</v>
      </c>
      <c r="K97" s="1" t="s">
        <v>31</v>
      </c>
      <c r="L97" s="1" t="s">
        <v>1317</v>
      </c>
      <c r="M97" s="1" t="s">
        <v>1391</v>
      </c>
      <c r="N97" s="1" t="s">
        <v>1390</v>
      </c>
      <c r="O97" s="1">
        <v>54.6</v>
      </c>
      <c r="P97" s="1" t="s">
        <v>1320</v>
      </c>
      <c r="Q97" s="1">
        <v>12.6</v>
      </c>
      <c r="R97" s="1" t="s">
        <v>1473</v>
      </c>
      <c r="S97" s="1">
        <v>0.3</v>
      </c>
      <c r="T97" s="1" t="s">
        <v>1322</v>
      </c>
      <c r="U97" s="1">
        <v>41</v>
      </c>
      <c r="V97" s="1">
        <v>1075000</v>
      </c>
      <c r="W97" s="1" t="b">
        <v>0</v>
      </c>
      <c r="X97" s="1" t="s">
        <v>48</v>
      </c>
      <c r="Y97" s="1" t="s">
        <v>1323</v>
      </c>
      <c r="Z97" s="1">
        <v>4625</v>
      </c>
      <c r="AA97" s="1"/>
      <c r="AB97" s="1" t="s">
        <v>1269</v>
      </c>
      <c r="AC97" s="1">
        <v>1</v>
      </c>
      <c r="AD97" s="1">
        <v>1075000</v>
      </c>
      <c r="AE97" s="1">
        <v>1075000</v>
      </c>
      <c r="AF97" s="1">
        <v>1075000</v>
      </c>
      <c r="AG97" s="1">
        <v>0</v>
      </c>
      <c r="AH97" s="1" t="s">
        <v>1466</v>
      </c>
      <c r="AI97" s="1"/>
      <c r="AJ97" s="1" t="s">
        <v>1478</v>
      </c>
      <c r="AK97" s="1">
        <v>3</v>
      </c>
      <c r="AL97" s="1">
        <v>32250</v>
      </c>
      <c r="AM97" s="1">
        <v>1107250</v>
      </c>
      <c r="AN97" s="1" t="s">
        <v>1326</v>
      </c>
    </row>
    <row r="98" spans="1:40" x14ac:dyDescent="0.25">
      <c r="A98" s="1">
        <v>9934</v>
      </c>
      <c r="B98" s="1">
        <v>9915</v>
      </c>
      <c r="C98" s="1" t="s">
        <v>369</v>
      </c>
      <c r="D98" s="1" t="s">
        <v>370</v>
      </c>
      <c r="E98" s="1" t="s">
        <v>1315</v>
      </c>
      <c r="F98" s="1" t="s">
        <v>34</v>
      </c>
      <c r="G98" s="1">
        <v>445</v>
      </c>
      <c r="H98" s="1" t="s">
        <v>1406</v>
      </c>
      <c r="I98" s="1" t="s">
        <v>1283</v>
      </c>
      <c r="J98" s="1" t="s">
        <v>1290</v>
      </c>
      <c r="K98" s="1" t="s">
        <v>31</v>
      </c>
      <c r="L98" s="1" t="s">
        <v>1317</v>
      </c>
      <c r="M98" s="1" t="s">
        <v>1408</v>
      </c>
      <c r="N98" s="1" t="s">
        <v>1407</v>
      </c>
      <c r="O98" s="1">
        <v>33.299999999999997</v>
      </c>
      <c r="P98" s="1" t="s">
        <v>1333</v>
      </c>
      <c r="Q98" s="1">
        <v>0.3</v>
      </c>
      <c r="R98" s="1" t="s">
        <v>1332</v>
      </c>
      <c r="S98" s="1">
        <v>0.1</v>
      </c>
      <c r="T98" s="1" t="s">
        <v>1322</v>
      </c>
      <c r="U98" s="1">
        <v>41</v>
      </c>
      <c r="V98" s="1">
        <v>550000</v>
      </c>
      <c r="W98" s="1" t="b">
        <v>0</v>
      </c>
      <c r="X98" s="1" t="s">
        <v>48</v>
      </c>
      <c r="Y98" s="1" t="s">
        <v>1328</v>
      </c>
      <c r="Z98" s="1">
        <v>4625</v>
      </c>
      <c r="AA98" s="1"/>
      <c r="AB98" s="1" t="s">
        <v>1269</v>
      </c>
      <c r="AC98" s="1">
        <v>25</v>
      </c>
      <c r="AD98" s="1">
        <v>757400</v>
      </c>
      <c r="AE98" s="1">
        <v>740000</v>
      </c>
      <c r="AF98" s="1">
        <v>18935000</v>
      </c>
      <c r="AG98" s="1">
        <v>230538</v>
      </c>
      <c r="AH98" s="1" t="s">
        <v>1469</v>
      </c>
      <c r="AI98" s="1">
        <v>0.30399999999999999</v>
      </c>
      <c r="AJ98" s="1" t="s">
        <v>1325</v>
      </c>
      <c r="AK98" s="1">
        <v>15</v>
      </c>
      <c r="AL98" s="1">
        <v>82500</v>
      </c>
      <c r="AM98" s="1">
        <v>632500</v>
      </c>
      <c r="AN98" s="1" t="s">
        <v>1326</v>
      </c>
    </row>
    <row r="99" spans="1:40" x14ac:dyDescent="0.25">
      <c r="A99" s="1">
        <v>4542</v>
      </c>
      <c r="B99" s="1">
        <v>4542</v>
      </c>
      <c r="C99" s="1" t="s">
        <v>490</v>
      </c>
      <c r="D99" s="1" t="s">
        <v>491</v>
      </c>
      <c r="E99" s="1" t="s">
        <v>1315</v>
      </c>
      <c r="F99" s="1" t="s">
        <v>54</v>
      </c>
      <c r="G99" s="1">
        <v>444</v>
      </c>
      <c r="H99" s="1" t="s">
        <v>1387</v>
      </c>
      <c r="I99" s="1" t="s">
        <v>1283</v>
      </c>
      <c r="J99" s="1" t="s">
        <v>1290</v>
      </c>
      <c r="K99" s="1" t="s">
        <v>31</v>
      </c>
      <c r="L99" s="1" t="s">
        <v>1317</v>
      </c>
      <c r="M99" s="1" t="s">
        <v>1388</v>
      </c>
      <c r="N99" s="1" t="s">
        <v>1349</v>
      </c>
      <c r="O99" s="1">
        <v>64.2</v>
      </c>
      <c r="P99" s="1" t="s">
        <v>1472</v>
      </c>
      <c r="Q99" s="1">
        <v>38.5</v>
      </c>
      <c r="R99" s="1" t="s">
        <v>1473</v>
      </c>
      <c r="S99" s="1">
        <v>0.3</v>
      </c>
      <c r="T99" s="1" t="s">
        <v>1322</v>
      </c>
      <c r="U99" s="1">
        <v>41</v>
      </c>
      <c r="V99" s="1">
        <v>2000000</v>
      </c>
      <c r="W99" s="1" t="b">
        <v>0</v>
      </c>
      <c r="X99" s="1" t="s">
        <v>125</v>
      </c>
      <c r="Y99" s="1" t="s">
        <v>1323</v>
      </c>
      <c r="Z99" s="1">
        <v>4301</v>
      </c>
      <c r="AA99" s="1"/>
      <c r="AB99" s="1" t="s">
        <v>1267</v>
      </c>
      <c r="AC99" s="1">
        <v>28</v>
      </c>
      <c r="AD99" s="1">
        <v>2099357</v>
      </c>
      <c r="AE99" s="1">
        <v>1772500</v>
      </c>
      <c r="AF99" s="1">
        <v>58782000</v>
      </c>
      <c r="AG99" s="1">
        <v>1299418</v>
      </c>
      <c r="AH99" s="1" t="s">
        <v>1466</v>
      </c>
      <c r="AI99" s="1">
        <v>0.61899999999999999</v>
      </c>
      <c r="AJ99" s="1" t="s">
        <v>1475</v>
      </c>
      <c r="AK99" s="1">
        <v>3</v>
      </c>
      <c r="AL99" s="1">
        <v>60000</v>
      </c>
      <c r="AM99" s="1">
        <v>2060000</v>
      </c>
      <c r="AN99" s="1" t="s">
        <v>1326</v>
      </c>
    </row>
    <row r="100" spans="1:40" x14ac:dyDescent="0.25">
      <c r="A100" s="1">
        <v>4631</v>
      </c>
      <c r="B100" s="1">
        <v>4631</v>
      </c>
      <c r="C100" s="1" t="s">
        <v>492</v>
      </c>
      <c r="D100" s="1" t="s">
        <v>493</v>
      </c>
      <c r="E100" s="1" t="s">
        <v>1474</v>
      </c>
      <c r="F100" s="1" t="s">
        <v>124</v>
      </c>
      <c r="G100" s="1">
        <v>444</v>
      </c>
      <c r="H100" s="1" t="s">
        <v>1387</v>
      </c>
      <c r="I100" s="1" t="s">
        <v>1283</v>
      </c>
      <c r="J100" s="1" t="s">
        <v>1290</v>
      </c>
      <c r="K100" s="1" t="s">
        <v>31</v>
      </c>
      <c r="L100" s="1" t="s">
        <v>1317</v>
      </c>
      <c r="M100" s="1" t="s">
        <v>1388</v>
      </c>
      <c r="N100" s="1" t="s">
        <v>1349</v>
      </c>
      <c r="O100" s="1">
        <v>34.299999999999997</v>
      </c>
      <c r="P100" s="1" t="s">
        <v>1333</v>
      </c>
      <c r="Q100" s="1">
        <v>6.1</v>
      </c>
      <c r="R100" s="1" t="s">
        <v>1321</v>
      </c>
      <c r="S100" s="1">
        <v>0.3</v>
      </c>
      <c r="T100" s="1" t="s">
        <v>1322</v>
      </c>
      <c r="U100" s="1">
        <v>41</v>
      </c>
      <c r="V100" s="1">
        <v>1225000</v>
      </c>
      <c r="W100" s="1" t="b">
        <v>0</v>
      </c>
      <c r="X100" s="1" t="s">
        <v>125</v>
      </c>
      <c r="Y100" s="1" t="s">
        <v>1323</v>
      </c>
      <c r="Z100" s="1">
        <v>4301</v>
      </c>
      <c r="AA100" s="1"/>
      <c r="AB100" s="1" t="s">
        <v>1267</v>
      </c>
      <c r="AC100" s="1">
        <v>28</v>
      </c>
      <c r="AD100" s="1">
        <v>2099357</v>
      </c>
      <c r="AE100" s="1">
        <v>1772500</v>
      </c>
      <c r="AF100" s="1">
        <v>58782000</v>
      </c>
      <c r="AG100" s="1">
        <v>1299418</v>
      </c>
      <c r="AH100" s="1" t="s">
        <v>1469</v>
      </c>
      <c r="AI100" s="1">
        <v>0.61899999999999999</v>
      </c>
      <c r="AJ100" s="1" t="s">
        <v>1475</v>
      </c>
      <c r="AK100" s="1">
        <v>15</v>
      </c>
      <c r="AL100" s="1">
        <v>183750</v>
      </c>
      <c r="AM100" s="1">
        <v>1408750</v>
      </c>
      <c r="AN100" s="1" t="s">
        <v>1326</v>
      </c>
    </row>
    <row r="101" spans="1:40" x14ac:dyDescent="0.25">
      <c r="A101" s="1">
        <v>4615</v>
      </c>
      <c r="B101" s="1">
        <v>4615</v>
      </c>
      <c r="C101" s="1" t="s">
        <v>122</v>
      </c>
      <c r="D101" s="1" t="s">
        <v>123</v>
      </c>
      <c r="E101" s="1" t="s">
        <v>1315</v>
      </c>
      <c r="F101" s="1" t="s">
        <v>124</v>
      </c>
      <c r="G101" s="1">
        <v>444</v>
      </c>
      <c r="H101" s="1" t="s">
        <v>1387</v>
      </c>
      <c r="I101" s="1" t="s">
        <v>1283</v>
      </c>
      <c r="J101" s="1" t="s">
        <v>1290</v>
      </c>
      <c r="K101" s="1" t="s">
        <v>31</v>
      </c>
      <c r="L101" s="1" t="s">
        <v>1317</v>
      </c>
      <c r="M101" s="1" t="s">
        <v>1388</v>
      </c>
      <c r="N101" s="1" t="s">
        <v>1349</v>
      </c>
      <c r="O101" s="1">
        <v>34</v>
      </c>
      <c r="P101" s="1" t="s">
        <v>1333</v>
      </c>
      <c r="Q101" s="1">
        <v>6.8</v>
      </c>
      <c r="R101" s="1" t="s">
        <v>1321</v>
      </c>
      <c r="S101" s="1">
        <v>0.3</v>
      </c>
      <c r="T101" s="1" t="s">
        <v>1322</v>
      </c>
      <c r="U101" s="1">
        <v>41</v>
      </c>
      <c r="V101" s="1">
        <v>1225000</v>
      </c>
      <c r="W101" s="1" t="b">
        <v>0</v>
      </c>
      <c r="X101" s="1" t="s">
        <v>125</v>
      </c>
      <c r="Y101" s="1" t="s">
        <v>1323</v>
      </c>
      <c r="Z101" s="1">
        <v>4301</v>
      </c>
      <c r="AA101" s="1"/>
      <c r="AB101" s="1" t="s">
        <v>1267</v>
      </c>
      <c r="AC101" s="1">
        <v>28</v>
      </c>
      <c r="AD101" s="1">
        <v>2099357</v>
      </c>
      <c r="AE101" s="1">
        <v>1772500</v>
      </c>
      <c r="AF101" s="1">
        <v>58782000</v>
      </c>
      <c r="AG101" s="1">
        <v>1299418</v>
      </c>
      <c r="AH101" s="1" t="s">
        <v>1469</v>
      </c>
      <c r="AI101" s="1">
        <v>0.61899999999999999</v>
      </c>
      <c r="AJ101" s="1" t="s">
        <v>1475</v>
      </c>
      <c r="AK101" s="1">
        <v>15</v>
      </c>
      <c r="AL101" s="1">
        <v>183750</v>
      </c>
      <c r="AM101" s="1">
        <v>1408750</v>
      </c>
      <c r="AN101" s="1" t="s">
        <v>1326</v>
      </c>
    </row>
    <row r="102" spans="1:40" x14ac:dyDescent="0.25">
      <c r="A102" s="1">
        <v>4423</v>
      </c>
      <c r="B102" s="1">
        <v>4423</v>
      </c>
      <c r="C102" s="1" t="s">
        <v>494</v>
      </c>
      <c r="D102" s="1" t="s">
        <v>495</v>
      </c>
      <c r="E102" s="1" t="s">
        <v>1474</v>
      </c>
      <c r="F102" s="1" t="s">
        <v>54</v>
      </c>
      <c r="G102" s="1">
        <v>444</v>
      </c>
      <c r="H102" s="1" t="s">
        <v>1387</v>
      </c>
      <c r="I102" s="1" t="s">
        <v>1283</v>
      </c>
      <c r="J102" s="1" t="s">
        <v>1290</v>
      </c>
      <c r="K102" s="1" t="s">
        <v>31</v>
      </c>
      <c r="L102" s="1" t="s">
        <v>1317</v>
      </c>
      <c r="M102" s="1" t="s">
        <v>1388</v>
      </c>
      <c r="N102" s="1" t="s">
        <v>1349</v>
      </c>
      <c r="O102" s="1">
        <v>61.3</v>
      </c>
      <c r="P102" s="1" t="s">
        <v>1472</v>
      </c>
      <c r="Q102" s="1">
        <v>43.9</v>
      </c>
      <c r="R102" s="1" t="s">
        <v>1473</v>
      </c>
      <c r="S102" s="1">
        <v>0.3</v>
      </c>
      <c r="T102" s="1" t="s">
        <v>1322</v>
      </c>
      <c r="U102" s="1">
        <v>41</v>
      </c>
      <c r="V102" s="1">
        <v>2510000</v>
      </c>
      <c r="W102" s="1" t="b">
        <v>0</v>
      </c>
      <c r="X102" s="1" t="s">
        <v>125</v>
      </c>
      <c r="Y102" s="1" t="s">
        <v>1323</v>
      </c>
      <c r="Z102" s="1">
        <v>4301</v>
      </c>
      <c r="AA102" s="1"/>
      <c r="AB102" s="1" t="s">
        <v>1267</v>
      </c>
      <c r="AC102" s="1">
        <v>28</v>
      </c>
      <c r="AD102" s="1">
        <v>2099357</v>
      </c>
      <c r="AE102" s="1">
        <v>1772500</v>
      </c>
      <c r="AF102" s="1">
        <v>58782000</v>
      </c>
      <c r="AG102" s="1">
        <v>1299418</v>
      </c>
      <c r="AH102" s="1" t="s">
        <v>1324</v>
      </c>
      <c r="AI102" s="1">
        <v>0.61899999999999999</v>
      </c>
      <c r="AJ102" s="1" t="s">
        <v>1475</v>
      </c>
      <c r="AK102" s="1">
        <v>3</v>
      </c>
      <c r="AL102" s="1">
        <v>75300</v>
      </c>
      <c r="AM102" s="1">
        <v>2585300</v>
      </c>
      <c r="AN102" s="1" t="s">
        <v>1326</v>
      </c>
    </row>
    <row r="103" spans="1:40" x14ac:dyDescent="0.25">
      <c r="A103" s="1">
        <v>5346</v>
      </c>
      <c r="B103" s="1">
        <v>5327</v>
      </c>
      <c r="C103" s="1" t="s">
        <v>496</v>
      </c>
      <c r="D103" s="1" t="s">
        <v>497</v>
      </c>
      <c r="E103" s="1" t="s">
        <v>1474</v>
      </c>
      <c r="F103" s="1" t="s">
        <v>54</v>
      </c>
      <c r="G103" s="1">
        <v>444</v>
      </c>
      <c r="H103" s="1" t="s">
        <v>1387</v>
      </c>
      <c r="I103" s="1" t="s">
        <v>1283</v>
      </c>
      <c r="J103" s="1" t="s">
        <v>1290</v>
      </c>
      <c r="K103" s="1" t="s">
        <v>31</v>
      </c>
      <c r="L103" s="1" t="s">
        <v>1317</v>
      </c>
      <c r="M103" s="1" t="s">
        <v>1388</v>
      </c>
      <c r="N103" s="1" t="s">
        <v>1349</v>
      </c>
      <c r="O103" s="1">
        <v>39.200000000000003</v>
      </c>
      <c r="P103" s="1" t="s">
        <v>1330</v>
      </c>
      <c r="Q103" s="1">
        <v>2.2999999999999998</v>
      </c>
      <c r="R103" s="1" t="s">
        <v>1327</v>
      </c>
      <c r="S103" s="1">
        <v>0.3</v>
      </c>
      <c r="T103" s="1" t="s">
        <v>1322</v>
      </c>
      <c r="U103" s="1">
        <v>41</v>
      </c>
      <c r="V103" s="1">
        <v>1100000</v>
      </c>
      <c r="W103" s="1" t="b">
        <v>0</v>
      </c>
      <c r="X103" s="1" t="s">
        <v>125</v>
      </c>
      <c r="Y103" s="1" t="s">
        <v>1331</v>
      </c>
      <c r="Z103" s="1">
        <v>4301</v>
      </c>
      <c r="AA103" s="1"/>
      <c r="AB103" s="1" t="s">
        <v>1267</v>
      </c>
      <c r="AC103" s="1">
        <v>28</v>
      </c>
      <c r="AD103" s="1">
        <v>2099357</v>
      </c>
      <c r="AE103" s="1">
        <v>1772500</v>
      </c>
      <c r="AF103" s="1">
        <v>58782000</v>
      </c>
      <c r="AG103" s="1">
        <v>1299418</v>
      </c>
      <c r="AH103" s="1" t="s">
        <v>1469</v>
      </c>
      <c r="AI103" s="1">
        <v>0.61899999999999999</v>
      </c>
      <c r="AJ103" s="1" t="s">
        <v>1475</v>
      </c>
      <c r="AK103" s="1">
        <v>15</v>
      </c>
      <c r="AL103" s="1">
        <v>165000</v>
      </c>
      <c r="AM103" s="1">
        <v>1265000</v>
      </c>
      <c r="AN103" s="1" t="s">
        <v>1326</v>
      </c>
    </row>
    <row r="104" spans="1:40" x14ac:dyDescent="0.25">
      <c r="A104" s="1">
        <v>4600</v>
      </c>
      <c r="B104" s="1">
        <v>4600</v>
      </c>
      <c r="C104" s="1" t="s">
        <v>349</v>
      </c>
      <c r="D104" s="1" t="s">
        <v>350</v>
      </c>
      <c r="E104" s="1" t="s">
        <v>1474</v>
      </c>
      <c r="F104" s="1" t="s">
        <v>124</v>
      </c>
      <c r="G104" s="1">
        <v>444</v>
      </c>
      <c r="H104" s="1" t="s">
        <v>1387</v>
      </c>
      <c r="I104" s="1" t="s">
        <v>1283</v>
      </c>
      <c r="J104" s="1" t="s">
        <v>1290</v>
      </c>
      <c r="K104" s="1" t="s">
        <v>31</v>
      </c>
      <c r="L104" s="1" t="s">
        <v>1317</v>
      </c>
      <c r="M104" s="1" t="s">
        <v>1388</v>
      </c>
      <c r="N104" s="1" t="s">
        <v>1349</v>
      </c>
      <c r="O104" s="1">
        <v>41.1</v>
      </c>
      <c r="P104" s="1" t="s">
        <v>1330</v>
      </c>
      <c r="Q104" s="1">
        <v>5.9</v>
      </c>
      <c r="R104" s="1" t="s">
        <v>1321</v>
      </c>
      <c r="S104" s="1">
        <v>0.3</v>
      </c>
      <c r="T104" s="1" t="s">
        <v>1322</v>
      </c>
      <c r="U104" s="1">
        <v>41</v>
      </c>
      <c r="V104" s="1">
        <v>2030000</v>
      </c>
      <c r="W104" s="1" t="b">
        <v>0</v>
      </c>
      <c r="X104" s="1" t="s">
        <v>125</v>
      </c>
      <c r="Y104" s="1" t="s">
        <v>1323</v>
      </c>
      <c r="Z104" s="1">
        <v>4301</v>
      </c>
      <c r="AA104" s="1"/>
      <c r="AB104" s="1" t="s">
        <v>1267</v>
      </c>
      <c r="AC104" s="1">
        <v>28</v>
      </c>
      <c r="AD104" s="1">
        <v>2099357</v>
      </c>
      <c r="AE104" s="1">
        <v>1772500</v>
      </c>
      <c r="AF104" s="1">
        <v>58782000</v>
      </c>
      <c r="AG104" s="1">
        <v>1299418</v>
      </c>
      <c r="AH104" s="1" t="s">
        <v>1466</v>
      </c>
      <c r="AI104" s="1">
        <v>0.61899999999999999</v>
      </c>
      <c r="AJ104" s="1" t="s">
        <v>1475</v>
      </c>
      <c r="AK104" s="1">
        <v>3</v>
      </c>
      <c r="AL104" s="1">
        <v>60900</v>
      </c>
      <c r="AM104" s="1">
        <v>2090900</v>
      </c>
      <c r="AN104" s="1" t="s">
        <v>1326</v>
      </c>
    </row>
    <row r="105" spans="1:40" x14ac:dyDescent="0.25">
      <c r="A105" s="1">
        <v>4579</v>
      </c>
      <c r="B105" s="1">
        <v>4579</v>
      </c>
      <c r="C105" s="1" t="s">
        <v>498</v>
      </c>
      <c r="D105" s="1" t="s">
        <v>499</v>
      </c>
      <c r="E105" s="1" t="s">
        <v>1474</v>
      </c>
      <c r="F105" s="1" t="s">
        <v>54</v>
      </c>
      <c r="G105" s="1">
        <v>444</v>
      </c>
      <c r="H105" s="1" t="s">
        <v>1387</v>
      </c>
      <c r="I105" s="1" t="s">
        <v>1283</v>
      </c>
      <c r="J105" s="1" t="s">
        <v>1290</v>
      </c>
      <c r="K105" s="1" t="s">
        <v>31</v>
      </c>
      <c r="L105" s="1" t="s">
        <v>1317</v>
      </c>
      <c r="M105" s="1" t="s">
        <v>1388</v>
      </c>
      <c r="N105" s="1" t="s">
        <v>1349</v>
      </c>
      <c r="O105" s="1">
        <v>42.2</v>
      </c>
      <c r="P105" s="1" t="s">
        <v>1330</v>
      </c>
      <c r="Q105" s="1">
        <v>5.3</v>
      </c>
      <c r="R105" s="1" t="s">
        <v>1321</v>
      </c>
      <c r="S105" s="1">
        <v>0.3</v>
      </c>
      <c r="T105" s="1" t="s">
        <v>1322</v>
      </c>
      <c r="U105" s="1">
        <v>41</v>
      </c>
      <c r="V105" s="1">
        <v>1540000</v>
      </c>
      <c r="W105" s="1" t="b">
        <v>0</v>
      </c>
      <c r="X105" s="1" t="s">
        <v>125</v>
      </c>
      <c r="Y105" s="1" t="s">
        <v>1323</v>
      </c>
      <c r="Z105" s="1">
        <v>4301</v>
      </c>
      <c r="AA105" s="1"/>
      <c r="AB105" s="1" t="s">
        <v>1267</v>
      </c>
      <c r="AC105" s="1">
        <v>28</v>
      </c>
      <c r="AD105" s="1">
        <v>2099357</v>
      </c>
      <c r="AE105" s="1">
        <v>1772500</v>
      </c>
      <c r="AF105" s="1">
        <v>58782000</v>
      </c>
      <c r="AG105" s="1">
        <v>1299418</v>
      </c>
      <c r="AH105" s="1" t="s">
        <v>1469</v>
      </c>
      <c r="AI105" s="1">
        <v>0.61899999999999999</v>
      </c>
      <c r="AJ105" s="1" t="s">
        <v>1475</v>
      </c>
      <c r="AK105" s="1">
        <v>15</v>
      </c>
      <c r="AL105" s="1">
        <v>231000</v>
      </c>
      <c r="AM105" s="1">
        <v>1771000</v>
      </c>
      <c r="AN105" s="1" t="s">
        <v>1326</v>
      </c>
    </row>
    <row r="106" spans="1:40" x14ac:dyDescent="0.25">
      <c r="A106" s="1">
        <v>4306</v>
      </c>
      <c r="B106" s="1">
        <v>4306</v>
      </c>
      <c r="C106" s="1" t="s">
        <v>468</v>
      </c>
      <c r="D106" s="1" t="s">
        <v>469</v>
      </c>
      <c r="E106" s="1" t="s">
        <v>1315</v>
      </c>
      <c r="F106" s="1" t="s">
        <v>54</v>
      </c>
      <c r="G106" s="1">
        <v>444</v>
      </c>
      <c r="H106" s="1" t="s">
        <v>1387</v>
      </c>
      <c r="I106" s="1" t="s">
        <v>1283</v>
      </c>
      <c r="J106" s="1" t="s">
        <v>1290</v>
      </c>
      <c r="K106" s="1" t="s">
        <v>31</v>
      </c>
      <c r="L106" s="1" t="s">
        <v>1317</v>
      </c>
      <c r="M106" s="1" t="s">
        <v>1388</v>
      </c>
      <c r="N106" s="1" t="s">
        <v>1349</v>
      </c>
      <c r="O106" s="1">
        <v>47.4</v>
      </c>
      <c r="P106" s="1" t="s">
        <v>1320</v>
      </c>
      <c r="Q106" s="1">
        <v>19.8</v>
      </c>
      <c r="R106" s="1" t="s">
        <v>1473</v>
      </c>
      <c r="S106" s="1">
        <v>0.3</v>
      </c>
      <c r="T106" s="1" t="s">
        <v>1322</v>
      </c>
      <c r="U106" s="1">
        <v>41</v>
      </c>
      <c r="V106" s="1">
        <v>1350000</v>
      </c>
      <c r="W106" s="1" t="b">
        <v>0</v>
      </c>
      <c r="X106" s="1" t="s">
        <v>125</v>
      </c>
      <c r="Y106" s="1" t="s">
        <v>1323</v>
      </c>
      <c r="Z106" s="1">
        <v>4301</v>
      </c>
      <c r="AA106" s="1"/>
      <c r="AB106" s="1" t="s">
        <v>1267</v>
      </c>
      <c r="AC106" s="1">
        <v>28</v>
      </c>
      <c r="AD106" s="1">
        <v>2099357</v>
      </c>
      <c r="AE106" s="1">
        <v>1772500</v>
      </c>
      <c r="AF106" s="1">
        <v>58782000</v>
      </c>
      <c r="AG106" s="1">
        <v>1299418</v>
      </c>
      <c r="AH106" s="1" t="s">
        <v>1469</v>
      </c>
      <c r="AI106" s="1">
        <v>0.61899999999999999</v>
      </c>
      <c r="AJ106" s="1" t="s">
        <v>1475</v>
      </c>
      <c r="AK106" s="1">
        <v>15</v>
      </c>
      <c r="AL106" s="1">
        <v>202500</v>
      </c>
      <c r="AM106" s="1">
        <v>1552500</v>
      </c>
      <c r="AN106" s="1" t="s">
        <v>1326</v>
      </c>
    </row>
    <row r="107" spans="1:40" x14ac:dyDescent="0.25">
      <c r="A107" s="1">
        <v>4708</v>
      </c>
      <c r="B107" s="1">
        <v>4708</v>
      </c>
      <c r="C107" s="1" t="s">
        <v>500</v>
      </c>
      <c r="D107" s="1" t="s">
        <v>501</v>
      </c>
      <c r="E107" s="1" t="s">
        <v>1315</v>
      </c>
      <c r="F107" s="1" t="s">
        <v>502</v>
      </c>
      <c r="G107" s="1">
        <v>444</v>
      </c>
      <c r="H107" s="1" t="s">
        <v>1387</v>
      </c>
      <c r="I107" s="1" t="s">
        <v>1283</v>
      </c>
      <c r="J107" s="1" t="s">
        <v>1290</v>
      </c>
      <c r="K107" s="1" t="s">
        <v>31</v>
      </c>
      <c r="L107" s="1" t="s">
        <v>1317</v>
      </c>
      <c r="M107" s="1" t="s">
        <v>1388</v>
      </c>
      <c r="N107" s="1" t="s">
        <v>1349</v>
      </c>
      <c r="O107" s="1">
        <v>34.200000000000003</v>
      </c>
      <c r="P107" s="1" t="s">
        <v>1333</v>
      </c>
      <c r="Q107" s="1">
        <v>4.4000000000000004</v>
      </c>
      <c r="R107" s="1" t="s">
        <v>1470</v>
      </c>
      <c r="S107" s="1">
        <v>0.3</v>
      </c>
      <c r="T107" s="1" t="s">
        <v>1322</v>
      </c>
      <c r="U107" s="1">
        <v>41</v>
      </c>
      <c r="V107" s="1">
        <v>850000</v>
      </c>
      <c r="W107" s="1" t="b">
        <v>0</v>
      </c>
      <c r="X107" s="1" t="s">
        <v>125</v>
      </c>
      <c r="Y107" s="1" t="s">
        <v>1331</v>
      </c>
      <c r="Z107" s="1">
        <v>4301</v>
      </c>
      <c r="AA107" s="1"/>
      <c r="AB107" s="1" t="s">
        <v>1267</v>
      </c>
      <c r="AC107" s="1">
        <v>28</v>
      </c>
      <c r="AD107" s="1">
        <v>2099357</v>
      </c>
      <c r="AE107" s="1">
        <v>1772500</v>
      </c>
      <c r="AF107" s="1">
        <v>58782000</v>
      </c>
      <c r="AG107" s="1">
        <v>1299418</v>
      </c>
      <c r="AH107" s="1" t="s">
        <v>1469</v>
      </c>
      <c r="AI107" s="1">
        <v>0.61899999999999999</v>
      </c>
      <c r="AJ107" s="1" t="s">
        <v>1475</v>
      </c>
      <c r="AK107" s="1">
        <v>15</v>
      </c>
      <c r="AL107" s="1">
        <v>127500</v>
      </c>
      <c r="AM107" s="1">
        <v>977500</v>
      </c>
      <c r="AN107" s="1" t="s">
        <v>1326</v>
      </c>
    </row>
    <row r="108" spans="1:40" x14ac:dyDescent="0.25">
      <c r="A108" s="1">
        <v>4439</v>
      </c>
      <c r="B108" s="1">
        <v>4439</v>
      </c>
      <c r="C108" s="1" t="s">
        <v>506</v>
      </c>
      <c r="D108" s="1" t="s">
        <v>507</v>
      </c>
      <c r="E108" s="1" t="s">
        <v>1315</v>
      </c>
      <c r="F108" s="1" t="s">
        <v>124</v>
      </c>
      <c r="G108" s="1">
        <v>444</v>
      </c>
      <c r="H108" s="1" t="s">
        <v>1387</v>
      </c>
      <c r="I108" s="1" t="s">
        <v>1283</v>
      </c>
      <c r="J108" s="1" t="s">
        <v>1290</v>
      </c>
      <c r="K108" s="1" t="s">
        <v>31</v>
      </c>
      <c r="L108" s="1" t="s">
        <v>1317</v>
      </c>
      <c r="M108" s="1" t="s">
        <v>1388</v>
      </c>
      <c r="N108" s="1" t="s">
        <v>1349</v>
      </c>
      <c r="O108" s="1">
        <v>35.6</v>
      </c>
      <c r="P108" s="1" t="s">
        <v>1330</v>
      </c>
      <c r="Q108" s="1">
        <v>15.9</v>
      </c>
      <c r="R108" s="1" t="s">
        <v>1473</v>
      </c>
      <c r="S108" s="1">
        <v>0.3</v>
      </c>
      <c r="T108" s="1" t="s">
        <v>1322</v>
      </c>
      <c r="U108" s="1">
        <v>41</v>
      </c>
      <c r="V108" s="1">
        <v>1125000</v>
      </c>
      <c r="W108" s="1" t="b">
        <v>0</v>
      </c>
      <c r="X108" s="1" t="s">
        <v>125</v>
      </c>
      <c r="Y108" s="1" t="s">
        <v>1323</v>
      </c>
      <c r="Z108" s="1">
        <v>4301</v>
      </c>
      <c r="AA108" s="1"/>
      <c r="AB108" s="1" t="s">
        <v>1267</v>
      </c>
      <c r="AC108" s="1">
        <v>28</v>
      </c>
      <c r="AD108" s="1">
        <v>2099357</v>
      </c>
      <c r="AE108" s="1">
        <v>1772500</v>
      </c>
      <c r="AF108" s="1">
        <v>58782000</v>
      </c>
      <c r="AG108" s="1">
        <v>1299418</v>
      </c>
      <c r="AH108" s="1" t="s">
        <v>1469</v>
      </c>
      <c r="AI108" s="1">
        <v>0.61899999999999999</v>
      </c>
      <c r="AJ108" s="1" t="s">
        <v>1475</v>
      </c>
      <c r="AK108" s="1">
        <v>15</v>
      </c>
      <c r="AL108" s="1">
        <v>168750</v>
      </c>
      <c r="AM108" s="1">
        <v>1293750</v>
      </c>
      <c r="AN108" s="1" t="s">
        <v>1326</v>
      </c>
    </row>
    <row r="109" spans="1:40" x14ac:dyDescent="0.25">
      <c r="A109" s="1">
        <v>4691</v>
      </c>
      <c r="B109" s="1">
        <v>4691</v>
      </c>
      <c r="C109" s="1" t="s">
        <v>508</v>
      </c>
      <c r="D109" s="1" t="s">
        <v>509</v>
      </c>
      <c r="E109" s="1" t="s">
        <v>1315</v>
      </c>
      <c r="F109" s="1" t="s">
        <v>124</v>
      </c>
      <c r="G109" s="1">
        <v>444</v>
      </c>
      <c r="H109" s="1" t="s">
        <v>1387</v>
      </c>
      <c r="I109" s="1" t="s">
        <v>1283</v>
      </c>
      <c r="J109" s="1" t="s">
        <v>1290</v>
      </c>
      <c r="K109" s="1" t="s">
        <v>31</v>
      </c>
      <c r="L109" s="1" t="s">
        <v>1317</v>
      </c>
      <c r="M109" s="1" t="s">
        <v>1388</v>
      </c>
      <c r="N109" s="1" t="s">
        <v>1349</v>
      </c>
      <c r="O109" s="1">
        <v>43.1</v>
      </c>
      <c r="P109" s="1" t="s">
        <v>1330</v>
      </c>
      <c r="Q109" s="1">
        <v>8.1</v>
      </c>
      <c r="R109" s="1" t="s">
        <v>1321</v>
      </c>
      <c r="S109" s="1">
        <v>0.3</v>
      </c>
      <c r="T109" s="1" t="s">
        <v>1322</v>
      </c>
      <c r="U109" s="1">
        <v>41</v>
      </c>
      <c r="V109" s="1">
        <v>1670000</v>
      </c>
      <c r="W109" s="1" t="b">
        <v>0</v>
      </c>
      <c r="X109" s="1" t="s">
        <v>125</v>
      </c>
      <c r="Y109" s="1" t="s">
        <v>1323</v>
      </c>
      <c r="Z109" s="1">
        <v>4301</v>
      </c>
      <c r="AA109" s="1"/>
      <c r="AB109" s="1" t="s">
        <v>1267</v>
      </c>
      <c r="AC109" s="1">
        <v>28</v>
      </c>
      <c r="AD109" s="1">
        <v>2099357</v>
      </c>
      <c r="AE109" s="1">
        <v>1772500</v>
      </c>
      <c r="AF109" s="1">
        <v>58782000</v>
      </c>
      <c r="AG109" s="1">
        <v>1299418</v>
      </c>
      <c r="AH109" s="1" t="s">
        <v>1469</v>
      </c>
      <c r="AI109" s="1">
        <v>0.61899999999999999</v>
      </c>
      <c r="AJ109" s="1" t="s">
        <v>1475</v>
      </c>
      <c r="AK109" s="1">
        <v>15</v>
      </c>
      <c r="AL109" s="1">
        <v>250500</v>
      </c>
      <c r="AM109" s="1">
        <v>1920500</v>
      </c>
      <c r="AN109" s="1" t="s">
        <v>1326</v>
      </c>
    </row>
    <row r="110" spans="1:40" x14ac:dyDescent="0.25">
      <c r="A110" s="1">
        <v>4612</v>
      </c>
      <c r="B110" s="1">
        <v>4612</v>
      </c>
      <c r="C110" s="1" t="s">
        <v>510</v>
      </c>
      <c r="D110" s="1" t="s">
        <v>511</v>
      </c>
      <c r="E110" s="1" t="s">
        <v>1315</v>
      </c>
      <c r="F110" s="1" t="s">
        <v>502</v>
      </c>
      <c r="G110" s="1">
        <v>444</v>
      </c>
      <c r="H110" s="1" t="s">
        <v>1387</v>
      </c>
      <c r="I110" s="1" t="s">
        <v>1283</v>
      </c>
      <c r="J110" s="1" t="s">
        <v>1290</v>
      </c>
      <c r="K110" s="1" t="s">
        <v>31</v>
      </c>
      <c r="L110" s="1" t="s">
        <v>1317</v>
      </c>
      <c r="M110" s="1" t="s">
        <v>1388</v>
      </c>
      <c r="N110" s="1" t="s">
        <v>1349</v>
      </c>
      <c r="O110" s="1">
        <v>26.6</v>
      </c>
      <c r="P110" s="1" t="s">
        <v>1333</v>
      </c>
      <c r="Q110" s="1">
        <v>6.7</v>
      </c>
      <c r="R110" s="1" t="s">
        <v>1321</v>
      </c>
      <c r="S110" s="1">
        <v>0.1</v>
      </c>
      <c r="T110" s="1" t="s">
        <v>1322</v>
      </c>
      <c r="U110" s="1">
        <v>41</v>
      </c>
      <c r="V110" s="1">
        <v>860000</v>
      </c>
      <c r="W110" s="1" t="b">
        <v>0</v>
      </c>
      <c r="X110" s="1" t="s">
        <v>125</v>
      </c>
      <c r="Y110" s="1" t="s">
        <v>1323</v>
      </c>
      <c r="Z110" s="1">
        <v>4301</v>
      </c>
      <c r="AA110" s="1"/>
      <c r="AB110" s="1" t="s">
        <v>1267</v>
      </c>
      <c r="AC110" s="1">
        <v>28</v>
      </c>
      <c r="AD110" s="1">
        <v>2099357</v>
      </c>
      <c r="AE110" s="1">
        <v>1772500</v>
      </c>
      <c r="AF110" s="1">
        <v>58782000</v>
      </c>
      <c r="AG110" s="1">
        <v>1299418</v>
      </c>
      <c r="AH110" s="1" t="s">
        <v>1469</v>
      </c>
      <c r="AI110" s="1">
        <v>0.61899999999999999</v>
      </c>
      <c r="AJ110" s="1" t="s">
        <v>1475</v>
      </c>
      <c r="AK110" s="1">
        <v>15</v>
      </c>
      <c r="AL110" s="1">
        <v>129000</v>
      </c>
      <c r="AM110" s="1">
        <v>989000</v>
      </c>
      <c r="AN110" s="1" t="s">
        <v>1326</v>
      </c>
    </row>
    <row r="111" spans="1:40" x14ac:dyDescent="0.25">
      <c r="A111" s="1">
        <v>4416</v>
      </c>
      <c r="B111" s="1">
        <v>4416</v>
      </c>
      <c r="C111" s="1" t="s">
        <v>512</v>
      </c>
      <c r="D111" s="1" t="s">
        <v>513</v>
      </c>
      <c r="E111" s="1" t="s">
        <v>1315</v>
      </c>
      <c r="F111" s="1" t="s">
        <v>124</v>
      </c>
      <c r="G111" s="1">
        <v>444</v>
      </c>
      <c r="H111" s="1" t="s">
        <v>1387</v>
      </c>
      <c r="I111" s="1" t="s">
        <v>1283</v>
      </c>
      <c r="J111" s="1" t="s">
        <v>1290</v>
      </c>
      <c r="K111" s="1" t="s">
        <v>31</v>
      </c>
      <c r="L111" s="1" t="s">
        <v>1317</v>
      </c>
      <c r="M111" s="1" t="s">
        <v>1388</v>
      </c>
      <c r="N111" s="1" t="s">
        <v>1349</v>
      </c>
      <c r="O111" s="1">
        <v>37</v>
      </c>
      <c r="P111" s="1" t="s">
        <v>1330</v>
      </c>
      <c r="Q111" s="1">
        <v>12.6</v>
      </c>
      <c r="R111" s="1" t="s">
        <v>1473</v>
      </c>
      <c r="S111" s="1">
        <v>0.3</v>
      </c>
      <c r="T111" s="1" t="s">
        <v>1322</v>
      </c>
      <c r="U111" s="1">
        <v>41</v>
      </c>
      <c r="V111" s="1">
        <v>1065000</v>
      </c>
      <c r="W111" s="1" t="b">
        <v>0</v>
      </c>
      <c r="X111" s="1" t="s">
        <v>125</v>
      </c>
      <c r="Y111" s="1" t="s">
        <v>1323</v>
      </c>
      <c r="Z111" s="1">
        <v>4301</v>
      </c>
      <c r="AA111" s="1"/>
      <c r="AB111" s="1" t="s">
        <v>1267</v>
      </c>
      <c r="AC111" s="1">
        <v>28</v>
      </c>
      <c r="AD111" s="1">
        <v>2099357</v>
      </c>
      <c r="AE111" s="1">
        <v>1772500</v>
      </c>
      <c r="AF111" s="1">
        <v>58782000</v>
      </c>
      <c r="AG111" s="1">
        <v>1299418</v>
      </c>
      <c r="AH111" s="1" t="s">
        <v>1469</v>
      </c>
      <c r="AI111" s="1">
        <v>0.61899999999999999</v>
      </c>
      <c r="AJ111" s="1" t="s">
        <v>1475</v>
      </c>
      <c r="AK111" s="1">
        <v>15</v>
      </c>
      <c r="AL111" s="1">
        <v>159750</v>
      </c>
      <c r="AM111" s="1">
        <v>1224750</v>
      </c>
      <c r="AN111" s="1" t="s">
        <v>1326</v>
      </c>
    </row>
    <row r="112" spans="1:40" x14ac:dyDescent="0.25">
      <c r="A112" s="1">
        <v>4853</v>
      </c>
      <c r="B112" s="1">
        <v>4834</v>
      </c>
      <c r="C112" s="1" t="s">
        <v>466</v>
      </c>
      <c r="D112" s="1" t="s">
        <v>467</v>
      </c>
      <c r="E112" s="1" t="s">
        <v>1315</v>
      </c>
      <c r="F112" s="1" t="s">
        <v>83</v>
      </c>
      <c r="G112" s="1">
        <v>429</v>
      </c>
      <c r="H112" s="1" t="s">
        <v>1449</v>
      </c>
      <c r="I112" s="1" t="s">
        <v>1283</v>
      </c>
      <c r="J112" s="1" t="s">
        <v>1291</v>
      </c>
      <c r="K112" s="1" t="s">
        <v>31</v>
      </c>
      <c r="L112" s="1" t="s">
        <v>1317</v>
      </c>
      <c r="M112" s="1" t="s">
        <v>1451</v>
      </c>
      <c r="N112" s="1" t="s">
        <v>1450</v>
      </c>
      <c r="O112" s="1">
        <v>25.7</v>
      </c>
      <c r="P112" s="1" t="s">
        <v>1333</v>
      </c>
      <c r="Q112" s="1">
        <v>3.2</v>
      </c>
      <c r="R112" s="1" t="s">
        <v>1470</v>
      </c>
      <c r="S112" s="1">
        <v>0.1</v>
      </c>
      <c r="T112" s="1" t="s">
        <v>1322</v>
      </c>
      <c r="U112" s="1">
        <v>41</v>
      </c>
      <c r="V112" s="1">
        <v>720000</v>
      </c>
      <c r="W112" s="1" t="b">
        <v>0</v>
      </c>
      <c r="X112" s="1" t="s">
        <v>331</v>
      </c>
      <c r="Y112" s="1" t="s">
        <v>1331</v>
      </c>
      <c r="Z112" s="1">
        <v>4591</v>
      </c>
      <c r="AA112" s="1"/>
      <c r="AB112" s="1" t="s">
        <v>776</v>
      </c>
      <c r="AC112" s="1">
        <v>6</v>
      </c>
      <c r="AD112" s="1">
        <v>1123667</v>
      </c>
      <c r="AE112" s="1">
        <v>842000</v>
      </c>
      <c r="AF112" s="1">
        <v>6742000</v>
      </c>
      <c r="AG112" s="1">
        <v>803775</v>
      </c>
      <c r="AH112" s="1" t="s">
        <v>1469</v>
      </c>
      <c r="AI112" s="1">
        <v>0.71499999999999997</v>
      </c>
      <c r="AJ112" s="1" t="s">
        <v>1475</v>
      </c>
      <c r="AK112" s="1">
        <v>15</v>
      </c>
      <c r="AL112" s="1">
        <v>108000</v>
      </c>
      <c r="AM112" s="1">
        <v>828000</v>
      </c>
      <c r="AN112" s="1" t="s">
        <v>1326</v>
      </c>
    </row>
    <row r="113" spans="1:40" x14ac:dyDescent="0.25">
      <c r="A113" s="1">
        <v>4703</v>
      </c>
      <c r="B113" s="1">
        <v>4703</v>
      </c>
      <c r="C113" s="1" t="s">
        <v>470</v>
      </c>
      <c r="D113" s="1" t="s">
        <v>471</v>
      </c>
      <c r="E113" s="1" t="s">
        <v>1474</v>
      </c>
      <c r="F113" s="1" t="s">
        <v>83</v>
      </c>
      <c r="G113" s="1">
        <v>429</v>
      </c>
      <c r="H113" s="1" t="s">
        <v>1449</v>
      </c>
      <c r="I113" s="1" t="s">
        <v>1283</v>
      </c>
      <c r="J113" s="1" t="s">
        <v>1291</v>
      </c>
      <c r="K113" s="1" t="s">
        <v>31</v>
      </c>
      <c r="L113" s="1" t="s">
        <v>1317</v>
      </c>
      <c r="M113" s="1" t="s">
        <v>1451</v>
      </c>
      <c r="N113" s="1" t="s">
        <v>1450</v>
      </c>
      <c r="O113" s="1">
        <v>59.1</v>
      </c>
      <c r="P113" s="1" t="s">
        <v>1472</v>
      </c>
      <c r="Q113" s="1">
        <v>24.9</v>
      </c>
      <c r="R113" s="1" t="s">
        <v>1473</v>
      </c>
      <c r="S113" s="1">
        <v>0.3</v>
      </c>
      <c r="T113" s="1" t="s">
        <v>1322</v>
      </c>
      <c r="U113" s="1">
        <v>41</v>
      </c>
      <c r="V113" s="1">
        <v>933000</v>
      </c>
      <c r="W113" s="1" t="b">
        <v>0</v>
      </c>
      <c r="X113" s="1" t="s">
        <v>331</v>
      </c>
      <c r="Y113" s="1" t="s">
        <v>1323</v>
      </c>
      <c r="Z113" s="1">
        <v>4591</v>
      </c>
      <c r="AA113" s="1"/>
      <c r="AB113" s="1" t="s">
        <v>776</v>
      </c>
      <c r="AC113" s="1">
        <v>6</v>
      </c>
      <c r="AD113" s="1">
        <v>1123667</v>
      </c>
      <c r="AE113" s="1">
        <v>842000</v>
      </c>
      <c r="AF113" s="1">
        <v>6742000</v>
      </c>
      <c r="AG113" s="1">
        <v>803775</v>
      </c>
      <c r="AH113" s="1" t="s">
        <v>1329</v>
      </c>
      <c r="AI113" s="1">
        <v>0.71499999999999997</v>
      </c>
      <c r="AJ113" s="1" t="s">
        <v>1475</v>
      </c>
      <c r="AK113" s="1">
        <v>10</v>
      </c>
      <c r="AL113" s="1">
        <v>93300</v>
      </c>
      <c r="AM113" s="1">
        <v>1026300</v>
      </c>
      <c r="AN113" s="1" t="s">
        <v>1326</v>
      </c>
    </row>
    <row r="114" spans="1:40" x14ac:dyDescent="0.25">
      <c r="A114" s="1">
        <v>9935</v>
      </c>
      <c r="B114" s="1">
        <v>9916</v>
      </c>
      <c r="C114" s="1" t="s">
        <v>472</v>
      </c>
      <c r="D114" s="1" t="s">
        <v>473</v>
      </c>
      <c r="E114" s="1" t="s">
        <v>1315</v>
      </c>
      <c r="F114" s="1" t="s">
        <v>83</v>
      </c>
      <c r="G114" s="1">
        <v>429</v>
      </c>
      <c r="H114" s="1" t="s">
        <v>1449</v>
      </c>
      <c r="I114" s="1" t="s">
        <v>1283</v>
      </c>
      <c r="J114" s="1" t="s">
        <v>1291</v>
      </c>
      <c r="K114" s="1" t="s">
        <v>31</v>
      </c>
      <c r="L114" s="1" t="s">
        <v>1317</v>
      </c>
      <c r="M114" s="1" t="s">
        <v>1451</v>
      </c>
      <c r="N114" s="1" t="s">
        <v>1450</v>
      </c>
      <c r="O114" s="1">
        <v>22</v>
      </c>
      <c r="P114" s="1" t="s">
        <v>1467</v>
      </c>
      <c r="Q114" s="1">
        <v>0.3</v>
      </c>
      <c r="R114" s="1" t="s">
        <v>1332</v>
      </c>
      <c r="S114" s="1">
        <v>0.1</v>
      </c>
      <c r="T114" s="1" t="s">
        <v>1322</v>
      </c>
      <c r="U114" s="1">
        <v>41</v>
      </c>
      <c r="V114" s="1">
        <v>655000</v>
      </c>
      <c r="W114" s="1" t="b">
        <v>0</v>
      </c>
      <c r="X114" s="1" t="s">
        <v>331</v>
      </c>
      <c r="Y114" s="1" t="s">
        <v>1328</v>
      </c>
      <c r="Z114" s="1">
        <v>4591</v>
      </c>
      <c r="AA114" s="1"/>
      <c r="AB114" s="1" t="s">
        <v>776</v>
      </c>
      <c r="AC114" s="1">
        <v>6</v>
      </c>
      <c r="AD114" s="1">
        <v>1123667</v>
      </c>
      <c r="AE114" s="1">
        <v>842000</v>
      </c>
      <c r="AF114" s="1">
        <v>6742000</v>
      </c>
      <c r="AG114" s="1">
        <v>803775</v>
      </c>
      <c r="AH114" s="1" t="s">
        <v>1469</v>
      </c>
      <c r="AI114" s="1">
        <v>0.71499999999999997</v>
      </c>
      <c r="AJ114" s="1" t="s">
        <v>1475</v>
      </c>
      <c r="AK114" s="1">
        <v>15</v>
      </c>
      <c r="AL114" s="1">
        <v>98250</v>
      </c>
      <c r="AM114" s="1">
        <v>753250</v>
      </c>
      <c r="AN114" s="1" t="s">
        <v>1326</v>
      </c>
    </row>
    <row r="115" spans="1:40" x14ac:dyDescent="0.25">
      <c r="A115" s="1">
        <v>4417</v>
      </c>
      <c r="B115" s="1">
        <v>4417</v>
      </c>
      <c r="C115" s="1" t="s">
        <v>479</v>
      </c>
      <c r="D115" s="1" t="s">
        <v>480</v>
      </c>
      <c r="E115" s="1" t="s">
        <v>1315</v>
      </c>
      <c r="F115" s="1" t="s">
        <v>83</v>
      </c>
      <c r="G115" s="1">
        <v>429</v>
      </c>
      <c r="H115" s="1" t="s">
        <v>1449</v>
      </c>
      <c r="I115" s="1" t="s">
        <v>1283</v>
      </c>
      <c r="J115" s="1" t="s">
        <v>1291</v>
      </c>
      <c r="K115" s="1" t="s">
        <v>31</v>
      </c>
      <c r="L115" s="1" t="s">
        <v>1317</v>
      </c>
      <c r="M115" s="1" t="s">
        <v>1451</v>
      </c>
      <c r="N115" s="1" t="s">
        <v>1450</v>
      </c>
      <c r="O115" s="1">
        <v>36.6</v>
      </c>
      <c r="P115" s="1" t="s">
        <v>1330</v>
      </c>
      <c r="Q115" s="1">
        <v>5.5</v>
      </c>
      <c r="R115" s="1" t="s">
        <v>1321</v>
      </c>
      <c r="S115" s="1">
        <v>0.1</v>
      </c>
      <c r="T115" s="1" t="s">
        <v>1322</v>
      </c>
      <c r="U115" s="1">
        <v>41</v>
      </c>
      <c r="V115" s="1">
        <v>780000</v>
      </c>
      <c r="W115" s="1" t="b">
        <v>0</v>
      </c>
      <c r="X115" s="1" t="s">
        <v>331</v>
      </c>
      <c r="Y115" s="1" t="s">
        <v>1323</v>
      </c>
      <c r="Z115" s="1">
        <v>4591</v>
      </c>
      <c r="AA115" s="1"/>
      <c r="AB115" s="1" t="s">
        <v>776</v>
      </c>
      <c r="AC115" s="1">
        <v>6</v>
      </c>
      <c r="AD115" s="1">
        <v>1123667</v>
      </c>
      <c r="AE115" s="1">
        <v>842000</v>
      </c>
      <c r="AF115" s="1">
        <v>6742000</v>
      </c>
      <c r="AG115" s="1">
        <v>803775</v>
      </c>
      <c r="AH115" s="1" t="s">
        <v>1469</v>
      </c>
      <c r="AI115" s="1">
        <v>0.71499999999999997</v>
      </c>
      <c r="AJ115" s="1" t="s">
        <v>1475</v>
      </c>
      <c r="AK115" s="1">
        <v>15</v>
      </c>
      <c r="AL115" s="1">
        <v>117000</v>
      </c>
      <c r="AM115" s="1">
        <v>897000</v>
      </c>
      <c r="AN115" s="1" t="s">
        <v>1326</v>
      </c>
    </row>
    <row r="116" spans="1:40" x14ac:dyDescent="0.25">
      <c r="A116" s="1">
        <v>4319</v>
      </c>
      <c r="B116" s="1">
        <v>4319</v>
      </c>
      <c r="C116" s="1" t="s">
        <v>481</v>
      </c>
      <c r="D116" s="1" t="s">
        <v>482</v>
      </c>
      <c r="E116" s="1" t="s">
        <v>1315</v>
      </c>
      <c r="F116" s="1" t="s">
        <v>83</v>
      </c>
      <c r="G116" s="1">
        <v>429</v>
      </c>
      <c r="H116" s="1" t="s">
        <v>1449</v>
      </c>
      <c r="I116" s="1" t="s">
        <v>1283</v>
      </c>
      <c r="J116" s="1" t="s">
        <v>1291</v>
      </c>
      <c r="K116" s="1" t="s">
        <v>31</v>
      </c>
      <c r="L116" s="1" t="s">
        <v>1317</v>
      </c>
      <c r="M116" s="1" t="s">
        <v>1451</v>
      </c>
      <c r="N116" s="1" t="s">
        <v>1450</v>
      </c>
      <c r="O116" s="1">
        <v>40.9</v>
      </c>
      <c r="P116" s="1" t="s">
        <v>1330</v>
      </c>
      <c r="Q116" s="1">
        <v>15.7</v>
      </c>
      <c r="R116" s="1" t="s">
        <v>1473</v>
      </c>
      <c r="S116" s="1">
        <v>0.3</v>
      </c>
      <c r="T116" s="1" t="s">
        <v>1322</v>
      </c>
      <c r="U116" s="1">
        <v>41</v>
      </c>
      <c r="V116" s="1">
        <v>904000</v>
      </c>
      <c r="W116" s="1" t="b">
        <v>0</v>
      </c>
      <c r="X116" s="1" t="s">
        <v>331</v>
      </c>
      <c r="Y116" s="1" t="s">
        <v>1323</v>
      </c>
      <c r="Z116" s="1">
        <v>4591</v>
      </c>
      <c r="AA116" s="1"/>
      <c r="AB116" s="1" t="s">
        <v>776</v>
      </c>
      <c r="AC116" s="1">
        <v>6</v>
      </c>
      <c r="AD116" s="1">
        <v>1123667</v>
      </c>
      <c r="AE116" s="1">
        <v>842000</v>
      </c>
      <c r="AF116" s="1">
        <v>6742000</v>
      </c>
      <c r="AG116" s="1">
        <v>803775</v>
      </c>
      <c r="AH116" s="1" t="s">
        <v>1329</v>
      </c>
      <c r="AI116" s="1">
        <v>0.71499999999999997</v>
      </c>
      <c r="AJ116" s="1" t="s">
        <v>1475</v>
      </c>
      <c r="AK116" s="1">
        <v>10</v>
      </c>
      <c r="AL116" s="1">
        <v>90400</v>
      </c>
      <c r="AM116" s="1">
        <v>994400</v>
      </c>
      <c r="AN116" s="1" t="s">
        <v>1326</v>
      </c>
    </row>
    <row r="117" spans="1:40" x14ac:dyDescent="0.25">
      <c r="A117" s="1">
        <v>4141</v>
      </c>
      <c r="B117" s="1">
        <v>4141</v>
      </c>
      <c r="C117" s="1" t="s">
        <v>520</v>
      </c>
      <c r="D117" s="1" t="s">
        <v>521</v>
      </c>
      <c r="E117" s="1" t="s">
        <v>1315</v>
      </c>
      <c r="F117" s="1" t="s">
        <v>67</v>
      </c>
      <c r="G117" s="1">
        <v>427</v>
      </c>
      <c r="H117" s="1" t="s">
        <v>1452</v>
      </c>
      <c r="I117" s="1" t="s">
        <v>1284</v>
      </c>
      <c r="J117" s="1" t="s">
        <v>1291</v>
      </c>
      <c r="K117" s="1" t="s">
        <v>31</v>
      </c>
      <c r="L117" s="1" t="s">
        <v>1317</v>
      </c>
      <c r="M117" s="1" t="s">
        <v>1463</v>
      </c>
      <c r="N117" s="1" t="s">
        <v>1350</v>
      </c>
      <c r="O117" s="1">
        <v>45.8</v>
      </c>
      <c r="P117" s="1" t="s">
        <v>1320</v>
      </c>
      <c r="Q117" s="1">
        <v>17.5</v>
      </c>
      <c r="R117" s="1" t="s">
        <v>1473</v>
      </c>
      <c r="S117" s="1">
        <v>0.3</v>
      </c>
      <c r="T117" s="1" t="s">
        <v>1322</v>
      </c>
      <c r="U117" s="1">
        <v>41</v>
      </c>
      <c r="V117" s="1">
        <v>2373000</v>
      </c>
      <c r="W117" s="1" t="b">
        <v>0</v>
      </c>
      <c r="X117" s="1" t="s">
        <v>113</v>
      </c>
      <c r="Y117" s="1" t="s">
        <v>1323</v>
      </c>
      <c r="Z117" s="1">
        <v>4529</v>
      </c>
      <c r="AA117" s="1"/>
      <c r="AB117" s="1" t="s">
        <v>981</v>
      </c>
      <c r="AC117" s="1">
        <v>4</v>
      </c>
      <c r="AD117" s="1">
        <v>2329125</v>
      </c>
      <c r="AE117" s="1">
        <v>2287750</v>
      </c>
      <c r="AF117" s="1">
        <v>9316500</v>
      </c>
      <c r="AG117" s="1">
        <v>844812</v>
      </c>
      <c r="AH117" s="1" t="s">
        <v>1466</v>
      </c>
      <c r="AI117" s="1">
        <v>0.36299999999999999</v>
      </c>
      <c r="AJ117" s="1" t="s">
        <v>1476</v>
      </c>
      <c r="AK117" s="1">
        <v>3</v>
      </c>
      <c r="AL117" s="1">
        <v>71190</v>
      </c>
      <c r="AM117" s="1">
        <v>2444190</v>
      </c>
      <c r="AN117" s="1" t="s">
        <v>1326</v>
      </c>
    </row>
    <row r="118" spans="1:40" x14ac:dyDescent="0.25">
      <c r="A118" s="1">
        <v>5545</v>
      </c>
      <c r="B118" s="1">
        <v>5526</v>
      </c>
      <c r="C118" s="1" t="s">
        <v>110</v>
      </c>
      <c r="D118" s="1" t="s">
        <v>111</v>
      </c>
      <c r="E118" s="1" t="s">
        <v>1474</v>
      </c>
      <c r="F118" s="1" t="s">
        <v>112</v>
      </c>
      <c r="G118" s="1">
        <v>438</v>
      </c>
      <c r="H118" s="1" t="s">
        <v>1385</v>
      </c>
      <c r="I118" s="1" t="s">
        <v>1284</v>
      </c>
      <c r="J118" s="1" t="s">
        <v>1289</v>
      </c>
      <c r="K118" s="1" t="s">
        <v>31</v>
      </c>
      <c r="L118" s="1" t="s">
        <v>1317</v>
      </c>
      <c r="M118" s="1" t="s">
        <v>1457</v>
      </c>
      <c r="N118" s="1" t="s">
        <v>1343</v>
      </c>
      <c r="O118" s="1">
        <v>27.7</v>
      </c>
      <c r="P118" s="1" t="s">
        <v>1333</v>
      </c>
      <c r="Q118" s="1">
        <v>2.2000000000000002</v>
      </c>
      <c r="R118" s="1" t="s">
        <v>1327</v>
      </c>
      <c r="S118" s="1">
        <v>0.3</v>
      </c>
      <c r="T118" s="1" t="s">
        <v>1322</v>
      </c>
      <c r="U118" s="1">
        <v>41</v>
      </c>
      <c r="V118" s="1">
        <v>1060000</v>
      </c>
      <c r="W118" s="1" t="b">
        <v>0</v>
      </c>
      <c r="X118" s="1" t="s">
        <v>113</v>
      </c>
      <c r="Y118" s="1" t="s">
        <v>1331</v>
      </c>
      <c r="Z118" s="1">
        <v>4529</v>
      </c>
      <c r="AA118" s="1"/>
      <c r="AB118" s="1" t="s">
        <v>981</v>
      </c>
      <c r="AC118" s="1">
        <v>6</v>
      </c>
      <c r="AD118" s="1">
        <v>2256500</v>
      </c>
      <c r="AE118" s="1">
        <v>1837000</v>
      </c>
      <c r="AF118" s="1">
        <v>13539000</v>
      </c>
      <c r="AG118" s="1">
        <v>1740353</v>
      </c>
      <c r="AH118" s="1" t="s">
        <v>1469</v>
      </c>
      <c r="AI118" s="1">
        <v>0.77100000000000002</v>
      </c>
      <c r="AJ118" s="1" t="s">
        <v>1475</v>
      </c>
      <c r="AK118" s="1">
        <v>15</v>
      </c>
      <c r="AL118" s="1">
        <v>159000</v>
      </c>
      <c r="AM118" s="1">
        <v>1219000</v>
      </c>
      <c r="AN118" s="1" t="s">
        <v>1326</v>
      </c>
    </row>
    <row r="119" spans="1:40" x14ac:dyDescent="0.25">
      <c r="A119" s="1">
        <v>4129</v>
      </c>
      <c r="B119" s="1">
        <v>4129</v>
      </c>
      <c r="C119" s="1" t="s">
        <v>524</v>
      </c>
      <c r="D119" s="1" t="s">
        <v>525</v>
      </c>
      <c r="E119" s="1" t="s">
        <v>1315</v>
      </c>
      <c r="F119" s="1" t="s">
        <v>67</v>
      </c>
      <c r="G119" s="1">
        <v>427</v>
      </c>
      <c r="H119" s="1" t="s">
        <v>1452</v>
      </c>
      <c r="I119" s="1" t="s">
        <v>1284</v>
      </c>
      <c r="J119" s="1" t="s">
        <v>1291</v>
      </c>
      <c r="K119" s="1" t="s">
        <v>31</v>
      </c>
      <c r="L119" s="1" t="s">
        <v>1317</v>
      </c>
      <c r="M119" s="1" t="s">
        <v>1463</v>
      </c>
      <c r="N119" s="1" t="s">
        <v>1350</v>
      </c>
      <c r="O119" s="1">
        <v>50.4</v>
      </c>
      <c r="P119" s="1" t="s">
        <v>1320</v>
      </c>
      <c r="Q119" s="1">
        <v>26.8</v>
      </c>
      <c r="R119" s="1" t="s">
        <v>1473</v>
      </c>
      <c r="S119" s="1">
        <v>0.3</v>
      </c>
      <c r="T119" s="1" t="s">
        <v>1322</v>
      </c>
      <c r="U119" s="1">
        <v>41</v>
      </c>
      <c r="V119" s="1">
        <v>2202500</v>
      </c>
      <c r="W119" s="1" t="b">
        <v>0</v>
      </c>
      <c r="X119" s="1" t="s">
        <v>113</v>
      </c>
      <c r="Y119" s="1" t="s">
        <v>1323</v>
      </c>
      <c r="Z119" s="1">
        <v>4529</v>
      </c>
      <c r="AA119" s="1"/>
      <c r="AB119" s="1" t="s">
        <v>981</v>
      </c>
      <c r="AC119" s="1">
        <v>4</v>
      </c>
      <c r="AD119" s="1">
        <v>2329125</v>
      </c>
      <c r="AE119" s="1">
        <v>2287750</v>
      </c>
      <c r="AF119" s="1">
        <v>9316500</v>
      </c>
      <c r="AG119" s="1">
        <v>844812</v>
      </c>
      <c r="AH119" s="1" t="s">
        <v>1329</v>
      </c>
      <c r="AI119" s="1">
        <v>0.36299999999999999</v>
      </c>
      <c r="AJ119" s="1" t="s">
        <v>1476</v>
      </c>
      <c r="AK119" s="1">
        <v>5</v>
      </c>
      <c r="AL119" s="1">
        <v>110125</v>
      </c>
      <c r="AM119" s="1">
        <v>2312625</v>
      </c>
      <c r="AN119" s="1" t="s">
        <v>1326</v>
      </c>
    </row>
    <row r="120" spans="1:40" x14ac:dyDescent="0.25">
      <c r="A120" s="1">
        <v>4146</v>
      </c>
      <c r="B120" s="1">
        <v>4146</v>
      </c>
      <c r="C120" s="1" t="s">
        <v>530</v>
      </c>
      <c r="D120" s="1" t="s">
        <v>531</v>
      </c>
      <c r="E120" s="1" t="s">
        <v>1315</v>
      </c>
      <c r="F120" s="1" t="s">
        <v>532</v>
      </c>
      <c r="G120" s="1">
        <v>484</v>
      </c>
      <c r="H120" s="1" t="s">
        <v>1454</v>
      </c>
      <c r="I120" s="1" t="s">
        <v>1284</v>
      </c>
      <c r="J120" s="1" t="s">
        <v>1286</v>
      </c>
      <c r="K120" s="1" t="s">
        <v>31</v>
      </c>
      <c r="L120" s="1" t="s">
        <v>1317</v>
      </c>
      <c r="M120" s="1" t="s">
        <v>1455</v>
      </c>
      <c r="N120" s="1" t="s">
        <v>1353</v>
      </c>
      <c r="O120" s="1">
        <v>43.4</v>
      </c>
      <c r="P120" s="1" t="s">
        <v>1330</v>
      </c>
      <c r="Q120" s="1">
        <v>16.3</v>
      </c>
      <c r="R120" s="1" t="s">
        <v>1473</v>
      </c>
      <c r="S120" s="1">
        <v>0.3</v>
      </c>
      <c r="T120" s="1" t="s">
        <v>1322</v>
      </c>
      <c r="U120" s="1">
        <v>41</v>
      </c>
      <c r="V120" s="1">
        <v>1584000</v>
      </c>
      <c r="W120" s="1" t="b">
        <v>0</v>
      </c>
      <c r="X120" s="1" t="s">
        <v>113</v>
      </c>
      <c r="Y120" s="1" t="s">
        <v>1323</v>
      </c>
      <c r="Z120" s="1">
        <v>4529</v>
      </c>
      <c r="AA120" s="1"/>
      <c r="AB120" s="1" t="s">
        <v>981</v>
      </c>
      <c r="AC120" s="1">
        <v>12</v>
      </c>
      <c r="AD120" s="1">
        <v>1964106</v>
      </c>
      <c r="AE120" s="1">
        <v>836500</v>
      </c>
      <c r="AF120" s="1">
        <v>23569278</v>
      </c>
      <c r="AG120" s="1">
        <v>2494734</v>
      </c>
      <c r="AH120" s="1" t="s">
        <v>1329</v>
      </c>
      <c r="AI120" s="1">
        <v>1.27</v>
      </c>
      <c r="AJ120" s="1" t="s">
        <v>1475</v>
      </c>
      <c r="AK120" s="1">
        <v>10</v>
      </c>
      <c r="AL120" s="1">
        <v>158400</v>
      </c>
      <c r="AM120" s="1">
        <v>1742400</v>
      </c>
      <c r="AN120" s="1" t="s">
        <v>1326</v>
      </c>
    </row>
    <row r="121" spans="1:40" x14ac:dyDescent="0.25">
      <c r="A121" s="1">
        <v>4145</v>
      </c>
      <c r="B121" s="1">
        <v>4145</v>
      </c>
      <c r="C121" s="1" t="s">
        <v>533</v>
      </c>
      <c r="D121" s="1" t="s">
        <v>55</v>
      </c>
      <c r="E121" s="1" t="s">
        <v>1474</v>
      </c>
      <c r="F121" s="1" t="s">
        <v>534</v>
      </c>
      <c r="G121" s="1">
        <v>484</v>
      </c>
      <c r="H121" s="1" t="s">
        <v>1454</v>
      </c>
      <c r="I121" s="1" t="s">
        <v>1284</v>
      </c>
      <c r="J121" s="1" t="s">
        <v>1286</v>
      </c>
      <c r="K121" s="1" t="s">
        <v>31</v>
      </c>
      <c r="L121" s="1" t="s">
        <v>1317</v>
      </c>
      <c r="M121" s="1" t="s">
        <v>1455</v>
      </c>
      <c r="N121" s="1" t="s">
        <v>1353</v>
      </c>
      <c r="O121" s="1">
        <v>40.799999999999997</v>
      </c>
      <c r="P121" s="1" t="s">
        <v>1330</v>
      </c>
      <c r="Q121" s="1">
        <v>15.6</v>
      </c>
      <c r="R121" s="1" t="s">
        <v>1473</v>
      </c>
      <c r="S121" s="1">
        <v>0.3</v>
      </c>
      <c r="T121" s="1" t="s">
        <v>1322</v>
      </c>
      <c r="U121" s="1">
        <v>41</v>
      </c>
      <c r="V121" s="1">
        <v>5600000</v>
      </c>
      <c r="W121" s="1" t="b">
        <v>1</v>
      </c>
      <c r="X121" s="1" t="s">
        <v>113</v>
      </c>
      <c r="Y121" s="1" t="s">
        <v>31</v>
      </c>
      <c r="Z121" s="1">
        <v>4529</v>
      </c>
      <c r="AA121" s="1"/>
      <c r="AB121" s="1" t="s">
        <v>981</v>
      </c>
      <c r="AC121" s="1">
        <v>12</v>
      </c>
      <c r="AD121" s="1">
        <v>1964106</v>
      </c>
      <c r="AE121" s="1">
        <v>836500</v>
      </c>
      <c r="AF121" s="1">
        <v>23569278</v>
      </c>
      <c r="AG121" s="1">
        <v>2494734</v>
      </c>
      <c r="AH121" s="1" t="s">
        <v>1471</v>
      </c>
      <c r="AI121" s="1">
        <v>1.27</v>
      </c>
      <c r="AJ121" s="1" t="s">
        <v>1475</v>
      </c>
      <c r="AK121" s="1">
        <v>0</v>
      </c>
      <c r="AL121" s="1">
        <v>0</v>
      </c>
      <c r="AM121" s="1">
        <v>5600000</v>
      </c>
      <c r="AN121" s="1" t="s">
        <v>1326</v>
      </c>
    </row>
    <row r="122" spans="1:40" x14ac:dyDescent="0.25">
      <c r="A122" s="1">
        <v>4374</v>
      </c>
      <c r="B122" s="1">
        <v>4374</v>
      </c>
      <c r="C122" s="1" t="s">
        <v>537</v>
      </c>
      <c r="D122" s="1" t="s">
        <v>538</v>
      </c>
      <c r="E122" s="1" t="s">
        <v>1474</v>
      </c>
      <c r="F122" s="1" t="s">
        <v>67</v>
      </c>
      <c r="G122" s="1">
        <v>427</v>
      </c>
      <c r="H122" s="1" t="s">
        <v>1452</v>
      </c>
      <c r="I122" s="1" t="s">
        <v>1284</v>
      </c>
      <c r="J122" s="1" t="s">
        <v>1291</v>
      </c>
      <c r="K122" s="1" t="s">
        <v>31</v>
      </c>
      <c r="L122" s="1" t="s">
        <v>1317</v>
      </c>
      <c r="M122" s="1" t="s">
        <v>1463</v>
      </c>
      <c r="N122" s="1" t="s">
        <v>1350</v>
      </c>
      <c r="O122" s="1">
        <v>39.700000000000003</v>
      </c>
      <c r="P122" s="1" t="s">
        <v>1330</v>
      </c>
      <c r="Q122" s="1">
        <v>6</v>
      </c>
      <c r="R122" s="1" t="s">
        <v>1321</v>
      </c>
      <c r="S122" s="1">
        <v>0.3</v>
      </c>
      <c r="T122" s="1" t="s">
        <v>1322</v>
      </c>
      <c r="U122" s="1">
        <v>41</v>
      </c>
      <c r="V122" s="1">
        <v>3400000</v>
      </c>
      <c r="W122" s="1" t="b">
        <v>0</v>
      </c>
      <c r="X122" s="1" t="s">
        <v>113</v>
      </c>
      <c r="Y122" s="1" t="s">
        <v>1323</v>
      </c>
      <c r="Z122" s="1">
        <v>4529</v>
      </c>
      <c r="AA122" s="1"/>
      <c r="AB122" s="1" t="s">
        <v>981</v>
      </c>
      <c r="AC122" s="1">
        <v>4</v>
      </c>
      <c r="AD122" s="1">
        <v>2329125</v>
      </c>
      <c r="AE122" s="1">
        <v>2287750</v>
      </c>
      <c r="AF122" s="1">
        <v>9316500</v>
      </c>
      <c r="AG122" s="1">
        <v>844812</v>
      </c>
      <c r="AH122" s="1" t="s">
        <v>1471</v>
      </c>
      <c r="AI122" s="1">
        <v>0.36299999999999999</v>
      </c>
      <c r="AJ122" s="1" t="s">
        <v>1476</v>
      </c>
      <c r="AK122" s="1">
        <v>0</v>
      </c>
      <c r="AL122" s="1">
        <v>0</v>
      </c>
      <c r="AM122" s="1">
        <v>3400000</v>
      </c>
      <c r="AN122" s="1" t="s">
        <v>1326</v>
      </c>
    </row>
    <row r="123" spans="1:40" x14ac:dyDescent="0.25">
      <c r="A123" s="1">
        <v>4140</v>
      </c>
      <c r="B123" s="1">
        <v>4140</v>
      </c>
      <c r="C123" s="1" t="s">
        <v>539</v>
      </c>
      <c r="D123" s="1" t="s">
        <v>540</v>
      </c>
      <c r="E123" s="1" t="s">
        <v>1315</v>
      </c>
      <c r="F123" s="1" t="s">
        <v>541</v>
      </c>
      <c r="G123" s="1">
        <v>484</v>
      </c>
      <c r="H123" s="1" t="s">
        <v>1454</v>
      </c>
      <c r="I123" s="1" t="s">
        <v>1284</v>
      </c>
      <c r="J123" s="1" t="s">
        <v>1286</v>
      </c>
      <c r="K123" s="1" t="s">
        <v>31</v>
      </c>
      <c r="L123" s="1" t="s">
        <v>1317</v>
      </c>
      <c r="M123" s="1" t="s">
        <v>1455</v>
      </c>
      <c r="N123" s="1" t="s">
        <v>1353</v>
      </c>
      <c r="O123" s="1">
        <v>34.5</v>
      </c>
      <c r="P123" s="1" t="s">
        <v>1333</v>
      </c>
      <c r="Q123" s="1">
        <v>13.2</v>
      </c>
      <c r="R123" s="1" t="s">
        <v>1473</v>
      </c>
      <c r="S123" s="1">
        <v>0.3</v>
      </c>
      <c r="T123" s="1" t="s">
        <v>1322</v>
      </c>
      <c r="U123" s="1">
        <v>41</v>
      </c>
      <c r="V123" s="1">
        <v>1188000</v>
      </c>
      <c r="W123" s="1" t="b">
        <v>0</v>
      </c>
      <c r="X123" s="1" t="s">
        <v>113</v>
      </c>
      <c r="Y123" s="1" t="s">
        <v>1323</v>
      </c>
      <c r="Z123" s="1">
        <v>4529</v>
      </c>
      <c r="AA123" s="1"/>
      <c r="AB123" s="1" t="s">
        <v>981</v>
      </c>
      <c r="AC123" s="1">
        <v>12</v>
      </c>
      <c r="AD123" s="1">
        <v>1964106</v>
      </c>
      <c r="AE123" s="1">
        <v>836500</v>
      </c>
      <c r="AF123" s="1">
        <v>23569278</v>
      </c>
      <c r="AG123" s="1">
        <v>2494734</v>
      </c>
      <c r="AH123" s="1" t="s">
        <v>1469</v>
      </c>
      <c r="AI123" s="1">
        <v>1.27</v>
      </c>
      <c r="AJ123" s="1" t="s">
        <v>1475</v>
      </c>
      <c r="AK123" s="1">
        <v>15</v>
      </c>
      <c r="AL123" s="1">
        <v>178200</v>
      </c>
      <c r="AM123" s="1">
        <v>1366200</v>
      </c>
      <c r="AN123" s="1" t="s">
        <v>1326</v>
      </c>
    </row>
    <row r="124" spans="1:40" x14ac:dyDescent="0.25">
      <c r="A124" s="1">
        <v>5544</v>
      </c>
      <c r="B124" s="1">
        <v>5525</v>
      </c>
      <c r="C124" s="1" t="s">
        <v>542</v>
      </c>
      <c r="D124" s="1" t="s">
        <v>543</v>
      </c>
      <c r="E124" s="1" t="s">
        <v>1315</v>
      </c>
      <c r="F124" s="1" t="s">
        <v>544</v>
      </c>
      <c r="G124" s="1">
        <v>438</v>
      </c>
      <c r="H124" s="1" t="s">
        <v>1385</v>
      </c>
      <c r="I124" s="1" t="s">
        <v>1284</v>
      </c>
      <c r="J124" s="1" t="s">
        <v>1289</v>
      </c>
      <c r="K124" s="1" t="s">
        <v>31</v>
      </c>
      <c r="L124" s="1" t="s">
        <v>1317</v>
      </c>
      <c r="M124" s="1" t="s">
        <v>1457</v>
      </c>
      <c r="N124" s="1" t="s">
        <v>1343</v>
      </c>
      <c r="O124" s="1">
        <v>29.9</v>
      </c>
      <c r="P124" s="1" t="s">
        <v>1333</v>
      </c>
      <c r="Q124" s="1">
        <v>2.2000000000000002</v>
      </c>
      <c r="R124" s="1" t="s">
        <v>1327</v>
      </c>
      <c r="S124" s="1">
        <v>0.3</v>
      </c>
      <c r="T124" s="1" t="s">
        <v>1322</v>
      </c>
      <c r="U124" s="1">
        <v>41</v>
      </c>
      <c r="V124" s="1">
        <v>1595000</v>
      </c>
      <c r="W124" s="1" t="b">
        <v>0</v>
      </c>
      <c r="X124" s="1" t="s">
        <v>113</v>
      </c>
      <c r="Y124" s="1" t="s">
        <v>1331</v>
      </c>
      <c r="Z124" s="1">
        <v>4529</v>
      </c>
      <c r="AA124" s="1"/>
      <c r="AB124" s="1" t="s">
        <v>981</v>
      </c>
      <c r="AC124" s="1">
        <v>6</v>
      </c>
      <c r="AD124" s="1">
        <v>2256500</v>
      </c>
      <c r="AE124" s="1">
        <v>1837000</v>
      </c>
      <c r="AF124" s="1">
        <v>13539000</v>
      </c>
      <c r="AG124" s="1">
        <v>1740353</v>
      </c>
      <c r="AH124" s="1" t="s">
        <v>1469</v>
      </c>
      <c r="AI124" s="1">
        <v>0.77100000000000002</v>
      </c>
      <c r="AJ124" s="1" t="s">
        <v>1475</v>
      </c>
      <c r="AK124" s="1">
        <v>15</v>
      </c>
      <c r="AL124" s="1">
        <v>239250</v>
      </c>
      <c r="AM124" s="1">
        <v>1834250</v>
      </c>
      <c r="AN124" s="1" t="s">
        <v>1326</v>
      </c>
    </row>
    <row r="125" spans="1:40" x14ac:dyDescent="0.25">
      <c r="A125" s="1">
        <v>10197</v>
      </c>
      <c r="B125" s="1">
        <v>10178</v>
      </c>
      <c r="C125" s="1" t="s">
        <v>211</v>
      </c>
      <c r="D125" s="1" t="s">
        <v>212</v>
      </c>
      <c r="E125" s="1" t="s">
        <v>1474</v>
      </c>
      <c r="F125" s="1" t="s">
        <v>67</v>
      </c>
      <c r="G125" s="1">
        <v>427</v>
      </c>
      <c r="H125" s="1" t="s">
        <v>1452</v>
      </c>
      <c r="I125" s="1" t="s">
        <v>1284</v>
      </c>
      <c r="J125" s="1" t="s">
        <v>1291</v>
      </c>
      <c r="K125" s="1" t="s">
        <v>31</v>
      </c>
      <c r="L125" s="1" t="s">
        <v>1317</v>
      </c>
      <c r="M125" s="1" t="s">
        <v>1463</v>
      </c>
      <c r="N125" s="1" t="s">
        <v>1350</v>
      </c>
      <c r="O125" s="1">
        <v>53.6</v>
      </c>
      <c r="P125" s="1" t="s">
        <v>1320</v>
      </c>
      <c r="Q125" s="1">
        <v>0.2</v>
      </c>
      <c r="R125" s="1" t="s">
        <v>1332</v>
      </c>
      <c r="S125" s="1">
        <v>0</v>
      </c>
      <c r="T125" s="1" t="s">
        <v>1322</v>
      </c>
      <c r="U125" s="1">
        <v>41</v>
      </c>
      <c r="V125" s="1">
        <v>1341000</v>
      </c>
      <c r="W125" s="1" t="b">
        <v>0</v>
      </c>
      <c r="X125" s="1" t="s">
        <v>113</v>
      </c>
      <c r="Y125" s="1" t="s">
        <v>1328</v>
      </c>
      <c r="Z125" s="1">
        <v>4529</v>
      </c>
      <c r="AA125" s="1"/>
      <c r="AB125" s="1" t="s">
        <v>981</v>
      </c>
      <c r="AC125" s="1">
        <v>4</v>
      </c>
      <c r="AD125" s="1">
        <v>2329125</v>
      </c>
      <c r="AE125" s="1">
        <v>2287750</v>
      </c>
      <c r="AF125" s="1">
        <v>9316500</v>
      </c>
      <c r="AG125" s="1">
        <v>844812</v>
      </c>
      <c r="AH125" s="1" t="s">
        <v>1469</v>
      </c>
      <c r="AI125" s="1">
        <v>0.36299999999999999</v>
      </c>
      <c r="AJ125" s="1" t="s">
        <v>1476</v>
      </c>
      <c r="AK125" s="1">
        <v>15</v>
      </c>
      <c r="AL125" s="1">
        <v>201150</v>
      </c>
      <c r="AM125" s="1">
        <v>1542150</v>
      </c>
      <c r="AN125" s="1" t="s">
        <v>1326</v>
      </c>
    </row>
    <row r="126" spans="1:40" x14ac:dyDescent="0.25">
      <c r="A126" s="1">
        <v>4153</v>
      </c>
      <c r="B126" s="1">
        <v>4153</v>
      </c>
      <c r="C126" s="1" t="s">
        <v>406</v>
      </c>
      <c r="D126" s="1" t="s">
        <v>101</v>
      </c>
      <c r="E126" s="1" t="s">
        <v>1315</v>
      </c>
      <c r="F126" s="1" t="s">
        <v>407</v>
      </c>
      <c r="G126" s="1">
        <v>448</v>
      </c>
      <c r="H126" s="1" t="s">
        <v>1459</v>
      </c>
      <c r="I126" s="1" t="s">
        <v>1284</v>
      </c>
      <c r="J126" s="1" t="s">
        <v>1290</v>
      </c>
      <c r="K126" s="1" t="s">
        <v>31</v>
      </c>
      <c r="L126" s="1" t="s">
        <v>1317</v>
      </c>
      <c r="M126" s="1" t="s">
        <v>1460</v>
      </c>
      <c r="N126" s="1" t="s">
        <v>1355</v>
      </c>
      <c r="O126" s="1">
        <v>34.9</v>
      </c>
      <c r="P126" s="1" t="s">
        <v>1333</v>
      </c>
      <c r="Q126" s="1">
        <v>13.4</v>
      </c>
      <c r="R126" s="1" t="s">
        <v>1473</v>
      </c>
      <c r="S126" s="1">
        <v>0.3</v>
      </c>
      <c r="T126" s="1" t="s">
        <v>1322</v>
      </c>
      <c r="U126" s="1">
        <v>41</v>
      </c>
      <c r="V126" s="1">
        <v>1750000</v>
      </c>
      <c r="W126" s="1" t="b">
        <v>1</v>
      </c>
      <c r="X126" s="1" t="s">
        <v>113</v>
      </c>
      <c r="Y126" s="1" t="s">
        <v>31</v>
      </c>
      <c r="Z126" s="1">
        <v>4529</v>
      </c>
      <c r="AA126" s="1"/>
      <c r="AB126" s="1" t="s">
        <v>981</v>
      </c>
      <c r="AC126" s="1">
        <v>23</v>
      </c>
      <c r="AD126" s="1">
        <v>676043</v>
      </c>
      <c r="AE126" s="1">
        <v>600000</v>
      </c>
      <c r="AF126" s="1">
        <v>15549000</v>
      </c>
      <c r="AG126" s="1">
        <v>247791</v>
      </c>
      <c r="AH126" s="1" t="s">
        <v>1471</v>
      </c>
      <c r="AI126" s="1">
        <v>0.36699999999999999</v>
      </c>
      <c r="AJ126" s="1" t="s">
        <v>1476</v>
      </c>
      <c r="AK126" s="1">
        <v>0</v>
      </c>
      <c r="AL126" s="1">
        <v>0</v>
      </c>
      <c r="AM126" s="1">
        <v>1750000</v>
      </c>
      <c r="AN126" s="1" t="s">
        <v>1326</v>
      </c>
    </row>
    <row r="127" spans="1:40" x14ac:dyDescent="0.25">
      <c r="A127" s="1">
        <v>4181</v>
      </c>
      <c r="B127" s="1">
        <v>4181</v>
      </c>
      <c r="C127" s="1" t="s">
        <v>351</v>
      </c>
      <c r="D127" s="1" t="s">
        <v>352</v>
      </c>
      <c r="E127" s="1" t="s">
        <v>1474</v>
      </c>
      <c r="F127" s="1" t="s">
        <v>353</v>
      </c>
      <c r="G127" s="1">
        <v>438</v>
      </c>
      <c r="H127" s="1" t="s">
        <v>1385</v>
      </c>
      <c r="I127" s="1" t="s">
        <v>1284</v>
      </c>
      <c r="J127" s="1" t="s">
        <v>1289</v>
      </c>
      <c r="K127" s="1" t="s">
        <v>31</v>
      </c>
      <c r="L127" s="1" t="s">
        <v>1317</v>
      </c>
      <c r="M127" s="1" t="s">
        <v>1457</v>
      </c>
      <c r="N127" s="1" t="s">
        <v>1343</v>
      </c>
      <c r="O127" s="1">
        <v>58.9</v>
      </c>
      <c r="P127" s="1" t="s">
        <v>1472</v>
      </c>
      <c r="Q127" s="1">
        <v>23.8</v>
      </c>
      <c r="R127" s="1" t="s">
        <v>1473</v>
      </c>
      <c r="S127" s="1">
        <v>0.3</v>
      </c>
      <c r="T127" s="1" t="s">
        <v>1322</v>
      </c>
      <c r="U127" s="1">
        <v>41</v>
      </c>
      <c r="V127" s="1">
        <v>5600000</v>
      </c>
      <c r="W127" s="1" t="b">
        <v>1</v>
      </c>
      <c r="X127" s="1" t="s">
        <v>113</v>
      </c>
      <c r="Y127" s="1" t="s">
        <v>31</v>
      </c>
      <c r="Z127" s="1">
        <v>4529</v>
      </c>
      <c r="AA127" s="1"/>
      <c r="AB127" s="1" t="s">
        <v>981</v>
      </c>
      <c r="AC127" s="1">
        <v>6</v>
      </c>
      <c r="AD127" s="1">
        <v>2256500</v>
      </c>
      <c r="AE127" s="1">
        <v>1837000</v>
      </c>
      <c r="AF127" s="1">
        <v>13539000</v>
      </c>
      <c r="AG127" s="1">
        <v>1740353</v>
      </c>
      <c r="AH127" s="1" t="s">
        <v>1471</v>
      </c>
      <c r="AI127" s="1">
        <v>0.77100000000000002</v>
      </c>
      <c r="AJ127" s="1" t="s">
        <v>1475</v>
      </c>
      <c r="AK127" s="1">
        <v>0</v>
      </c>
      <c r="AL127" s="1">
        <v>0</v>
      </c>
      <c r="AM127" s="1">
        <v>5600000</v>
      </c>
      <c r="AN127" s="1" t="s">
        <v>1326</v>
      </c>
    </row>
    <row r="128" spans="1:40" x14ac:dyDescent="0.25">
      <c r="A128" s="1">
        <v>4139</v>
      </c>
      <c r="B128" s="1">
        <v>4139</v>
      </c>
      <c r="C128" s="1" t="s">
        <v>569</v>
      </c>
      <c r="D128" s="1" t="s">
        <v>570</v>
      </c>
      <c r="E128" s="1" t="s">
        <v>1315</v>
      </c>
      <c r="F128" s="1" t="s">
        <v>284</v>
      </c>
      <c r="G128" s="1">
        <v>477</v>
      </c>
      <c r="H128" s="1" t="s">
        <v>1433</v>
      </c>
      <c r="I128" s="1" t="s">
        <v>1285</v>
      </c>
      <c r="J128" s="1" t="s">
        <v>1290</v>
      </c>
      <c r="K128" s="1" t="s">
        <v>31</v>
      </c>
      <c r="L128" s="1" t="s">
        <v>1317</v>
      </c>
      <c r="M128" s="1" t="s">
        <v>1465</v>
      </c>
      <c r="N128" s="1" t="s">
        <v>1356</v>
      </c>
      <c r="O128" s="1">
        <v>64.7</v>
      </c>
      <c r="P128" s="1" t="s">
        <v>1472</v>
      </c>
      <c r="Q128" s="1">
        <v>31.7</v>
      </c>
      <c r="R128" s="1" t="s">
        <v>1473</v>
      </c>
      <c r="S128" s="1">
        <v>0.3</v>
      </c>
      <c r="T128" s="1" t="s">
        <v>1322</v>
      </c>
      <c r="U128" s="1">
        <v>41</v>
      </c>
      <c r="V128" s="1">
        <v>1220000</v>
      </c>
      <c r="W128" s="1" t="b">
        <v>0</v>
      </c>
      <c r="X128" s="1" t="s">
        <v>43</v>
      </c>
      <c r="Y128" s="1" t="s">
        <v>1323</v>
      </c>
      <c r="Z128" s="1">
        <v>4669</v>
      </c>
      <c r="AA128" s="1"/>
      <c r="AB128" s="1" t="s">
        <v>898</v>
      </c>
      <c r="AC128" s="1">
        <v>11</v>
      </c>
      <c r="AD128" s="1">
        <v>907636</v>
      </c>
      <c r="AE128" s="1">
        <v>1000000</v>
      </c>
      <c r="AF128" s="1">
        <v>9984000</v>
      </c>
      <c r="AG128" s="1">
        <v>255236</v>
      </c>
      <c r="AH128" s="1" t="s">
        <v>1471</v>
      </c>
      <c r="AI128" s="1">
        <v>0.28100000000000003</v>
      </c>
      <c r="AJ128" s="1" t="s">
        <v>1325</v>
      </c>
      <c r="AK128" s="1">
        <v>0</v>
      </c>
      <c r="AL128" s="1">
        <v>0</v>
      </c>
      <c r="AM128" s="1">
        <v>1220000</v>
      </c>
      <c r="AN128" s="1" t="s">
        <v>1326</v>
      </c>
    </row>
    <row r="129" spans="1:40" x14ac:dyDescent="0.25">
      <c r="A129" s="1">
        <v>4148</v>
      </c>
      <c r="B129" s="1">
        <v>4148</v>
      </c>
      <c r="C129" s="1" t="s">
        <v>558</v>
      </c>
      <c r="D129" s="1" t="s">
        <v>559</v>
      </c>
      <c r="E129" s="1" t="s">
        <v>1315</v>
      </c>
      <c r="F129" s="1" t="s">
        <v>284</v>
      </c>
      <c r="G129" s="1">
        <v>477</v>
      </c>
      <c r="H129" s="1" t="s">
        <v>1433</v>
      </c>
      <c r="I129" s="1" t="s">
        <v>1285</v>
      </c>
      <c r="J129" s="1" t="s">
        <v>1290</v>
      </c>
      <c r="K129" s="1" t="s">
        <v>31</v>
      </c>
      <c r="L129" s="1" t="s">
        <v>1317</v>
      </c>
      <c r="M129" s="1" t="s">
        <v>1465</v>
      </c>
      <c r="N129" s="1" t="s">
        <v>1356</v>
      </c>
      <c r="O129" s="1">
        <v>47.5</v>
      </c>
      <c r="P129" s="1" t="s">
        <v>1320</v>
      </c>
      <c r="Q129" s="1">
        <v>13.5</v>
      </c>
      <c r="R129" s="1" t="s">
        <v>1473</v>
      </c>
      <c r="S129" s="1">
        <v>0.3</v>
      </c>
      <c r="T129" s="1" t="s">
        <v>1322</v>
      </c>
      <c r="U129" s="1">
        <v>41</v>
      </c>
      <c r="V129" s="1">
        <v>1120000</v>
      </c>
      <c r="W129" s="1" t="b">
        <v>0</v>
      </c>
      <c r="X129" s="1" t="s">
        <v>43</v>
      </c>
      <c r="Y129" s="1" t="s">
        <v>1323</v>
      </c>
      <c r="Z129" s="1">
        <v>4669</v>
      </c>
      <c r="AA129" s="1"/>
      <c r="AB129" s="1" t="s">
        <v>898</v>
      </c>
      <c r="AC129" s="1">
        <v>11</v>
      </c>
      <c r="AD129" s="1">
        <v>907636</v>
      </c>
      <c r="AE129" s="1">
        <v>1000000</v>
      </c>
      <c r="AF129" s="1">
        <v>9984000</v>
      </c>
      <c r="AG129" s="1">
        <v>255236</v>
      </c>
      <c r="AH129" s="1" t="s">
        <v>1471</v>
      </c>
      <c r="AI129" s="1">
        <v>0.28100000000000003</v>
      </c>
      <c r="AJ129" s="1" t="s">
        <v>1325</v>
      </c>
      <c r="AK129" s="1">
        <v>3</v>
      </c>
      <c r="AL129" s="1">
        <v>33600</v>
      </c>
      <c r="AM129" s="1">
        <v>1153600</v>
      </c>
      <c r="AN129" s="1" t="s">
        <v>1326</v>
      </c>
    </row>
    <row r="130" spans="1:40" x14ac:dyDescent="0.25">
      <c r="A130" s="1">
        <v>4937</v>
      </c>
      <c r="B130" s="1">
        <v>4918</v>
      </c>
      <c r="C130" s="1" t="s">
        <v>190</v>
      </c>
      <c r="D130" s="1" t="s">
        <v>191</v>
      </c>
      <c r="E130" s="1" t="s">
        <v>1315</v>
      </c>
      <c r="F130" s="1" t="s">
        <v>42</v>
      </c>
      <c r="G130" s="1">
        <v>477</v>
      </c>
      <c r="H130" s="1" t="s">
        <v>1433</v>
      </c>
      <c r="I130" s="1" t="s">
        <v>1285</v>
      </c>
      <c r="J130" s="1" t="s">
        <v>1290</v>
      </c>
      <c r="K130" s="1" t="s">
        <v>31</v>
      </c>
      <c r="L130" s="1" t="s">
        <v>1317</v>
      </c>
      <c r="M130" s="1" t="s">
        <v>1465</v>
      </c>
      <c r="N130" s="1" t="s">
        <v>1356</v>
      </c>
      <c r="O130" s="1">
        <v>27</v>
      </c>
      <c r="P130" s="1" t="s">
        <v>1333</v>
      </c>
      <c r="Q130" s="1">
        <v>2.7</v>
      </c>
      <c r="R130" s="1" t="s">
        <v>1327</v>
      </c>
      <c r="S130" s="1">
        <v>0.3</v>
      </c>
      <c r="T130" s="1" t="s">
        <v>1322</v>
      </c>
      <c r="U130" s="1">
        <v>41</v>
      </c>
      <c r="V130" s="1">
        <v>570000</v>
      </c>
      <c r="W130" s="1" t="b">
        <v>0</v>
      </c>
      <c r="X130" s="1" t="s">
        <v>43</v>
      </c>
      <c r="Y130" s="1" t="s">
        <v>1331</v>
      </c>
      <c r="Z130" s="1">
        <v>4669</v>
      </c>
      <c r="AA130" s="1"/>
      <c r="AB130" s="1" t="s">
        <v>898</v>
      </c>
      <c r="AC130" s="1">
        <v>11</v>
      </c>
      <c r="AD130" s="1">
        <v>907636</v>
      </c>
      <c r="AE130" s="1">
        <v>1000000</v>
      </c>
      <c r="AF130" s="1">
        <v>9984000</v>
      </c>
      <c r="AG130" s="1">
        <v>255236</v>
      </c>
      <c r="AH130" s="1" t="s">
        <v>1469</v>
      </c>
      <c r="AI130" s="1">
        <v>0.28100000000000003</v>
      </c>
      <c r="AJ130" s="1" t="s">
        <v>1325</v>
      </c>
      <c r="AK130" s="1">
        <v>15</v>
      </c>
      <c r="AL130" s="1">
        <v>85500</v>
      </c>
      <c r="AM130" s="1">
        <v>655500</v>
      </c>
      <c r="AN130" s="1" t="s">
        <v>1326</v>
      </c>
    </row>
    <row r="131" spans="1:40" x14ac:dyDescent="0.25">
      <c r="A131" s="1">
        <v>4216</v>
      </c>
      <c r="B131" s="1">
        <v>4216</v>
      </c>
      <c r="C131" s="1" t="s">
        <v>576</v>
      </c>
      <c r="D131" s="1" t="s">
        <v>577</v>
      </c>
      <c r="E131" s="1" t="s">
        <v>1315</v>
      </c>
      <c r="F131" s="1" t="s">
        <v>284</v>
      </c>
      <c r="G131" s="1">
        <v>477</v>
      </c>
      <c r="H131" s="1" t="s">
        <v>1433</v>
      </c>
      <c r="I131" s="1" t="s">
        <v>1285</v>
      </c>
      <c r="J131" s="1" t="s">
        <v>1290</v>
      </c>
      <c r="K131" s="1" t="s">
        <v>31</v>
      </c>
      <c r="L131" s="1" t="s">
        <v>1317</v>
      </c>
      <c r="M131" s="1" t="s">
        <v>1465</v>
      </c>
      <c r="N131" s="1" t="s">
        <v>1356</v>
      </c>
      <c r="O131" s="1">
        <v>37.700000000000003</v>
      </c>
      <c r="P131" s="1" t="s">
        <v>1330</v>
      </c>
      <c r="Q131" s="1">
        <v>7.1</v>
      </c>
      <c r="R131" s="1" t="s">
        <v>1321</v>
      </c>
      <c r="S131" s="1">
        <v>0.3</v>
      </c>
      <c r="T131" s="1" t="s">
        <v>1322</v>
      </c>
      <c r="U131" s="1">
        <v>41</v>
      </c>
      <c r="V131" s="1">
        <v>1000000</v>
      </c>
      <c r="W131" s="1" t="b">
        <v>0</v>
      </c>
      <c r="X131" s="1" t="s">
        <v>43</v>
      </c>
      <c r="Y131" s="1" t="s">
        <v>1323</v>
      </c>
      <c r="Z131" s="1">
        <v>4669</v>
      </c>
      <c r="AA131" s="1"/>
      <c r="AB131" s="1" t="s">
        <v>898</v>
      </c>
      <c r="AC131" s="1">
        <v>11</v>
      </c>
      <c r="AD131" s="1">
        <v>907636</v>
      </c>
      <c r="AE131" s="1">
        <v>1000000</v>
      </c>
      <c r="AF131" s="1">
        <v>9984000</v>
      </c>
      <c r="AG131" s="1">
        <v>255236</v>
      </c>
      <c r="AH131" s="1" t="s">
        <v>1324</v>
      </c>
      <c r="AI131" s="1">
        <v>0.28100000000000003</v>
      </c>
      <c r="AJ131" s="1" t="s">
        <v>1325</v>
      </c>
      <c r="AK131" s="1">
        <v>3</v>
      </c>
      <c r="AL131" s="1">
        <v>30000</v>
      </c>
      <c r="AM131" s="1">
        <v>1030000</v>
      </c>
      <c r="AN131" s="1" t="s">
        <v>1326</v>
      </c>
    </row>
    <row r="132" spans="1:40" x14ac:dyDescent="0.25">
      <c r="A132" s="1">
        <v>4159</v>
      </c>
      <c r="B132" s="1">
        <v>4159</v>
      </c>
      <c r="C132" s="1" t="s">
        <v>455</v>
      </c>
      <c r="D132" s="1" t="s">
        <v>456</v>
      </c>
      <c r="E132" s="1" t="s">
        <v>1315</v>
      </c>
      <c r="F132" s="1" t="s">
        <v>284</v>
      </c>
      <c r="G132" s="1">
        <v>477</v>
      </c>
      <c r="H132" s="1" t="s">
        <v>1433</v>
      </c>
      <c r="I132" s="1" t="s">
        <v>1285</v>
      </c>
      <c r="J132" s="1" t="s">
        <v>1290</v>
      </c>
      <c r="K132" s="1" t="s">
        <v>31</v>
      </c>
      <c r="L132" s="1" t="s">
        <v>1317</v>
      </c>
      <c r="M132" s="1" t="s">
        <v>1465</v>
      </c>
      <c r="N132" s="1" t="s">
        <v>1356</v>
      </c>
      <c r="O132" s="1">
        <v>57.9</v>
      </c>
      <c r="P132" s="1" t="s">
        <v>1472</v>
      </c>
      <c r="Q132" s="1">
        <v>31.8</v>
      </c>
      <c r="R132" s="1" t="s">
        <v>1473</v>
      </c>
      <c r="S132" s="1">
        <v>0.3</v>
      </c>
      <c r="T132" s="1" t="s">
        <v>1322</v>
      </c>
      <c r="U132" s="1">
        <v>41</v>
      </c>
      <c r="V132" s="1">
        <v>1120000</v>
      </c>
      <c r="W132" s="1" t="b">
        <v>0</v>
      </c>
      <c r="X132" s="1" t="s">
        <v>43</v>
      </c>
      <c r="Y132" s="1" t="s">
        <v>1323</v>
      </c>
      <c r="Z132" s="1">
        <v>4669</v>
      </c>
      <c r="AA132" s="1"/>
      <c r="AB132" s="1" t="s">
        <v>898</v>
      </c>
      <c r="AC132" s="1">
        <v>11</v>
      </c>
      <c r="AD132" s="1">
        <v>907636</v>
      </c>
      <c r="AE132" s="1">
        <v>1000000</v>
      </c>
      <c r="AF132" s="1">
        <v>9984000</v>
      </c>
      <c r="AG132" s="1">
        <v>255236</v>
      </c>
      <c r="AH132" s="1" t="s">
        <v>1471</v>
      </c>
      <c r="AI132" s="1">
        <v>0.28100000000000003</v>
      </c>
      <c r="AJ132" s="1" t="s">
        <v>1325</v>
      </c>
      <c r="AK132" s="1">
        <v>3</v>
      </c>
      <c r="AL132" s="1">
        <v>33600</v>
      </c>
      <c r="AM132" s="1">
        <v>1153600</v>
      </c>
      <c r="AN132" s="1" t="s">
        <v>1326</v>
      </c>
    </row>
    <row r="133" spans="1:40" x14ac:dyDescent="0.25">
      <c r="A133" s="1">
        <v>4690</v>
      </c>
      <c r="B133" s="1">
        <v>4690</v>
      </c>
      <c r="C133" s="1" t="s">
        <v>14</v>
      </c>
      <c r="D133" s="1" t="s">
        <v>76</v>
      </c>
      <c r="E133" s="1" t="s">
        <v>1315</v>
      </c>
      <c r="F133" s="1" t="s">
        <v>42</v>
      </c>
      <c r="G133" s="1">
        <v>477</v>
      </c>
      <c r="H133" s="1" t="s">
        <v>1433</v>
      </c>
      <c r="I133" s="1" t="s">
        <v>1285</v>
      </c>
      <c r="J133" s="1" t="s">
        <v>1290</v>
      </c>
      <c r="K133" s="1" t="s">
        <v>31</v>
      </c>
      <c r="L133" s="1" t="s">
        <v>1317</v>
      </c>
      <c r="M133" s="1" t="s">
        <v>1465</v>
      </c>
      <c r="N133" s="1" t="s">
        <v>1356</v>
      </c>
      <c r="O133" s="1">
        <v>60.1</v>
      </c>
      <c r="P133" s="1" t="s">
        <v>1472</v>
      </c>
      <c r="Q133" s="1">
        <v>8.9</v>
      </c>
      <c r="R133" s="1" t="s">
        <v>1321</v>
      </c>
      <c r="S133" s="1">
        <v>0.3</v>
      </c>
      <c r="T133" s="1" t="s">
        <v>1322</v>
      </c>
      <c r="U133" s="1">
        <v>41</v>
      </c>
      <c r="V133" s="1">
        <v>637000</v>
      </c>
      <c r="W133" s="1" t="b">
        <v>0</v>
      </c>
      <c r="X133" s="1" t="s">
        <v>43</v>
      </c>
      <c r="Y133" s="1" t="s">
        <v>1323</v>
      </c>
      <c r="Z133" s="1">
        <v>4669</v>
      </c>
      <c r="AA133" s="1"/>
      <c r="AB133" s="1" t="s">
        <v>898</v>
      </c>
      <c r="AC133" s="1">
        <v>11</v>
      </c>
      <c r="AD133" s="1">
        <v>907636</v>
      </c>
      <c r="AE133" s="1">
        <v>1000000</v>
      </c>
      <c r="AF133" s="1">
        <v>9984000</v>
      </c>
      <c r="AG133" s="1">
        <v>255236</v>
      </c>
      <c r="AH133" s="1" t="s">
        <v>1469</v>
      </c>
      <c r="AI133" s="1">
        <v>0.28100000000000003</v>
      </c>
      <c r="AJ133" s="1" t="s">
        <v>1325</v>
      </c>
      <c r="AK133" s="1">
        <v>15</v>
      </c>
      <c r="AL133" s="1">
        <v>95550</v>
      </c>
      <c r="AM133" s="1">
        <v>732550</v>
      </c>
      <c r="AN133" s="1" t="s">
        <v>1326</v>
      </c>
    </row>
    <row r="134" spans="1:40" x14ac:dyDescent="0.25">
      <c r="A134" s="1">
        <v>4724</v>
      </c>
      <c r="B134" s="1">
        <v>4724</v>
      </c>
      <c r="C134" s="1" t="s">
        <v>580</v>
      </c>
      <c r="D134" s="1" t="s">
        <v>581</v>
      </c>
      <c r="E134" s="1" t="s">
        <v>1315</v>
      </c>
      <c r="F134" s="1" t="s">
        <v>42</v>
      </c>
      <c r="G134" s="1">
        <v>477</v>
      </c>
      <c r="H134" s="1" t="s">
        <v>1433</v>
      </c>
      <c r="I134" s="1" t="s">
        <v>1285</v>
      </c>
      <c r="J134" s="1" t="s">
        <v>1290</v>
      </c>
      <c r="K134" s="1" t="s">
        <v>31</v>
      </c>
      <c r="L134" s="1" t="s">
        <v>1317</v>
      </c>
      <c r="M134" s="1" t="s">
        <v>1465</v>
      </c>
      <c r="N134" s="1" t="s">
        <v>1356</v>
      </c>
      <c r="O134" s="1">
        <v>35.799999999999997</v>
      </c>
      <c r="P134" s="1" t="s">
        <v>1330</v>
      </c>
      <c r="Q134" s="1">
        <v>8.6999999999999993</v>
      </c>
      <c r="R134" s="1" t="s">
        <v>1321</v>
      </c>
      <c r="S134" s="1">
        <v>0.3</v>
      </c>
      <c r="T134" s="1" t="s">
        <v>1322</v>
      </c>
      <c r="U134" s="1">
        <v>41</v>
      </c>
      <c r="V134" s="1">
        <v>627000</v>
      </c>
      <c r="W134" s="1" t="b">
        <v>0</v>
      </c>
      <c r="X134" s="1" t="s">
        <v>43</v>
      </c>
      <c r="Y134" s="1" t="s">
        <v>1323</v>
      </c>
      <c r="Z134" s="1">
        <v>4669</v>
      </c>
      <c r="AA134" s="1"/>
      <c r="AB134" s="1" t="s">
        <v>898</v>
      </c>
      <c r="AC134" s="1">
        <v>11</v>
      </c>
      <c r="AD134" s="1">
        <v>907636</v>
      </c>
      <c r="AE134" s="1">
        <v>1000000</v>
      </c>
      <c r="AF134" s="1">
        <v>9984000</v>
      </c>
      <c r="AG134" s="1">
        <v>255236</v>
      </c>
      <c r="AH134" s="1" t="s">
        <v>1469</v>
      </c>
      <c r="AI134" s="1">
        <v>0.28100000000000003</v>
      </c>
      <c r="AJ134" s="1" t="s">
        <v>1325</v>
      </c>
      <c r="AK134" s="1">
        <v>15</v>
      </c>
      <c r="AL134" s="1">
        <v>94050</v>
      </c>
      <c r="AM134" s="1">
        <v>721050</v>
      </c>
      <c r="AN134" s="1" t="s">
        <v>1326</v>
      </c>
    </row>
    <row r="135" spans="1:40" x14ac:dyDescent="0.25">
      <c r="A135" s="1">
        <v>4383</v>
      </c>
      <c r="B135" s="1">
        <v>4383</v>
      </c>
      <c r="C135" s="1" t="s">
        <v>381</v>
      </c>
      <c r="D135" s="1" t="s">
        <v>382</v>
      </c>
      <c r="E135" s="1" t="s">
        <v>1315</v>
      </c>
      <c r="F135" s="1" t="s">
        <v>284</v>
      </c>
      <c r="G135" s="1">
        <v>477</v>
      </c>
      <c r="H135" s="1" t="s">
        <v>1433</v>
      </c>
      <c r="I135" s="1" t="s">
        <v>1285</v>
      </c>
      <c r="J135" s="1" t="s">
        <v>1290</v>
      </c>
      <c r="K135" s="1" t="s">
        <v>31</v>
      </c>
      <c r="L135" s="1" t="s">
        <v>1317</v>
      </c>
      <c r="M135" s="1" t="s">
        <v>1465</v>
      </c>
      <c r="N135" s="1" t="s">
        <v>1356</v>
      </c>
      <c r="O135" s="1">
        <v>39.200000000000003</v>
      </c>
      <c r="P135" s="1" t="s">
        <v>1330</v>
      </c>
      <c r="Q135" s="1">
        <v>7.4</v>
      </c>
      <c r="R135" s="1" t="s">
        <v>1321</v>
      </c>
      <c r="S135" s="1">
        <v>0.3</v>
      </c>
      <c r="T135" s="1" t="s">
        <v>1322</v>
      </c>
      <c r="U135" s="1">
        <v>41</v>
      </c>
      <c r="V135" s="1">
        <v>1070000</v>
      </c>
      <c r="W135" s="1" t="b">
        <v>0</v>
      </c>
      <c r="X135" s="1" t="s">
        <v>43</v>
      </c>
      <c r="Y135" s="1" t="s">
        <v>1323</v>
      </c>
      <c r="Z135" s="1">
        <v>4669</v>
      </c>
      <c r="AA135" s="1"/>
      <c r="AB135" s="1" t="s">
        <v>898</v>
      </c>
      <c r="AC135" s="1">
        <v>11</v>
      </c>
      <c r="AD135" s="1">
        <v>907636</v>
      </c>
      <c r="AE135" s="1">
        <v>1000000</v>
      </c>
      <c r="AF135" s="1">
        <v>9984000</v>
      </c>
      <c r="AG135" s="1">
        <v>255236</v>
      </c>
      <c r="AH135" s="1" t="s">
        <v>1324</v>
      </c>
      <c r="AI135" s="1">
        <v>0.28100000000000003</v>
      </c>
      <c r="AJ135" s="1" t="s">
        <v>1325</v>
      </c>
      <c r="AK135" s="1">
        <v>3</v>
      </c>
      <c r="AL135" s="1">
        <v>32100</v>
      </c>
      <c r="AM135" s="1">
        <v>1102100</v>
      </c>
      <c r="AN135" s="1" t="s">
        <v>1326</v>
      </c>
    </row>
    <row r="136" spans="1:40" x14ac:dyDescent="0.25">
      <c r="A136" s="1">
        <v>9242</v>
      </c>
      <c r="B136" s="1">
        <v>9223</v>
      </c>
      <c r="C136" s="1" t="s">
        <v>3</v>
      </c>
      <c r="D136" s="1" t="s">
        <v>41</v>
      </c>
      <c r="E136" s="1" t="s">
        <v>1315</v>
      </c>
      <c r="F136" s="1" t="s">
        <v>42</v>
      </c>
      <c r="G136" s="1">
        <v>477</v>
      </c>
      <c r="H136" s="1" t="s">
        <v>1433</v>
      </c>
      <c r="I136" s="1" t="s">
        <v>1285</v>
      </c>
      <c r="J136" s="1" t="s">
        <v>1290</v>
      </c>
      <c r="K136" s="1" t="s">
        <v>31</v>
      </c>
      <c r="L136" s="1" t="s">
        <v>1317</v>
      </c>
      <c r="M136" s="1" t="s">
        <v>1465</v>
      </c>
      <c r="N136" s="1" t="s">
        <v>1356</v>
      </c>
      <c r="O136" s="1">
        <v>20</v>
      </c>
      <c r="P136" s="1" t="s">
        <v>1467</v>
      </c>
      <c r="Q136" s="1">
        <v>0.5</v>
      </c>
      <c r="R136" s="1" t="s">
        <v>1332</v>
      </c>
      <c r="S136" s="1">
        <v>0.1</v>
      </c>
      <c r="T136" s="1" t="s">
        <v>1322</v>
      </c>
      <c r="U136" s="1">
        <v>41</v>
      </c>
      <c r="V136" s="1">
        <v>550000</v>
      </c>
      <c r="W136" s="1" t="b">
        <v>0</v>
      </c>
      <c r="X136" s="1" t="s">
        <v>43</v>
      </c>
      <c r="Y136" s="1" t="s">
        <v>1328</v>
      </c>
      <c r="Z136" s="1">
        <v>4669</v>
      </c>
      <c r="AA136" s="1"/>
      <c r="AB136" s="1" t="s">
        <v>898</v>
      </c>
      <c r="AC136" s="1">
        <v>11</v>
      </c>
      <c r="AD136" s="1">
        <v>907636</v>
      </c>
      <c r="AE136" s="1">
        <v>1000000</v>
      </c>
      <c r="AF136" s="1">
        <v>9984000</v>
      </c>
      <c r="AG136" s="1">
        <v>255236</v>
      </c>
      <c r="AH136" s="1" t="s">
        <v>1469</v>
      </c>
      <c r="AI136" s="1">
        <v>0.28100000000000003</v>
      </c>
      <c r="AJ136" s="1" t="s">
        <v>1325</v>
      </c>
      <c r="AK136" s="1">
        <v>15</v>
      </c>
      <c r="AL136" s="1">
        <v>82500</v>
      </c>
      <c r="AM136" s="1">
        <v>632500</v>
      </c>
      <c r="AN136" s="1" t="s">
        <v>1326</v>
      </c>
    </row>
    <row r="137" spans="1:40" x14ac:dyDescent="0.25">
      <c r="A137" s="1">
        <v>4355</v>
      </c>
      <c r="B137" s="1">
        <v>4355</v>
      </c>
      <c r="C137" s="1" t="s">
        <v>584</v>
      </c>
      <c r="D137" s="1" t="s">
        <v>585</v>
      </c>
      <c r="E137" s="1" t="s">
        <v>1315</v>
      </c>
      <c r="F137" s="1" t="s">
        <v>284</v>
      </c>
      <c r="G137" s="1">
        <v>477</v>
      </c>
      <c r="H137" s="1" t="s">
        <v>1433</v>
      </c>
      <c r="I137" s="1" t="s">
        <v>1285</v>
      </c>
      <c r="J137" s="1" t="s">
        <v>1290</v>
      </c>
      <c r="K137" s="1" t="s">
        <v>31</v>
      </c>
      <c r="L137" s="1" t="s">
        <v>1317</v>
      </c>
      <c r="M137" s="1" t="s">
        <v>1465</v>
      </c>
      <c r="N137" s="1" t="s">
        <v>1356</v>
      </c>
      <c r="O137" s="1">
        <v>40.700000000000003</v>
      </c>
      <c r="P137" s="1" t="s">
        <v>1330</v>
      </c>
      <c r="Q137" s="1">
        <v>6.8</v>
      </c>
      <c r="R137" s="1" t="s">
        <v>1321</v>
      </c>
      <c r="S137" s="1">
        <v>0.3</v>
      </c>
      <c r="T137" s="1" t="s">
        <v>1322</v>
      </c>
      <c r="U137" s="1">
        <v>41</v>
      </c>
      <c r="V137" s="1">
        <v>1070000</v>
      </c>
      <c r="W137" s="1" t="b">
        <v>0</v>
      </c>
      <c r="X137" s="1" t="s">
        <v>43</v>
      </c>
      <c r="Y137" s="1" t="s">
        <v>1323</v>
      </c>
      <c r="Z137" s="1">
        <v>4669</v>
      </c>
      <c r="AA137" s="1"/>
      <c r="AB137" s="1" t="s">
        <v>898</v>
      </c>
      <c r="AC137" s="1">
        <v>11</v>
      </c>
      <c r="AD137" s="1">
        <v>907636</v>
      </c>
      <c r="AE137" s="1">
        <v>1000000</v>
      </c>
      <c r="AF137" s="1">
        <v>9984000</v>
      </c>
      <c r="AG137" s="1">
        <v>255236</v>
      </c>
      <c r="AH137" s="1" t="s">
        <v>1324</v>
      </c>
      <c r="AI137" s="1">
        <v>0.28100000000000003</v>
      </c>
      <c r="AJ137" s="1" t="s">
        <v>1325</v>
      </c>
      <c r="AK137" s="1">
        <v>3</v>
      </c>
      <c r="AL137" s="1">
        <v>32100</v>
      </c>
      <c r="AM137" s="1">
        <v>1102100</v>
      </c>
      <c r="AN137" s="1" t="s">
        <v>1326</v>
      </c>
    </row>
    <row r="138" spans="1:40" x14ac:dyDescent="0.25">
      <c r="A138" s="1">
        <v>4705</v>
      </c>
      <c r="B138" s="1">
        <v>4705</v>
      </c>
      <c r="C138" s="1" t="s">
        <v>282</v>
      </c>
      <c r="D138" s="1" t="s">
        <v>283</v>
      </c>
      <c r="E138" s="1" t="s">
        <v>1315</v>
      </c>
      <c r="F138" s="1" t="s">
        <v>284</v>
      </c>
      <c r="G138" s="1">
        <v>477</v>
      </c>
      <c r="H138" s="1" t="s">
        <v>1433</v>
      </c>
      <c r="I138" s="1" t="s">
        <v>1285</v>
      </c>
      <c r="J138" s="1" t="s">
        <v>1290</v>
      </c>
      <c r="K138" s="1" t="s">
        <v>31</v>
      </c>
      <c r="L138" s="1" t="s">
        <v>1317</v>
      </c>
      <c r="M138" s="1" t="s">
        <v>1465</v>
      </c>
      <c r="N138" s="1" t="s">
        <v>1356</v>
      </c>
      <c r="O138" s="1">
        <v>35</v>
      </c>
      <c r="P138" s="1" t="s">
        <v>1330</v>
      </c>
      <c r="Q138" s="1">
        <v>8.1999999999999993</v>
      </c>
      <c r="R138" s="1" t="s">
        <v>1321</v>
      </c>
      <c r="S138" s="1">
        <v>0.3</v>
      </c>
      <c r="T138" s="1" t="s">
        <v>1322</v>
      </c>
      <c r="U138" s="1">
        <v>41</v>
      </c>
      <c r="V138" s="1">
        <v>1000000</v>
      </c>
      <c r="W138" s="1" t="b">
        <v>0</v>
      </c>
      <c r="X138" s="1" t="s">
        <v>43</v>
      </c>
      <c r="Y138" s="1" t="s">
        <v>1323</v>
      </c>
      <c r="Z138" s="1">
        <v>4669</v>
      </c>
      <c r="AA138" s="1"/>
      <c r="AB138" s="1" t="s">
        <v>898</v>
      </c>
      <c r="AC138" s="1">
        <v>11</v>
      </c>
      <c r="AD138" s="1">
        <v>907636</v>
      </c>
      <c r="AE138" s="1">
        <v>1000000</v>
      </c>
      <c r="AF138" s="1">
        <v>9984000</v>
      </c>
      <c r="AG138" s="1">
        <v>255236</v>
      </c>
      <c r="AH138" s="1" t="s">
        <v>1324</v>
      </c>
      <c r="AI138" s="1">
        <v>0.28100000000000003</v>
      </c>
      <c r="AJ138" s="1" t="s">
        <v>1325</v>
      </c>
      <c r="AK138" s="1">
        <v>3</v>
      </c>
      <c r="AL138" s="1">
        <v>30000</v>
      </c>
      <c r="AM138" s="1">
        <v>1030000</v>
      </c>
      <c r="AN138" s="1" t="s">
        <v>1326</v>
      </c>
    </row>
    <row r="139" spans="1:40" x14ac:dyDescent="0.25">
      <c r="A139" s="1">
        <v>4849</v>
      </c>
      <c r="B139" s="1">
        <v>4830</v>
      </c>
      <c r="C139" s="1" t="s">
        <v>555</v>
      </c>
      <c r="D139" s="1" t="s">
        <v>556</v>
      </c>
      <c r="E139" s="1" t="s">
        <v>1474</v>
      </c>
      <c r="F139" s="1" t="s">
        <v>557</v>
      </c>
      <c r="G139" s="1">
        <v>432</v>
      </c>
      <c r="H139" s="1" t="s">
        <v>1380</v>
      </c>
      <c r="I139" s="1" t="s">
        <v>1283</v>
      </c>
      <c r="J139" s="1" t="s">
        <v>1289</v>
      </c>
      <c r="K139" s="1" t="s">
        <v>31</v>
      </c>
      <c r="L139" s="1" t="s">
        <v>1317</v>
      </c>
      <c r="M139" s="1" t="s">
        <v>1381</v>
      </c>
      <c r="N139" s="1" t="s">
        <v>1344</v>
      </c>
      <c r="O139" s="1">
        <v>31.1</v>
      </c>
      <c r="P139" s="1" t="s">
        <v>1333</v>
      </c>
      <c r="Q139" s="1">
        <v>3.3</v>
      </c>
      <c r="R139" s="1" t="s">
        <v>1470</v>
      </c>
      <c r="S139" s="1">
        <v>0.3</v>
      </c>
      <c r="T139" s="1" t="s">
        <v>1322</v>
      </c>
      <c r="U139" s="1">
        <v>41</v>
      </c>
      <c r="V139" s="1">
        <v>892000</v>
      </c>
      <c r="W139" s="1" t="b">
        <v>0</v>
      </c>
      <c r="X139" s="1" t="s">
        <v>324</v>
      </c>
      <c r="Y139" s="1" t="s">
        <v>1331</v>
      </c>
      <c r="Z139" s="1">
        <v>4175</v>
      </c>
      <c r="AA139" s="1"/>
      <c r="AB139" s="1" t="s">
        <v>323</v>
      </c>
      <c r="AC139" s="1">
        <v>24</v>
      </c>
      <c r="AD139" s="1">
        <v>1669438</v>
      </c>
      <c r="AE139" s="1">
        <v>1235000</v>
      </c>
      <c r="AF139" s="1">
        <v>40066500</v>
      </c>
      <c r="AG139" s="1">
        <v>1193862</v>
      </c>
      <c r="AH139" s="1" t="s">
        <v>1469</v>
      </c>
      <c r="AI139" s="1">
        <v>0.71499999999999997</v>
      </c>
      <c r="AJ139" s="1" t="s">
        <v>1475</v>
      </c>
      <c r="AK139" s="1">
        <v>15</v>
      </c>
      <c r="AL139" s="1">
        <v>133800</v>
      </c>
      <c r="AM139" s="1">
        <v>1025800</v>
      </c>
      <c r="AN139" s="1" t="s">
        <v>1326</v>
      </c>
    </row>
    <row r="140" spans="1:40" x14ac:dyDescent="0.25">
      <c r="A140" s="1">
        <v>8217</v>
      </c>
      <c r="B140" s="1">
        <v>8198</v>
      </c>
      <c r="C140" s="1" t="s">
        <v>588</v>
      </c>
      <c r="D140" s="1" t="s">
        <v>589</v>
      </c>
      <c r="E140" s="1" t="s">
        <v>1474</v>
      </c>
      <c r="F140" s="1" t="s">
        <v>83</v>
      </c>
      <c r="G140" s="1">
        <v>432</v>
      </c>
      <c r="H140" s="1" t="s">
        <v>1380</v>
      </c>
      <c r="I140" s="1" t="s">
        <v>1283</v>
      </c>
      <c r="J140" s="1" t="s">
        <v>1289</v>
      </c>
      <c r="K140" s="1" t="s">
        <v>31</v>
      </c>
      <c r="L140" s="1" t="s">
        <v>1317</v>
      </c>
      <c r="M140" s="1" t="s">
        <v>1381</v>
      </c>
      <c r="N140" s="1" t="s">
        <v>1344</v>
      </c>
      <c r="O140" s="1">
        <v>35.9</v>
      </c>
      <c r="P140" s="1" t="s">
        <v>1330</v>
      </c>
      <c r="Q140" s="1">
        <v>1</v>
      </c>
      <c r="R140" s="1" t="s">
        <v>1327</v>
      </c>
      <c r="S140" s="1">
        <v>0.1</v>
      </c>
      <c r="T140" s="1" t="s">
        <v>1322</v>
      </c>
      <c r="U140" s="1">
        <v>41</v>
      </c>
      <c r="V140" s="1">
        <v>719000</v>
      </c>
      <c r="W140" s="1" t="b">
        <v>0</v>
      </c>
      <c r="X140" s="1" t="s">
        <v>324</v>
      </c>
      <c r="Y140" s="1" t="s">
        <v>1328</v>
      </c>
      <c r="Z140" s="1">
        <v>4175</v>
      </c>
      <c r="AA140" s="1"/>
      <c r="AB140" s="1" t="s">
        <v>323</v>
      </c>
      <c r="AC140" s="1">
        <v>24</v>
      </c>
      <c r="AD140" s="1">
        <v>1669438</v>
      </c>
      <c r="AE140" s="1">
        <v>1235000</v>
      </c>
      <c r="AF140" s="1">
        <v>40066500</v>
      </c>
      <c r="AG140" s="1">
        <v>1193862</v>
      </c>
      <c r="AH140" s="1" t="s">
        <v>1469</v>
      </c>
      <c r="AI140" s="1">
        <v>0.71499999999999997</v>
      </c>
      <c r="AJ140" s="1" t="s">
        <v>1475</v>
      </c>
      <c r="AK140" s="1">
        <v>15</v>
      </c>
      <c r="AL140" s="1">
        <v>107850</v>
      </c>
      <c r="AM140" s="1">
        <v>826850</v>
      </c>
      <c r="AN140" s="1" t="s">
        <v>1326</v>
      </c>
    </row>
    <row r="141" spans="1:40" x14ac:dyDescent="0.25">
      <c r="A141" s="1">
        <v>8977</v>
      </c>
      <c r="B141" s="1">
        <v>8958</v>
      </c>
      <c r="C141" s="1" t="s">
        <v>596</v>
      </c>
      <c r="D141" s="1" t="s">
        <v>597</v>
      </c>
      <c r="E141" s="1" t="s">
        <v>1474</v>
      </c>
      <c r="F141" s="1" t="s">
        <v>598</v>
      </c>
      <c r="G141" s="1">
        <v>432</v>
      </c>
      <c r="H141" s="1" t="s">
        <v>1380</v>
      </c>
      <c r="I141" s="1" t="s">
        <v>1283</v>
      </c>
      <c r="J141" s="1" t="s">
        <v>1289</v>
      </c>
      <c r="K141" s="1" t="s">
        <v>31</v>
      </c>
      <c r="L141" s="1" t="s">
        <v>1317</v>
      </c>
      <c r="M141" s="1" t="s">
        <v>1381</v>
      </c>
      <c r="N141" s="1" t="s">
        <v>1344</v>
      </c>
      <c r="O141" s="1">
        <v>26.4</v>
      </c>
      <c r="P141" s="1" t="s">
        <v>1333</v>
      </c>
      <c r="Q141" s="1">
        <v>0.7</v>
      </c>
      <c r="R141" s="1" t="s">
        <v>1332</v>
      </c>
      <c r="S141" s="1">
        <v>0.1</v>
      </c>
      <c r="T141" s="1" t="s">
        <v>1322</v>
      </c>
      <c r="U141" s="1">
        <v>41</v>
      </c>
      <c r="V141" s="1">
        <v>1000000</v>
      </c>
      <c r="W141" s="1" t="b">
        <v>0</v>
      </c>
      <c r="X141" s="1" t="s">
        <v>324</v>
      </c>
      <c r="Y141" s="1" t="s">
        <v>1328</v>
      </c>
      <c r="Z141" s="1">
        <v>4175</v>
      </c>
      <c r="AA141" s="1"/>
      <c r="AB141" s="1" t="s">
        <v>323</v>
      </c>
      <c r="AC141" s="1">
        <v>24</v>
      </c>
      <c r="AD141" s="1">
        <v>1669438</v>
      </c>
      <c r="AE141" s="1">
        <v>1235000</v>
      </c>
      <c r="AF141" s="1">
        <v>40066500</v>
      </c>
      <c r="AG141" s="1">
        <v>1193862</v>
      </c>
      <c r="AH141" s="1" t="s">
        <v>1469</v>
      </c>
      <c r="AI141" s="1">
        <v>0.71499999999999997</v>
      </c>
      <c r="AJ141" s="1" t="s">
        <v>1475</v>
      </c>
      <c r="AK141" s="1">
        <v>15</v>
      </c>
      <c r="AL141" s="1">
        <v>150000</v>
      </c>
      <c r="AM141" s="1">
        <v>1150000</v>
      </c>
      <c r="AN141" s="1" t="s">
        <v>1326</v>
      </c>
    </row>
    <row r="142" spans="1:40" x14ac:dyDescent="0.25">
      <c r="A142" s="1">
        <v>4573</v>
      </c>
      <c r="B142" s="1">
        <v>4573</v>
      </c>
      <c r="C142" s="1" t="s">
        <v>594</v>
      </c>
      <c r="D142" s="1" t="s">
        <v>595</v>
      </c>
      <c r="E142" s="1" t="s">
        <v>1315</v>
      </c>
      <c r="F142" s="1" t="s">
        <v>39</v>
      </c>
      <c r="G142" s="1">
        <v>474</v>
      </c>
      <c r="H142" s="1" t="s">
        <v>1401</v>
      </c>
      <c r="I142" s="1" t="s">
        <v>1283</v>
      </c>
      <c r="J142" s="1" t="s">
        <v>1290</v>
      </c>
      <c r="K142" s="1" t="s">
        <v>31</v>
      </c>
      <c r="L142" s="1" t="s">
        <v>1317</v>
      </c>
      <c r="M142" s="1" t="s">
        <v>1403</v>
      </c>
      <c r="N142" s="1" t="s">
        <v>1402</v>
      </c>
      <c r="O142" s="1">
        <v>24.3</v>
      </c>
      <c r="P142" s="1" t="s">
        <v>1467</v>
      </c>
      <c r="Q142" s="1">
        <v>4.0999999999999996</v>
      </c>
      <c r="R142" s="1" t="s">
        <v>1470</v>
      </c>
      <c r="S142" s="1">
        <v>0.3</v>
      </c>
      <c r="T142" s="1" t="s">
        <v>1322</v>
      </c>
      <c r="U142" s="1">
        <v>41</v>
      </c>
      <c r="V142" s="1">
        <v>740000</v>
      </c>
      <c r="W142" s="1" t="b">
        <v>0</v>
      </c>
      <c r="X142" s="1" t="s">
        <v>40</v>
      </c>
      <c r="Y142" s="1" t="s">
        <v>1331</v>
      </c>
      <c r="Z142" s="1">
        <v>4704</v>
      </c>
      <c r="AA142" s="1"/>
      <c r="AB142" s="1" t="s">
        <v>895</v>
      </c>
      <c r="AC142" s="1">
        <v>23</v>
      </c>
      <c r="AD142" s="1">
        <v>742609</v>
      </c>
      <c r="AE142" s="1">
        <v>600000</v>
      </c>
      <c r="AF142" s="1">
        <v>17080000</v>
      </c>
      <c r="AG142" s="1">
        <v>292271</v>
      </c>
      <c r="AH142" s="1" t="s">
        <v>1466</v>
      </c>
      <c r="AI142" s="1">
        <v>0.39400000000000002</v>
      </c>
      <c r="AJ142" s="1" t="s">
        <v>1476</v>
      </c>
      <c r="AK142" s="1">
        <v>3</v>
      </c>
      <c r="AL142" s="1">
        <v>22200</v>
      </c>
      <c r="AM142" s="1">
        <v>762200</v>
      </c>
      <c r="AN142" s="1" t="s">
        <v>1326</v>
      </c>
    </row>
    <row r="143" spans="1:40" x14ac:dyDescent="0.25">
      <c r="A143" s="1">
        <v>4831</v>
      </c>
      <c r="B143" s="1">
        <v>4812</v>
      </c>
      <c r="C143" s="1" t="s">
        <v>526</v>
      </c>
      <c r="D143" s="1" t="s">
        <v>527</v>
      </c>
      <c r="E143" s="1" t="s">
        <v>1315</v>
      </c>
      <c r="F143" s="1" t="s">
        <v>39</v>
      </c>
      <c r="G143" s="1">
        <v>474</v>
      </c>
      <c r="H143" s="1" t="s">
        <v>1401</v>
      </c>
      <c r="I143" s="1" t="s">
        <v>1283</v>
      </c>
      <c r="J143" s="1" t="s">
        <v>1290</v>
      </c>
      <c r="K143" s="1" t="s">
        <v>31</v>
      </c>
      <c r="L143" s="1" t="s">
        <v>1317</v>
      </c>
      <c r="M143" s="1" t="s">
        <v>1403</v>
      </c>
      <c r="N143" s="1" t="s">
        <v>1402</v>
      </c>
      <c r="O143" s="1">
        <v>50.9</v>
      </c>
      <c r="P143" s="1" t="s">
        <v>1320</v>
      </c>
      <c r="Q143" s="1">
        <v>3.4</v>
      </c>
      <c r="R143" s="1" t="s">
        <v>1470</v>
      </c>
      <c r="S143" s="1">
        <v>0.3</v>
      </c>
      <c r="T143" s="1" t="s">
        <v>1322</v>
      </c>
      <c r="U143" s="1">
        <v>41</v>
      </c>
      <c r="V143" s="1">
        <v>655000</v>
      </c>
      <c r="W143" s="1" t="b">
        <v>0</v>
      </c>
      <c r="X143" s="1" t="s">
        <v>40</v>
      </c>
      <c r="Y143" s="1" t="s">
        <v>1331</v>
      </c>
      <c r="Z143" s="1">
        <v>4704</v>
      </c>
      <c r="AA143" s="1"/>
      <c r="AB143" s="1" t="s">
        <v>895</v>
      </c>
      <c r="AC143" s="1">
        <v>23</v>
      </c>
      <c r="AD143" s="1">
        <v>742609</v>
      </c>
      <c r="AE143" s="1">
        <v>600000</v>
      </c>
      <c r="AF143" s="1">
        <v>17080000</v>
      </c>
      <c r="AG143" s="1">
        <v>292271</v>
      </c>
      <c r="AH143" s="1" t="s">
        <v>1329</v>
      </c>
      <c r="AI143" s="1">
        <v>0.39400000000000002</v>
      </c>
      <c r="AJ143" s="1" t="s">
        <v>1476</v>
      </c>
      <c r="AK143" s="1">
        <v>10</v>
      </c>
      <c r="AL143" s="1">
        <v>65500</v>
      </c>
      <c r="AM143" s="1">
        <v>720500</v>
      </c>
      <c r="AN143" s="1" t="s">
        <v>1326</v>
      </c>
    </row>
    <row r="144" spans="1:40" x14ac:dyDescent="0.25">
      <c r="A144" s="1">
        <v>4149</v>
      </c>
      <c r="B144" s="1">
        <v>4149</v>
      </c>
      <c r="C144" s="1" t="s">
        <v>571</v>
      </c>
      <c r="D144" s="1" t="s">
        <v>572</v>
      </c>
      <c r="E144" s="1" t="s">
        <v>1315</v>
      </c>
      <c r="F144" s="1" t="s">
        <v>573</v>
      </c>
      <c r="G144" s="1">
        <v>474</v>
      </c>
      <c r="H144" s="1" t="s">
        <v>1401</v>
      </c>
      <c r="I144" s="1" t="s">
        <v>1283</v>
      </c>
      <c r="J144" s="1" t="s">
        <v>1290</v>
      </c>
      <c r="K144" s="1" t="s">
        <v>31</v>
      </c>
      <c r="L144" s="1" t="s">
        <v>1317</v>
      </c>
      <c r="M144" s="1" t="s">
        <v>1403</v>
      </c>
      <c r="N144" s="1" t="s">
        <v>1402</v>
      </c>
      <c r="O144" s="1">
        <v>47.7</v>
      </c>
      <c r="P144" s="1" t="s">
        <v>1320</v>
      </c>
      <c r="Q144" s="1">
        <v>14.6</v>
      </c>
      <c r="R144" s="1" t="s">
        <v>1473</v>
      </c>
      <c r="S144" s="1">
        <v>0.3</v>
      </c>
      <c r="T144" s="1" t="s">
        <v>1322</v>
      </c>
      <c r="U144" s="1">
        <v>41</v>
      </c>
      <c r="V144" s="1">
        <v>1230000</v>
      </c>
      <c r="W144" s="1" t="b">
        <v>0</v>
      </c>
      <c r="X144" s="1" t="s">
        <v>40</v>
      </c>
      <c r="Y144" s="1" t="s">
        <v>1323</v>
      </c>
      <c r="Z144" s="1">
        <v>4704</v>
      </c>
      <c r="AA144" s="1"/>
      <c r="AB144" s="1" t="s">
        <v>895</v>
      </c>
      <c r="AC144" s="1">
        <v>23</v>
      </c>
      <c r="AD144" s="1">
        <v>742609</v>
      </c>
      <c r="AE144" s="1">
        <v>600000</v>
      </c>
      <c r="AF144" s="1">
        <v>17080000</v>
      </c>
      <c r="AG144" s="1">
        <v>292271</v>
      </c>
      <c r="AH144" s="1" t="s">
        <v>1471</v>
      </c>
      <c r="AI144" s="1">
        <v>0.39400000000000002</v>
      </c>
      <c r="AJ144" s="1" t="s">
        <v>1476</v>
      </c>
      <c r="AK144" s="1">
        <v>0</v>
      </c>
      <c r="AL144" s="1">
        <v>0</v>
      </c>
      <c r="AM144" s="1">
        <v>1230000</v>
      </c>
      <c r="AN144" s="1" t="s">
        <v>1326</v>
      </c>
    </row>
    <row r="145" spans="1:40" x14ac:dyDescent="0.25">
      <c r="A145" s="1">
        <v>7227</v>
      </c>
      <c r="B145" s="1">
        <v>7208</v>
      </c>
      <c r="C145" s="1" t="s">
        <v>611</v>
      </c>
      <c r="D145" s="1" t="s">
        <v>612</v>
      </c>
      <c r="E145" s="1" t="s">
        <v>1315</v>
      </c>
      <c r="F145" s="1" t="s">
        <v>39</v>
      </c>
      <c r="G145" s="1">
        <v>474</v>
      </c>
      <c r="H145" s="1" t="s">
        <v>1401</v>
      </c>
      <c r="I145" s="1" t="s">
        <v>1283</v>
      </c>
      <c r="J145" s="1" t="s">
        <v>1290</v>
      </c>
      <c r="K145" s="1" t="s">
        <v>31</v>
      </c>
      <c r="L145" s="1" t="s">
        <v>1317</v>
      </c>
      <c r="M145" s="1" t="s">
        <v>1403</v>
      </c>
      <c r="N145" s="1" t="s">
        <v>1402</v>
      </c>
      <c r="O145" s="1">
        <v>30.4</v>
      </c>
      <c r="P145" s="1" t="s">
        <v>1333</v>
      </c>
      <c r="Q145" s="1">
        <v>1.4</v>
      </c>
      <c r="R145" s="1" t="s">
        <v>1327</v>
      </c>
      <c r="S145" s="1">
        <v>0.3</v>
      </c>
      <c r="T145" s="1" t="s">
        <v>1322</v>
      </c>
      <c r="U145" s="1">
        <v>41</v>
      </c>
      <c r="V145" s="1">
        <v>580000</v>
      </c>
      <c r="W145" s="1" t="b">
        <v>0</v>
      </c>
      <c r="X145" s="1" t="s">
        <v>40</v>
      </c>
      <c r="Y145" s="1" t="s">
        <v>1328</v>
      </c>
      <c r="Z145" s="1">
        <v>4704</v>
      </c>
      <c r="AA145" s="1"/>
      <c r="AB145" s="1" t="s">
        <v>895</v>
      </c>
      <c r="AC145" s="1">
        <v>23</v>
      </c>
      <c r="AD145" s="1">
        <v>742609</v>
      </c>
      <c r="AE145" s="1">
        <v>600000</v>
      </c>
      <c r="AF145" s="1">
        <v>17080000</v>
      </c>
      <c r="AG145" s="1">
        <v>292271</v>
      </c>
      <c r="AH145" s="1" t="s">
        <v>1469</v>
      </c>
      <c r="AI145" s="1">
        <v>0.39400000000000002</v>
      </c>
      <c r="AJ145" s="1" t="s">
        <v>1476</v>
      </c>
      <c r="AK145" s="1">
        <v>15</v>
      </c>
      <c r="AL145" s="1">
        <v>87000</v>
      </c>
      <c r="AM145" s="1">
        <v>667000</v>
      </c>
      <c r="AN145" s="1" t="s">
        <v>1326</v>
      </c>
    </row>
    <row r="146" spans="1:40" x14ac:dyDescent="0.25">
      <c r="A146" s="1">
        <v>7955</v>
      </c>
      <c r="B146" s="1">
        <v>7936</v>
      </c>
      <c r="C146" s="1" t="s">
        <v>613</v>
      </c>
      <c r="D146" s="1" t="s">
        <v>614</v>
      </c>
      <c r="E146" s="1" t="s">
        <v>1315</v>
      </c>
      <c r="F146" s="1" t="s">
        <v>39</v>
      </c>
      <c r="G146" s="1">
        <v>474</v>
      </c>
      <c r="H146" s="1" t="s">
        <v>1401</v>
      </c>
      <c r="I146" s="1" t="s">
        <v>1283</v>
      </c>
      <c r="J146" s="1" t="s">
        <v>1290</v>
      </c>
      <c r="K146" s="1" t="s">
        <v>31</v>
      </c>
      <c r="L146" s="1" t="s">
        <v>1317</v>
      </c>
      <c r="M146" s="1" t="s">
        <v>1403</v>
      </c>
      <c r="N146" s="1" t="s">
        <v>1402</v>
      </c>
      <c r="O146" s="1">
        <v>49.5</v>
      </c>
      <c r="P146" s="1" t="s">
        <v>1320</v>
      </c>
      <c r="Q146" s="1">
        <v>1.1000000000000001</v>
      </c>
      <c r="R146" s="1" t="s">
        <v>1327</v>
      </c>
      <c r="S146" s="1">
        <v>0.3</v>
      </c>
      <c r="T146" s="1" t="s">
        <v>1322</v>
      </c>
      <c r="U146" s="1">
        <v>41</v>
      </c>
      <c r="V146" s="1">
        <v>580000</v>
      </c>
      <c r="W146" s="1" t="b">
        <v>0</v>
      </c>
      <c r="X146" s="1" t="s">
        <v>40</v>
      </c>
      <c r="Y146" s="1" t="s">
        <v>1328</v>
      </c>
      <c r="Z146" s="1">
        <v>4704</v>
      </c>
      <c r="AA146" s="1"/>
      <c r="AB146" s="1" t="s">
        <v>895</v>
      </c>
      <c r="AC146" s="1">
        <v>23</v>
      </c>
      <c r="AD146" s="1">
        <v>742609</v>
      </c>
      <c r="AE146" s="1">
        <v>600000</v>
      </c>
      <c r="AF146" s="1">
        <v>17080000</v>
      </c>
      <c r="AG146" s="1">
        <v>292271</v>
      </c>
      <c r="AH146" s="1" t="s">
        <v>1469</v>
      </c>
      <c r="AI146" s="1">
        <v>0.39400000000000002</v>
      </c>
      <c r="AJ146" s="1" t="s">
        <v>1476</v>
      </c>
      <c r="AK146" s="1">
        <v>15</v>
      </c>
      <c r="AL146" s="1">
        <v>87000</v>
      </c>
      <c r="AM146" s="1">
        <v>667000</v>
      </c>
      <c r="AN146" s="1" t="s">
        <v>1326</v>
      </c>
    </row>
    <row r="147" spans="1:40" x14ac:dyDescent="0.25">
      <c r="A147" s="1">
        <v>9240</v>
      </c>
      <c r="B147" s="1">
        <v>9221</v>
      </c>
      <c r="C147" s="1" t="s">
        <v>412</v>
      </c>
      <c r="D147" s="1" t="s">
        <v>413</v>
      </c>
      <c r="E147" s="1" t="s">
        <v>1315</v>
      </c>
      <c r="F147" s="1" t="s">
        <v>39</v>
      </c>
      <c r="G147" s="1">
        <v>474</v>
      </c>
      <c r="H147" s="1" t="s">
        <v>1401</v>
      </c>
      <c r="I147" s="1" t="s">
        <v>1283</v>
      </c>
      <c r="J147" s="1" t="s">
        <v>1290</v>
      </c>
      <c r="K147" s="1" t="s">
        <v>31</v>
      </c>
      <c r="L147" s="1" t="s">
        <v>1317</v>
      </c>
      <c r="M147" s="1" t="s">
        <v>1403</v>
      </c>
      <c r="N147" s="1" t="s">
        <v>1402</v>
      </c>
      <c r="O147" s="1">
        <v>47.9</v>
      </c>
      <c r="P147" s="1" t="s">
        <v>1320</v>
      </c>
      <c r="Q147" s="1">
        <v>0.5</v>
      </c>
      <c r="R147" s="1" t="s">
        <v>1332</v>
      </c>
      <c r="S147" s="1">
        <v>0.3</v>
      </c>
      <c r="T147" s="1" t="s">
        <v>1322</v>
      </c>
      <c r="U147" s="1">
        <v>41</v>
      </c>
      <c r="V147" s="1">
        <v>550000</v>
      </c>
      <c r="W147" s="1" t="b">
        <v>0</v>
      </c>
      <c r="X147" s="1" t="s">
        <v>40</v>
      </c>
      <c r="Y147" s="1" t="s">
        <v>1328</v>
      </c>
      <c r="Z147" s="1">
        <v>4704</v>
      </c>
      <c r="AA147" s="1"/>
      <c r="AB147" s="1" t="s">
        <v>895</v>
      </c>
      <c r="AC147" s="1">
        <v>23</v>
      </c>
      <c r="AD147" s="1">
        <v>742609</v>
      </c>
      <c r="AE147" s="1">
        <v>600000</v>
      </c>
      <c r="AF147" s="1">
        <v>17080000</v>
      </c>
      <c r="AG147" s="1">
        <v>292271</v>
      </c>
      <c r="AH147" s="1" t="s">
        <v>1469</v>
      </c>
      <c r="AI147" s="1">
        <v>0.39400000000000002</v>
      </c>
      <c r="AJ147" s="1" t="s">
        <v>1476</v>
      </c>
      <c r="AK147" s="1">
        <v>15</v>
      </c>
      <c r="AL147" s="1">
        <v>82500</v>
      </c>
      <c r="AM147" s="1">
        <v>632500</v>
      </c>
      <c r="AN147" s="1" t="s">
        <v>1326</v>
      </c>
    </row>
    <row r="148" spans="1:40" x14ac:dyDescent="0.25">
      <c r="A148" s="1">
        <v>4511</v>
      </c>
      <c r="B148" s="1">
        <v>4511</v>
      </c>
      <c r="C148" s="1" t="s">
        <v>617</v>
      </c>
      <c r="D148" s="1" t="s">
        <v>618</v>
      </c>
      <c r="E148" s="1" t="s">
        <v>1315</v>
      </c>
      <c r="F148" s="1" t="s">
        <v>619</v>
      </c>
      <c r="G148" s="1">
        <v>474</v>
      </c>
      <c r="H148" s="1" t="s">
        <v>1401</v>
      </c>
      <c r="I148" s="1" t="s">
        <v>1283</v>
      </c>
      <c r="J148" s="1" t="s">
        <v>1290</v>
      </c>
      <c r="K148" s="1" t="s">
        <v>31</v>
      </c>
      <c r="L148" s="1" t="s">
        <v>1317</v>
      </c>
      <c r="M148" s="1" t="s">
        <v>1403</v>
      </c>
      <c r="N148" s="1" t="s">
        <v>1402</v>
      </c>
      <c r="O148" s="1">
        <v>32.1</v>
      </c>
      <c r="P148" s="1" t="s">
        <v>1333</v>
      </c>
      <c r="Q148" s="1">
        <v>10</v>
      </c>
      <c r="R148" s="1" t="s">
        <v>1473</v>
      </c>
      <c r="S148" s="1">
        <v>0.3</v>
      </c>
      <c r="T148" s="1" t="s">
        <v>1322</v>
      </c>
      <c r="U148" s="1">
        <v>41</v>
      </c>
      <c r="V148" s="1">
        <v>1005000</v>
      </c>
      <c r="W148" s="1" t="b">
        <v>0</v>
      </c>
      <c r="X148" s="1" t="s">
        <v>40</v>
      </c>
      <c r="Y148" s="1" t="s">
        <v>1323</v>
      </c>
      <c r="Z148" s="1">
        <v>4704</v>
      </c>
      <c r="AA148" s="1"/>
      <c r="AB148" s="1" t="s">
        <v>895</v>
      </c>
      <c r="AC148" s="1">
        <v>23</v>
      </c>
      <c r="AD148" s="1">
        <v>742609</v>
      </c>
      <c r="AE148" s="1">
        <v>600000</v>
      </c>
      <c r="AF148" s="1">
        <v>17080000</v>
      </c>
      <c r="AG148" s="1">
        <v>292271</v>
      </c>
      <c r="AH148" s="1" t="s">
        <v>1471</v>
      </c>
      <c r="AI148" s="1">
        <v>0.39400000000000002</v>
      </c>
      <c r="AJ148" s="1" t="s">
        <v>1476</v>
      </c>
      <c r="AK148" s="1">
        <v>0</v>
      </c>
      <c r="AL148" s="1">
        <v>0</v>
      </c>
      <c r="AM148" s="1">
        <v>1005000</v>
      </c>
      <c r="AN148" s="1" t="s">
        <v>1326</v>
      </c>
    </row>
    <row r="149" spans="1:40" x14ac:dyDescent="0.25">
      <c r="A149" s="1">
        <v>8683</v>
      </c>
      <c r="B149" s="1">
        <v>8664</v>
      </c>
      <c r="C149" s="1" t="s">
        <v>620</v>
      </c>
      <c r="D149" s="1" t="s">
        <v>621</v>
      </c>
      <c r="E149" s="1" t="s">
        <v>1315</v>
      </c>
      <c r="F149" s="1" t="s">
        <v>39</v>
      </c>
      <c r="G149" s="1">
        <v>474</v>
      </c>
      <c r="H149" s="1" t="s">
        <v>1401</v>
      </c>
      <c r="I149" s="1" t="s">
        <v>1283</v>
      </c>
      <c r="J149" s="1" t="s">
        <v>1290</v>
      </c>
      <c r="K149" s="1" t="s">
        <v>31</v>
      </c>
      <c r="L149" s="1" t="s">
        <v>1317</v>
      </c>
      <c r="M149" s="1" t="s">
        <v>1403</v>
      </c>
      <c r="N149" s="1" t="s">
        <v>1402</v>
      </c>
      <c r="O149" s="1">
        <v>26.5</v>
      </c>
      <c r="P149" s="1" t="s">
        <v>1333</v>
      </c>
      <c r="Q149" s="1">
        <v>0.8</v>
      </c>
      <c r="R149" s="1" t="s">
        <v>1332</v>
      </c>
      <c r="S149" s="1">
        <v>0.3</v>
      </c>
      <c r="T149" s="1" t="s">
        <v>1322</v>
      </c>
      <c r="U149" s="1">
        <v>41</v>
      </c>
      <c r="V149" s="1">
        <v>570000</v>
      </c>
      <c r="W149" s="1" t="b">
        <v>0</v>
      </c>
      <c r="X149" s="1" t="s">
        <v>40</v>
      </c>
      <c r="Y149" s="1" t="s">
        <v>1328</v>
      </c>
      <c r="Z149" s="1">
        <v>4704</v>
      </c>
      <c r="AA149" s="1"/>
      <c r="AB149" s="1" t="s">
        <v>895</v>
      </c>
      <c r="AC149" s="1">
        <v>23</v>
      </c>
      <c r="AD149" s="1">
        <v>742609</v>
      </c>
      <c r="AE149" s="1">
        <v>600000</v>
      </c>
      <c r="AF149" s="1">
        <v>17080000</v>
      </c>
      <c r="AG149" s="1">
        <v>292271</v>
      </c>
      <c r="AH149" s="1" t="s">
        <v>1469</v>
      </c>
      <c r="AI149" s="1">
        <v>0.39400000000000002</v>
      </c>
      <c r="AJ149" s="1" t="s">
        <v>1476</v>
      </c>
      <c r="AK149" s="1">
        <v>15</v>
      </c>
      <c r="AL149" s="1">
        <v>85500</v>
      </c>
      <c r="AM149" s="1">
        <v>655500</v>
      </c>
      <c r="AN149" s="1" t="s">
        <v>1326</v>
      </c>
    </row>
    <row r="150" spans="1:40" x14ac:dyDescent="0.25">
      <c r="A150" s="1">
        <v>4805</v>
      </c>
      <c r="B150" s="1">
        <v>4787</v>
      </c>
      <c r="C150" s="1" t="s">
        <v>622</v>
      </c>
      <c r="D150" s="1" t="s">
        <v>623</v>
      </c>
      <c r="E150" s="1" t="s">
        <v>1315</v>
      </c>
      <c r="F150" s="1" t="s">
        <v>39</v>
      </c>
      <c r="G150" s="1">
        <v>474</v>
      </c>
      <c r="H150" s="1" t="s">
        <v>1401</v>
      </c>
      <c r="I150" s="1" t="s">
        <v>1283</v>
      </c>
      <c r="J150" s="1" t="s">
        <v>1290</v>
      </c>
      <c r="K150" s="1" t="s">
        <v>31</v>
      </c>
      <c r="L150" s="1" t="s">
        <v>1317</v>
      </c>
      <c r="M150" s="1" t="s">
        <v>1403</v>
      </c>
      <c r="N150" s="1" t="s">
        <v>1402</v>
      </c>
      <c r="O150" s="1">
        <v>36.299999999999997</v>
      </c>
      <c r="P150" s="1" t="s">
        <v>1330</v>
      </c>
      <c r="Q150" s="1">
        <v>3.6</v>
      </c>
      <c r="R150" s="1" t="s">
        <v>1470</v>
      </c>
      <c r="S150" s="1">
        <v>0.3</v>
      </c>
      <c r="T150" s="1" t="s">
        <v>1322</v>
      </c>
      <c r="U150" s="1">
        <v>41</v>
      </c>
      <c r="V150" s="1">
        <v>655000</v>
      </c>
      <c r="W150" s="1" t="b">
        <v>0</v>
      </c>
      <c r="X150" s="1" t="s">
        <v>40</v>
      </c>
      <c r="Y150" s="1" t="s">
        <v>1331</v>
      </c>
      <c r="Z150" s="1">
        <v>4704</v>
      </c>
      <c r="AA150" s="1"/>
      <c r="AB150" s="1" t="s">
        <v>895</v>
      </c>
      <c r="AC150" s="1">
        <v>23</v>
      </c>
      <c r="AD150" s="1">
        <v>742609</v>
      </c>
      <c r="AE150" s="1">
        <v>600000</v>
      </c>
      <c r="AF150" s="1">
        <v>17080000</v>
      </c>
      <c r="AG150" s="1">
        <v>292271</v>
      </c>
      <c r="AH150" s="1" t="s">
        <v>1329</v>
      </c>
      <c r="AI150" s="1">
        <v>0.39400000000000002</v>
      </c>
      <c r="AJ150" s="1" t="s">
        <v>1476</v>
      </c>
      <c r="AK150" s="1">
        <v>10</v>
      </c>
      <c r="AL150" s="1">
        <v>65500</v>
      </c>
      <c r="AM150" s="1">
        <v>720500</v>
      </c>
      <c r="AN150" s="1" t="s">
        <v>1326</v>
      </c>
    </row>
    <row r="151" spans="1:40" x14ac:dyDescent="0.25">
      <c r="A151" s="1">
        <v>7953</v>
      </c>
      <c r="B151" s="1">
        <v>7934</v>
      </c>
      <c r="C151" s="1" t="s">
        <v>624</v>
      </c>
      <c r="D151" s="1" t="s">
        <v>625</v>
      </c>
      <c r="E151" s="1" t="s">
        <v>1315</v>
      </c>
      <c r="F151" s="1" t="s">
        <v>39</v>
      </c>
      <c r="G151" s="1">
        <v>474</v>
      </c>
      <c r="H151" s="1" t="s">
        <v>1401</v>
      </c>
      <c r="I151" s="1" t="s">
        <v>1283</v>
      </c>
      <c r="J151" s="1" t="s">
        <v>1290</v>
      </c>
      <c r="K151" s="1" t="s">
        <v>31</v>
      </c>
      <c r="L151" s="1" t="s">
        <v>1317</v>
      </c>
      <c r="M151" s="1" t="s">
        <v>1403</v>
      </c>
      <c r="N151" s="1" t="s">
        <v>1402</v>
      </c>
      <c r="O151" s="1">
        <v>45.8</v>
      </c>
      <c r="P151" s="1" t="s">
        <v>1320</v>
      </c>
      <c r="Q151" s="1">
        <v>1.1000000000000001</v>
      </c>
      <c r="R151" s="1" t="s">
        <v>1327</v>
      </c>
      <c r="S151" s="1">
        <v>0.3</v>
      </c>
      <c r="T151" s="1" t="s">
        <v>1322</v>
      </c>
      <c r="U151" s="1">
        <v>41</v>
      </c>
      <c r="V151" s="1">
        <v>580000</v>
      </c>
      <c r="W151" s="1" t="b">
        <v>0</v>
      </c>
      <c r="X151" s="1" t="s">
        <v>40</v>
      </c>
      <c r="Y151" s="1" t="s">
        <v>1328</v>
      </c>
      <c r="Z151" s="1">
        <v>4704</v>
      </c>
      <c r="AA151" s="1"/>
      <c r="AB151" s="1" t="s">
        <v>895</v>
      </c>
      <c r="AC151" s="1">
        <v>23</v>
      </c>
      <c r="AD151" s="1">
        <v>742609</v>
      </c>
      <c r="AE151" s="1">
        <v>600000</v>
      </c>
      <c r="AF151" s="1">
        <v>17080000</v>
      </c>
      <c r="AG151" s="1">
        <v>292271</v>
      </c>
      <c r="AH151" s="1" t="s">
        <v>1469</v>
      </c>
      <c r="AI151" s="1">
        <v>0.39400000000000002</v>
      </c>
      <c r="AJ151" s="1" t="s">
        <v>1476</v>
      </c>
      <c r="AK151" s="1">
        <v>15</v>
      </c>
      <c r="AL151" s="1">
        <v>87000</v>
      </c>
      <c r="AM151" s="1">
        <v>667000</v>
      </c>
      <c r="AN151" s="1" t="s">
        <v>1326</v>
      </c>
    </row>
    <row r="152" spans="1:40" x14ac:dyDescent="0.25">
      <c r="A152" s="1">
        <v>7495</v>
      </c>
      <c r="B152" s="1">
        <v>7476</v>
      </c>
      <c r="C152" s="1" t="s">
        <v>295</v>
      </c>
      <c r="D152" s="1" t="s">
        <v>296</v>
      </c>
      <c r="E152" s="1" t="s">
        <v>1315</v>
      </c>
      <c r="F152" s="1" t="s">
        <v>39</v>
      </c>
      <c r="G152" s="1">
        <v>474</v>
      </c>
      <c r="H152" s="1" t="s">
        <v>1401</v>
      </c>
      <c r="I152" s="1" t="s">
        <v>1283</v>
      </c>
      <c r="J152" s="1" t="s">
        <v>1290</v>
      </c>
      <c r="K152" s="1" t="s">
        <v>31</v>
      </c>
      <c r="L152" s="1" t="s">
        <v>1317</v>
      </c>
      <c r="M152" s="1" t="s">
        <v>1403</v>
      </c>
      <c r="N152" s="1" t="s">
        <v>1402</v>
      </c>
      <c r="O152" s="1">
        <v>19.600000000000001</v>
      </c>
      <c r="P152" s="1" t="s">
        <v>1467</v>
      </c>
      <c r="Q152" s="1">
        <v>1.3</v>
      </c>
      <c r="R152" s="1" t="s">
        <v>1327</v>
      </c>
      <c r="S152" s="1">
        <v>0.3</v>
      </c>
      <c r="T152" s="1" t="s">
        <v>1322</v>
      </c>
      <c r="U152" s="1">
        <v>41</v>
      </c>
      <c r="V152" s="1">
        <v>580000</v>
      </c>
      <c r="W152" s="1" t="b">
        <v>0</v>
      </c>
      <c r="X152" s="1" t="s">
        <v>40</v>
      </c>
      <c r="Y152" s="1" t="s">
        <v>1328</v>
      </c>
      <c r="Z152" s="1">
        <v>4704</v>
      </c>
      <c r="AA152" s="1"/>
      <c r="AB152" s="1" t="s">
        <v>895</v>
      </c>
      <c r="AC152" s="1">
        <v>23</v>
      </c>
      <c r="AD152" s="1">
        <v>742609</v>
      </c>
      <c r="AE152" s="1">
        <v>600000</v>
      </c>
      <c r="AF152" s="1">
        <v>17080000</v>
      </c>
      <c r="AG152" s="1">
        <v>292271</v>
      </c>
      <c r="AH152" s="1" t="s">
        <v>1469</v>
      </c>
      <c r="AI152" s="1">
        <v>0.39400000000000002</v>
      </c>
      <c r="AJ152" s="1" t="s">
        <v>1476</v>
      </c>
      <c r="AK152" s="1">
        <v>15</v>
      </c>
      <c r="AL152" s="1">
        <v>87000</v>
      </c>
      <c r="AM152" s="1">
        <v>667000</v>
      </c>
      <c r="AN152" s="1" t="s">
        <v>1326</v>
      </c>
    </row>
    <row r="153" spans="1:40" x14ac:dyDescent="0.25">
      <c r="A153" s="1">
        <v>5350</v>
      </c>
      <c r="B153" s="1">
        <v>5331</v>
      </c>
      <c r="C153" s="1" t="s">
        <v>628</v>
      </c>
      <c r="D153" s="1" t="s">
        <v>629</v>
      </c>
      <c r="E153" s="1" t="s">
        <v>1315</v>
      </c>
      <c r="F153" s="1" t="s">
        <v>39</v>
      </c>
      <c r="G153" s="1">
        <v>474</v>
      </c>
      <c r="H153" s="1" t="s">
        <v>1401</v>
      </c>
      <c r="I153" s="1" t="s">
        <v>1283</v>
      </c>
      <c r="J153" s="1" t="s">
        <v>1290</v>
      </c>
      <c r="K153" s="1" t="s">
        <v>31</v>
      </c>
      <c r="L153" s="1" t="s">
        <v>1317</v>
      </c>
      <c r="M153" s="1" t="s">
        <v>1403</v>
      </c>
      <c r="N153" s="1" t="s">
        <v>1402</v>
      </c>
      <c r="O153" s="1">
        <v>29.4</v>
      </c>
      <c r="P153" s="1" t="s">
        <v>1333</v>
      </c>
      <c r="Q153" s="1">
        <v>2.2999999999999998</v>
      </c>
      <c r="R153" s="1" t="s">
        <v>1327</v>
      </c>
      <c r="S153" s="1">
        <v>0.3</v>
      </c>
      <c r="T153" s="1" t="s">
        <v>1322</v>
      </c>
      <c r="U153" s="1">
        <v>41</v>
      </c>
      <c r="V153" s="1">
        <v>635000</v>
      </c>
      <c r="W153" s="1" t="b">
        <v>0</v>
      </c>
      <c r="X153" s="1" t="s">
        <v>40</v>
      </c>
      <c r="Y153" s="1" t="s">
        <v>1331</v>
      </c>
      <c r="Z153" s="1">
        <v>4704</v>
      </c>
      <c r="AA153" s="1"/>
      <c r="AB153" s="1" t="s">
        <v>895</v>
      </c>
      <c r="AC153" s="1">
        <v>23</v>
      </c>
      <c r="AD153" s="1">
        <v>742609</v>
      </c>
      <c r="AE153" s="1">
        <v>600000</v>
      </c>
      <c r="AF153" s="1">
        <v>17080000</v>
      </c>
      <c r="AG153" s="1">
        <v>292271</v>
      </c>
      <c r="AH153" s="1" t="s">
        <v>1329</v>
      </c>
      <c r="AI153" s="1">
        <v>0.39400000000000002</v>
      </c>
      <c r="AJ153" s="1" t="s">
        <v>1476</v>
      </c>
      <c r="AK153" s="1">
        <v>10</v>
      </c>
      <c r="AL153" s="1">
        <v>63500</v>
      </c>
      <c r="AM153" s="1">
        <v>698500</v>
      </c>
      <c r="AN153" s="1" t="s">
        <v>1326</v>
      </c>
    </row>
    <row r="154" spans="1:40" x14ac:dyDescent="0.25">
      <c r="A154" s="1">
        <v>9143</v>
      </c>
      <c r="B154" s="1">
        <v>9124</v>
      </c>
      <c r="C154" s="1" t="s">
        <v>2</v>
      </c>
      <c r="D154" s="1" t="s">
        <v>38</v>
      </c>
      <c r="E154" s="1" t="s">
        <v>1315</v>
      </c>
      <c r="F154" s="1" t="s">
        <v>39</v>
      </c>
      <c r="G154" s="1">
        <v>474</v>
      </c>
      <c r="H154" s="1" t="s">
        <v>1401</v>
      </c>
      <c r="I154" s="1" t="s">
        <v>1283</v>
      </c>
      <c r="J154" s="1" t="s">
        <v>1290</v>
      </c>
      <c r="K154" s="1" t="s">
        <v>31</v>
      </c>
      <c r="L154" s="1" t="s">
        <v>1317</v>
      </c>
      <c r="M154" s="1" t="s">
        <v>1403</v>
      </c>
      <c r="N154" s="1" t="s">
        <v>1402</v>
      </c>
      <c r="O154" s="1">
        <v>26</v>
      </c>
      <c r="P154" s="1" t="s">
        <v>1333</v>
      </c>
      <c r="Q154" s="1">
        <v>0.6</v>
      </c>
      <c r="R154" s="1" t="s">
        <v>1332</v>
      </c>
      <c r="S154" s="1">
        <v>0.1</v>
      </c>
      <c r="T154" s="1" t="s">
        <v>1322</v>
      </c>
      <c r="U154" s="1">
        <v>41</v>
      </c>
      <c r="V154" s="1">
        <v>570000</v>
      </c>
      <c r="W154" s="1" t="b">
        <v>0</v>
      </c>
      <c r="X154" s="1" t="s">
        <v>40</v>
      </c>
      <c r="Y154" s="1" t="s">
        <v>1328</v>
      </c>
      <c r="Z154" s="1">
        <v>4704</v>
      </c>
      <c r="AA154" s="1"/>
      <c r="AB154" s="1" t="s">
        <v>895</v>
      </c>
      <c r="AC154" s="1">
        <v>23</v>
      </c>
      <c r="AD154" s="1">
        <v>742609</v>
      </c>
      <c r="AE154" s="1">
        <v>600000</v>
      </c>
      <c r="AF154" s="1">
        <v>17080000</v>
      </c>
      <c r="AG154" s="1">
        <v>292271</v>
      </c>
      <c r="AH154" s="1" t="s">
        <v>1469</v>
      </c>
      <c r="AI154" s="1">
        <v>0.39400000000000002</v>
      </c>
      <c r="AJ154" s="1" t="s">
        <v>1476</v>
      </c>
      <c r="AK154" s="1">
        <v>15</v>
      </c>
      <c r="AL154" s="1">
        <v>85500</v>
      </c>
      <c r="AM154" s="1">
        <v>655500</v>
      </c>
      <c r="AN154" s="1" t="s">
        <v>1326</v>
      </c>
    </row>
    <row r="155" spans="1:40" x14ac:dyDescent="0.25">
      <c r="A155" s="1">
        <v>9241</v>
      </c>
      <c r="B155" s="1">
        <v>9222</v>
      </c>
      <c r="C155" s="1" t="s">
        <v>535</v>
      </c>
      <c r="D155" s="1" t="s">
        <v>536</v>
      </c>
      <c r="E155" s="1" t="s">
        <v>1315</v>
      </c>
      <c r="F155" s="1" t="s">
        <v>39</v>
      </c>
      <c r="G155" s="1">
        <v>474</v>
      </c>
      <c r="H155" s="1" t="s">
        <v>1401</v>
      </c>
      <c r="I155" s="1" t="s">
        <v>1283</v>
      </c>
      <c r="J155" s="1" t="s">
        <v>1290</v>
      </c>
      <c r="K155" s="1" t="s">
        <v>31</v>
      </c>
      <c r="L155" s="1" t="s">
        <v>1317</v>
      </c>
      <c r="M155" s="1" t="s">
        <v>1403</v>
      </c>
      <c r="N155" s="1" t="s">
        <v>1402</v>
      </c>
      <c r="O155" s="1">
        <v>38.200000000000003</v>
      </c>
      <c r="P155" s="1" t="s">
        <v>1330</v>
      </c>
      <c r="Q155" s="1">
        <v>0.5</v>
      </c>
      <c r="R155" s="1" t="s">
        <v>1332</v>
      </c>
      <c r="S155" s="1">
        <v>0.3</v>
      </c>
      <c r="T155" s="1" t="s">
        <v>1322</v>
      </c>
      <c r="U155" s="1">
        <v>41</v>
      </c>
      <c r="V155" s="1">
        <v>550000</v>
      </c>
      <c r="W155" s="1" t="b">
        <v>0</v>
      </c>
      <c r="X155" s="1" t="s">
        <v>40</v>
      </c>
      <c r="Y155" s="1" t="s">
        <v>1328</v>
      </c>
      <c r="Z155" s="1">
        <v>4704</v>
      </c>
      <c r="AA155" s="1"/>
      <c r="AB155" s="1" t="s">
        <v>895</v>
      </c>
      <c r="AC155" s="1">
        <v>23</v>
      </c>
      <c r="AD155" s="1">
        <v>742609</v>
      </c>
      <c r="AE155" s="1">
        <v>600000</v>
      </c>
      <c r="AF155" s="1">
        <v>17080000</v>
      </c>
      <c r="AG155" s="1">
        <v>292271</v>
      </c>
      <c r="AH155" s="1" t="s">
        <v>1469</v>
      </c>
      <c r="AI155" s="1">
        <v>0.39400000000000002</v>
      </c>
      <c r="AJ155" s="1" t="s">
        <v>1476</v>
      </c>
      <c r="AK155" s="1">
        <v>15</v>
      </c>
      <c r="AL155" s="1">
        <v>82500</v>
      </c>
      <c r="AM155" s="1">
        <v>632500</v>
      </c>
      <c r="AN155" s="1" t="s">
        <v>1326</v>
      </c>
    </row>
    <row r="156" spans="1:40" x14ac:dyDescent="0.25">
      <c r="A156" s="1">
        <v>4668</v>
      </c>
      <c r="B156" s="1">
        <v>4668</v>
      </c>
      <c r="C156" s="1" t="s">
        <v>632</v>
      </c>
      <c r="D156" s="1" t="s">
        <v>633</v>
      </c>
      <c r="E156" s="1" t="s">
        <v>1315</v>
      </c>
      <c r="F156" s="1" t="s">
        <v>39</v>
      </c>
      <c r="G156" s="1">
        <v>474</v>
      </c>
      <c r="H156" s="1" t="s">
        <v>1401</v>
      </c>
      <c r="I156" s="1" t="s">
        <v>1283</v>
      </c>
      <c r="J156" s="1" t="s">
        <v>1290</v>
      </c>
      <c r="K156" s="1" t="s">
        <v>31</v>
      </c>
      <c r="L156" s="1" t="s">
        <v>1317</v>
      </c>
      <c r="M156" s="1" t="s">
        <v>1403</v>
      </c>
      <c r="N156" s="1" t="s">
        <v>1402</v>
      </c>
      <c r="O156" s="1">
        <v>53.1</v>
      </c>
      <c r="P156" s="1" t="s">
        <v>1320</v>
      </c>
      <c r="Q156" s="1">
        <v>8.5</v>
      </c>
      <c r="R156" s="1" t="s">
        <v>1321</v>
      </c>
      <c r="S156" s="1">
        <v>0.3</v>
      </c>
      <c r="T156" s="1" t="s">
        <v>1322</v>
      </c>
      <c r="U156" s="1">
        <v>41</v>
      </c>
      <c r="V156" s="1">
        <v>745000</v>
      </c>
      <c r="W156" s="1" t="b">
        <v>0</v>
      </c>
      <c r="X156" s="1" t="s">
        <v>40</v>
      </c>
      <c r="Y156" s="1" t="s">
        <v>1323</v>
      </c>
      <c r="Z156" s="1">
        <v>4704</v>
      </c>
      <c r="AA156" s="1"/>
      <c r="AB156" s="1" t="s">
        <v>895</v>
      </c>
      <c r="AC156" s="1">
        <v>23</v>
      </c>
      <c r="AD156" s="1">
        <v>742609</v>
      </c>
      <c r="AE156" s="1">
        <v>600000</v>
      </c>
      <c r="AF156" s="1">
        <v>17080000</v>
      </c>
      <c r="AG156" s="1">
        <v>292271</v>
      </c>
      <c r="AH156" s="1" t="s">
        <v>1466</v>
      </c>
      <c r="AI156" s="1">
        <v>0.39400000000000002</v>
      </c>
      <c r="AJ156" s="1" t="s">
        <v>1476</v>
      </c>
      <c r="AK156" s="1">
        <v>3</v>
      </c>
      <c r="AL156" s="1">
        <v>22350</v>
      </c>
      <c r="AM156" s="1">
        <v>767350</v>
      </c>
      <c r="AN156" s="1" t="s">
        <v>1326</v>
      </c>
    </row>
    <row r="157" spans="1:40" x14ac:dyDescent="0.25">
      <c r="A157" s="1">
        <v>4353</v>
      </c>
      <c r="B157" s="1">
        <v>4353</v>
      </c>
      <c r="C157" s="1" t="s">
        <v>547</v>
      </c>
      <c r="D157" s="1" t="s">
        <v>548</v>
      </c>
      <c r="E157" s="1" t="s">
        <v>1474</v>
      </c>
      <c r="F157" s="1" t="s">
        <v>54</v>
      </c>
      <c r="G157" s="1">
        <v>484</v>
      </c>
      <c r="H157" s="1" t="s">
        <v>1454</v>
      </c>
      <c r="I157" s="1" t="s">
        <v>1284</v>
      </c>
      <c r="J157" s="1" t="s">
        <v>1286</v>
      </c>
      <c r="K157" s="1" t="s">
        <v>31</v>
      </c>
      <c r="L157" s="1" t="s">
        <v>1317</v>
      </c>
      <c r="M157" s="1" t="s">
        <v>1455</v>
      </c>
      <c r="N157" s="1" t="s">
        <v>1353</v>
      </c>
      <c r="O157" s="1">
        <v>40.9</v>
      </c>
      <c r="P157" s="1" t="s">
        <v>1330</v>
      </c>
      <c r="Q157" s="1">
        <v>4.4000000000000004</v>
      </c>
      <c r="R157" s="1" t="s">
        <v>1470</v>
      </c>
      <c r="S157" s="1">
        <v>0.3</v>
      </c>
      <c r="T157" s="1" t="s">
        <v>1322</v>
      </c>
      <c r="U157" s="1">
        <v>41</v>
      </c>
      <c r="V157" s="1">
        <v>783000</v>
      </c>
      <c r="W157" s="1" t="b">
        <v>0</v>
      </c>
      <c r="X157" s="1" t="s">
        <v>55</v>
      </c>
      <c r="Y157" s="1" t="s">
        <v>1331</v>
      </c>
      <c r="Z157" s="1">
        <v>4145</v>
      </c>
      <c r="AA157" s="1"/>
      <c r="AB157" s="1" t="s">
        <v>533</v>
      </c>
      <c r="AC157" s="1">
        <v>12</v>
      </c>
      <c r="AD157" s="1">
        <v>1964106</v>
      </c>
      <c r="AE157" s="1">
        <v>836500</v>
      </c>
      <c r="AF157" s="1">
        <v>23569278</v>
      </c>
      <c r="AG157" s="1">
        <v>2494734</v>
      </c>
      <c r="AH157" s="1" t="s">
        <v>1469</v>
      </c>
      <c r="AI157" s="1">
        <v>1.27</v>
      </c>
      <c r="AJ157" s="1" t="s">
        <v>1475</v>
      </c>
      <c r="AK157" s="1">
        <v>15</v>
      </c>
      <c r="AL157" s="1">
        <v>117450</v>
      </c>
      <c r="AM157" s="1">
        <v>900450</v>
      </c>
      <c r="AN157" s="1" t="s">
        <v>1326</v>
      </c>
    </row>
    <row r="158" spans="1:40" x14ac:dyDescent="0.25">
      <c r="A158" s="1">
        <v>7464</v>
      </c>
      <c r="B158" s="1">
        <v>7445</v>
      </c>
      <c r="C158" s="1" t="s">
        <v>586</v>
      </c>
      <c r="D158" s="1" t="s">
        <v>587</v>
      </c>
      <c r="E158" s="1" t="s">
        <v>1474</v>
      </c>
      <c r="F158" s="1" t="s">
        <v>54</v>
      </c>
      <c r="G158" s="1">
        <v>484</v>
      </c>
      <c r="H158" s="1" t="s">
        <v>1454</v>
      </c>
      <c r="I158" s="1" t="s">
        <v>1284</v>
      </c>
      <c r="J158" s="1" t="s">
        <v>1286</v>
      </c>
      <c r="K158" s="1" t="s">
        <v>31</v>
      </c>
      <c r="L158" s="1" t="s">
        <v>1317</v>
      </c>
      <c r="M158" s="1" t="s">
        <v>1455</v>
      </c>
      <c r="N158" s="1" t="s">
        <v>1353</v>
      </c>
      <c r="O158" s="1">
        <v>29</v>
      </c>
      <c r="P158" s="1" t="s">
        <v>1333</v>
      </c>
      <c r="Q158" s="1">
        <v>1.3</v>
      </c>
      <c r="R158" s="1" t="s">
        <v>1327</v>
      </c>
      <c r="S158" s="1">
        <v>0.3</v>
      </c>
      <c r="T158" s="1" t="s">
        <v>1322</v>
      </c>
      <c r="U158" s="1">
        <v>41</v>
      </c>
      <c r="V158" s="1">
        <v>770000</v>
      </c>
      <c r="W158" s="1" t="b">
        <v>0</v>
      </c>
      <c r="X158" s="1" t="s">
        <v>55</v>
      </c>
      <c r="Y158" s="1" t="s">
        <v>1328</v>
      </c>
      <c r="Z158" s="1">
        <v>4145</v>
      </c>
      <c r="AA158" s="1"/>
      <c r="AB158" s="1" t="s">
        <v>533</v>
      </c>
      <c r="AC158" s="1">
        <v>12</v>
      </c>
      <c r="AD158" s="1">
        <v>1964106</v>
      </c>
      <c r="AE158" s="1">
        <v>836500</v>
      </c>
      <c r="AF158" s="1">
        <v>23569278</v>
      </c>
      <c r="AG158" s="1">
        <v>2494734</v>
      </c>
      <c r="AH158" s="1" t="s">
        <v>1469</v>
      </c>
      <c r="AI158" s="1">
        <v>1.27</v>
      </c>
      <c r="AJ158" s="1" t="s">
        <v>1475</v>
      </c>
      <c r="AK158" s="1">
        <v>15</v>
      </c>
      <c r="AL158" s="1">
        <v>115500</v>
      </c>
      <c r="AM158" s="1">
        <v>885500</v>
      </c>
      <c r="AN158" s="1" t="s">
        <v>1326</v>
      </c>
    </row>
    <row r="159" spans="1:40" x14ac:dyDescent="0.25">
      <c r="A159" s="1">
        <v>6930</v>
      </c>
      <c r="B159" s="1">
        <v>6911</v>
      </c>
      <c r="C159" s="1" t="s">
        <v>578</v>
      </c>
      <c r="D159" s="1" t="s">
        <v>579</v>
      </c>
      <c r="E159" s="1" t="s">
        <v>1474</v>
      </c>
      <c r="F159" s="1" t="s">
        <v>54</v>
      </c>
      <c r="G159" s="1">
        <v>484</v>
      </c>
      <c r="H159" s="1" t="s">
        <v>1454</v>
      </c>
      <c r="I159" s="1" t="s">
        <v>1284</v>
      </c>
      <c r="J159" s="1" t="s">
        <v>1286</v>
      </c>
      <c r="K159" s="1" t="s">
        <v>31</v>
      </c>
      <c r="L159" s="1" t="s">
        <v>1317</v>
      </c>
      <c r="M159" s="1" t="s">
        <v>1455</v>
      </c>
      <c r="N159" s="1" t="s">
        <v>1353</v>
      </c>
      <c r="O159" s="1">
        <v>24.4</v>
      </c>
      <c r="P159" s="1" t="s">
        <v>1467</v>
      </c>
      <c r="Q159" s="1">
        <v>1.5</v>
      </c>
      <c r="R159" s="1" t="s">
        <v>1327</v>
      </c>
      <c r="S159" s="1">
        <v>0.3</v>
      </c>
      <c r="T159" s="1" t="s">
        <v>1322</v>
      </c>
      <c r="U159" s="1">
        <v>41</v>
      </c>
      <c r="V159" s="1">
        <v>783000</v>
      </c>
      <c r="W159" s="1" t="b">
        <v>0</v>
      </c>
      <c r="X159" s="1" t="s">
        <v>55</v>
      </c>
      <c r="Y159" s="1" t="s">
        <v>1328</v>
      </c>
      <c r="Z159" s="1">
        <v>4145</v>
      </c>
      <c r="AA159" s="1"/>
      <c r="AB159" s="1" t="s">
        <v>533</v>
      </c>
      <c r="AC159" s="1">
        <v>12</v>
      </c>
      <c r="AD159" s="1">
        <v>1964106</v>
      </c>
      <c r="AE159" s="1">
        <v>836500</v>
      </c>
      <c r="AF159" s="1">
        <v>23569278</v>
      </c>
      <c r="AG159" s="1">
        <v>2494734</v>
      </c>
      <c r="AH159" s="1" t="s">
        <v>1469</v>
      </c>
      <c r="AI159" s="1">
        <v>1.27</v>
      </c>
      <c r="AJ159" s="1" t="s">
        <v>1475</v>
      </c>
      <c r="AK159" s="1">
        <v>15</v>
      </c>
      <c r="AL159" s="1">
        <v>117450</v>
      </c>
      <c r="AM159" s="1">
        <v>900450</v>
      </c>
      <c r="AN159" s="1" t="s">
        <v>1326</v>
      </c>
    </row>
    <row r="160" spans="1:40" x14ac:dyDescent="0.25">
      <c r="A160" s="1">
        <v>4137</v>
      </c>
      <c r="B160" s="1">
        <v>4137</v>
      </c>
      <c r="C160" s="1" t="s">
        <v>665</v>
      </c>
      <c r="D160" s="1" t="s">
        <v>666</v>
      </c>
      <c r="E160" s="1" t="s">
        <v>1474</v>
      </c>
      <c r="F160" s="1" t="s">
        <v>54</v>
      </c>
      <c r="G160" s="1">
        <v>484</v>
      </c>
      <c r="H160" s="1" t="s">
        <v>1454</v>
      </c>
      <c r="I160" s="1" t="s">
        <v>1284</v>
      </c>
      <c r="J160" s="1" t="s">
        <v>1286</v>
      </c>
      <c r="K160" s="1" t="s">
        <v>31</v>
      </c>
      <c r="L160" s="1" t="s">
        <v>1317</v>
      </c>
      <c r="M160" s="1" t="s">
        <v>1455</v>
      </c>
      <c r="N160" s="1" t="s">
        <v>1353</v>
      </c>
      <c r="O160" s="1">
        <v>53.5</v>
      </c>
      <c r="P160" s="1" t="s">
        <v>1320</v>
      </c>
      <c r="Q160" s="1">
        <v>22.6</v>
      </c>
      <c r="R160" s="1" t="s">
        <v>1473</v>
      </c>
      <c r="S160" s="1">
        <v>0.3</v>
      </c>
      <c r="T160" s="1" t="s">
        <v>1322</v>
      </c>
      <c r="U160" s="1">
        <v>41</v>
      </c>
      <c r="V160" s="1">
        <v>1063000</v>
      </c>
      <c r="W160" s="1" t="b">
        <v>0</v>
      </c>
      <c r="X160" s="1" t="s">
        <v>55</v>
      </c>
      <c r="Y160" s="1" t="s">
        <v>1323</v>
      </c>
      <c r="Z160" s="1">
        <v>4145</v>
      </c>
      <c r="AA160" s="1"/>
      <c r="AB160" s="1" t="s">
        <v>533</v>
      </c>
      <c r="AC160" s="1">
        <v>12</v>
      </c>
      <c r="AD160" s="1">
        <v>1964106</v>
      </c>
      <c r="AE160" s="1">
        <v>836500</v>
      </c>
      <c r="AF160" s="1">
        <v>23569278</v>
      </c>
      <c r="AG160" s="1">
        <v>2494734</v>
      </c>
      <c r="AH160" s="1" t="s">
        <v>1469</v>
      </c>
      <c r="AI160" s="1">
        <v>1.27</v>
      </c>
      <c r="AJ160" s="1" t="s">
        <v>1475</v>
      </c>
      <c r="AK160" s="1">
        <v>15</v>
      </c>
      <c r="AL160" s="1">
        <v>159450</v>
      </c>
      <c r="AM160" s="1">
        <v>1222450</v>
      </c>
      <c r="AN160" s="1" t="s">
        <v>1326</v>
      </c>
    </row>
    <row r="161" spans="1:40" x14ac:dyDescent="0.25">
      <c r="A161" s="1">
        <v>11088</v>
      </c>
      <c r="B161" s="1">
        <v>11036</v>
      </c>
      <c r="C161" s="1" t="s">
        <v>518</v>
      </c>
      <c r="D161" s="1" t="s">
        <v>519</v>
      </c>
      <c r="E161" s="1" t="s">
        <v>1474</v>
      </c>
      <c r="F161" s="1" t="s">
        <v>54</v>
      </c>
      <c r="G161" s="1">
        <v>484</v>
      </c>
      <c r="H161" s="1" t="s">
        <v>1454</v>
      </c>
      <c r="I161" s="1" t="s">
        <v>1284</v>
      </c>
      <c r="J161" s="1" t="s">
        <v>1286</v>
      </c>
      <c r="K161" s="1" t="s">
        <v>31</v>
      </c>
      <c r="L161" s="1" t="s">
        <v>1317</v>
      </c>
      <c r="M161" s="1" t="s">
        <v>1455</v>
      </c>
      <c r="N161" s="1" t="s">
        <v>1353</v>
      </c>
      <c r="O161" s="1">
        <v>42.3</v>
      </c>
      <c r="P161" s="1" t="s">
        <v>1330</v>
      </c>
      <c r="Q161" s="1">
        <v>0</v>
      </c>
      <c r="R161" s="1" t="s">
        <v>1332</v>
      </c>
      <c r="S161" s="1">
        <v>0</v>
      </c>
      <c r="T161" s="1" t="s">
        <v>1468</v>
      </c>
      <c r="U161" s="1">
        <v>41</v>
      </c>
      <c r="V161" s="1">
        <v>848000</v>
      </c>
      <c r="W161" s="1" t="b">
        <v>0</v>
      </c>
      <c r="X161" s="1" t="s">
        <v>55</v>
      </c>
      <c r="Y161" s="1" t="s">
        <v>1328</v>
      </c>
      <c r="Z161" s="1">
        <v>4145</v>
      </c>
      <c r="AA161" s="1"/>
      <c r="AB161" s="1" t="s">
        <v>533</v>
      </c>
      <c r="AC161" s="1">
        <v>12</v>
      </c>
      <c r="AD161" s="1">
        <v>1964106</v>
      </c>
      <c r="AE161" s="1">
        <v>836500</v>
      </c>
      <c r="AF161" s="1">
        <v>23569278</v>
      </c>
      <c r="AG161" s="1">
        <v>2494734</v>
      </c>
      <c r="AH161" s="1" t="s">
        <v>1469</v>
      </c>
      <c r="AI161" s="1">
        <v>1.27</v>
      </c>
      <c r="AJ161" s="1" t="s">
        <v>1475</v>
      </c>
      <c r="AK161" s="1">
        <v>15</v>
      </c>
      <c r="AL161" s="1">
        <v>127200</v>
      </c>
      <c r="AM161" s="1">
        <v>975200</v>
      </c>
      <c r="AN161" s="1" t="s">
        <v>1326</v>
      </c>
    </row>
    <row r="162" spans="1:40" x14ac:dyDescent="0.25">
      <c r="A162" s="1">
        <v>4928</v>
      </c>
      <c r="B162" s="1">
        <v>4909</v>
      </c>
      <c r="C162" s="1" t="s">
        <v>667</v>
      </c>
      <c r="D162" s="1" t="s">
        <v>668</v>
      </c>
      <c r="E162" s="1" t="s">
        <v>1474</v>
      </c>
      <c r="F162" s="1" t="s">
        <v>568</v>
      </c>
      <c r="G162" s="1">
        <v>484</v>
      </c>
      <c r="H162" s="1" t="s">
        <v>1454</v>
      </c>
      <c r="I162" s="1" t="s">
        <v>1284</v>
      </c>
      <c r="J162" s="1" t="s">
        <v>1286</v>
      </c>
      <c r="K162" s="1" t="s">
        <v>31</v>
      </c>
      <c r="L162" s="1" t="s">
        <v>1317</v>
      </c>
      <c r="M162" s="1" t="s">
        <v>1455</v>
      </c>
      <c r="N162" s="1" t="s">
        <v>1353</v>
      </c>
      <c r="O162" s="1">
        <v>26.6</v>
      </c>
      <c r="P162" s="1" t="s">
        <v>1333</v>
      </c>
      <c r="Q162" s="1">
        <v>2.8</v>
      </c>
      <c r="R162" s="1" t="s">
        <v>1327</v>
      </c>
      <c r="S162" s="1">
        <v>0.3</v>
      </c>
      <c r="T162" s="1" t="s">
        <v>1322</v>
      </c>
      <c r="U162" s="1">
        <v>41</v>
      </c>
      <c r="V162" s="1">
        <v>825000</v>
      </c>
      <c r="W162" s="1" t="b">
        <v>0</v>
      </c>
      <c r="X162" s="1" t="s">
        <v>55</v>
      </c>
      <c r="Y162" s="1" t="s">
        <v>1331</v>
      </c>
      <c r="Z162" s="1">
        <v>4145</v>
      </c>
      <c r="AA162" s="1"/>
      <c r="AB162" s="1" t="s">
        <v>533</v>
      </c>
      <c r="AC162" s="1">
        <v>12</v>
      </c>
      <c r="AD162" s="1">
        <v>1964106</v>
      </c>
      <c r="AE162" s="1">
        <v>836500</v>
      </c>
      <c r="AF162" s="1">
        <v>23569278</v>
      </c>
      <c r="AG162" s="1">
        <v>2494734</v>
      </c>
      <c r="AH162" s="1" t="s">
        <v>1469</v>
      </c>
      <c r="AI162" s="1">
        <v>1.27</v>
      </c>
      <c r="AJ162" s="1" t="s">
        <v>1475</v>
      </c>
      <c r="AK162" s="1">
        <v>15</v>
      </c>
      <c r="AL162" s="1">
        <v>123750</v>
      </c>
      <c r="AM162" s="1">
        <v>948750</v>
      </c>
      <c r="AN162" s="1" t="s">
        <v>1326</v>
      </c>
    </row>
    <row r="163" spans="1:40" x14ac:dyDescent="0.25">
      <c r="A163" s="1">
        <v>6370</v>
      </c>
      <c r="B163" s="1">
        <v>6351</v>
      </c>
      <c r="C163" s="1" t="s">
        <v>669</v>
      </c>
      <c r="D163" s="1" t="s">
        <v>670</v>
      </c>
      <c r="E163" s="1" t="s">
        <v>1474</v>
      </c>
      <c r="F163" s="1" t="s">
        <v>54</v>
      </c>
      <c r="G163" s="1">
        <v>484</v>
      </c>
      <c r="H163" s="1" t="s">
        <v>1454</v>
      </c>
      <c r="I163" s="1" t="s">
        <v>1284</v>
      </c>
      <c r="J163" s="1" t="s">
        <v>1286</v>
      </c>
      <c r="K163" s="1" t="s">
        <v>31</v>
      </c>
      <c r="L163" s="1" t="s">
        <v>1317</v>
      </c>
      <c r="M163" s="1" t="s">
        <v>1455</v>
      </c>
      <c r="N163" s="1" t="s">
        <v>1353</v>
      </c>
      <c r="O163" s="1">
        <v>47.1</v>
      </c>
      <c r="P163" s="1" t="s">
        <v>1320</v>
      </c>
      <c r="Q163" s="1">
        <v>1.7</v>
      </c>
      <c r="R163" s="1" t="s">
        <v>1327</v>
      </c>
      <c r="S163" s="1">
        <v>0.3</v>
      </c>
      <c r="T163" s="1" t="s">
        <v>1322</v>
      </c>
      <c r="U163" s="1">
        <v>41</v>
      </c>
      <c r="V163" s="1">
        <v>783000</v>
      </c>
      <c r="W163" s="1" t="b">
        <v>0</v>
      </c>
      <c r="X163" s="1" t="s">
        <v>55</v>
      </c>
      <c r="Y163" s="1" t="s">
        <v>1328</v>
      </c>
      <c r="Z163" s="1">
        <v>4145</v>
      </c>
      <c r="AA163" s="1"/>
      <c r="AB163" s="1" t="s">
        <v>533</v>
      </c>
      <c r="AC163" s="1">
        <v>12</v>
      </c>
      <c r="AD163" s="1">
        <v>1964106</v>
      </c>
      <c r="AE163" s="1">
        <v>836500</v>
      </c>
      <c r="AF163" s="1">
        <v>23569278</v>
      </c>
      <c r="AG163" s="1">
        <v>2494734</v>
      </c>
      <c r="AH163" s="1" t="s">
        <v>1469</v>
      </c>
      <c r="AI163" s="1">
        <v>1.27</v>
      </c>
      <c r="AJ163" s="1" t="s">
        <v>1475</v>
      </c>
      <c r="AK163" s="1">
        <v>15</v>
      </c>
      <c r="AL163" s="1">
        <v>117450</v>
      </c>
      <c r="AM163" s="1">
        <v>900450</v>
      </c>
      <c r="AN163" s="1" t="s">
        <v>1326</v>
      </c>
    </row>
    <row r="164" spans="1:40" x14ac:dyDescent="0.25">
      <c r="A164" s="1">
        <v>10989</v>
      </c>
      <c r="B164" s="1">
        <v>10937</v>
      </c>
      <c r="C164" s="1" t="s">
        <v>662</v>
      </c>
      <c r="D164" s="1" t="s">
        <v>663</v>
      </c>
      <c r="E164" s="1" t="s">
        <v>1474</v>
      </c>
      <c r="F164" s="1" t="s">
        <v>664</v>
      </c>
      <c r="G164" s="1">
        <v>484</v>
      </c>
      <c r="H164" s="1" t="s">
        <v>1454</v>
      </c>
      <c r="I164" s="1" t="s">
        <v>1284</v>
      </c>
      <c r="J164" s="1" t="s">
        <v>1286</v>
      </c>
      <c r="K164" s="1" t="s">
        <v>31</v>
      </c>
      <c r="L164" s="1" t="s">
        <v>1317</v>
      </c>
      <c r="M164" s="1" t="s">
        <v>1455</v>
      </c>
      <c r="N164" s="1" t="s">
        <v>1353</v>
      </c>
      <c r="O164" s="1">
        <v>28.5</v>
      </c>
      <c r="P164" s="1" t="s">
        <v>1333</v>
      </c>
      <c r="Q164" s="1">
        <v>0</v>
      </c>
      <c r="R164" s="1" t="s">
        <v>1332</v>
      </c>
      <c r="S164" s="1">
        <v>0</v>
      </c>
      <c r="T164" s="1" t="s">
        <v>1468</v>
      </c>
      <c r="U164" s="1">
        <v>41</v>
      </c>
      <c r="V164" s="1">
        <v>742278</v>
      </c>
      <c r="W164" s="1" t="b">
        <v>0</v>
      </c>
      <c r="X164" s="1" t="s">
        <v>55</v>
      </c>
      <c r="Y164" s="1" t="s">
        <v>1328</v>
      </c>
      <c r="Z164" s="1">
        <v>4145</v>
      </c>
      <c r="AA164" s="1"/>
      <c r="AB164" s="1" t="s">
        <v>533</v>
      </c>
      <c r="AC164" s="1">
        <v>12</v>
      </c>
      <c r="AD164" s="1">
        <v>1964106</v>
      </c>
      <c r="AE164" s="1">
        <v>836500</v>
      </c>
      <c r="AF164" s="1">
        <v>23569278</v>
      </c>
      <c r="AG164" s="1">
        <v>2494734</v>
      </c>
      <c r="AH164" s="1" t="s">
        <v>1469</v>
      </c>
      <c r="AI164" s="1">
        <v>1.27</v>
      </c>
      <c r="AJ164" s="1" t="s">
        <v>1475</v>
      </c>
      <c r="AK164" s="1">
        <v>15</v>
      </c>
      <c r="AL164" s="1">
        <v>111342</v>
      </c>
      <c r="AM164" s="1">
        <v>853620</v>
      </c>
      <c r="AN164" s="1" t="s">
        <v>1326</v>
      </c>
    </row>
    <row r="165" spans="1:40" x14ac:dyDescent="0.25">
      <c r="A165" s="1">
        <v>4485</v>
      </c>
      <c r="B165" s="1">
        <v>4485</v>
      </c>
      <c r="C165" s="1" t="s">
        <v>654</v>
      </c>
      <c r="D165" s="1" t="s">
        <v>224</v>
      </c>
      <c r="E165" s="1" t="s">
        <v>1474</v>
      </c>
      <c r="F165" s="1" t="s">
        <v>655</v>
      </c>
      <c r="G165" s="1">
        <v>420</v>
      </c>
      <c r="H165" s="1" t="s">
        <v>1461</v>
      </c>
      <c r="I165" s="1" t="s">
        <v>1284</v>
      </c>
      <c r="J165" s="1" t="s">
        <v>1291</v>
      </c>
      <c r="K165" s="1" t="s">
        <v>31</v>
      </c>
      <c r="L165" s="1" t="s">
        <v>1317</v>
      </c>
      <c r="M165" s="1" t="s">
        <v>1462</v>
      </c>
      <c r="N165" s="1" t="s">
        <v>1351</v>
      </c>
      <c r="O165" s="1">
        <v>33.799999999999997</v>
      </c>
      <c r="P165" s="1" t="s">
        <v>1333</v>
      </c>
      <c r="Q165" s="1">
        <v>11.1</v>
      </c>
      <c r="R165" s="1" t="s">
        <v>1473</v>
      </c>
      <c r="S165" s="1">
        <v>0.3</v>
      </c>
      <c r="T165" s="1" t="s">
        <v>1322</v>
      </c>
      <c r="U165" s="1">
        <v>41</v>
      </c>
      <c r="V165" s="1">
        <v>3300000</v>
      </c>
      <c r="W165" s="1" t="b">
        <v>1</v>
      </c>
      <c r="X165" s="1" t="s">
        <v>55</v>
      </c>
      <c r="Y165" s="1" t="s">
        <v>31</v>
      </c>
      <c r="Z165" s="1">
        <v>4145</v>
      </c>
      <c r="AA165" s="1"/>
      <c r="AB165" s="1" t="s">
        <v>533</v>
      </c>
      <c r="AC165" s="1">
        <v>4</v>
      </c>
      <c r="AD165" s="1">
        <v>1593000</v>
      </c>
      <c r="AE165" s="1">
        <v>1208500</v>
      </c>
      <c r="AF165" s="1">
        <v>6372000</v>
      </c>
      <c r="AG165" s="1">
        <v>1208790</v>
      </c>
      <c r="AH165" s="1" t="s">
        <v>1471</v>
      </c>
      <c r="AI165" s="1">
        <v>0.75900000000000001</v>
      </c>
      <c r="AJ165" s="1" t="s">
        <v>1475</v>
      </c>
      <c r="AK165" s="1">
        <v>0</v>
      </c>
      <c r="AL165" s="1">
        <v>0</v>
      </c>
      <c r="AM165" s="1">
        <v>3300000</v>
      </c>
      <c r="AN165" s="1" t="s">
        <v>1326</v>
      </c>
    </row>
    <row r="166" spans="1:40" x14ac:dyDescent="0.25">
      <c r="A166" s="1">
        <v>8877</v>
      </c>
      <c r="B166" s="1">
        <v>8858</v>
      </c>
      <c r="C166" s="1" t="s">
        <v>1174</v>
      </c>
      <c r="D166" s="1" t="s">
        <v>1175</v>
      </c>
      <c r="E166" s="1" t="s">
        <v>1315</v>
      </c>
      <c r="F166" s="1" t="s">
        <v>1176</v>
      </c>
      <c r="G166" s="1">
        <v>461</v>
      </c>
      <c r="H166" s="1" t="s">
        <v>1424</v>
      </c>
      <c r="I166" s="1" t="s">
        <v>1283</v>
      </c>
      <c r="J166" s="1" t="s">
        <v>1290</v>
      </c>
      <c r="K166" s="1" t="s">
        <v>31</v>
      </c>
      <c r="L166" s="1" t="s">
        <v>1317</v>
      </c>
      <c r="M166" s="1" t="s">
        <v>1426</v>
      </c>
      <c r="N166" s="1" t="s">
        <v>1425</v>
      </c>
      <c r="O166" s="1">
        <v>42.9</v>
      </c>
      <c r="P166" s="1" t="s">
        <v>1330</v>
      </c>
      <c r="Q166" s="1">
        <v>0.7</v>
      </c>
      <c r="R166" s="1" t="s">
        <v>1332</v>
      </c>
      <c r="S166" s="1">
        <v>0.3</v>
      </c>
      <c r="T166" s="1" t="s">
        <v>1322</v>
      </c>
      <c r="U166" s="1">
        <v>41</v>
      </c>
      <c r="V166" s="1">
        <v>1600000</v>
      </c>
      <c r="W166" s="1" t="b">
        <v>0</v>
      </c>
      <c r="X166" s="1" t="s">
        <v>756</v>
      </c>
      <c r="Y166" s="1" t="s">
        <v>1328</v>
      </c>
      <c r="Z166" s="1">
        <v>4859</v>
      </c>
      <c r="AA166" s="1"/>
      <c r="AB166" s="1" t="s">
        <v>755</v>
      </c>
      <c r="AC166" s="1">
        <v>9</v>
      </c>
      <c r="AD166" s="1">
        <v>1928667</v>
      </c>
      <c r="AE166" s="1">
        <v>1600000</v>
      </c>
      <c r="AF166" s="1">
        <v>17358000</v>
      </c>
      <c r="AG166" s="1">
        <v>1226630</v>
      </c>
      <c r="AH166" s="1" t="s">
        <v>1329</v>
      </c>
      <c r="AI166" s="1">
        <v>0.63600000000000001</v>
      </c>
      <c r="AJ166" s="1" t="s">
        <v>1475</v>
      </c>
      <c r="AK166" s="1">
        <v>10</v>
      </c>
      <c r="AL166" s="1">
        <v>160000</v>
      </c>
      <c r="AM166" s="1">
        <v>1760000</v>
      </c>
      <c r="AN166" s="1" t="s">
        <v>1326</v>
      </c>
    </row>
    <row r="167" spans="1:40" x14ac:dyDescent="0.25">
      <c r="A167" s="1">
        <v>10958</v>
      </c>
      <c r="B167" s="1">
        <v>10906</v>
      </c>
      <c r="C167" s="1" t="s">
        <v>1177</v>
      </c>
      <c r="D167" s="1" t="s">
        <v>1178</v>
      </c>
      <c r="E167" s="1" t="s">
        <v>1315</v>
      </c>
      <c r="F167" s="1" t="s">
        <v>1179</v>
      </c>
      <c r="G167" s="1">
        <v>461</v>
      </c>
      <c r="H167" s="1" t="s">
        <v>1424</v>
      </c>
      <c r="I167" s="1" t="s">
        <v>1283</v>
      </c>
      <c r="J167" s="1" t="s">
        <v>1290</v>
      </c>
      <c r="K167" s="1" t="s">
        <v>31</v>
      </c>
      <c r="L167" s="1" t="s">
        <v>1317</v>
      </c>
      <c r="M167" s="1" t="s">
        <v>1426</v>
      </c>
      <c r="N167" s="1" t="s">
        <v>1425</v>
      </c>
      <c r="O167" s="1">
        <v>31.4</v>
      </c>
      <c r="P167" s="1" t="s">
        <v>1333</v>
      </c>
      <c r="Q167" s="1">
        <v>0.1</v>
      </c>
      <c r="R167" s="1" t="s">
        <v>1332</v>
      </c>
      <c r="S167" s="1">
        <v>0</v>
      </c>
      <c r="T167" s="1" t="s">
        <v>1468</v>
      </c>
      <c r="U167" s="1">
        <v>41</v>
      </c>
      <c r="V167" s="1">
        <v>2506000</v>
      </c>
      <c r="W167" s="1" t="b">
        <v>0</v>
      </c>
      <c r="X167" s="1" t="s">
        <v>756</v>
      </c>
      <c r="Y167" s="1" t="s">
        <v>1328</v>
      </c>
      <c r="Z167" s="1">
        <v>4859</v>
      </c>
      <c r="AA167" s="1"/>
      <c r="AB167" s="1" t="s">
        <v>755</v>
      </c>
      <c r="AC167" s="1">
        <v>9</v>
      </c>
      <c r="AD167" s="1">
        <v>1928667</v>
      </c>
      <c r="AE167" s="1">
        <v>1600000</v>
      </c>
      <c r="AF167" s="1">
        <v>17358000</v>
      </c>
      <c r="AG167" s="1">
        <v>1226630</v>
      </c>
      <c r="AH167" s="1" t="s">
        <v>1471</v>
      </c>
      <c r="AI167" s="1">
        <v>0.63600000000000001</v>
      </c>
      <c r="AJ167" s="1" t="s">
        <v>1475</v>
      </c>
      <c r="AK167" s="1">
        <v>3</v>
      </c>
      <c r="AL167" s="1">
        <v>75180</v>
      </c>
      <c r="AM167" s="1">
        <v>2581180</v>
      </c>
      <c r="AN167" s="1" t="s">
        <v>1326</v>
      </c>
    </row>
    <row r="168" spans="1:40" x14ac:dyDescent="0.25">
      <c r="A168" s="1">
        <v>4390</v>
      </c>
      <c r="B168" s="1">
        <v>4390</v>
      </c>
      <c r="C168" s="1" t="s">
        <v>1180</v>
      </c>
      <c r="D168" s="1" t="s">
        <v>1181</v>
      </c>
      <c r="E168" s="1" t="s">
        <v>1315</v>
      </c>
      <c r="F168" s="1" t="s">
        <v>1176</v>
      </c>
      <c r="G168" s="1">
        <v>461</v>
      </c>
      <c r="H168" s="1" t="s">
        <v>1424</v>
      </c>
      <c r="I168" s="1" t="s">
        <v>1283</v>
      </c>
      <c r="J168" s="1" t="s">
        <v>1290</v>
      </c>
      <c r="K168" s="1" t="s">
        <v>31</v>
      </c>
      <c r="L168" s="1" t="s">
        <v>1317</v>
      </c>
      <c r="M168" s="1" t="s">
        <v>1426</v>
      </c>
      <c r="N168" s="1" t="s">
        <v>1425</v>
      </c>
      <c r="O168" s="1">
        <v>38.700000000000003</v>
      </c>
      <c r="P168" s="1" t="s">
        <v>1330</v>
      </c>
      <c r="Q168" s="1">
        <v>13.9</v>
      </c>
      <c r="R168" s="1" t="s">
        <v>1473</v>
      </c>
      <c r="S168" s="1">
        <v>0.1</v>
      </c>
      <c r="T168" s="1" t="s">
        <v>1322</v>
      </c>
      <c r="U168" s="1">
        <v>41</v>
      </c>
      <c r="V168" s="1">
        <v>1450000</v>
      </c>
      <c r="W168" s="1" t="b">
        <v>0</v>
      </c>
      <c r="X168" s="1" t="s">
        <v>756</v>
      </c>
      <c r="Y168" s="1" t="s">
        <v>1323</v>
      </c>
      <c r="Z168" s="1">
        <v>4859</v>
      </c>
      <c r="AA168" s="1"/>
      <c r="AB168" s="1" t="s">
        <v>755</v>
      </c>
      <c r="AC168" s="1">
        <v>9</v>
      </c>
      <c r="AD168" s="1">
        <v>1928667</v>
      </c>
      <c r="AE168" s="1">
        <v>1600000</v>
      </c>
      <c r="AF168" s="1">
        <v>17358000</v>
      </c>
      <c r="AG168" s="1">
        <v>1226630</v>
      </c>
      <c r="AH168" s="1" t="s">
        <v>1469</v>
      </c>
      <c r="AI168" s="1">
        <v>0.63600000000000001</v>
      </c>
      <c r="AJ168" s="1" t="s">
        <v>1475</v>
      </c>
      <c r="AK168" s="1">
        <v>15</v>
      </c>
      <c r="AL168" s="1">
        <v>217500</v>
      </c>
      <c r="AM168" s="1">
        <v>1667500</v>
      </c>
      <c r="AN168" s="1" t="s">
        <v>1326</v>
      </c>
    </row>
    <row r="169" spans="1:40" x14ac:dyDescent="0.25">
      <c r="A169" s="1">
        <v>4985</v>
      </c>
      <c r="B169" s="1">
        <v>4966</v>
      </c>
      <c r="C169" s="1" t="s">
        <v>1182</v>
      </c>
      <c r="D169" s="1" t="s">
        <v>1183</v>
      </c>
      <c r="E169" s="1" t="s">
        <v>1315</v>
      </c>
      <c r="F169" s="1" t="s">
        <v>1184</v>
      </c>
      <c r="G169" s="1">
        <v>461</v>
      </c>
      <c r="H169" s="1" t="s">
        <v>1424</v>
      </c>
      <c r="I169" s="1" t="s">
        <v>1283</v>
      </c>
      <c r="J169" s="1" t="s">
        <v>1290</v>
      </c>
      <c r="K169" s="1" t="s">
        <v>31</v>
      </c>
      <c r="L169" s="1" t="s">
        <v>1317</v>
      </c>
      <c r="M169" s="1" t="s">
        <v>1426</v>
      </c>
      <c r="N169" s="1" t="s">
        <v>1425</v>
      </c>
      <c r="O169" s="1">
        <v>46.9</v>
      </c>
      <c r="P169" s="1" t="s">
        <v>1320</v>
      </c>
      <c r="Q169" s="1">
        <v>2.6</v>
      </c>
      <c r="R169" s="1" t="s">
        <v>1327</v>
      </c>
      <c r="S169" s="1">
        <v>0.3</v>
      </c>
      <c r="T169" s="1" t="s">
        <v>1322</v>
      </c>
      <c r="U169" s="1">
        <v>41</v>
      </c>
      <c r="V169" s="1">
        <v>1100000</v>
      </c>
      <c r="W169" s="1" t="b">
        <v>0</v>
      </c>
      <c r="X169" s="1" t="s">
        <v>756</v>
      </c>
      <c r="Y169" s="1" t="s">
        <v>1331</v>
      </c>
      <c r="Z169" s="1">
        <v>4859</v>
      </c>
      <c r="AA169" s="1"/>
      <c r="AB169" s="1" t="s">
        <v>755</v>
      </c>
      <c r="AC169" s="1">
        <v>9</v>
      </c>
      <c r="AD169" s="1">
        <v>1928667</v>
      </c>
      <c r="AE169" s="1">
        <v>1600000</v>
      </c>
      <c r="AF169" s="1">
        <v>17358000</v>
      </c>
      <c r="AG169" s="1">
        <v>1226630</v>
      </c>
      <c r="AH169" s="1" t="s">
        <v>1469</v>
      </c>
      <c r="AI169" s="1">
        <v>0.63600000000000001</v>
      </c>
      <c r="AJ169" s="1" t="s">
        <v>1475</v>
      </c>
      <c r="AK169" s="1">
        <v>15</v>
      </c>
      <c r="AL169" s="1">
        <v>165000</v>
      </c>
      <c r="AM169" s="1">
        <v>1265000</v>
      </c>
      <c r="AN169" s="1" t="s">
        <v>1326</v>
      </c>
    </row>
    <row r="170" spans="1:40" x14ac:dyDescent="0.25">
      <c r="A170" s="1">
        <v>9273</v>
      </c>
      <c r="B170" s="1">
        <v>9254</v>
      </c>
      <c r="C170" s="1" t="s">
        <v>1185</v>
      </c>
      <c r="D170" s="1" t="s">
        <v>1186</v>
      </c>
      <c r="E170" s="1" t="s">
        <v>1315</v>
      </c>
      <c r="F170" s="1" t="s">
        <v>1176</v>
      </c>
      <c r="G170" s="1">
        <v>461</v>
      </c>
      <c r="H170" s="1" t="s">
        <v>1424</v>
      </c>
      <c r="I170" s="1" t="s">
        <v>1283</v>
      </c>
      <c r="J170" s="1" t="s">
        <v>1290</v>
      </c>
      <c r="K170" s="1" t="s">
        <v>31</v>
      </c>
      <c r="L170" s="1" t="s">
        <v>1317</v>
      </c>
      <c r="M170" s="1" t="s">
        <v>1426</v>
      </c>
      <c r="N170" s="1" t="s">
        <v>1425</v>
      </c>
      <c r="O170" s="1">
        <v>40.4</v>
      </c>
      <c r="P170" s="1" t="s">
        <v>1330</v>
      </c>
      <c r="Q170" s="1">
        <v>0.5</v>
      </c>
      <c r="R170" s="1" t="s">
        <v>1332</v>
      </c>
      <c r="S170" s="1">
        <v>0.3</v>
      </c>
      <c r="T170" s="1" t="s">
        <v>1322</v>
      </c>
      <c r="U170" s="1">
        <v>41</v>
      </c>
      <c r="V170" s="1">
        <v>1105000</v>
      </c>
      <c r="W170" s="1" t="b">
        <v>0</v>
      </c>
      <c r="X170" s="1" t="s">
        <v>756</v>
      </c>
      <c r="Y170" s="1" t="s">
        <v>1328</v>
      </c>
      <c r="Z170" s="1">
        <v>4859</v>
      </c>
      <c r="AA170" s="1"/>
      <c r="AB170" s="1" t="s">
        <v>755</v>
      </c>
      <c r="AC170" s="1">
        <v>9</v>
      </c>
      <c r="AD170" s="1">
        <v>1928667</v>
      </c>
      <c r="AE170" s="1">
        <v>1600000</v>
      </c>
      <c r="AF170" s="1">
        <v>17358000</v>
      </c>
      <c r="AG170" s="1">
        <v>1226630</v>
      </c>
      <c r="AH170" s="1" t="s">
        <v>1469</v>
      </c>
      <c r="AI170" s="1">
        <v>0.63600000000000001</v>
      </c>
      <c r="AJ170" s="1" t="s">
        <v>1475</v>
      </c>
      <c r="AK170" s="1">
        <v>15</v>
      </c>
      <c r="AL170" s="1">
        <v>165750</v>
      </c>
      <c r="AM170" s="1">
        <v>1270750</v>
      </c>
      <c r="AN170" s="1" t="s">
        <v>1326</v>
      </c>
    </row>
    <row r="171" spans="1:40" x14ac:dyDescent="0.25">
      <c r="A171" s="1">
        <v>4851</v>
      </c>
      <c r="B171" s="1">
        <v>4832</v>
      </c>
      <c r="C171" s="1" t="s">
        <v>1187</v>
      </c>
      <c r="D171" s="1" t="s">
        <v>1188</v>
      </c>
      <c r="E171" s="1" t="s">
        <v>1474</v>
      </c>
      <c r="F171" s="1" t="s">
        <v>1176</v>
      </c>
      <c r="G171" s="1">
        <v>461</v>
      </c>
      <c r="H171" s="1" t="s">
        <v>1424</v>
      </c>
      <c r="I171" s="1" t="s">
        <v>1283</v>
      </c>
      <c r="J171" s="1" t="s">
        <v>1290</v>
      </c>
      <c r="K171" s="1" t="s">
        <v>31</v>
      </c>
      <c r="L171" s="1" t="s">
        <v>1317</v>
      </c>
      <c r="M171" s="1" t="s">
        <v>1426</v>
      </c>
      <c r="N171" s="1" t="s">
        <v>1425</v>
      </c>
      <c r="O171" s="1">
        <v>40</v>
      </c>
      <c r="P171" s="1" t="s">
        <v>1330</v>
      </c>
      <c r="Q171" s="1">
        <v>3.3</v>
      </c>
      <c r="R171" s="1" t="s">
        <v>1470</v>
      </c>
      <c r="S171" s="1">
        <v>0.3</v>
      </c>
      <c r="T171" s="1" t="s">
        <v>1322</v>
      </c>
      <c r="U171" s="1">
        <v>41</v>
      </c>
      <c r="V171" s="1">
        <v>2297000</v>
      </c>
      <c r="W171" s="1" t="b">
        <v>0</v>
      </c>
      <c r="X171" s="1" t="s">
        <v>756</v>
      </c>
      <c r="Y171" s="1" t="s">
        <v>1331</v>
      </c>
      <c r="Z171" s="1">
        <v>4859</v>
      </c>
      <c r="AA171" s="1"/>
      <c r="AB171" s="1" t="s">
        <v>755</v>
      </c>
      <c r="AC171" s="1">
        <v>9</v>
      </c>
      <c r="AD171" s="1">
        <v>1928667</v>
      </c>
      <c r="AE171" s="1">
        <v>1600000</v>
      </c>
      <c r="AF171" s="1">
        <v>17358000</v>
      </c>
      <c r="AG171" s="1">
        <v>1226630</v>
      </c>
      <c r="AH171" s="1" t="s">
        <v>1324</v>
      </c>
      <c r="AI171" s="1">
        <v>0.63600000000000001</v>
      </c>
      <c r="AJ171" s="1" t="s">
        <v>1475</v>
      </c>
      <c r="AK171" s="1">
        <v>3</v>
      </c>
      <c r="AL171" s="1">
        <v>68910</v>
      </c>
      <c r="AM171" s="1">
        <v>2365910</v>
      </c>
      <c r="AN171" s="1" t="s">
        <v>1326</v>
      </c>
    </row>
    <row r="172" spans="1:40" x14ac:dyDescent="0.25">
      <c r="A172" s="1">
        <v>4835</v>
      </c>
      <c r="B172" s="1">
        <v>4816</v>
      </c>
      <c r="C172" s="1" t="s">
        <v>1189</v>
      </c>
      <c r="D172" s="1" t="s">
        <v>1190</v>
      </c>
      <c r="E172" s="1" t="s">
        <v>1474</v>
      </c>
      <c r="F172" s="1" t="s">
        <v>1191</v>
      </c>
      <c r="G172" s="1">
        <v>461</v>
      </c>
      <c r="H172" s="1" t="s">
        <v>1424</v>
      </c>
      <c r="I172" s="1" t="s">
        <v>1283</v>
      </c>
      <c r="J172" s="1" t="s">
        <v>1290</v>
      </c>
      <c r="K172" s="1" t="s">
        <v>31</v>
      </c>
      <c r="L172" s="1" t="s">
        <v>1317</v>
      </c>
      <c r="M172" s="1" t="s">
        <v>1426</v>
      </c>
      <c r="N172" s="1" t="s">
        <v>1425</v>
      </c>
      <c r="O172" s="1">
        <v>39.5</v>
      </c>
      <c r="P172" s="1" t="s">
        <v>1330</v>
      </c>
      <c r="Q172" s="1">
        <v>3.4</v>
      </c>
      <c r="R172" s="1" t="s">
        <v>1470</v>
      </c>
      <c r="S172" s="1">
        <v>0.1</v>
      </c>
      <c r="T172" s="1" t="s">
        <v>1322</v>
      </c>
      <c r="U172" s="1">
        <v>41</v>
      </c>
      <c r="V172" s="1">
        <v>2000000</v>
      </c>
      <c r="W172" s="1" t="b">
        <v>1</v>
      </c>
      <c r="X172" s="1" t="s">
        <v>756</v>
      </c>
      <c r="Y172" s="1" t="s">
        <v>31</v>
      </c>
      <c r="Z172" s="1">
        <v>4859</v>
      </c>
      <c r="AA172" s="1"/>
      <c r="AB172" s="1" t="s">
        <v>755</v>
      </c>
      <c r="AC172" s="1">
        <v>9</v>
      </c>
      <c r="AD172" s="1">
        <v>1928667</v>
      </c>
      <c r="AE172" s="1">
        <v>1600000</v>
      </c>
      <c r="AF172" s="1">
        <v>17358000</v>
      </c>
      <c r="AG172" s="1">
        <v>1226630</v>
      </c>
      <c r="AH172" s="1" t="s">
        <v>1466</v>
      </c>
      <c r="AI172" s="1">
        <v>0.63600000000000001</v>
      </c>
      <c r="AJ172" s="1" t="s">
        <v>1475</v>
      </c>
      <c r="AK172" s="1">
        <v>3</v>
      </c>
      <c r="AL172" s="1">
        <v>60000</v>
      </c>
      <c r="AM172" s="1">
        <v>2060000</v>
      </c>
      <c r="AN172" s="1" t="s">
        <v>1326</v>
      </c>
    </row>
    <row r="173" spans="1:40" x14ac:dyDescent="0.25">
      <c r="A173" s="1">
        <v>9801</v>
      </c>
      <c r="B173" s="1">
        <v>9782</v>
      </c>
      <c r="C173" s="1" t="s">
        <v>652</v>
      </c>
      <c r="D173" s="1" t="s">
        <v>653</v>
      </c>
      <c r="E173" s="1" t="s">
        <v>1474</v>
      </c>
      <c r="F173" s="1" t="s">
        <v>83</v>
      </c>
      <c r="G173" s="1">
        <v>432</v>
      </c>
      <c r="H173" s="1" t="s">
        <v>1380</v>
      </c>
      <c r="I173" s="1" t="s">
        <v>1283</v>
      </c>
      <c r="J173" s="1" t="s">
        <v>1289</v>
      </c>
      <c r="K173" s="1" t="s">
        <v>31</v>
      </c>
      <c r="L173" s="1" t="s">
        <v>1317</v>
      </c>
      <c r="M173" s="1" t="s">
        <v>1381</v>
      </c>
      <c r="N173" s="1" t="s">
        <v>1344</v>
      </c>
      <c r="O173" s="1">
        <v>27.6</v>
      </c>
      <c r="P173" s="1" t="s">
        <v>1333</v>
      </c>
      <c r="Q173" s="1">
        <v>0.4</v>
      </c>
      <c r="R173" s="1" t="s">
        <v>1332</v>
      </c>
      <c r="S173" s="1">
        <v>0.1</v>
      </c>
      <c r="T173" s="1" t="s">
        <v>1322</v>
      </c>
      <c r="U173" s="1">
        <v>41</v>
      </c>
      <c r="V173" s="1">
        <v>655000</v>
      </c>
      <c r="W173" s="1" t="b">
        <v>0</v>
      </c>
      <c r="X173" s="1" t="s">
        <v>362</v>
      </c>
      <c r="Y173" s="1" t="s">
        <v>1328</v>
      </c>
      <c r="Z173" s="1">
        <v>4362</v>
      </c>
      <c r="AA173" s="1"/>
      <c r="AB173" s="1" t="s">
        <v>590</v>
      </c>
      <c r="AC173" s="1">
        <v>24</v>
      </c>
      <c r="AD173" s="1">
        <v>1669438</v>
      </c>
      <c r="AE173" s="1">
        <v>1235000</v>
      </c>
      <c r="AF173" s="1">
        <v>40066500</v>
      </c>
      <c r="AG173" s="1">
        <v>1193862</v>
      </c>
      <c r="AH173" s="1" t="s">
        <v>1469</v>
      </c>
      <c r="AI173" s="1">
        <v>0.71499999999999997</v>
      </c>
      <c r="AJ173" s="1" t="s">
        <v>1475</v>
      </c>
      <c r="AK173" s="1">
        <v>15</v>
      </c>
      <c r="AL173" s="1">
        <v>98250</v>
      </c>
      <c r="AM173" s="1">
        <v>753250</v>
      </c>
      <c r="AN173" s="1" t="s">
        <v>1326</v>
      </c>
    </row>
    <row r="174" spans="1:40" x14ac:dyDescent="0.25">
      <c r="A174" s="1">
        <v>4865</v>
      </c>
      <c r="B174" s="1">
        <v>4846</v>
      </c>
      <c r="C174" s="1" t="s">
        <v>425</v>
      </c>
      <c r="D174" s="1" t="s">
        <v>426</v>
      </c>
      <c r="E174" s="1" t="s">
        <v>1474</v>
      </c>
      <c r="F174" s="1" t="s">
        <v>83</v>
      </c>
      <c r="G174" s="1">
        <v>432</v>
      </c>
      <c r="H174" s="1" t="s">
        <v>1380</v>
      </c>
      <c r="I174" s="1" t="s">
        <v>1283</v>
      </c>
      <c r="J174" s="1" t="s">
        <v>1289</v>
      </c>
      <c r="K174" s="1" t="s">
        <v>31</v>
      </c>
      <c r="L174" s="1" t="s">
        <v>1317</v>
      </c>
      <c r="M174" s="1" t="s">
        <v>1381</v>
      </c>
      <c r="N174" s="1" t="s">
        <v>1344</v>
      </c>
      <c r="O174" s="1">
        <v>28.4</v>
      </c>
      <c r="P174" s="1" t="s">
        <v>1333</v>
      </c>
      <c r="Q174" s="1">
        <v>3.1</v>
      </c>
      <c r="R174" s="1" t="s">
        <v>1470</v>
      </c>
      <c r="S174" s="1">
        <v>0.3</v>
      </c>
      <c r="T174" s="1" t="s">
        <v>1322</v>
      </c>
      <c r="U174" s="1">
        <v>41</v>
      </c>
      <c r="V174" s="1">
        <v>750000</v>
      </c>
      <c r="W174" s="1" t="b">
        <v>0</v>
      </c>
      <c r="X174" s="1" t="s">
        <v>362</v>
      </c>
      <c r="Y174" s="1" t="s">
        <v>1331</v>
      </c>
      <c r="Z174" s="1">
        <v>4362</v>
      </c>
      <c r="AA174" s="1"/>
      <c r="AB174" s="1" t="s">
        <v>590</v>
      </c>
      <c r="AC174" s="1">
        <v>24</v>
      </c>
      <c r="AD174" s="1">
        <v>1669438</v>
      </c>
      <c r="AE174" s="1">
        <v>1235000</v>
      </c>
      <c r="AF174" s="1">
        <v>40066500</v>
      </c>
      <c r="AG174" s="1">
        <v>1193862</v>
      </c>
      <c r="AH174" s="1" t="s">
        <v>1469</v>
      </c>
      <c r="AI174" s="1">
        <v>0.71499999999999997</v>
      </c>
      <c r="AJ174" s="1" t="s">
        <v>1475</v>
      </c>
      <c r="AK174" s="1">
        <v>15</v>
      </c>
      <c r="AL174" s="1">
        <v>112500</v>
      </c>
      <c r="AM174" s="1">
        <v>862500</v>
      </c>
      <c r="AN174" s="1" t="s">
        <v>1326</v>
      </c>
    </row>
    <row r="175" spans="1:40" x14ac:dyDescent="0.25">
      <c r="A175" s="1">
        <v>4715</v>
      </c>
      <c r="B175" s="1">
        <v>4715</v>
      </c>
      <c r="C175" s="1" t="s">
        <v>592</v>
      </c>
      <c r="D175" s="1" t="s">
        <v>593</v>
      </c>
      <c r="E175" s="1" t="s">
        <v>1474</v>
      </c>
      <c r="F175" s="1" t="s">
        <v>118</v>
      </c>
      <c r="G175" s="1">
        <v>432</v>
      </c>
      <c r="H175" s="1" t="s">
        <v>1380</v>
      </c>
      <c r="I175" s="1" t="s">
        <v>1283</v>
      </c>
      <c r="J175" s="1" t="s">
        <v>1289</v>
      </c>
      <c r="K175" s="1" t="s">
        <v>31</v>
      </c>
      <c r="L175" s="1" t="s">
        <v>1317</v>
      </c>
      <c r="M175" s="1" t="s">
        <v>1381</v>
      </c>
      <c r="N175" s="1" t="s">
        <v>1344</v>
      </c>
      <c r="O175" s="1">
        <v>32</v>
      </c>
      <c r="P175" s="1" t="s">
        <v>1333</v>
      </c>
      <c r="Q175" s="1">
        <v>3.9</v>
      </c>
      <c r="R175" s="1" t="s">
        <v>1470</v>
      </c>
      <c r="S175" s="1">
        <v>0.3</v>
      </c>
      <c r="T175" s="1" t="s">
        <v>1322</v>
      </c>
      <c r="U175" s="1">
        <v>41</v>
      </c>
      <c r="V175" s="1">
        <v>1365000</v>
      </c>
      <c r="W175" s="1" t="b">
        <v>0</v>
      </c>
      <c r="X175" s="1" t="s">
        <v>362</v>
      </c>
      <c r="Y175" s="1" t="s">
        <v>1331</v>
      </c>
      <c r="Z175" s="1">
        <v>4362</v>
      </c>
      <c r="AA175" s="1"/>
      <c r="AB175" s="1" t="s">
        <v>590</v>
      </c>
      <c r="AC175" s="1">
        <v>24</v>
      </c>
      <c r="AD175" s="1">
        <v>1669438</v>
      </c>
      <c r="AE175" s="1">
        <v>1235000</v>
      </c>
      <c r="AF175" s="1">
        <v>40066500</v>
      </c>
      <c r="AG175" s="1">
        <v>1193862</v>
      </c>
      <c r="AH175" s="1" t="s">
        <v>1329</v>
      </c>
      <c r="AI175" s="1">
        <v>0.71499999999999997</v>
      </c>
      <c r="AJ175" s="1" t="s">
        <v>1475</v>
      </c>
      <c r="AK175" s="1">
        <v>10</v>
      </c>
      <c r="AL175" s="1">
        <v>136500</v>
      </c>
      <c r="AM175" s="1">
        <v>1501500</v>
      </c>
      <c r="AN175" s="1" t="s">
        <v>1326</v>
      </c>
    </row>
    <row r="176" spans="1:40" x14ac:dyDescent="0.25">
      <c r="A176" s="1">
        <v>10923</v>
      </c>
      <c r="B176" s="1">
        <v>10871</v>
      </c>
      <c r="C176" s="1" t="s">
        <v>360</v>
      </c>
      <c r="D176" s="1" t="s">
        <v>361</v>
      </c>
      <c r="E176" s="1" t="s">
        <v>1315</v>
      </c>
      <c r="F176" s="1" t="s">
        <v>118</v>
      </c>
      <c r="G176" s="1">
        <v>432</v>
      </c>
      <c r="H176" s="1" t="s">
        <v>1380</v>
      </c>
      <c r="I176" s="1" t="s">
        <v>1283</v>
      </c>
      <c r="J176" s="1" t="s">
        <v>1289</v>
      </c>
      <c r="K176" s="1" t="s">
        <v>31</v>
      </c>
      <c r="L176" s="1" t="s">
        <v>1317</v>
      </c>
      <c r="M176" s="1" t="s">
        <v>1381</v>
      </c>
      <c r="N176" s="1" t="s">
        <v>1344</v>
      </c>
      <c r="O176" s="1">
        <v>26.4</v>
      </c>
      <c r="P176" s="1" t="s">
        <v>1333</v>
      </c>
      <c r="Q176" s="1">
        <v>0.1</v>
      </c>
      <c r="R176" s="1" t="s">
        <v>1332</v>
      </c>
      <c r="S176" s="1">
        <v>0</v>
      </c>
      <c r="T176" s="1" t="s">
        <v>1468</v>
      </c>
      <c r="U176" s="1">
        <v>41</v>
      </c>
      <c r="V176" s="1">
        <v>909000</v>
      </c>
      <c r="W176" s="1" t="b">
        <v>0</v>
      </c>
      <c r="X176" s="1" t="s">
        <v>362</v>
      </c>
      <c r="Y176" s="1" t="s">
        <v>1328</v>
      </c>
      <c r="Z176" s="1">
        <v>4362</v>
      </c>
      <c r="AA176" s="1"/>
      <c r="AB176" s="1" t="s">
        <v>590</v>
      </c>
      <c r="AC176" s="1">
        <v>24</v>
      </c>
      <c r="AD176" s="1">
        <v>1669438</v>
      </c>
      <c r="AE176" s="1">
        <v>1235000</v>
      </c>
      <c r="AF176" s="1">
        <v>40066500</v>
      </c>
      <c r="AG176" s="1">
        <v>1193862</v>
      </c>
      <c r="AH176" s="1" t="s">
        <v>1469</v>
      </c>
      <c r="AI176" s="1">
        <v>0.71499999999999997</v>
      </c>
      <c r="AJ176" s="1" t="s">
        <v>1475</v>
      </c>
      <c r="AK176" s="1">
        <v>15</v>
      </c>
      <c r="AL176" s="1">
        <v>136350</v>
      </c>
      <c r="AM176" s="1">
        <v>1045350</v>
      </c>
      <c r="AN176" s="1" t="s">
        <v>1326</v>
      </c>
    </row>
    <row r="177" spans="1:40" x14ac:dyDescent="0.25">
      <c r="A177" s="1">
        <v>10890</v>
      </c>
      <c r="B177" s="1">
        <v>10838</v>
      </c>
      <c r="C177" s="1" t="s">
        <v>365</v>
      </c>
      <c r="D177" s="1" t="s">
        <v>366</v>
      </c>
      <c r="E177" s="1" t="s">
        <v>1474</v>
      </c>
      <c r="F177" s="1" t="s">
        <v>118</v>
      </c>
      <c r="G177" s="1">
        <v>432</v>
      </c>
      <c r="H177" s="1" t="s">
        <v>1380</v>
      </c>
      <c r="I177" s="1" t="s">
        <v>1283</v>
      </c>
      <c r="J177" s="1" t="s">
        <v>1289</v>
      </c>
      <c r="K177" s="1" t="s">
        <v>31</v>
      </c>
      <c r="L177" s="1" t="s">
        <v>1317</v>
      </c>
      <c r="M177" s="1" t="s">
        <v>1381</v>
      </c>
      <c r="N177" s="1" t="s">
        <v>1344</v>
      </c>
      <c r="O177" s="1">
        <v>28.1</v>
      </c>
      <c r="P177" s="1" t="s">
        <v>1333</v>
      </c>
      <c r="Q177" s="1">
        <v>0.1</v>
      </c>
      <c r="R177" s="1" t="s">
        <v>1332</v>
      </c>
      <c r="S177" s="1">
        <v>0</v>
      </c>
      <c r="T177" s="1" t="s">
        <v>1468</v>
      </c>
      <c r="U177" s="1">
        <v>41</v>
      </c>
      <c r="V177" s="1">
        <v>1099000</v>
      </c>
      <c r="W177" s="1" t="b">
        <v>0</v>
      </c>
      <c r="X177" s="1" t="s">
        <v>362</v>
      </c>
      <c r="Y177" s="1" t="s">
        <v>1328</v>
      </c>
      <c r="Z177" s="1">
        <v>4362</v>
      </c>
      <c r="AA177" s="1"/>
      <c r="AB177" s="1" t="s">
        <v>590</v>
      </c>
      <c r="AC177" s="1">
        <v>24</v>
      </c>
      <c r="AD177" s="1">
        <v>1669438</v>
      </c>
      <c r="AE177" s="1">
        <v>1235000</v>
      </c>
      <c r="AF177" s="1">
        <v>40066500</v>
      </c>
      <c r="AG177" s="1">
        <v>1193862</v>
      </c>
      <c r="AH177" s="1" t="s">
        <v>1469</v>
      </c>
      <c r="AI177" s="1">
        <v>0.71499999999999997</v>
      </c>
      <c r="AJ177" s="1" t="s">
        <v>1475</v>
      </c>
      <c r="AK177" s="1">
        <v>15</v>
      </c>
      <c r="AL177" s="1">
        <v>164850</v>
      </c>
      <c r="AM177" s="1">
        <v>1263850</v>
      </c>
      <c r="AN177" s="1" t="s">
        <v>1326</v>
      </c>
    </row>
    <row r="178" spans="1:40" x14ac:dyDescent="0.25">
      <c r="A178" s="1">
        <v>9802</v>
      </c>
      <c r="B178" s="1">
        <v>9783</v>
      </c>
      <c r="C178" s="1" t="s">
        <v>646</v>
      </c>
      <c r="D178" s="1" t="s">
        <v>647</v>
      </c>
      <c r="E178" s="1" t="s">
        <v>1474</v>
      </c>
      <c r="F178" s="1" t="s">
        <v>83</v>
      </c>
      <c r="G178" s="1">
        <v>432</v>
      </c>
      <c r="H178" s="1" t="s">
        <v>1380</v>
      </c>
      <c r="I178" s="1" t="s">
        <v>1283</v>
      </c>
      <c r="J178" s="1" t="s">
        <v>1289</v>
      </c>
      <c r="K178" s="1" t="s">
        <v>31</v>
      </c>
      <c r="L178" s="1" t="s">
        <v>1317</v>
      </c>
      <c r="M178" s="1" t="s">
        <v>1381</v>
      </c>
      <c r="N178" s="1" t="s">
        <v>1344</v>
      </c>
      <c r="O178" s="1">
        <v>30.9</v>
      </c>
      <c r="P178" s="1" t="s">
        <v>1333</v>
      </c>
      <c r="Q178" s="1">
        <v>0.4</v>
      </c>
      <c r="R178" s="1" t="s">
        <v>1332</v>
      </c>
      <c r="S178" s="1">
        <v>0.1</v>
      </c>
      <c r="T178" s="1" t="s">
        <v>1322</v>
      </c>
      <c r="U178" s="1">
        <v>41</v>
      </c>
      <c r="V178" s="1">
        <v>655000</v>
      </c>
      <c r="W178" s="1" t="b">
        <v>0</v>
      </c>
      <c r="X178" s="1" t="s">
        <v>362</v>
      </c>
      <c r="Y178" s="1" t="s">
        <v>1328</v>
      </c>
      <c r="Z178" s="1">
        <v>4362</v>
      </c>
      <c r="AA178" s="1"/>
      <c r="AB178" s="1" t="s">
        <v>590</v>
      </c>
      <c r="AC178" s="1">
        <v>24</v>
      </c>
      <c r="AD178" s="1">
        <v>1669438</v>
      </c>
      <c r="AE178" s="1">
        <v>1235000</v>
      </c>
      <c r="AF178" s="1">
        <v>40066500</v>
      </c>
      <c r="AG178" s="1">
        <v>1193862</v>
      </c>
      <c r="AH178" s="1" t="s">
        <v>1469</v>
      </c>
      <c r="AI178" s="1">
        <v>0.71499999999999997</v>
      </c>
      <c r="AJ178" s="1" t="s">
        <v>1475</v>
      </c>
      <c r="AK178" s="1">
        <v>15</v>
      </c>
      <c r="AL178" s="1">
        <v>98250</v>
      </c>
      <c r="AM178" s="1">
        <v>753250</v>
      </c>
      <c r="AN178" s="1" t="s">
        <v>1326</v>
      </c>
    </row>
    <row r="179" spans="1:40" x14ac:dyDescent="0.25">
      <c r="A179" s="1">
        <v>4544</v>
      </c>
      <c r="B179" s="1">
        <v>4544</v>
      </c>
      <c r="C179" s="1" t="s">
        <v>685</v>
      </c>
      <c r="D179" s="1" t="s">
        <v>686</v>
      </c>
      <c r="E179" s="1" t="s">
        <v>1474</v>
      </c>
      <c r="F179" s="1" t="s">
        <v>118</v>
      </c>
      <c r="G179" s="1">
        <v>432</v>
      </c>
      <c r="H179" s="1" t="s">
        <v>1380</v>
      </c>
      <c r="I179" s="1" t="s">
        <v>1283</v>
      </c>
      <c r="J179" s="1" t="s">
        <v>1289</v>
      </c>
      <c r="K179" s="1" t="s">
        <v>31</v>
      </c>
      <c r="L179" s="1" t="s">
        <v>1317</v>
      </c>
      <c r="M179" s="1" t="s">
        <v>1381</v>
      </c>
      <c r="N179" s="1" t="s">
        <v>1344</v>
      </c>
      <c r="O179" s="1">
        <v>29</v>
      </c>
      <c r="P179" s="1" t="s">
        <v>1333</v>
      </c>
      <c r="Q179" s="1">
        <v>3.8</v>
      </c>
      <c r="R179" s="1" t="s">
        <v>1470</v>
      </c>
      <c r="S179" s="1">
        <v>0.3</v>
      </c>
      <c r="T179" s="1" t="s">
        <v>1322</v>
      </c>
      <c r="U179" s="1">
        <v>41</v>
      </c>
      <c r="V179" s="1">
        <v>1500000</v>
      </c>
      <c r="W179" s="1" t="b">
        <v>0</v>
      </c>
      <c r="X179" s="1" t="s">
        <v>362</v>
      </c>
      <c r="Y179" s="1" t="s">
        <v>1331</v>
      </c>
      <c r="Z179" s="1">
        <v>4362</v>
      </c>
      <c r="AA179" s="1"/>
      <c r="AB179" s="1" t="s">
        <v>590</v>
      </c>
      <c r="AC179" s="1">
        <v>24</v>
      </c>
      <c r="AD179" s="1">
        <v>1669438</v>
      </c>
      <c r="AE179" s="1">
        <v>1235000</v>
      </c>
      <c r="AF179" s="1">
        <v>40066500</v>
      </c>
      <c r="AG179" s="1">
        <v>1193862</v>
      </c>
      <c r="AH179" s="1" t="s">
        <v>1329</v>
      </c>
      <c r="AI179" s="1">
        <v>0.71499999999999997</v>
      </c>
      <c r="AJ179" s="1" t="s">
        <v>1475</v>
      </c>
      <c r="AK179" s="1">
        <v>10</v>
      </c>
      <c r="AL179" s="1">
        <v>150000</v>
      </c>
      <c r="AM179" s="1">
        <v>1650000</v>
      </c>
      <c r="AN179" s="1" t="s">
        <v>1326</v>
      </c>
    </row>
    <row r="180" spans="1:40" x14ac:dyDescent="0.25">
      <c r="A180" s="1">
        <v>5610</v>
      </c>
      <c r="B180" s="1">
        <v>5591</v>
      </c>
      <c r="C180" s="1" t="s">
        <v>687</v>
      </c>
      <c r="D180" s="1" t="s">
        <v>688</v>
      </c>
      <c r="E180" s="1" t="s">
        <v>1315</v>
      </c>
      <c r="F180" s="1" t="s">
        <v>118</v>
      </c>
      <c r="G180" s="1">
        <v>432</v>
      </c>
      <c r="H180" s="1" t="s">
        <v>1380</v>
      </c>
      <c r="I180" s="1" t="s">
        <v>1283</v>
      </c>
      <c r="J180" s="1" t="s">
        <v>1289</v>
      </c>
      <c r="K180" s="1" t="s">
        <v>31</v>
      </c>
      <c r="L180" s="1" t="s">
        <v>1317</v>
      </c>
      <c r="M180" s="1" t="s">
        <v>1381</v>
      </c>
      <c r="N180" s="1" t="s">
        <v>1344</v>
      </c>
      <c r="O180" s="1">
        <v>27.9</v>
      </c>
      <c r="P180" s="1" t="s">
        <v>1333</v>
      </c>
      <c r="Q180" s="1">
        <v>2.1</v>
      </c>
      <c r="R180" s="1" t="s">
        <v>1327</v>
      </c>
      <c r="S180" s="1">
        <v>0.1</v>
      </c>
      <c r="T180" s="1" t="s">
        <v>1322</v>
      </c>
      <c r="U180" s="1">
        <v>41</v>
      </c>
      <c r="V180" s="1">
        <v>1400000</v>
      </c>
      <c r="W180" s="1" t="b">
        <v>0</v>
      </c>
      <c r="X180" s="1" t="s">
        <v>362</v>
      </c>
      <c r="Y180" s="1" t="s">
        <v>1331</v>
      </c>
      <c r="Z180" s="1">
        <v>4362</v>
      </c>
      <c r="AA180" s="1"/>
      <c r="AB180" s="1" t="s">
        <v>590</v>
      </c>
      <c r="AC180" s="1">
        <v>24</v>
      </c>
      <c r="AD180" s="1">
        <v>1669438</v>
      </c>
      <c r="AE180" s="1">
        <v>1235000</v>
      </c>
      <c r="AF180" s="1">
        <v>40066500</v>
      </c>
      <c r="AG180" s="1">
        <v>1193862</v>
      </c>
      <c r="AH180" s="1" t="s">
        <v>1329</v>
      </c>
      <c r="AI180" s="1">
        <v>0.71499999999999997</v>
      </c>
      <c r="AJ180" s="1" t="s">
        <v>1475</v>
      </c>
      <c r="AK180" s="1">
        <v>10</v>
      </c>
      <c r="AL180" s="1">
        <v>140000</v>
      </c>
      <c r="AM180" s="1">
        <v>1540000</v>
      </c>
      <c r="AN180" s="1" t="s">
        <v>1326</v>
      </c>
    </row>
    <row r="181" spans="1:40" x14ac:dyDescent="0.25">
      <c r="A181" s="1">
        <v>4813</v>
      </c>
      <c r="B181" s="1">
        <v>4795</v>
      </c>
      <c r="C181" s="1" t="s">
        <v>689</v>
      </c>
      <c r="D181" s="1" t="s">
        <v>690</v>
      </c>
      <c r="E181" s="1" t="s">
        <v>1474</v>
      </c>
      <c r="F181" s="1" t="s">
        <v>118</v>
      </c>
      <c r="G181" s="1">
        <v>432</v>
      </c>
      <c r="H181" s="1" t="s">
        <v>1380</v>
      </c>
      <c r="I181" s="1" t="s">
        <v>1283</v>
      </c>
      <c r="J181" s="1" t="s">
        <v>1289</v>
      </c>
      <c r="K181" s="1" t="s">
        <v>31</v>
      </c>
      <c r="L181" s="1" t="s">
        <v>1317</v>
      </c>
      <c r="M181" s="1" t="s">
        <v>1381</v>
      </c>
      <c r="N181" s="1" t="s">
        <v>1344</v>
      </c>
      <c r="O181" s="1">
        <v>30.2</v>
      </c>
      <c r="P181" s="1" t="s">
        <v>1333</v>
      </c>
      <c r="Q181" s="1">
        <v>3.6</v>
      </c>
      <c r="R181" s="1" t="s">
        <v>1470</v>
      </c>
      <c r="S181" s="1">
        <v>0.3</v>
      </c>
      <c r="T181" s="1" t="s">
        <v>1322</v>
      </c>
      <c r="U181" s="1">
        <v>41</v>
      </c>
      <c r="V181" s="1">
        <v>1500000</v>
      </c>
      <c r="W181" s="1" t="b">
        <v>0</v>
      </c>
      <c r="X181" s="1" t="s">
        <v>362</v>
      </c>
      <c r="Y181" s="1" t="s">
        <v>1331</v>
      </c>
      <c r="Z181" s="1">
        <v>4362</v>
      </c>
      <c r="AA181" s="1"/>
      <c r="AB181" s="1" t="s">
        <v>590</v>
      </c>
      <c r="AC181" s="1">
        <v>24</v>
      </c>
      <c r="AD181" s="1">
        <v>1669438</v>
      </c>
      <c r="AE181" s="1">
        <v>1235000</v>
      </c>
      <c r="AF181" s="1">
        <v>40066500</v>
      </c>
      <c r="AG181" s="1">
        <v>1193862</v>
      </c>
      <c r="AH181" s="1" t="s">
        <v>1329</v>
      </c>
      <c r="AI181" s="1">
        <v>0.71499999999999997</v>
      </c>
      <c r="AJ181" s="1" t="s">
        <v>1475</v>
      </c>
      <c r="AK181" s="1">
        <v>10</v>
      </c>
      <c r="AL181" s="1">
        <v>150000</v>
      </c>
      <c r="AM181" s="1">
        <v>1650000</v>
      </c>
      <c r="AN181" s="1" t="s">
        <v>1326</v>
      </c>
    </row>
    <row r="182" spans="1:40" x14ac:dyDescent="0.25">
      <c r="A182" s="1">
        <v>9110</v>
      </c>
      <c r="B182" s="1">
        <v>9091</v>
      </c>
      <c r="C182" s="1" t="s">
        <v>423</v>
      </c>
      <c r="D182" s="1" t="s">
        <v>424</v>
      </c>
      <c r="E182" s="1" t="s">
        <v>1474</v>
      </c>
      <c r="F182" s="1" t="s">
        <v>83</v>
      </c>
      <c r="G182" s="1">
        <v>432</v>
      </c>
      <c r="H182" s="1" t="s">
        <v>1380</v>
      </c>
      <c r="I182" s="1" t="s">
        <v>1283</v>
      </c>
      <c r="J182" s="1" t="s">
        <v>1289</v>
      </c>
      <c r="K182" s="1" t="s">
        <v>31</v>
      </c>
      <c r="L182" s="1" t="s">
        <v>1317</v>
      </c>
      <c r="M182" s="1" t="s">
        <v>1381</v>
      </c>
      <c r="N182" s="1" t="s">
        <v>1344</v>
      </c>
      <c r="O182" s="1">
        <v>21.6</v>
      </c>
      <c r="P182" s="1" t="s">
        <v>1467</v>
      </c>
      <c r="Q182" s="1">
        <v>0.7</v>
      </c>
      <c r="R182" s="1" t="s">
        <v>1332</v>
      </c>
      <c r="S182" s="1">
        <v>0.1</v>
      </c>
      <c r="T182" s="1" t="s">
        <v>1322</v>
      </c>
      <c r="U182" s="1">
        <v>41</v>
      </c>
      <c r="V182" s="1">
        <v>655000</v>
      </c>
      <c r="W182" s="1" t="b">
        <v>0</v>
      </c>
      <c r="X182" s="1" t="s">
        <v>362</v>
      </c>
      <c r="Y182" s="1" t="s">
        <v>1328</v>
      </c>
      <c r="Z182" s="1">
        <v>4362</v>
      </c>
      <c r="AA182" s="1"/>
      <c r="AB182" s="1" t="s">
        <v>590</v>
      </c>
      <c r="AC182" s="1">
        <v>24</v>
      </c>
      <c r="AD182" s="1">
        <v>1669438</v>
      </c>
      <c r="AE182" s="1">
        <v>1235000</v>
      </c>
      <c r="AF182" s="1">
        <v>40066500</v>
      </c>
      <c r="AG182" s="1">
        <v>1193862</v>
      </c>
      <c r="AH182" s="1" t="s">
        <v>1469</v>
      </c>
      <c r="AI182" s="1">
        <v>0.71499999999999997</v>
      </c>
      <c r="AJ182" s="1" t="s">
        <v>1475</v>
      </c>
      <c r="AK182" s="1">
        <v>15</v>
      </c>
      <c r="AL182" s="1">
        <v>98250</v>
      </c>
      <c r="AM182" s="1">
        <v>753250</v>
      </c>
      <c r="AN182" s="1" t="s">
        <v>1326</v>
      </c>
    </row>
    <row r="183" spans="1:40" x14ac:dyDescent="0.25">
      <c r="A183" s="1">
        <v>7854</v>
      </c>
      <c r="B183" s="1">
        <v>7835</v>
      </c>
      <c r="C183" s="1" t="s">
        <v>691</v>
      </c>
      <c r="D183" s="1" t="s">
        <v>692</v>
      </c>
      <c r="E183" s="1" t="s">
        <v>1315</v>
      </c>
      <c r="F183" s="1" t="s">
        <v>118</v>
      </c>
      <c r="G183" s="1">
        <v>432</v>
      </c>
      <c r="H183" s="1" t="s">
        <v>1380</v>
      </c>
      <c r="I183" s="1" t="s">
        <v>1283</v>
      </c>
      <c r="J183" s="1" t="s">
        <v>1289</v>
      </c>
      <c r="K183" s="1" t="s">
        <v>31</v>
      </c>
      <c r="L183" s="1" t="s">
        <v>1317</v>
      </c>
      <c r="M183" s="1" t="s">
        <v>1381</v>
      </c>
      <c r="N183" s="1" t="s">
        <v>1344</v>
      </c>
      <c r="O183" s="1">
        <v>29.3</v>
      </c>
      <c r="P183" s="1" t="s">
        <v>1333</v>
      </c>
      <c r="Q183" s="1">
        <v>1.1000000000000001</v>
      </c>
      <c r="R183" s="1" t="s">
        <v>1327</v>
      </c>
      <c r="S183" s="1">
        <v>0.1</v>
      </c>
      <c r="T183" s="1" t="s">
        <v>1322</v>
      </c>
      <c r="U183" s="1">
        <v>41</v>
      </c>
      <c r="V183" s="1">
        <v>1100000</v>
      </c>
      <c r="W183" s="1" t="b">
        <v>0</v>
      </c>
      <c r="X183" s="1" t="s">
        <v>362</v>
      </c>
      <c r="Y183" s="1" t="s">
        <v>1328</v>
      </c>
      <c r="Z183" s="1">
        <v>4362</v>
      </c>
      <c r="AA183" s="1"/>
      <c r="AB183" s="1" t="s">
        <v>590</v>
      </c>
      <c r="AC183" s="1">
        <v>24</v>
      </c>
      <c r="AD183" s="1">
        <v>1669438</v>
      </c>
      <c r="AE183" s="1">
        <v>1235000</v>
      </c>
      <c r="AF183" s="1">
        <v>40066500</v>
      </c>
      <c r="AG183" s="1">
        <v>1193862</v>
      </c>
      <c r="AH183" s="1" t="s">
        <v>1469</v>
      </c>
      <c r="AI183" s="1">
        <v>0.71499999999999997</v>
      </c>
      <c r="AJ183" s="1" t="s">
        <v>1475</v>
      </c>
      <c r="AK183" s="1">
        <v>15</v>
      </c>
      <c r="AL183" s="1">
        <v>165000</v>
      </c>
      <c r="AM183" s="1">
        <v>1265000</v>
      </c>
      <c r="AN183" s="1" t="s">
        <v>1326</v>
      </c>
    </row>
    <row r="184" spans="1:40" x14ac:dyDescent="0.25">
      <c r="A184" s="1">
        <v>10628</v>
      </c>
      <c r="B184" s="1">
        <v>10576</v>
      </c>
      <c r="C184" s="1" t="s">
        <v>551</v>
      </c>
      <c r="D184" s="1" t="s">
        <v>552</v>
      </c>
      <c r="E184" s="1" t="s">
        <v>1315</v>
      </c>
      <c r="F184" s="1" t="s">
        <v>83</v>
      </c>
      <c r="G184" s="1">
        <v>432</v>
      </c>
      <c r="H184" s="1" t="s">
        <v>1380</v>
      </c>
      <c r="I184" s="1" t="s">
        <v>1283</v>
      </c>
      <c r="J184" s="1" t="s">
        <v>1289</v>
      </c>
      <c r="K184" s="1" t="s">
        <v>31</v>
      </c>
      <c r="L184" s="1" t="s">
        <v>1317</v>
      </c>
      <c r="M184" s="1" t="s">
        <v>1381</v>
      </c>
      <c r="N184" s="1" t="s">
        <v>1344</v>
      </c>
      <c r="O184" s="1">
        <v>19.399999999999999</v>
      </c>
      <c r="P184" s="1" t="s">
        <v>1467</v>
      </c>
      <c r="Q184" s="1">
        <v>0.1</v>
      </c>
      <c r="R184" s="1" t="s">
        <v>1332</v>
      </c>
      <c r="S184" s="1">
        <v>0</v>
      </c>
      <c r="T184" s="1" t="s">
        <v>1468</v>
      </c>
      <c r="U184" s="1">
        <v>41</v>
      </c>
      <c r="V184" s="1">
        <v>655000</v>
      </c>
      <c r="W184" s="1" t="b">
        <v>0</v>
      </c>
      <c r="X184" s="1" t="s">
        <v>362</v>
      </c>
      <c r="Y184" s="1" t="s">
        <v>1328</v>
      </c>
      <c r="Z184" s="1">
        <v>4362</v>
      </c>
      <c r="AA184" s="1"/>
      <c r="AB184" s="1" t="s">
        <v>590</v>
      </c>
      <c r="AC184" s="1">
        <v>24</v>
      </c>
      <c r="AD184" s="1">
        <v>1669438</v>
      </c>
      <c r="AE184" s="1">
        <v>1235000</v>
      </c>
      <c r="AF184" s="1">
        <v>40066500</v>
      </c>
      <c r="AG184" s="1">
        <v>1193862</v>
      </c>
      <c r="AH184" s="1" t="s">
        <v>1469</v>
      </c>
      <c r="AI184" s="1">
        <v>0.71499999999999997</v>
      </c>
      <c r="AJ184" s="1" t="s">
        <v>1475</v>
      </c>
      <c r="AK184" s="1">
        <v>15</v>
      </c>
      <c r="AL184" s="1">
        <v>98250</v>
      </c>
      <c r="AM184" s="1">
        <v>753250</v>
      </c>
      <c r="AN184" s="1" t="s">
        <v>1326</v>
      </c>
    </row>
    <row r="185" spans="1:40" x14ac:dyDescent="0.25">
      <c r="A185" s="1">
        <v>4555</v>
      </c>
      <c r="B185" s="1">
        <v>4555</v>
      </c>
      <c r="C185" s="1" t="s">
        <v>599</v>
      </c>
      <c r="D185" s="1" t="s">
        <v>600</v>
      </c>
      <c r="E185" s="1" t="s">
        <v>1315</v>
      </c>
      <c r="F185" s="1" t="s">
        <v>601</v>
      </c>
      <c r="G185" s="1">
        <v>432</v>
      </c>
      <c r="H185" s="1" t="s">
        <v>1380</v>
      </c>
      <c r="I185" s="1" t="s">
        <v>1283</v>
      </c>
      <c r="J185" s="1" t="s">
        <v>1289</v>
      </c>
      <c r="K185" s="1" t="s">
        <v>31</v>
      </c>
      <c r="L185" s="1" t="s">
        <v>1317</v>
      </c>
      <c r="M185" s="1" t="s">
        <v>1381</v>
      </c>
      <c r="N185" s="1" t="s">
        <v>1344</v>
      </c>
      <c r="O185" s="1">
        <v>27.7</v>
      </c>
      <c r="P185" s="1" t="s">
        <v>1333</v>
      </c>
      <c r="Q185" s="1">
        <v>7.7</v>
      </c>
      <c r="R185" s="1" t="s">
        <v>1321</v>
      </c>
      <c r="S185" s="1">
        <v>0.3</v>
      </c>
      <c r="T185" s="1" t="s">
        <v>1322</v>
      </c>
      <c r="U185" s="1">
        <v>41</v>
      </c>
      <c r="V185" s="1">
        <v>1400000</v>
      </c>
      <c r="W185" s="1" t="b">
        <v>0</v>
      </c>
      <c r="X185" s="1" t="s">
        <v>362</v>
      </c>
      <c r="Y185" s="1" t="s">
        <v>1323</v>
      </c>
      <c r="Z185" s="1">
        <v>4362</v>
      </c>
      <c r="AA185" s="1"/>
      <c r="AB185" s="1" t="s">
        <v>590</v>
      </c>
      <c r="AC185" s="1">
        <v>24</v>
      </c>
      <c r="AD185" s="1">
        <v>1669438</v>
      </c>
      <c r="AE185" s="1">
        <v>1235000</v>
      </c>
      <c r="AF185" s="1">
        <v>40066500</v>
      </c>
      <c r="AG185" s="1">
        <v>1193862</v>
      </c>
      <c r="AH185" s="1" t="s">
        <v>1329</v>
      </c>
      <c r="AI185" s="1">
        <v>0.71499999999999997</v>
      </c>
      <c r="AJ185" s="1" t="s">
        <v>1475</v>
      </c>
      <c r="AK185" s="1">
        <v>10</v>
      </c>
      <c r="AL185" s="1">
        <v>140000</v>
      </c>
      <c r="AM185" s="1">
        <v>1540000</v>
      </c>
      <c r="AN185" s="1" t="s">
        <v>1326</v>
      </c>
    </row>
    <row r="186" spans="1:40" x14ac:dyDescent="0.25">
      <c r="A186" s="1">
        <v>8976</v>
      </c>
      <c r="B186" s="1">
        <v>8957</v>
      </c>
      <c r="C186" s="1" t="s">
        <v>416</v>
      </c>
      <c r="D186" s="1" t="s">
        <v>417</v>
      </c>
      <c r="E186" s="1" t="s">
        <v>1474</v>
      </c>
      <c r="F186" s="1" t="s">
        <v>118</v>
      </c>
      <c r="G186" s="1">
        <v>432</v>
      </c>
      <c r="H186" s="1" t="s">
        <v>1380</v>
      </c>
      <c r="I186" s="1" t="s">
        <v>1283</v>
      </c>
      <c r="J186" s="1" t="s">
        <v>1289</v>
      </c>
      <c r="K186" s="1" t="s">
        <v>31</v>
      </c>
      <c r="L186" s="1" t="s">
        <v>1317</v>
      </c>
      <c r="M186" s="1" t="s">
        <v>1381</v>
      </c>
      <c r="N186" s="1" t="s">
        <v>1344</v>
      </c>
      <c r="O186" s="1">
        <v>32.700000000000003</v>
      </c>
      <c r="P186" s="1" t="s">
        <v>1333</v>
      </c>
      <c r="Q186" s="1">
        <v>0.7</v>
      </c>
      <c r="R186" s="1" t="s">
        <v>1332</v>
      </c>
      <c r="S186" s="1">
        <v>0.3</v>
      </c>
      <c r="T186" s="1" t="s">
        <v>1322</v>
      </c>
      <c r="U186" s="1">
        <v>41</v>
      </c>
      <c r="V186" s="1">
        <v>1105000</v>
      </c>
      <c r="W186" s="1" t="b">
        <v>0</v>
      </c>
      <c r="X186" s="1" t="s">
        <v>362</v>
      </c>
      <c r="Y186" s="1" t="s">
        <v>1328</v>
      </c>
      <c r="Z186" s="1">
        <v>4362</v>
      </c>
      <c r="AA186" s="1"/>
      <c r="AB186" s="1" t="s">
        <v>590</v>
      </c>
      <c r="AC186" s="1">
        <v>24</v>
      </c>
      <c r="AD186" s="1">
        <v>1669438</v>
      </c>
      <c r="AE186" s="1">
        <v>1235000</v>
      </c>
      <c r="AF186" s="1">
        <v>40066500</v>
      </c>
      <c r="AG186" s="1">
        <v>1193862</v>
      </c>
      <c r="AH186" s="1" t="s">
        <v>1469</v>
      </c>
      <c r="AI186" s="1">
        <v>0.71499999999999997</v>
      </c>
      <c r="AJ186" s="1" t="s">
        <v>1475</v>
      </c>
      <c r="AK186" s="1">
        <v>15</v>
      </c>
      <c r="AL186" s="1">
        <v>165750</v>
      </c>
      <c r="AM186" s="1">
        <v>1270750</v>
      </c>
      <c r="AN186" s="1" t="s">
        <v>1326</v>
      </c>
    </row>
    <row r="187" spans="1:40" x14ac:dyDescent="0.25">
      <c r="A187" s="1">
        <v>6039</v>
      </c>
      <c r="B187" s="1">
        <v>6020</v>
      </c>
      <c r="C187" s="1" t="s">
        <v>402</v>
      </c>
      <c r="D187" s="1" t="s">
        <v>403</v>
      </c>
      <c r="E187" s="1" t="s">
        <v>1315</v>
      </c>
      <c r="F187" s="1" t="s">
        <v>34</v>
      </c>
      <c r="G187" s="1">
        <v>448</v>
      </c>
      <c r="H187" s="1" t="s">
        <v>1459</v>
      </c>
      <c r="I187" s="1" t="s">
        <v>1284</v>
      </c>
      <c r="J187" s="1" t="s">
        <v>1290</v>
      </c>
      <c r="K187" s="1" t="s">
        <v>31</v>
      </c>
      <c r="L187" s="1" t="s">
        <v>1317</v>
      </c>
      <c r="M187" s="1" t="s">
        <v>1460</v>
      </c>
      <c r="N187" s="1" t="s">
        <v>1355</v>
      </c>
      <c r="O187" s="1">
        <v>35.6</v>
      </c>
      <c r="P187" s="1" t="s">
        <v>1330</v>
      </c>
      <c r="Q187" s="1">
        <v>1.9</v>
      </c>
      <c r="R187" s="1" t="s">
        <v>1327</v>
      </c>
      <c r="S187" s="1">
        <v>0.3</v>
      </c>
      <c r="T187" s="1" t="s">
        <v>1322</v>
      </c>
      <c r="U187" s="1">
        <v>41</v>
      </c>
      <c r="V187" s="1">
        <v>572000</v>
      </c>
      <c r="W187" s="1" t="b">
        <v>0</v>
      </c>
      <c r="X187" s="1" t="s">
        <v>101</v>
      </c>
      <c r="Y187" s="1" t="s">
        <v>1328</v>
      </c>
      <c r="Z187" s="1">
        <v>4153</v>
      </c>
      <c r="AA187" s="1"/>
      <c r="AB187" s="1" t="s">
        <v>406</v>
      </c>
      <c r="AC187" s="1">
        <v>23</v>
      </c>
      <c r="AD187" s="1">
        <v>676043</v>
      </c>
      <c r="AE187" s="1">
        <v>600000</v>
      </c>
      <c r="AF187" s="1">
        <v>15549000</v>
      </c>
      <c r="AG187" s="1">
        <v>247791</v>
      </c>
      <c r="AH187" s="1" t="s">
        <v>1329</v>
      </c>
      <c r="AI187" s="1">
        <v>0.36699999999999999</v>
      </c>
      <c r="AJ187" s="1" t="s">
        <v>1476</v>
      </c>
      <c r="AK187" s="1">
        <v>10</v>
      </c>
      <c r="AL187" s="1">
        <v>57200</v>
      </c>
      <c r="AM187" s="1">
        <v>629200</v>
      </c>
      <c r="AN187" s="1" t="s">
        <v>1326</v>
      </c>
    </row>
    <row r="188" spans="1:40" x14ac:dyDescent="0.25">
      <c r="A188" s="1">
        <v>10461</v>
      </c>
      <c r="B188" s="1">
        <v>10442</v>
      </c>
      <c r="C188" s="1" t="s">
        <v>626</v>
      </c>
      <c r="D188" s="1" t="s">
        <v>627</v>
      </c>
      <c r="E188" s="1" t="s">
        <v>1315</v>
      </c>
      <c r="F188" s="1" t="s">
        <v>34</v>
      </c>
      <c r="G188" s="1">
        <v>448</v>
      </c>
      <c r="H188" s="1" t="s">
        <v>1459</v>
      </c>
      <c r="I188" s="1" t="s">
        <v>1284</v>
      </c>
      <c r="J188" s="1" t="s">
        <v>1290</v>
      </c>
      <c r="K188" s="1" t="s">
        <v>31</v>
      </c>
      <c r="L188" s="1" t="s">
        <v>1317</v>
      </c>
      <c r="M188" s="1" t="s">
        <v>1460</v>
      </c>
      <c r="N188" s="1" t="s">
        <v>1355</v>
      </c>
      <c r="O188" s="1">
        <v>32.299999999999997</v>
      </c>
      <c r="P188" s="1" t="s">
        <v>1333</v>
      </c>
      <c r="Q188" s="1">
        <v>0.2</v>
      </c>
      <c r="R188" s="1" t="s">
        <v>1332</v>
      </c>
      <c r="S188" s="1">
        <v>0.1</v>
      </c>
      <c r="T188" s="1" t="s">
        <v>1468</v>
      </c>
      <c r="U188" s="1">
        <v>41</v>
      </c>
      <c r="V188" s="1">
        <v>550000</v>
      </c>
      <c r="W188" s="1" t="b">
        <v>0</v>
      </c>
      <c r="X188" s="1" t="s">
        <v>101</v>
      </c>
      <c r="Y188" s="1" t="s">
        <v>1328</v>
      </c>
      <c r="Z188" s="1">
        <v>4153</v>
      </c>
      <c r="AA188" s="1"/>
      <c r="AB188" s="1" t="s">
        <v>406</v>
      </c>
      <c r="AC188" s="1">
        <v>23</v>
      </c>
      <c r="AD188" s="1">
        <v>676043</v>
      </c>
      <c r="AE188" s="1">
        <v>600000</v>
      </c>
      <c r="AF188" s="1">
        <v>15549000</v>
      </c>
      <c r="AG188" s="1">
        <v>247791</v>
      </c>
      <c r="AH188" s="1" t="s">
        <v>1329</v>
      </c>
      <c r="AI188" s="1">
        <v>0.36699999999999999</v>
      </c>
      <c r="AJ188" s="1" t="s">
        <v>1476</v>
      </c>
      <c r="AK188" s="1">
        <v>10</v>
      </c>
      <c r="AL188" s="1">
        <v>55000</v>
      </c>
      <c r="AM188" s="1">
        <v>605000</v>
      </c>
      <c r="AN188" s="1" t="s">
        <v>1326</v>
      </c>
    </row>
    <row r="189" spans="1:40" x14ac:dyDescent="0.25">
      <c r="A189" s="1">
        <v>7624</v>
      </c>
      <c r="B189" s="1">
        <v>7605</v>
      </c>
      <c r="C189" s="1" t="s">
        <v>582</v>
      </c>
      <c r="D189" s="1" t="s">
        <v>583</v>
      </c>
      <c r="E189" s="1" t="s">
        <v>1315</v>
      </c>
      <c r="F189" s="1" t="s">
        <v>34</v>
      </c>
      <c r="G189" s="1">
        <v>448</v>
      </c>
      <c r="H189" s="1" t="s">
        <v>1459</v>
      </c>
      <c r="I189" s="1" t="s">
        <v>1284</v>
      </c>
      <c r="J189" s="1" t="s">
        <v>1290</v>
      </c>
      <c r="K189" s="1" t="s">
        <v>31</v>
      </c>
      <c r="L189" s="1" t="s">
        <v>1317</v>
      </c>
      <c r="M189" s="1" t="s">
        <v>1460</v>
      </c>
      <c r="N189" s="1" t="s">
        <v>1355</v>
      </c>
      <c r="O189" s="1">
        <v>24.4</v>
      </c>
      <c r="P189" s="1" t="s">
        <v>1467</v>
      </c>
      <c r="Q189" s="1">
        <v>1.2</v>
      </c>
      <c r="R189" s="1" t="s">
        <v>1327</v>
      </c>
      <c r="S189" s="1">
        <v>0.1</v>
      </c>
      <c r="T189" s="1" t="s">
        <v>1322</v>
      </c>
      <c r="U189" s="1">
        <v>41</v>
      </c>
      <c r="V189" s="1">
        <v>588000</v>
      </c>
      <c r="W189" s="1" t="b">
        <v>0</v>
      </c>
      <c r="X189" s="1" t="s">
        <v>101</v>
      </c>
      <c r="Y189" s="1" t="s">
        <v>1328</v>
      </c>
      <c r="Z189" s="1">
        <v>4153</v>
      </c>
      <c r="AA189" s="1"/>
      <c r="AB189" s="1" t="s">
        <v>406</v>
      </c>
      <c r="AC189" s="1">
        <v>23</v>
      </c>
      <c r="AD189" s="1">
        <v>676043</v>
      </c>
      <c r="AE189" s="1">
        <v>600000</v>
      </c>
      <c r="AF189" s="1">
        <v>15549000</v>
      </c>
      <c r="AG189" s="1">
        <v>247791</v>
      </c>
      <c r="AH189" s="1" t="s">
        <v>1329</v>
      </c>
      <c r="AI189" s="1">
        <v>0.36699999999999999</v>
      </c>
      <c r="AJ189" s="1" t="s">
        <v>1476</v>
      </c>
      <c r="AK189" s="1">
        <v>10</v>
      </c>
      <c r="AL189" s="1">
        <v>58800</v>
      </c>
      <c r="AM189" s="1">
        <v>646800</v>
      </c>
      <c r="AN189" s="1" t="s">
        <v>1326</v>
      </c>
    </row>
    <row r="190" spans="1:40" x14ac:dyDescent="0.25">
      <c r="A190" s="1">
        <v>6699</v>
      </c>
      <c r="B190" s="1">
        <v>6680</v>
      </c>
      <c r="C190" s="1" t="s">
        <v>398</v>
      </c>
      <c r="D190" s="1" t="s">
        <v>399</v>
      </c>
      <c r="E190" s="1" t="s">
        <v>1315</v>
      </c>
      <c r="F190" s="1" t="s">
        <v>34</v>
      </c>
      <c r="G190" s="1">
        <v>448</v>
      </c>
      <c r="H190" s="1" t="s">
        <v>1459</v>
      </c>
      <c r="I190" s="1" t="s">
        <v>1284</v>
      </c>
      <c r="J190" s="1" t="s">
        <v>1290</v>
      </c>
      <c r="K190" s="1" t="s">
        <v>31</v>
      </c>
      <c r="L190" s="1" t="s">
        <v>1317</v>
      </c>
      <c r="M190" s="1" t="s">
        <v>1460</v>
      </c>
      <c r="N190" s="1" t="s">
        <v>1355</v>
      </c>
      <c r="O190" s="1">
        <v>34.6</v>
      </c>
      <c r="P190" s="1" t="s">
        <v>1333</v>
      </c>
      <c r="Q190" s="1">
        <v>1.6</v>
      </c>
      <c r="R190" s="1" t="s">
        <v>1327</v>
      </c>
      <c r="S190" s="1">
        <v>0.3</v>
      </c>
      <c r="T190" s="1" t="s">
        <v>1322</v>
      </c>
      <c r="U190" s="1">
        <v>41</v>
      </c>
      <c r="V190" s="1">
        <v>572000</v>
      </c>
      <c r="W190" s="1" t="b">
        <v>0</v>
      </c>
      <c r="X190" s="1" t="s">
        <v>101</v>
      </c>
      <c r="Y190" s="1" t="s">
        <v>1328</v>
      </c>
      <c r="Z190" s="1">
        <v>4153</v>
      </c>
      <c r="AA190" s="1"/>
      <c r="AB190" s="1" t="s">
        <v>406</v>
      </c>
      <c r="AC190" s="1">
        <v>23</v>
      </c>
      <c r="AD190" s="1">
        <v>676043</v>
      </c>
      <c r="AE190" s="1">
        <v>600000</v>
      </c>
      <c r="AF190" s="1">
        <v>15549000</v>
      </c>
      <c r="AG190" s="1">
        <v>247791</v>
      </c>
      <c r="AH190" s="1" t="s">
        <v>1329</v>
      </c>
      <c r="AI190" s="1">
        <v>0.36699999999999999</v>
      </c>
      <c r="AJ190" s="1" t="s">
        <v>1476</v>
      </c>
      <c r="AK190" s="1">
        <v>10</v>
      </c>
      <c r="AL190" s="1">
        <v>57200</v>
      </c>
      <c r="AM190" s="1">
        <v>629200</v>
      </c>
      <c r="AN190" s="1" t="s">
        <v>1326</v>
      </c>
    </row>
    <row r="191" spans="1:40" x14ac:dyDescent="0.25">
      <c r="A191" s="1">
        <v>4283</v>
      </c>
      <c r="B191" s="1">
        <v>4283</v>
      </c>
      <c r="C191" s="1" t="s">
        <v>260</v>
      </c>
      <c r="D191" s="1" t="s">
        <v>261</v>
      </c>
      <c r="E191" s="1" t="s">
        <v>1315</v>
      </c>
      <c r="F191" s="1" t="s">
        <v>262</v>
      </c>
      <c r="G191" s="1">
        <v>448</v>
      </c>
      <c r="H191" s="1" t="s">
        <v>1459</v>
      </c>
      <c r="I191" s="1" t="s">
        <v>1284</v>
      </c>
      <c r="J191" s="1" t="s">
        <v>1290</v>
      </c>
      <c r="K191" s="1" t="s">
        <v>31</v>
      </c>
      <c r="L191" s="1" t="s">
        <v>1317</v>
      </c>
      <c r="M191" s="1" t="s">
        <v>1460</v>
      </c>
      <c r="N191" s="1" t="s">
        <v>1355</v>
      </c>
      <c r="O191" s="1">
        <v>46.9</v>
      </c>
      <c r="P191" s="1" t="s">
        <v>1320</v>
      </c>
      <c r="Q191" s="1">
        <v>4.8</v>
      </c>
      <c r="R191" s="1" t="s">
        <v>1470</v>
      </c>
      <c r="S191" s="1">
        <v>0.3</v>
      </c>
      <c r="T191" s="1" t="s">
        <v>1322</v>
      </c>
      <c r="U191" s="1">
        <v>41</v>
      </c>
      <c r="V191" s="1">
        <v>698000</v>
      </c>
      <c r="W191" s="1" t="b">
        <v>0</v>
      </c>
      <c r="X191" s="1" t="s">
        <v>101</v>
      </c>
      <c r="Y191" s="1" t="s">
        <v>1331</v>
      </c>
      <c r="Z191" s="1">
        <v>4153</v>
      </c>
      <c r="AA191" s="1"/>
      <c r="AB191" s="1" t="s">
        <v>406</v>
      </c>
      <c r="AC191" s="1">
        <v>23</v>
      </c>
      <c r="AD191" s="1">
        <v>676043</v>
      </c>
      <c r="AE191" s="1">
        <v>600000</v>
      </c>
      <c r="AF191" s="1">
        <v>15549000</v>
      </c>
      <c r="AG191" s="1">
        <v>247791</v>
      </c>
      <c r="AH191" s="1" t="s">
        <v>1466</v>
      </c>
      <c r="AI191" s="1">
        <v>0.36699999999999999</v>
      </c>
      <c r="AJ191" s="1" t="s">
        <v>1476</v>
      </c>
      <c r="AK191" s="1">
        <v>3</v>
      </c>
      <c r="AL191" s="1">
        <v>20940</v>
      </c>
      <c r="AM191" s="1">
        <v>718940</v>
      </c>
      <c r="AN191" s="1" t="s">
        <v>1326</v>
      </c>
    </row>
    <row r="192" spans="1:40" x14ac:dyDescent="0.25">
      <c r="A192" s="1">
        <v>5115</v>
      </c>
      <c r="B192" s="1">
        <v>5096</v>
      </c>
      <c r="C192" s="1" t="s">
        <v>676</v>
      </c>
      <c r="D192" s="1" t="s">
        <v>677</v>
      </c>
      <c r="E192" s="1" t="s">
        <v>1315</v>
      </c>
      <c r="F192" s="1" t="s">
        <v>34</v>
      </c>
      <c r="G192" s="1">
        <v>448</v>
      </c>
      <c r="H192" s="1" t="s">
        <v>1459</v>
      </c>
      <c r="I192" s="1" t="s">
        <v>1284</v>
      </c>
      <c r="J192" s="1" t="s">
        <v>1290</v>
      </c>
      <c r="K192" s="1" t="s">
        <v>31</v>
      </c>
      <c r="L192" s="1" t="s">
        <v>1317</v>
      </c>
      <c r="M192" s="1" t="s">
        <v>1460</v>
      </c>
      <c r="N192" s="1" t="s">
        <v>1355</v>
      </c>
      <c r="O192" s="1">
        <v>26.3</v>
      </c>
      <c r="P192" s="1" t="s">
        <v>1333</v>
      </c>
      <c r="Q192" s="1">
        <v>2.5</v>
      </c>
      <c r="R192" s="1" t="s">
        <v>1327</v>
      </c>
      <c r="S192" s="1">
        <v>0.3</v>
      </c>
      <c r="T192" s="1" t="s">
        <v>1322</v>
      </c>
      <c r="U192" s="1">
        <v>41</v>
      </c>
      <c r="V192" s="1">
        <v>609000</v>
      </c>
      <c r="W192" s="1" t="b">
        <v>0</v>
      </c>
      <c r="X192" s="1" t="s">
        <v>101</v>
      </c>
      <c r="Y192" s="1" t="s">
        <v>1331</v>
      </c>
      <c r="Z192" s="1">
        <v>4153</v>
      </c>
      <c r="AA192" s="1"/>
      <c r="AB192" s="1" t="s">
        <v>406</v>
      </c>
      <c r="AC192" s="1">
        <v>23</v>
      </c>
      <c r="AD192" s="1">
        <v>676043</v>
      </c>
      <c r="AE192" s="1">
        <v>600000</v>
      </c>
      <c r="AF192" s="1">
        <v>15549000</v>
      </c>
      <c r="AG192" s="1">
        <v>247791</v>
      </c>
      <c r="AH192" s="1" t="s">
        <v>1329</v>
      </c>
      <c r="AI192" s="1">
        <v>0.36699999999999999</v>
      </c>
      <c r="AJ192" s="1" t="s">
        <v>1476</v>
      </c>
      <c r="AK192" s="1">
        <v>5</v>
      </c>
      <c r="AL192" s="1">
        <v>30450</v>
      </c>
      <c r="AM192" s="1">
        <v>639450</v>
      </c>
      <c r="AN192" s="1" t="s">
        <v>1326</v>
      </c>
    </row>
    <row r="193" spans="1:40" x14ac:dyDescent="0.25">
      <c r="A193" s="1">
        <v>4244</v>
      </c>
      <c r="B193" s="1">
        <v>4244</v>
      </c>
      <c r="C193" s="1" t="s">
        <v>678</v>
      </c>
      <c r="D193" s="1" t="s">
        <v>679</v>
      </c>
      <c r="E193" s="1" t="s">
        <v>1315</v>
      </c>
      <c r="F193" s="1" t="s">
        <v>34</v>
      </c>
      <c r="G193" s="1">
        <v>448</v>
      </c>
      <c r="H193" s="1" t="s">
        <v>1459</v>
      </c>
      <c r="I193" s="1" t="s">
        <v>1284</v>
      </c>
      <c r="J193" s="1" t="s">
        <v>1290</v>
      </c>
      <c r="K193" s="1" t="s">
        <v>31</v>
      </c>
      <c r="L193" s="1" t="s">
        <v>1317</v>
      </c>
      <c r="M193" s="1" t="s">
        <v>1460</v>
      </c>
      <c r="N193" s="1" t="s">
        <v>1355</v>
      </c>
      <c r="O193" s="1">
        <v>51.5</v>
      </c>
      <c r="P193" s="1" t="s">
        <v>1320</v>
      </c>
      <c r="Q193" s="1">
        <v>7.2</v>
      </c>
      <c r="R193" s="1" t="s">
        <v>1321</v>
      </c>
      <c r="S193" s="1">
        <v>0.3</v>
      </c>
      <c r="T193" s="1" t="s">
        <v>1322</v>
      </c>
      <c r="U193" s="1">
        <v>41</v>
      </c>
      <c r="V193" s="1">
        <v>771000</v>
      </c>
      <c r="W193" s="1" t="b">
        <v>0</v>
      </c>
      <c r="X193" s="1" t="s">
        <v>101</v>
      </c>
      <c r="Y193" s="1" t="s">
        <v>1323</v>
      </c>
      <c r="Z193" s="1">
        <v>4153</v>
      </c>
      <c r="AA193" s="1"/>
      <c r="AB193" s="1" t="s">
        <v>406</v>
      </c>
      <c r="AC193" s="1">
        <v>23</v>
      </c>
      <c r="AD193" s="1">
        <v>676043</v>
      </c>
      <c r="AE193" s="1">
        <v>600000</v>
      </c>
      <c r="AF193" s="1">
        <v>15549000</v>
      </c>
      <c r="AG193" s="1">
        <v>247791</v>
      </c>
      <c r="AH193" s="1" t="s">
        <v>1324</v>
      </c>
      <c r="AI193" s="1">
        <v>0.36699999999999999</v>
      </c>
      <c r="AJ193" s="1" t="s">
        <v>1476</v>
      </c>
      <c r="AK193" s="1">
        <v>3</v>
      </c>
      <c r="AL193" s="1">
        <v>23130</v>
      </c>
      <c r="AM193" s="1">
        <v>794130</v>
      </c>
      <c r="AN193" s="1" t="s">
        <v>1326</v>
      </c>
    </row>
    <row r="194" spans="1:40" x14ac:dyDescent="0.25">
      <c r="A194" s="1">
        <v>5546</v>
      </c>
      <c r="B194" s="1">
        <v>5527</v>
      </c>
      <c r="C194" s="1" t="s">
        <v>648</v>
      </c>
      <c r="D194" s="1" t="s">
        <v>649</v>
      </c>
      <c r="E194" s="1" t="s">
        <v>1315</v>
      </c>
      <c r="F194" s="1" t="s">
        <v>34</v>
      </c>
      <c r="G194" s="1">
        <v>448</v>
      </c>
      <c r="H194" s="1" t="s">
        <v>1459</v>
      </c>
      <c r="I194" s="1" t="s">
        <v>1284</v>
      </c>
      <c r="J194" s="1" t="s">
        <v>1290</v>
      </c>
      <c r="K194" s="1" t="s">
        <v>31</v>
      </c>
      <c r="L194" s="1" t="s">
        <v>1317</v>
      </c>
      <c r="M194" s="1" t="s">
        <v>1460</v>
      </c>
      <c r="N194" s="1" t="s">
        <v>1355</v>
      </c>
      <c r="O194" s="1">
        <v>45.6</v>
      </c>
      <c r="P194" s="1" t="s">
        <v>1320</v>
      </c>
      <c r="Q194" s="1">
        <v>2.2000000000000002</v>
      </c>
      <c r="R194" s="1" t="s">
        <v>1327</v>
      </c>
      <c r="S194" s="1">
        <v>0.3</v>
      </c>
      <c r="T194" s="1" t="s">
        <v>1322</v>
      </c>
      <c r="U194" s="1">
        <v>41</v>
      </c>
      <c r="V194" s="1">
        <v>567000</v>
      </c>
      <c r="W194" s="1" t="b">
        <v>0</v>
      </c>
      <c r="X194" s="1" t="s">
        <v>101</v>
      </c>
      <c r="Y194" s="1" t="s">
        <v>1331</v>
      </c>
      <c r="Z194" s="1">
        <v>4153</v>
      </c>
      <c r="AA194" s="1"/>
      <c r="AB194" s="1" t="s">
        <v>406</v>
      </c>
      <c r="AC194" s="1">
        <v>23</v>
      </c>
      <c r="AD194" s="1">
        <v>676043</v>
      </c>
      <c r="AE194" s="1">
        <v>600000</v>
      </c>
      <c r="AF194" s="1">
        <v>15549000</v>
      </c>
      <c r="AG194" s="1">
        <v>247791</v>
      </c>
      <c r="AH194" s="1" t="s">
        <v>1329</v>
      </c>
      <c r="AI194" s="1">
        <v>0.36699999999999999</v>
      </c>
      <c r="AJ194" s="1" t="s">
        <v>1476</v>
      </c>
      <c r="AK194" s="1">
        <v>10</v>
      </c>
      <c r="AL194" s="1">
        <v>56700</v>
      </c>
      <c r="AM194" s="1">
        <v>623700</v>
      </c>
      <c r="AN194" s="1" t="s">
        <v>1326</v>
      </c>
    </row>
    <row r="195" spans="1:40" x14ac:dyDescent="0.25">
      <c r="A195" s="1">
        <v>7493</v>
      </c>
      <c r="B195" s="1">
        <v>7474</v>
      </c>
      <c r="C195" s="1" t="s">
        <v>451</v>
      </c>
      <c r="D195" s="1" t="s">
        <v>452</v>
      </c>
      <c r="E195" s="1" t="s">
        <v>1315</v>
      </c>
      <c r="F195" s="1" t="s">
        <v>34</v>
      </c>
      <c r="G195" s="1">
        <v>448</v>
      </c>
      <c r="H195" s="1" t="s">
        <v>1459</v>
      </c>
      <c r="I195" s="1" t="s">
        <v>1284</v>
      </c>
      <c r="J195" s="1" t="s">
        <v>1290</v>
      </c>
      <c r="K195" s="1" t="s">
        <v>31</v>
      </c>
      <c r="L195" s="1" t="s">
        <v>1317</v>
      </c>
      <c r="M195" s="1" t="s">
        <v>1460</v>
      </c>
      <c r="N195" s="1" t="s">
        <v>1355</v>
      </c>
      <c r="O195" s="1">
        <v>20.100000000000001</v>
      </c>
      <c r="P195" s="1" t="s">
        <v>1467</v>
      </c>
      <c r="Q195" s="1">
        <v>1.3</v>
      </c>
      <c r="R195" s="1" t="s">
        <v>1327</v>
      </c>
      <c r="S195" s="1">
        <v>0.1</v>
      </c>
      <c r="T195" s="1" t="s">
        <v>1322</v>
      </c>
      <c r="U195" s="1">
        <v>41</v>
      </c>
      <c r="V195" s="1">
        <v>600000</v>
      </c>
      <c r="W195" s="1" t="b">
        <v>0</v>
      </c>
      <c r="X195" s="1" t="s">
        <v>101</v>
      </c>
      <c r="Y195" s="1" t="s">
        <v>1328</v>
      </c>
      <c r="Z195" s="1">
        <v>4153</v>
      </c>
      <c r="AA195" s="1"/>
      <c r="AB195" s="1" t="s">
        <v>406</v>
      </c>
      <c r="AC195" s="1">
        <v>23</v>
      </c>
      <c r="AD195" s="1">
        <v>676043</v>
      </c>
      <c r="AE195" s="1">
        <v>600000</v>
      </c>
      <c r="AF195" s="1">
        <v>15549000</v>
      </c>
      <c r="AG195" s="1">
        <v>247791</v>
      </c>
      <c r="AH195" s="1" t="s">
        <v>1329</v>
      </c>
      <c r="AI195" s="1">
        <v>0.36699999999999999</v>
      </c>
      <c r="AJ195" s="1" t="s">
        <v>1476</v>
      </c>
      <c r="AK195" s="1">
        <v>10</v>
      </c>
      <c r="AL195" s="1">
        <v>60000</v>
      </c>
      <c r="AM195" s="1">
        <v>660000</v>
      </c>
      <c r="AN195" s="1" t="s">
        <v>1326</v>
      </c>
    </row>
    <row r="196" spans="1:40" x14ac:dyDescent="0.25">
      <c r="A196" s="1">
        <v>9670</v>
      </c>
      <c r="B196" s="1">
        <v>9651</v>
      </c>
      <c r="C196" s="1" t="s">
        <v>630</v>
      </c>
      <c r="D196" s="1" t="s">
        <v>631</v>
      </c>
      <c r="E196" s="1" t="s">
        <v>1315</v>
      </c>
      <c r="F196" s="1" t="s">
        <v>34</v>
      </c>
      <c r="G196" s="1">
        <v>448</v>
      </c>
      <c r="H196" s="1" t="s">
        <v>1459</v>
      </c>
      <c r="I196" s="1" t="s">
        <v>1284</v>
      </c>
      <c r="J196" s="1" t="s">
        <v>1290</v>
      </c>
      <c r="K196" s="1" t="s">
        <v>31</v>
      </c>
      <c r="L196" s="1" t="s">
        <v>1317</v>
      </c>
      <c r="M196" s="1" t="s">
        <v>1460</v>
      </c>
      <c r="N196" s="1" t="s">
        <v>1355</v>
      </c>
      <c r="O196" s="1">
        <v>41.3</v>
      </c>
      <c r="P196" s="1" t="s">
        <v>1330</v>
      </c>
      <c r="Q196" s="1">
        <v>0.4</v>
      </c>
      <c r="R196" s="1" t="s">
        <v>1332</v>
      </c>
      <c r="S196" s="1">
        <v>0.2</v>
      </c>
      <c r="T196" s="1" t="s">
        <v>1322</v>
      </c>
      <c r="U196" s="1">
        <v>41</v>
      </c>
      <c r="V196" s="1">
        <v>550000</v>
      </c>
      <c r="W196" s="1" t="b">
        <v>0</v>
      </c>
      <c r="X196" s="1" t="s">
        <v>101</v>
      </c>
      <c r="Y196" s="1" t="s">
        <v>1328</v>
      </c>
      <c r="Z196" s="1">
        <v>4153</v>
      </c>
      <c r="AA196" s="1"/>
      <c r="AB196" s="1" t="s">
        <v>406</v>
      </c>
      <c r="AC196" s="1">
        <v>23</v>
      </c>
      <c r="AD196" s="1">
        <v>676043</v>
      </c>
      <c r="AE196" s="1">
        <v>600000</v>
      </c>
      <c r="AF196" s="1">
        <v>15549000</v>
      </c>
      <c r="AG196" s="1">
        <v>247791</v>
      </c>
      <c r="AH196" s="1" t="s">
        <v>1329</v>
      </c>
      <c r="AI196" s="1">
        <v>0.36699999999999999</v>
      </c>
      <c r="AJ196" s="1" t="s">
        <v>1476</v>
      </c>
      <c r="AK196" s="1">
        <v>10</v>
      </c>
      <c r="AL196" s="1">
        <v>55000</v>
      </c>
      <c r="AM196" s="1">
        <v>605000</v>
      </c>
      <c r="AN196" s="1" t="s">
        <v>1326</v>
      </c>
    </row>
    <row r="197" spans="1:40" x14ac:dyDescent="0.25">
      <c r="A197" s="1">
        <v>4709</v>
      </c>
      <c r="B197" s="1">
        <v>4709</v>
      </c>
      <c r="C197" s="1" t="s">
        <v>574</v>
      </c>
      <c r="D197" s="1" t="s">
        <v>575</v>
      </c>
      <c r="E197" s="1" t="s">
        <v>1315</v>
      </c>
      <c r="F197" s="1" t="s">
        <v>34</v>
      </c>
      <c r="G197" s="1">
        <v>448</v>
      </c>
      <c r="H197" s="1" t="s">
        <v>1459</v>
      </c>
      <c r="I197" s="1" t="s">
        <v>1284</v>
      </c>
      <c r="J197" s="1" t="s">
        <v>1290</v>
      </c>
      <c r="K197" s="1" t="s">
        <v>31</v>
      </c>
      <c r="L197" s="1" t="s">
        <v>1317</v>
      </c>
      <c r="M197" s="1" t="s">
        <v>1460</v>
      </c>
      <c r="N197" s="1" t="s">
        <v>1355</v>
      </c>
      <c r="O197" s="1">
        <v>32.1</v>
      </c>
      <c r="P197" s="1" t="s">
        <v>1333</v>
      </c>
      <c r="Q197" s="1">
        <v>4.5</v>
      </c>
      <c r="R197" s="1" t="s">
        <v>1470</v>
      </c>
      <c r="S197" s="1">
        <v>0.3</v>
      </c>
      <c r="T197" s="1" t="s">
        <v>1322</v>
      </c>
      <c r="U197" s="1">
        <v>41</v>
      </c>
      <c r="V197" s="1">
        <v>718000</v>
      </c>
      <c r="W197" s="1" t="b">
        <v>0</v>
      </c>
      <c r="X197" s="1" t="s">
        <v>101</v>
      </c>
      <c r="Y197" s="1" t="s">
        <v>1331</v>
      </c>
      <c r="Z197" s="1">
        <v>4153</v>
      </c>
      <c r="AA197" s="1"/>
      <c r="AB197" s="1" t="s">
        <v>406</v>
      </c>
      <c r="AC197" s="1">
        <v>23</v>
      </c>
      <c r="AD197" s="1">
        <v>676043</v>
      </c>
      <c r="AE197" s="1">
        <v>600000</v>
      </c>
      <c r="AF197" s="1">
        <v>15549000</v>
      </c>
      <c r="AG197" s="1">
        <v>247791</v>
      </c>
      <c r="AH197" s="1" t="s">
        <v>1324</v>
      </c>
      <c r="AI197" s="1">
        <v>0.36699999999999999</v>
      </c>
      <c r="AJ197" s="1" t="s">
        <v>1476</v>
      </c>
      <c r="AK197" s="1">
        <v>3</v>
      </c>
      <c r="AL197" s="1">
        <v>21540</v>
      </c>
      <c r="AM197" s="1">
        <v>739540</v>
      </c>
      <c r="AN197" s="1" t="s">
        <v>1326</v>
      </c>
    </row>
    <row r="198" spans="1:40" x14ac:dyDescent="0.25">
      <c r="A198" s="1">
        <v>4330</v>
      </c>
      <c r="B198" s="1">
        <v>4330</v>
      </c>
      <c r="C198" s="1" t="s">
        <v>644</v>
      </c>
      <c r="D198" s="1" t="s">
        <v>645</v>
      </c>
      <c r="E198" s="1" t="s">
        <v>1315</v>
      </c>
      <c r="F198" s="1" t="s">
        <v>34</v>
      </c>
      <c r="G198" s="1">
        <v>448</v>
      </c>
      <c r="H198" s="1" t="s">
        <v>1459</v>
      </c>
      <c r="I198" s="1" t="s">
        <v>1284</v>
      </c>
      <c r="J198" s="1" t="s">
        <v>1290</v>
      </c>
      <c r="K198" s="1" t="s">
        <v>31</v>
      </c>
      <c r="L198" s="1" t="s">
        <v>1317</v>
      </c>
      <c r="M198" s="1" t="s">
        <v>1460</v>
      </c>
      <c r="N198" s="1" t="s">
        <v>1355</v>
      </c>
      <c r="O198" s="1">
        <v>41.5</v>
      </c>
      <c r="P198" s="1" t="s">
        <v>1330</v>
      </c>
      <c r="Q198" s="1">
        <v>10.7</v>
      </c>
      <c r="R198" s="1" t="s">
        <v>1473</v>
      </c>
      <c r="S198" s="1">
        <v>0.3</v>
      </c>
      <c r="T198" s="1" t="s">
        <v>1322</v>
      </c>
      <c r="U198" s="1">
        <v>41</v>
      </c>
      <c r="V198" s="1">
        <v>758000</v>
      </c>
      <c r="W198" s="1" t="b">
        <v>0</v>
      </c>
      <c r="X198" s="1" t="s">
        <v>101</v>
      </c>
      <c r="Y198" s="1" t="s">
        <v>1323</v>
      </c>
      <c r="Z198" s="1">
        <v>4153</v>
      </c>
      <c r="AA198" s="1"/>
      <c r="AB198" s="1" t="s">
        <v>406</v>
      </c>
      <c r="AC198" s="1">
        <v>23</v>
      </c>
      <c r="AD198" s="1">
        <v>676043</v>
      </c>
      <c r="AE198" s="1">
        <v>600000</v>
      </c>
      <c r="AF198" s="1">
        <v>15549000</v>
      </c>
      <c r="AG198" s="1">
        <v>247791</v>
      </c>
      <c r="AH198" s="1" t="s">
        <v>1324</v>
      </c>
      <c r="AI198" s="1">
        <v>0.36699999999999999</v>
      </c>
      <c r="AJ198" s="1" t="s">
        <v>1476</v>
      </c>
      <c r="AK198" s="1">
        <v>3</v>
      </c>
      <c r="AL198" s="1">
        <v>22740</v>
      </c>
      <c r="AM198" s="1">
        <v>780740</v>
      </c>
      <c r="AN198" s="1" t="s">
        <v>1326</v>
      </c>
    </row>
    <row r="199" spans="1:40" x14ac:dyDescent="0.25">
      <c r="A199" s="1">
        <v>4938</v>
      </c>
      <c r="B199" s="1">
        <v>4919</v>
      </c>
      <c r="C199" s="1" t="s">
        <v>642</v>
      </c>
      <c r="D199" s="1" t="s">
        <v>643</v>
      </c>
      <c r="E199" s="1" t="s">
        <v>1315</v>
      </c>
      <c r="F199" s="1" t="s">
        <v>34</v>
      </c>
      <c r="G199" s="1">
        <v>448</v>
      </c>
      <c r="H199" s="1" t="s">
        <v>1459</v>
      </c>
      <c r="I199" s="1" t="s">
        <v>1284</v>
      </c>
      <c r="J199" s="1" t="s">
        <v>1290</v>
      </c>
      <c r="K199" s="1" t="s">
        <v>31</v>
      </c>
      <c r="L199" s="1" t="s">
        <v>1317</v>
      </c>
      <c r="M199" s="1" t="s">
        <v>1460</v>
      </c>
      <c r="N199" s="1" t="s">
        <v>1355</v>
      </c>
      <c r="O199" s="1">
        <v>33</v>
      </c>
      <c r="P199" s="1" t="s">
        <v>1333</v>
      </c>
      <c r="Q199" s="1">
        <v>2.7</v>
      </c>
      <c r="R199" s="1" t="s">
        <v>1327</v>
      </c>
      <c r="S199" s="1">
        <v>0.3</v>
      </c>
      <c r="T199" s="1" t="s">
        <v>1322</v>
      </c>
      <c r="U199" s="1">
        <v>41</v>
      </c>
      <c r="V199" s="1">
        <v>650000</v>
      </c>
      <c r="W199" s="1" t="b">
        <v>0</v>
      </c>
      <c r="X199" s="1" t="s">
        <v>101</v>
      </c>
      <c r="Y199" s="1" t="s">
        <v>1331</v>
      </c>
      <c r="Z199" s="1">
        <v>4153</v>
      </c>
      <c r="AA199" s="1"/>
      <c r="AB199" s="1" t="s">
        <v>406</v>
      </c>
      <c r="AC199" s="1">
        <v>23</v>
      </c>
      <c r="AD199" s="1">
        <v>676043</v>
      </c>
      <c r="AE199" s="1">
        <v>600000</v>
      </c>
      <c r="AF199" s="1">
        <v>15549000</v>
      </c>
      <c r="AG199" s="1">
        <v>247791</v>
      </c>
      <c r="AH199" s="1" t="s">
        <v>1466</v>
      </c>
      <c r="AI199" s="1">
        <v>0.36699999999999999</v>
      </c>
      <c r="AJ199" s="1" t="s">
        <v>1476</v>
      </c>
      <c r="AK199" s="1">
        <v>3</v>
      </c>
      <c r="AL199" s="1">
        <v>19500</v>
      </c>
      <c r="AM199" s="1">
        <v>669500</v>
      </c>
      <c r="AN199" s="1" t="s">
        <v>1326</v>
      </c>
    </row>
    <row r="200" spans="1:40" x14ac:dyDescent="0.25">
      <c r="A200" s="1">
        <v>9111</v>
      </c>
      <c r="B200" s="1">
        <v>9092</v>
      </c>
      <c r="C200" s="1" t="s">
        <v>99</v>
      </c>
      <c r="D200" s="1" t="s">
        <v>100</v>
      </c>
      <c r="E200" s="1" t="s">
        <v>1315</v>
      </c>
      <c r="F200" s="1" t="s">
        <v>34</v>
      </c>
      <c r="G200" s="1">
        <v>448</v>
      </c>
      <c r="H200" s="1" t="s">
        <v>1459</v>
      </c>
      <c r="I200" s="1" t="s">
        <v>1284</v>
      </c>
      <c r="J200" s="1" t="s">
        <v>1290</v>
      </c>
      <c r="K200" s="1" t="s">
        <v>31</v>
      </c>
      <c r="L200" s="1" t="s">
        <v>1317</v>
      </c>
      <c r="M200" s="1" t="s">
        <v>1460</v>
      </c>
      <c r="N200" s="1" t="s">
        <v>1355</v>
      </c>
      <c r="O200" s="1">
        <v>33.200000000000003</v>
      </c>
      <c r="P200" s="1" t="s">
        <v>1333</v>
      </c>
      <c r="Q200" s="1">
        <v>0.7</v>
      </c>
      <c r="R200" s="1" t="s">
        <v>1332</v>
      </c>
      <c r="S200" s="1">
        <v>0.3</v>
      </c>
      <c r="T200" s="1" t="s">
        <v>1322</v>
      </c>
      <c r="U200" s="1">
        <v>41</v>
      </c>
      <c r="V200" s="1">
        <v>550000</v>
      </c>
      <c r="W200" s="1" t="b">
        <v>0</v>
      </c>
      <c r="X200" s="1" t="s">
        <v>101</v>
      </c>
      <c r="Y200" s="1" t="s">
        <v>1328</v>
      </c>
      <c r="Z200" s="1">
        <v>4153</v>
      </c>
      <c r="AA200" s="1"/>
      <c r="AB200" s="1" t="s">
        <v>406</v>
      </c>
      <c r="AC200" s="1">
        <v>23</v>
      </c>
      <c r="AD200" s="1">
        <v>676043</v>
      </c>
      <c r="AE200" s="1">
        <v>600000</v>
      </c>
      <c r="AF200" s="1">
        <v>15549000</v>
      </c>
      <c r="AG200" s="1">
        <v>247791</v>
      </c>
      <c r="AH200" s="1" t="s">
        <v>1329</v>
      </c>
      <c r="AI200" s="1">
        <v>0.36699999999999999</v>
      </c>
      <c r="AJ200" s="1" t="s">
        <v>1476</v>
      </c>
      <c r="AK200" s="1">
        <v>10</v>
      </c>
      <c r="AL200" s="1">
        <v>55000</v>
      </c>
      <c r="AM200" s="1">
        <v>605000</v>
      </c>
      <c r="AN200" s="1" t="s">
        <v>1326</v>
      </c>
    </row>
    <row r="201" spans="1:40" x14ac:dyDescent="0.25">
      <c r="A201" s="1">
        <v>4847</v>
      </c>
      <c r="B201" s="1">
        <v>4828</v>
      </c>
      <c r="C201" s="1" t="s">
        <v>638</v>
      </c>
      <c r="D201" s="1" t="s">
        <v>639</v>
      </c>
      <c r="E201" s="1" t="s">
        <v>1315</v>
      </c>
      <c r="F201" s="1" t="s">
        <v>34</v>
      </c>
      <c r="G201" s="1">
        <v>448</v>
      </c>
      <c r="H201" s="1" t="s">
        <v>1459</v>
      </c>
      <c r="I201" s="1" t="s">
        <v>1284</v>
      </c>
      <c r="J201" s="1" t="s">
        <v>1290</v>
      </c>
      <c r="K201" s="1" t="s">
        <v>31</v>
      </c>
      <c r="L201" s="1" t="s">
        <v>1317</v>
      </c>
      <c r="M201" s="1" t="s">
        <v>1460</v>
      </c>
      <c r="N201" s="1" t="s">
        <v>1355</v>
      </c>
      <c r="O201" s="1">
        <v>37.9</v>
      </c>
      <c r="P201" s="1" t="s">
        <v>1330</v>
      </c>
      <c r="Q201" s="1">
        <v>3.3</v>
      </c>
      <c r="R201" s="1" t="s">
        <v>1470</v>
      </c>
      <c r="S201" s="1">
        <v>0.3</v>
      </c>
      <c r="T201" s="1" t="s">
        <v>1322</v>
      </c>
      <c r="U201" s="1">
        <v>41</v>
      </c>
      <c r="V201" s="1">
        <v>605000</v>
      </c>
      <c r="W201" s="1" t="b">
        <v>1</v>
      </c>
      <c r="X201" s="1" t="s">
        <v>101</v>
      </c>
      <c r="Y201" s="1" t="s">
        <v>31</v>
      </c>
      <c r="Z201" s="1">
        <v>4153</v>
      </c>
      <c r="AA201" s="1"/>
      <c r="AB201" s="1" t="s">
        <v>406</v>
      </c>
      <c r="AC201" s="1">
        <v>23</v>
      </c>
      <c r="AD201" s="1">
        <v>676043</v>
      </c>
      <c r="AE201" s="1">
        <v>600000</v>
      </c>
      <c r="AF201" s="1">
        <v>15549000</v>
      </c>
      <c r="AG201" s="1">
        <v>247791</v>
      </c>
      <c r="AH201" s="1" t="s">
        <v>1329</v>
      </c>
      <c r="AI201" s="1">
        <v>0.36699999999999999</v>
      </c>
      <c r="AJ201" s="1" t="s">
        <v>1476</v>
      </c>
      <c r="AK201" s="1">
        <v>10</v>
      </c>
      <c r="AL201" s="1">
        <v>60500</v>
      </c>
      <c r="AM201" s="1">
        <v>665500</v>
      </c>
      <c r="AN201" s="1" t="s">
        <v>1326</v>
      </c>
    </row>
    <row r="202" spans="1:40" x14ac:dyDescent="0.25">
      <c r="A202" s="1">
        <v>9803</v>
      </c>
      <c r="B202" s="1">
        <v>9784</v>
      </c>
      <c r="C202" s="1" t="s">
        <v>640</v>
      </c>
      <c r="D202" s="1" t="s">
        <v>641</v>
      </c>
      <c r="E202" s="1" t="s">
        <v>1315</v>
      </c>
      <c r="F202" s="1" t="s">
        <v>34</v>
      </c>
      <c r="G202" s="1">
        <v>448</v>
      </c>
      <c r="H202" s="1" t="s">
        <v>1459</v>
      </c>
      <c r="I202" s="1" t="s">
        <v>1284</v>
      </c>
      <c r="J202" s="1" t="s">
        <v>1290</v>
      </c>
      <c r="K202" s="1" t="s">
        <v>31</v>
      </c>
      <c r="L202" s="1" t="s">
        <v>1317</v>
      </c>
      <c r="M202" s="1" t="s">
        <v>1460</v>
      </c>
      <c r="N202" s="1" t="s">
        <v>1355</v>
      </c>
      <c r="O202" s="1">
        <v>31.3</v>
      </c>
      <c r="P202" s="1" t="s">
        <v>1333</v>
      </c>
      <c r="Q202" s="1">
        <v>0.4</v>
      </c>
      <c r="R202" s="1" t="s">
        <v>1332</v>
      </c>
      <c r="S202" s="1">
        <v>0.1</v>
      </c>
      <c r="T202" s="1" t="s">
        <v>1322</v>
      </c>
      <c r="U202" s="1">
        <v>41</v>
      </c>
      <c r="V202" s="1">
        <v>550000</v>
      </c>
      <c r="W202" s="1" t="b">
        <v>0</v>
      </c>
      <c r="X202" s="1" t="s">
        <v>101</v>
      </c>
      <c r="Y202" s="1" t="s">
        <v>1328</v>
      </c>
      <c r="Z202" s="1">
        <v>4153</v>
      </c>
      <c r="AA202" s="1"/>
      <c r="AB202" s="1" t="s">
        <v>406</v>
      </c>
      <c r="AC202" s="1">
        <v>23</v>
      </c>
      <c r="AD202" s="1">
        <v>676043</v>
      </c>
      <c r="AE202" s="1">
        <v>600000</v>
      </c>
      <c r="AF202" s="1">
        <v>15549000</v>
      </c>
      <c r="AG202" s="1">
        <v>247791</v>
      </c>
      <c r="AH202" s="1" t="s">
        <v>1329</v>
      </c>
      <c r="AI202" s="1">
        <v>0.36699999999999999</v>
      </c>
      <c r="AJ202" s="1" t="s">
        <v>1476</v>
      </c>
      <c r="AK202" s="1">
        <v>10</v>
      </c>
      <c r="AL202" s="1">
        <v>55000</v>
      </c>
      <c r="AM202" s="1">
        <v>605000</v>
      </c>
      <c r="AN202" s="1" t="s">
        <v>1326</v>
      </c>
    </row>
    <row r="203" spans="1:40" x14ac:dyDescent="0.25">
      <c r="A203" s="1">
        <v>4518</v>
      </c>
      <c r="B203" s="1">
        <v>4518</v>
      </c>
      <c r="C203" s="1" t="s">
        <v>636</v>
      </c>
      <c r="D203" s="1" t="s">
        <v>637</v>
      </c>
      <c r="E203" s="1" t="s">
        <v>1315</v>
      </c>
      <c r="F203" s="1" t="s">
        <v>34</v>
      </c>
      <c r="G203" s="1">
        <v>448</v>
      </c>
      <c r="H203" s="1" t="s">
        <v>1459</v>
      </c>
      <c r="I203" s="1" t="s">
        <v>1284</v>
      </c>
      <c r="J203" s="1" t="s">
        <v>1290</v>
      </c>
      <c r="K203" s="1" t="s">
        <v>31</v>
      </c>
      <c r="L203" s="1" t="s">
        <v>1317</v>
      </c>
      <c r="M203" s="1" t="s">
        <v>1460</v>
      </c>
      <c r="N203" s="1" t="s">
        <v>1355</v>
      </c>
      <c r="O203" s="1">
        <v>31.4</v>
      </c>
      <c r="P203" s="1" t="s">
        <v>1333</v>
      </c>
      <c r="Q203" s="1">
        <v>7.9</v>
      </c>
      <c r="R203" s="1" t="s">
        <v>1321</v>
      </c>
      <c r="S203" s="1">
        <v>0.3</v>
      </c>
      <c r="T203" s="1" t="s">
        <v>1322</v>
      </c>
      <c r="U203" s="1">
        <v>41</v>
      </c>
      <c r="V203" s="1">
        <v>842000</v>
      </c>
      <c r="W203" s="1" t="b">
        <v>0</v>
      </c>
      <c r="X203" s="1" t="s">
        <v>101</v>
      </c>
      <c r="Y203" s="1" t="s">
        <v>1323</v>
      </c>
      <c r="Z203" s="1">
        <v>4153</v>
      </c>
      <c r="AA203" s="1"/>
      <c r="AB203" s="1" t="s">
        <v>406</v>
      </c>
      <c r="AC203" s="1">
        <v>23</v>
      </c>
      <c r="AD203" s="1">
        <v>676043</v>
      </c>
      <c r="AE203" s="1">
        <v>600000</v>
      </c>
      <c r="AF203" s="1">
        <v>15549000</v>
      </c>
      <c r="AG203" s="1">
        <v>247791</v>
      </c>
      <c r="AH203" s="1" t="s">
        <v>1471</v>
      </c>
      <c r="AI203" s="1">
        <v>0.36699999999999999</v>
      </c>
      <c r="AJ203" s="1" t="s">
        <v>1476</v>
      </c>
      <c r="AK203" s="1">
        <v>3</v>
      </c>
      <c r="AL203" s="1">
        <v>25260</v>
      </c>
      <c r="AM203" s="1">
        <v>867260</v>
      </c>
      <c r="AN203" s="1" t="s">
        <v>1326</v>
      </c>
    </row>
    <row r="204" spans="1:40" x14ac:dyDescent="0.25">
      <c r="A204" s="1">
        <v>4830</v>
      </c>
      <c r="B204" s="1">
        <v>4811</v>
      </c>
      <c r="C204" s="1" t="s">
        <v>392</v>
      </c>
      <c r="D204" s="1" t="s">
        <v>393</v>
      </c>
      <c r="E204" s="1" t="s">
        <v>1315</v>
      </c>
      <c r="F204" s="1" t="s">
        <v>34</v>
      </c>
      <c r="G204" s="1">
        <v>448</v>
      </c>
      <c r="H204" s="1" t="s">
        <v>1459</v>
      </c>
      <c r="I204" s="1" t="s">
        <v>1284</v>
      </c>
      <c r="J204" s="1" t="s">
        <v>1290</v>
      </c>
      <c r="K204" s="1" t="s">
        <v>31</v>
      </c>
      <c r="L204" s="1" t="s">
        <v>1317</v>
      </c>
      <c r="M204" s="1" t="s">
        <v>1460</v>
      </c>
      <c r="N204" s="1" t="s">
        <v>1355</v>
      </c>
      <c r="O204" s="1">
        <v>22.3</v>
      </c>
      <c r="P204" s="1" t="s">
        <v>1467</v>
      </c>
      <c r="Q204" s="1">
        <v>3.4</v>
      </c>
      <c r="R204" s="1" t="s">
        <v>1470</v>
      </c>
      <c r="S204" s="1">
        <v>0.3</v>
      </c>
      <c r="T204" s="1" t="s">
        <v>1322</v>
      </c>
      <c r="U204" s="1">
        <v>41</v>
      </c>
      <c r="V204" s="1">
        <v>650000</v>
      </c>
      <c r="W204" s="1" t="b">
        <v>0</v>
      </c>
      <c r="X204" s="1" t="s">
        <v>101</v>
      </c>
      <c r="Y204" s="1" t="s">
        <v>1331</v>
      </c>
      <c r="Z204" s="1">
        <v>4153</v>
      </c>
      <c r="AA204" s="1"/>
      <c r="AB204" s="1" t="s">
        <v>406</v>
      </c>
      <c r="AC204" s="1">
        <v>23</v>
      </c>
      <c r="AD204" s="1">
        <v>676043</v>
      </c>
      <c r="AE204" s="1">
        <v>600000</v>
      </c>
      <c r="AF204" s="1">
        <v>15549000</v>
      </c>
      <c r="AG204" s="1">
        <v>247791</v>
      </c>
      <c r="AH204" s="1" t="s">
        <v>1466</v>
      </c>
      <c r="AI204" s="1">
        <v>0.36699999999999999</v>
      </c>
      <c r="AJ204" s="1" t="s">
        <v>1476</v>
      </c>
      <c r="AK204" s="1">
        <v>3</v>
      </c>
      <c r="AL204" s="1">
        <v>19500</v>
      </c>
      <c r="AM204" s="1">
        <v>669500</v>
      </c>
      <c r="AN204" s="1" t="s">
        <v>1326</v>
      </c>
    </row>
    <row r="205" spans="1:40" x14ac:dyDescent="0.25">
      <c r="A205" s="1">
        <v>4649</v>
      </c>
      <c r="B205" s="1">
        <v>4649</v>
      </c>
      <c r="C205" s="1" t="s">
        <v>106</v>
      </c>
      <c r="D205" s="1" t="s">
        <v>107</v>
      </c>
      <c r="E205" s="1" t="s">
        <v>1315</v>
      </c>
      <c r="F205" s="1" t="s">
        <v>34</v>
      </c>
      <c r="G205" s="1">
        <v>448</v>
      </c>
      <c r="H205" s="1" t="s">
        <v>1459</v>
      </c>
      <c r="I205" s="1" t="s">
        <v>1284</v>
      </c>
      <c r="J205" s="1" t="s">
        <v>1290</v>
      </c>
      <c r="K205" s="1" t="s">
        <v>31</v>
      </c>
      <c r="L205" s="1" t="s">
        <v>1317</v>
      </c>
      <c r="M205" s="1" t="s">
        <v>1460</v>
      </c>
      <c r="N205" s="1" t="s">
        <v>1355</v>
      </c>
      <c r="O205" s="1">
        <v>22.9</v>
      </c>
      <c r="P205" s="1" t="s">
        <v>1467</v>
      </c>
      <c r="Q205" s="1">
        <v>3.9</v>
      </c>
      <c r="R205" s="1" t="s">
        <v>1470</v>
      </c>
      <c r="S205" s="1">
        <v>0.3</v>
      </c>
      <c r="T205" s="1" t="s">
        <v>1322</v>
      </c>
      <c r="U205" s="1">
        <v>41</v>
      </c>
      <c r="V205" s="1">
        <v>595000</v>
      </c>
      <c r="W205" s="1" t="b">
        <v>0</v>
      </c>
      <c r="X205" s="1" t="s">
        <v>101</v>
      </c>
      <c r="Y205" s="1" t="s">
        <v>1331</v>
      </c>
      <c r="Z205" s="1">
        <v>4153</v>
      </c>
      <c r="AA205" s="1"/>
      <c r="AB205" s="1" t="s">
        <v>406</v>
      </c>
      <c r="AC205" s="1">
        <v>23</v>
      </c>
      <c r="AD205" s="1">
        <v>676043</v>
      </c>
      <c r="AE205" s="1">
        <v>600000</v>
      </c>
      <c r="AF205" s="1">
        <v>15549000</v>
      </c>
      <c r="AG205" s="1">
        <v>247791</v>
      </c>
      <c r="AH205" s="1" t="s">
        <v>1329</v>
      </c>
      <c r="AI205" s="1">
        <v>0.36699999999999999</v>
      </c>
      <c r="AJ205" s="1" t="s">
        <v>1476</v>
      </c>
      <c r="AK205" s="1">
        <v>10</v>
      </c>
      <c r="AL205" s="1">
        <v>59500</v>
      </c>
      <c r="AM205" s="1">
        <v>654500</v>
      </c>
      <c r="AN205" s="1" t="s">
        <v>1326</v>
      </c>
    </row>
    <row r="206" spans="1:40" x14ac:dyDescent="0.25">
      <c r="A206" s="1">
        <v>4812</v>
      </c>
      <c r="B206" s="1">
        <v>4794</v>
      </c>
      <c r="C206" s="1" t="s">
        <v>269</v>
      </c>
      <c r="D206" s="1" t="s">
        <v>141</v>
      </c>
      <c r="E206" s="1" t="s">
        <v>1315</v>
      </c>
      <c r="F206" s="1" t="s">
        <v>34</v>
      </c>
      <c r="G206" s="1">
        <v>448</v>
      </c>
      <c r="H206" s="1" t="s">
        <v>1459</v>
      </c>
      <c r="I206" s="1" t="s">
        <v>1284</v>
      </c>
      <c r="J206" s="1" t="s">
        <v>1290</v>
      </c>
      <c r="K206" s="1" t="s">
        <v>31</v>
      </c>
      <c r="L206" s="1" t="s">
        <v>1317</v>
      </c>
      <c r="M206" s="1" t="s">
        <v>1460</v>
      </c>
      <c r="N206" s="1" t="s">
        <v>1355</v>
      </c>
      <c r="O206" s="1">
        <v>41</v>
      </c>
      <c r="P206" s="1" t="s">
        <v>1330</v>
      </c>
      <c r="Q206" s="1">
        <v>3.6</v>
      </c>
      <c r="R206" s="1" t="s">
        <v>1470</v>
      </c>
      <c r="S206" s="1">
        <v>0.3</v>
      </c>
      <c r="T206" s="1" t="s">
        <v>1322</v>
      </c>
      <c r="U206" s="1">
        <v>41</v>
      </c>
      <c r="V206" s="1">
        <v>670000</v>
      </c>
      <c r="W206" s="1" t="b">
        <v>1</v>
      </c>
      <c r="X206" s="1" t="s">
        <v>101</v>
      </c>
      <c r="Y206" s="1" t="s">
        <v>31</v>
      </c>
      <c r="Z206" s="1">
        <v>4153</v>
      </c>
      <c r="AA206" s="1"/>
      <c r="AB206" s="1" t="s">
        <v>406</v>
      </c>
      <c r="AC206" s="1">
        <v>23</v>
      </c>
      <c r="AD206" s="1">
        <v>676043</v>
      </c>
      <c r="AE206" s="1">
        <v>600000</v>
      </c>
      <c r="AF206" s="1">
        <v>15549000</v>
      </c>
      <c r="AG206" s="1">
        <v>247791</v>
      </c>
      <c r="AH206" s="1" t="s">
        <v>1466</v>
      </c>
      <c r="AI206" s="1">
        <v>0.36699999999999999</v>
      </c>
      <c r="AJ206" s="1" t="s">
        <v>1476</v>
      </c>
      <c r="AK206" s="1">
        <v>3</v>
      </c>
      <c r="AL206" s="1">
        <v>20100</v>
      </c>
      <c r="AM206" s="1">
        <v>690100</v>
      </c>
      <c r="AN206" s="1" t="s">
        <v>1326</v>
      </c>
    </row>
    <row r="207" spans="1:40" x14ac:dyDescent="0.25">
      <c r="A207" s="1">
        <v>4919</v>
      </c>
      <c r="B207" s="1">
        <v>4900</v>
      </c>
      <c r="C207" s="1" t="s">
        <v>634</v>
      </c>
      <c r="D207" s="1" t="s">
        <v>635</v>
      </c>
      <c r="E207" s="1" t="s">
        <v>1315</v>
      </c>
      <c r="F207" s="1" t="s">
        <v>34</v>
      </c>
      <c r="G207" s="1">
        <v>448</v>
      </c>
      <c r="H207" s="1" t="s">
        <v>1459</v>
      </c>
      <c r="I207" s="1" t="s">
        <v>1284</v>
      </c>
      <c r="J207" s="1" t="s">
        <v>1290</v>
      </c>
      <c r="K207" s="1" t="s">
        <v>31</v>
      </c>
      <c r="L207" s="1" t="s">
        <v>1317</v>
      </c>
      <c r="M207" s="1" t="s">
        <v>1460</v>
      </c>
      <c r="N207" s="1" t="s">
        <v>1355</v>
      </c>
      <c r="O207" s="1">
        <v>38.6</v>
      </c>
      <c r="P207" s="1" t="s">
        <v>1330</v>
      </c>
      <c r="Q207" s="1">
        <v>2.9</v>
      </c>
      <c r="R207" s="1" t="s">
        <v>1327</v>
      </c>
      <c r="S207" s="1">
        <v>0.3</v>
      </c>
      <c r="T207" s="1" t="s">
        <v>1322</v>
      </c>
      <c r="U207" s="1">
        <v>41</v>
      </c>
      <c r="V207" s="1">
        <v>567000</v>
      </c>
      <c r="W207" s="1" t="b">
        <v>0</v>
      </c>
      <c r="X207" s="1" t="s">
        <v>101</v>
      </c>
      <c r="Y207" s="1" t="s">
        <v>1331</v>
      </c>
      <c r="Z207" s="1">
        <v>4153</v>
      </c>
      <c r="AA207" s="1"/>
      <c r="AB207" s="1" t="s">
        <v>406</v>
      </c>
      <c r="AC207" s="1">
        <v>23</v>
      </c>
      <c r="AD207" s="1">
        <v>676043</v>
      </c>
      <c r="AE207" s="1">
        <v>600000</v>
      </c>
      <c r="AF207" s="1">
        <v>15549000</v>
      </c>
      <c r="AG207" s="1">
        <v>247791</v>
      </c>
      <c r="AH207" s="1" t="s">
        <v>1329</v>
      </c>
      <c r="AI207" s="1">
        <v>0.36699999999999999</v>
      </c>
      <c r="AJ207" s="1" t="s">
        <v>1476</v>
      </c>
      <c r="AK207" s="1">
        <v>10</v>
      </c>
      <c r="AL207" s="1">
        <v>56700</v>
      </c>
      <c r="AM207" s="1">
        <v>623700</v>
      </c>
      <c r="AN207" s="1" t="s">
        <v>1326</v>
      </c>
    </row>
    <row r="208" spans="1:40" x14ac:dyDescent="0.25">
      <c r="A208" s="1">
        <v>7194</v>
      </c>
      <c r="B208" s="1">
        <v>7175</v>
      </c>
      <c r="C208" s="1" t="s">
        <v>265</v>
      </c>
      <c r="D208" s="1" t="s">
        <v>266</v>
      </c>
      <c r="E208" s="1" t="s">
        <v>1315</v>
      </c>
      <c r="F208" s="1" t="s">
        <v>34</v>
      </c>
      <c r="G208" s="1">
        <v>448</v>
      </c>
      <c r="H208" s="1" t="s">
        <v>1459</v>
      </c>
      <c r="I208" s="1" t="s">
        <v>1284</v>
      </c>
      <c r="J208" s="1" t="s">
        <v>1290</v>
      </c>
      <c r="K208" s="1" t="s">
        <v>31</v>
      </c>
      <c r="L208" s="1" t="s">
        <v>1317</v>
      </c>
      <c r="M208" s="1" t="s">
        <v>1460</v>
      </c>
      <c r="N208" s="1" t="s">
        <v>1355</v>
      </c>
      <c r="O208" s="1">
        <v>40.200000000000003</v>
      </c>
      <c r="P208" s="1" t="s">
        <v>1330</v>
      </c>
      <c r="Q208" s="1">
        <v>1.4</v>
      </c>
      <c r="R208" s="1" t="s">
        <v>1327</v>
      </c>
      <c r="S208" s="1">
        <v>0.3</v>
      </c>
      <c r="T208" s="1" t="s">
        <v>1322</v>
      </c>
      <c r="U208" s="1">
        <v>41</v>
      </c>
      <c r="V208" s="1">
        <v>567000</v>
      </c>
      <c r="W208" s="1" t="b">
        <v>0</v>
      </c>
      <c r="X208" s="1" t="s">
        <v>101</v>
      </c>
      <c r="Y208" s="1" t="s">
        <v>1328</v>
      </c>
      <c r="Z208" s="1">
        <v>4153</v>
      </c>
      <c r="AA208" s="1"/>
      <c r="AB208" s="1" t="s">
        <v>406</v>
      </c>
      <c r="AC208" s="1">
        <v>23</v>
      </c>
      <c r="AD208" s="1">
        <v>676043</v>
      </c>
      <c r="AE208" s="1">
        <v>600000</v>
      </c>
      <c r="AF208" s="1">
        <v>15549000</v>
      </c>
      <c r="AG208" s="1">
        <v>247791</v>
      </c>
      <c r="AH208" s="1" t="s">
        <v>1329</v>
      </c>
      <c r="AI208" s="1">
        <v>0.36699999999999999</v>
      </c>
      <c r="AJ208" s="1" t="s">
        <v>1476</v>
      </c>
      <c r="AK208" s="1">
        <v>10</v>
      </c>
      <c r="AL208" s="1">
        <v>56700</v>
      </c>
      <c r="AM208" s="1">
        <v>623700</v>
      </c>
      <c r="AN208" s="1" t="s">
        <v>1326</v>
      </c>
    </row>
    <row r="209" spans="1:40" x14ac:dyDescent="0.25">
      <c r="A209" s="1">
        <v>7625</v>
      </c>
      <c r="B209" s="1">
        <v>7606</v>
      </c>
      <c r="C209" s="1" t="s">
        <v>545</v>
      </c>
      <c r="D209" s="1" t="s">
        <v>546</v>
      </c>
      <c r="E209" s="1" t="s">
        <v>1315</v>
      </c>
      <c r="F209" s="1" t="s">
        <v>67</v>
      </c>
      <c r="G209" s="1">
        <v>425</v>
      </c>
      <c r="H209" s="1" t="s">
        <v>1452</v>
      </c>
      <c r="I209" s="1" t="s">
        <v>1283</v>
      </c>
      <c r="J209" s="1" t="s">
        <v>1291</v>
      </c>
      <c r="K209" s="1" t="s">
        <v>31</v>
      </c>
      <c r="L209" s="1" t="s">
        <v>1317</v>
      </c>
      <c r="M209" s="1" t="s">
        <v>1453</v>
      </c>
      <c r="N209" s="1" t="s">
        <v>1350</v>
      </c>
      <c r="O209" s="1">
        <v>41.3</v>
      </c>
      <c r="P209" s="1" t="s">
        <v>1330</v>
      </c>
      <c r="Q209" s="1">
        <v>1.2</v>
      </c>
      <c r="R209" s="1" t="s">
        <v>1327</v>
      </c>
      <c r="S209" s="1">
        <v>0.3</v>
      </c>
      <c r="T209" s="1" t="s">
        <v>1322</v>
      </c>
      <c r="U209" s="1">
        <v>41</v>
      </c>
      <c r="V209" s="1">
        <v>3500000</v>
      </c>
      <c r="W209" s="1" t="b">
        <v>0</v>
      </c>
      <c r="X209" s="1" t="s">
        <v>973</v>
      </c>
      <c r="Y209" s="1" t="s">
        <v>1328</v>
      </c>
      <c r="Z209" s="1">
        <v>4797</v>
      </c>
      <c r="AA209" s="1"/>
      <c r="AB209" s="1" t="s">
        <v>972</v>
      </c>
      <c r="AC209" s="1">
        <v>6</v>
      </c>
      <c r="AD209" s="1">
        <v>3616667</v>
      </c>
      <c r="AE209" s="1">
        <v>3325000</v>
      </c>
      <c r="AF209" s="1">
        <v>21700000</v>
      </c>
      <c r="AG209" s="1">
        <v>811583</v>
      </c>
      <c r="AH209" s="1" t="s">
        <v>1466</v>
      </c>
      <c r="AI209" s="1">
        <v>0.224</v>
      </c>
      <c r="AJ209" s="1" t="s">
        <v>1479</v>
      </c>
      <c r="AK209" s="1">
        <v>3</v>
      </c>
      <c r="AL209" s="1">
        <v>105000</v>
      </c>
      <c r="AM209" s="1">
        <v>3605000</v>
      </c>
      <c r="AN209" s="1" t="s">
        <v>1326</v>
      </c>
    </row>
    <row r="210" spans="1:40" x14ac:dyDescent="0.25">
      <c r="A210" s="1">
        <v>8547</v>
      </c>
      <c r="B210" s="1">
        <v>8528</v>
      </c>
      <c r="C210" s="1" t="s">
        <v>249</v>
      </c>
      <c r="D210" s="1" t="s">
        <v>250</v>
      </c>
      <c r="E210" s="1" t="s">
        <v>1474</v>
      </c>
      <c r="F210" s="1" t="s">
        <v>67</v>
      </c>
      <c r="G210" s="1">
        <v>425</v>
      </c>
      <c r="H210" s="1" t="s">
        <v>1452</v>
      </c>
      <c r="I210" s="1" t="s">
        <v>1283</v>
      </c>
      <c r="J210" s="1" t="s">
        <v>1291</v>
      </c>
      <c r="K210" s="1" t="s">
        <v>31</v>
      </c>
      <c r="L210" s="1" t="s">
        <v>1317</v>
      </c>
      <c r="M210" s="1" t="s">
        <v>1453</v>
      </c>
      <c r="N210" s="1" t="s">
        <v>1350</v>
      </c>
      <c r="O210" s="1">
        <v>37.200000000000003</v>
      </c>
      <c r="P210" s="1" t="s">
        <v>1330</v>
      </c>
      <c r="Q210" s="1">
        <v>0.8</v>
      </c>
      <c r="R210" s="1" t="s">
        <v>1332</v>
      </c>
      <c r="S210" s="1">
        <v>0.3</v>
      </c>
      <c r="T210" s="1" t="s">
        <v>1322</v>
      </c>
      <c r="U210" s="1">
        <v>41</v>
      </c>
      <c r="V210" s="1">
        <v>2900000</v>
      </c>
      <c r="W210" s="1" t="b">
        <v>0</v>
      </c>
      <c r="X210" s="1" t="s">
        <v>973</v>
      </c>
      <c r="Y210" s="1" t="s">
        <v>1328</v>
      </c>
      <c r="Z210" s="1">
        <v>4797</v>
      </c>
      <c r="AA210" s="1"/>
      <c r="AB210" s="1" t="s">
        <v>972</v>
      </c>
      <c r="AC210" s="1">
        <v>6</v>
      </c>
      <c r="AD210" s="1">
        <v>3616667</v>
      </c>
      <c r="AE210" s="1">
        <v>3325000</v>
      </c>
      <c r="AF210" s="1">
        <v>21700000</v>
      </c>
      <c r="AG210" s="1">
        <v>811583</v>
      </c>
      <c r="AH210" s="1" t="s">
        <v>1329</v>
      </c>
      <c r="AI210" s="1">
        <v>0.224</v>
      </c>
      <c r="AJ210" s="1" t="s">
        <v>1479</v>
      </c>
      <c r="AK210" s="1">
        <v>10</v>
      </c>
      <c r="AL210" s="1">
        <v>290000</v>
      </c>
      <c r="AM210" s="1">
        <v>3190000</v>
      </c>
      <c r="AN210" s="1" t="s">
        <v>1326</v>
      </c>
    </row>
    <row r="211" spans="1:40" x14ac:dyDescent="0.25">
      <c r="A211" s="1">
        <v>4674</v>
      </c>
      <c r="B211" s="1">
        <v>4674</v>
      </c>
      <c r="C211" s="1" t="s">
        <v>184</v>
      </c>
      <c r="D211" s="1" t="s">
        <v>185</v>
      </c>
      <c r="E211" s="1" t="s">
        <v>1474</v>
      </c>
      <c r="F211" s="1" t="s">
        <v>67</v>
      </c>
      <c r="G211" s="1">
        <v>425</v>
      </c>
      <c r="H211" s="1" t="s">
        <v>1452</v>
      </c>
      <c r="I211" s="1" t="s">
        <v>1283</v>
      </c>
      <c r="J211" s="1" t="s">
        <v>1291</v>
      </c>
      <c r="K211" s="1" t="s">
        <v>31</v>
      </c>
      <c r="L211" s="1" t="s">
        <v>1317</v>
      </c>
      <c r="M211" s="1" t="s">
        <v>1453</v>
      </c>
      <c r="N211" s="1" t="s">
        <v>1350</v>
      </c>
      <c r="O211" s="1">
        <v>58</v>
      </c>
      <c r="P211" s="1" t="s">
        <v>1472</v>
      </c>
      <c r="Q211" s="1">
        <v>29</v>
      </c>
      <c r="R211" s="1" t="s">
        <v>1473</v>
      </c>
      <c r="S211" s="1">
        <v>0.3</v>
      </c>
      <c r="T211" s="1" t="s">
        <v>1322</v>
      </c>
      <c r="U211" s="1">
        <v>41</v>
      </c>
      <c r="V211" s="1">
        <v>4650000</v>
      </c>
      <c r="W211" s="1" t="b">
        <v>0</v>
      </c>
      <c r="X211" s="1" t="s">
        <v>973</v>
      </c>
      <c r="Y211" s="1" t="s">
        <v>1323</v>
      </c>
      <c r="Z211" s="1">
        <v>4797</v>
      </c>
      <c r="AA211" s="1"/>
      <c r="AB211" s="1" t="s">
        <v>972</v>
      </c>
      <c r="AC211" s="1">
        <v>6</v>
      </c>
      <c r="AD211" s="1">
        <v>3616667</v>
      </c>
      <c r="AE211" s="1">
        <v>3325000</v>
      </c>
      <c r="AF211" s="1">
        <v>21700000</v>
      </c>
      <c r="AG211" s="1">
        <v>811583</v>
      </c>
      <c r="AH211" s="1" t="s">
        <v>1471</v>
      </c>
      <c r="AI211" s="1">
        <v>0.224</v>
      </c>
      <c r="AJ211" s="1" t="s">
        <v>1479</v>
      </c>
      <c r="AK211" s="1">
        <v>3</v>
      </c>
      <c r="AL211" s="1">
        <v>139500</v>
      </c>
      <c r="AM211" s="1">
        <v>4789500</v>
      </c>
      <c r="AN211" s="1" t="s">
        <v>1326</v>
      </c>
    </row>
    <row r="212" spans="1:40" x14ac:dyDescent="0.25">
      <c r="A212" s="1">
        <v>6601</v>
      </c>
      <c r="B212" s="1">
        <v>6582</v>
      </c>
      <c r="C212" s="1" t="s">
        <v>342</v>
      </c>
      <c r="D212" s="1" t="s">
        <v>343</v>
      </c>
      <c r="E212" s="1" t="s">
        <v>1474</v>
      </c>
      <c r="F212" s="1" t="s">
        <v>344</v>
      </c>
      <c r="G212" s="1">
        <v>425</v>
      </c>
      <c r="H212" s="1" t="s">
        <v>1452</v>
      </c>
      <c r="I212" s="1" t="s">
        <v>1283</v>
      </c>
      <c r="J212" s="1" t="s">
        <v>1291</v>
      </c>
      <c r="K212" s="1" t="s">
        <v>31</v>
      </c>
      <c r="L212" s="1" t="s">
        <v>1317</v>
      </c>
      <c r="M212" s="1" t="s">
        <v>1453</v>
      </c>
      <c r="N212" s="1" t="s">
        <v>1350</v>
      </c>
      <c r="O212" s="1">
        <v>35.799999999999997</v>
      </c>
      <c r="P212" s="1" t="s">
        <v>1330</v>
      </c>
      <c r="Q212" s="1">
        <v>1.6</v>
      </c>
      <c r="R212" s="1" t="s">
        <v>1327</v>
      </c>
      <c r="S212" s="1">
        <v>0.3</v>
      </c>
      <c r="T212" s="1" t="s">
        <v>1322</v>
      </c>
      <c r="U212" s="1">
        <v>41</v>
      </c>
      <c r="V212" s="1">
        <v>3150000</v>
      </c>
      <c r="W212" s="1" t="b">
        <v>0</v>
      </c>
      <c r="X212" s="1" t="s">
        <v>973</v>
      </c>
      <c r="Y212" s="1" t="s">
        <v>1328</v>
      </c>
      <c r="Z212" s="1">
        <v>4797</v>
      </c>
      <c r="AA212" s="1"/>
      <c r="AB212" s="1" t="s">
        <v>972</v>
      </c>
      <c r="AC212" s="1">
        <v>6</v>
      </c>
      <c r="AD212" s="1">
        <v>3616667</v>
      </c>
      <c r="AE212" s="1">
        <v>3325000</v>
      </c>
      <c r="AF212" s="1">
        <v>21700000</v>
      </c>
      <c r="AG212" s="1">
        <v>811583</v>
      </c>
      <c r="AH212" s="1" t="s">
        <v>1329</v>
      </c>
      <c r="AI212" s="1">
        <v>0.224</v>
      </c>
      <c r="AJ212" s="1" t="s">
        <v>1479</v>
      </c>
      <c r="AK212" s="1">
        <v>10</v>
      </c>
      <c r="AL212" s="1">
        <v>315000</v>
      </c>
      <c r="AM212" s="1">
        <v>3465000</v>
      </c>
      <c r="AN212" s="1" t="s">
        <v>1326</v>
      </c>
    </row>
    <row r="213" spans="1:40" x14ac:dyDescent="0.25">
      <c r="A213" s="1">
        <v>4162</v>
      </c>
      <c r="B213" s="1">
        <v>4162</v>
      </c>
      <c r="C213" s="1" t="s">
        <v>696</v>
      </c>
      <c r="D213" s="1" t="s">
        <v>697</v>
      </c>
      <c r="E213" s="1" t="s">
        <v>1474</v>
      </c>
      <c r="F213" s="1" t="s">
        <v>698</v>
      </c>
      <c r="G213" s="1">
        <v>442</v>
      </c>
      <c r="H213" s="1" t="s">
        <v>1378</v>
      </c>
      <c r="I213" s="1" t="s">
        <v>1283</v>
      </c>
      <c r="J213" s="1" t="s">
        <v>1288</v>
      </c>
      <c r="K213" s="1" t="s">
        <v>31</v>
      </c>
      <c r="L213" s="1" t="s">
        <v>1317</v>
      </c>
      <c r="M213" s="1" t="s">
        <v>1379</v>
      </c>
      <c r="N213" s="1" t="s">
        <v>1342</v>
      </c>
      <c r="O213" s="1">
        <v>63.5</v>
      </c>
      <c r="P213" s="1" t="s">
        <v>1472</v>
      </c>
      <c r="Q213" s="1">
        <v>22.1</v>
      </c>
      <c r="R213" s="1" t="s">
        <v>1473</v>
      </c>
      <c r="S213" s="1">
        <v>0.3</v>
      </c>
      <c r="T213" s="1" t="s">
        <v>1322</v>
      </c>
      <c r="U213" s="1">
        <v>41</v>
      </c>
      <c r="V213" s="1">
        <v>5800000</v>
      </c>
      <c r="W213" s="1" t="b">
        <v>1</v>
      </c>
      <c r="X213" s="1" t="s">
        <v>973</v>
      </c>
      <c r="Y213" s="1" t="s">
        <v>31</v>
      </c>
      <c r="Z213" s="1">
        <v>4797</v>
      </c>
      <c r="AA213" s="1"/>
      <c r="AB213" s="1" t="s">
        <v>972</v>
      </c>
      <c r="AC213" s="1">
        <v>4</v>
      </c>
      <c r="AD213" s="1">
        <v>3862500</v>
      </c>
      <c r="AE213" s="1">
        <v>3275000</v>
      </c>
      <c r="AF213" s="1">
        <v>15450000</v>
      </c>
      <c r="AG213" s="1">
        <v>1302162</v>
      </c>
      <c r="AH213" s="1" t="s">
        <v>1471</v>
      </c>
      <c r="AI213" s="1">
        <v>0.33700000000000002</v>
      </c>
      <c r="AJ213" s="1" t="s">
        <v>1325</v>
      </c>
      <c r="AK213" s="1">
        <v>0</v>
      </c>
      <c r="AL213" s="1">
        <v>0</v>
      </c>
      <c r="AM213" s="1">
        <v>5800000</v>
      </c>
      <c r="AN213" s="1" t="s">
        <v>1326</v>
      </c>
    </row>
    <row r="214" spans="1:40" x14ac:dyDescent="0.25">
      <c r="A214" s="1">
        <v>4370</v>
      </c>
      <c r="B214" s="1">
        <v>4370</v>
      </c>
      <c r="C214" s="1" t="s">
        <v>693</v>
      </c>
      <c r="D214" s="1" t="s">
        <v>694</v>
      </c>
      <c r="E214" s="1" t="s">
        <v>1474</v>
      </c>
      <c r="F214" s="1" t="s">
        <v>695</v>
      </c>
      <c r="G214" s="1">
        <v>428</v>
      </c>
      <c r="H214" s="1" t="s">
        <v>1446</v>
      </c>
      <c r="I214" s="1" t="s">
        <v>1283</v>
      </c>
      <c r="J214" s="1" t="s">
        <v>1291</v>
      </c>
      <c r="K214" s="1" t="s">
        <v>31</v>
      </c>
      <c r="L214" s="1" t="s">
        <v>1317</v>
      </c>
      <c r="M214" s="1" t="s">
        <v>1448</v>
      </c>
      <c r="N214" s="1" t="s">
        <v>1447</v>
      </c>
      <c r="O214" s="1">
        <v>40.299999999999997</v>
      </c>
      <c r="P214" s="1" t="s">
        <v>1330</v>
      </c>
      <c r="Q214" s="1">
        <v>11.2</v>
      </c>
      <c r="R214" s="1" t="s">
        <v>1473</v>
      </c>
      <c r="S214" s="1">
        <v>0.3</v>
      </c>
      <c r="T214" s="1" t="s">
        <v>1322</v>
      </c>
      <c r="U214" s="1">
        <v>41</v>
      </c>
      <c r="V214" s="1">
        <v>3637000</v>
      </c>
      <c r="W214" s="1" t="b">
        <v>0</v>
      </c>
      <c r="X214" s="1" t="s">
        <v>973</v>
      </c>
      <c r="Y214" s="1" t="s">
        <v>1323</v>
      </c>
      <c r="Z214" s="1">
        <v>4797</v>
      </c>
      <c r="AA214" s="1"/>
      <c r="AB214" s="1" t="s">
        <v>972</v>
      </c>
      <c r="AC214" s="1">
        <v>4</v>
      </c>
      <c r="AD214" s="1">
        <v>3416250</v>
      </c>
      <c r="AE214" s="1">
        <v>3468500</v>
      </c>
      <c r="AF214" s="1">
        <v>13665000</v>
      </c>
      <c r="AG214" s="1">
        <v>333015</v>
      </c>
      <c r="AH214" s="1" t="s">
        <v>1324</v>
      </c>
      <c r="AI214" s="1">
        <v>9.7000000000000003E-2</v>
      </c>
      <c r="AJ214" s="1" t="s">
        <v>1480</v>
      </c>
      <c r="AK214" s="1">
        <v>3</v>
      </c>
      <c r="AL214" s="1">
        <v>109110</v>
      </c>
      <c r="AM214" s="1">
        <v>3746110</v>
      </c>
      <c r="AN214" s="1" t="s">
        <v>1326</v>
      </c>
    </row>
    <row r="215" spans="1:40" x14ac:dyDescent="0.25">
      <c r="A215" s="1">
        <v>4916</v>
      </c>
      <c r="B215" s="1">
        <v>4897</v>
      </c>
      <c r="C215" s="1" t="s">
        <v>488</v>
      </c>
      <c r="D215" s="1" t="s">
        <v>489</v>
      </c>
      <c r="E215" s="1" t="s">
        <v>1474</v>
      </c>
      <c r="F215" s="1" t="s">
        <v>88</v>
      </c>
      <c r="G215" s="1">
        <v>428</v>
      </c>
      <c r="H215" s="1" t="s">
        <v>1446</v>
      </c>
      <c r="I215" s="1" t="s">
        <v>1283</v>
      </c>
      <c r="J215" s="1" t="s">
        <v>1291</v>
      </c>
      <c r="K215" s="1" t="s">
        <v>31</v>
      </c>
      <c r="L215" s="1" t="s">
        <v>1317</v>
      </c>
      <c r="M215" s="1" t="s">
        <v>1448</v>
      </c>
      <c r="N215" s="1" t="s">
        <v>1447</v>
      </c>
      <c r="O215" s="1">
        <v>33.6</v>
      </c>
      <c r="P215" s="1" t="s">
        <v>1333</v>
      </c>
      <c r="Q215" s="1">
        <v>3</v>
      </c>
      <c r="R215" s="1" t="s">
        <v>1470</v>
      </c>
      <c r="S215" s="1">
        <v>0.3</v>
      </c>
      <c r="T215" s="1" t="s">
        <v>1322</v>
      </c>
      <c r="U215" s="1">
        <v>41</v>
      </c>
      <c r="V215" s="1">
        <v>3300000</v>
      </c>
      <c r="W215" s="1" t="b">
        <v>0</v>
      </c>
      <c r="X215" s="1" t="s">
        <v>973</v>
      </c>
      <c r="Y215" s="1" t="s">
        <v>1331</v>
      </c>
      <c r="Z215" s="1">
        <v>4797</v>
      </c>
      <c r="AA215" s="1"/>
      <c r="AB215" s="1" t="s">
        <v>972</v>
      </c>
      <c r="AC215" s="1">
        <v>4</v>
      </c>
      <c r="AD215" s="1">
        <v>3416250</v>
      </c>
      <c r="AE215" s="1">
        <v>3468500</v>
      </c>
      <c r="AF215" s="1">
        <v>13665000</v>
      </c>
      <c r="AG215" s="1">
        <v>333015</v>
      </c>
      <c r="AH215" s="1" t="s">
        <v>1466</v>
      </c>
      <c r="AI215" s="1">
        <v>9.7000000000000003E-2</v>
      </c>
      <c r="AJ215" s="1" t="s">
        <v>1480</v>
      </c>
      <c r="AK215" s="1">
        <v>3</v>
      </c>
      <c r="AL215" s="1">
        <v>99000</v>
      </c>
      <c r="AM215" s="1">
        <v>3399000</v>
      </c>
      <c r="AN215" s="1" t="s">
        <v>1326</v>
      </c>
    </row>
    <row r="216" spans="1:40" x14ac:dyDescent="0.25">
      <c r="A216" s="1">
        <v>4264</v>
      </c>
      <c r="B216" s="1">
        <v>4264</v>
      </c>
      <c r="C216" s="1" t="s">
        <v>602</v>
      </c>
      <c r="D216" s="1" t="s">
        <v>603</v>
      </c>
      <c r="E216" s="1" t="s">
        <v>1474</v>
      </c>
      <c r="F216" s="1" t="s">
        <v>88</v>
      </c>
      <c r="G216" s="1">
        <v>428</v>
      </c>
      <c r="H216" s="1" t="s">
        <v>1446</v>
      </c>
      <c r="I216" s="1" t="s">
        <v>1283</v>
      </c>
      <c r="J216" s="1" t="s">
        <v>1291</v>
      </c>
      <c r="K216" s="1" t="s">
        <v>31</v>
      </c>
      <c r="L216" s="1" t="s">
        <v>1317</v>
      </c>
      <c r="M216" s="1" t="s">
        <v>1448</v>
      </c>
      <c r="N216" s="1" t="s">
        <v>1447</v>
      </c>
      <c r="O216" s="1">
        <v>48.8</v>
      </c>
      <c r="P216" s="1" t="s">
        <v>1320</v>
      </c>
      <c r="Q216" s="1">
        <v>6.8</v>
      </c>
      <c r="R216" s="1" t="s">
        <v>1321</v>
      </c>
      <c r="S216" s="1">
        <v>0.3</v>
      </c>
      <c r="T216" s="1" t="s">
        <v>1322</v>
      </c>
      <c r="U216" s="1">
        <v>41</v>
      </c>
      <c r="V216" s="1">
        <v>3000000</v>
      </c>
      <c r="W216" s="1" t="b">
        <v>0</v>
      </c>
      <c r="X216" s="1" t="s">
        <v>973</v>
      </c>
      <c r="Y216" s="1" t="s">
        <v>1323</v>
      </c>
      <c r="Z216" s="1">
        <v>4797</v>
      </c>
      <c r="AA216" s="1"/>
      <c r="AB216" s="1" t="s">
        <v>972</v>
      </c>
      <c r="AC216" s="1">
        <v>4</v>
      </c>
      <c r="AD216" s="1">
        <v>3416250</v>
      </c>
      <c r="AE216" s="1">
        <v>3468500</v>
      </c>
      <c r="AF216" s="1">
        <v>13665000</v>
      </c>
      <c r="AG216" s="1">
        <v>333015</v>
      </c>
      <c r="AH216" s="1" t="s">
        <v>1329</v>
      </c>
      <c r="AI216" s="1">
        <v>9.7000000000000003E-2</v>
      </c>
      <c r="AJ216" s="1" t="s">
        <v>1480</v>
      </c>
      <c r="AK216" s="1">
        <v>10</v>
      </c>
      <c r="AL216" s="1">
        <v>300000</v>
      </c>
      <c r="AM216" s="1">
        <v>3300000</v>
      </c>
      <c r="AN216" s="1" t="s">
        <v>1326</v>
      </c>
    </row>
    <row r="217" spans="1:40" x14ac:dyDescent="0.25">
      <c r="A217" s="1">
        <v>4462</v>
      </c>
      <c r="B217" s="1">
        <v>4462</v>
      </c>
      <c r="C217" s="1" t="s">
        <v>674</v>
      </c>
      <c r="D217" s="1" t="s">
        <v>675</v>
      </c>
      <c r="E217" s="1" t="s">
        <v>1474</v>
      </c>
      <c r="F217" s="1" t="s">
        <v>67</v>
      </c>
      <c r="G217" s="1">
        <v>425</v>
      </c>
      <c r="H217" s="1" t="s">
        <v>1452</v>
      </c>
      <c r="I217" s="1" t="s">
        <v>1283</v>
      </c>
      <c r="J217" s="1" t="s">
        <v>1291</v>
      </c>
      <c r="K217" s="1" t="s">
        <v>31</v>
      </c>
      <c r="L217" s="1" t="s">
        <v>1317</v>
      </c>
      <c r="M217" s="1" t="s">
        <v>1453</v>
      </c>
      <c r="N217" s="1" t="s">
        <v>1350</v>
      </c>
      <c r="O217" s="1">
        <v>35.200000000000003</v>
      </c>
      <c r="P217" s="1" t="s">
        <v>1330</v>
      </c>
      <c r="Q217" s="1">
        <v>7.2</v>
      </c>
      <c r="R217" s="1" t="s">
        <v>1321</v>
      </c>
      <c r="S217" s="1">
        <v>0.3</v>
      </c>
      <c r="T217" s="1" t="s">
        <v>1322</v>
      </c>
      <c r="U217" s="1">
        <v>41</v>
      </c>
      <c r="V217" s="1">
        <v>4600000</v>
      </c>
      <c r="W217" s="1" t="b">
        <v>0</v>
      </c>
      <c r="X217" s="1" t="s">
        <v>973</v>
      </c>
      <c r="Y217" s="1" t="s">
        <v>1323</v>
      </c>
      <c r="Z217" s="1">
        <v>4797</v>
      </c>
      <c r="AA217" s="1"/>
      <c r="AB217" s="1" t="s">
        <v>972</v>
      </c>
      <c r="AC217" s="1">
        <v>6</v>
      </c>
      <c r="AD217" s="1">
        <v>3616667</v>
      </c>
      <c r="AE217" s="1">
        <v>3325000</v>
      </c>
      <c r="AF217" s="1">
        <v>21700000</v>
      </c>
      <c r="AG217" s="1">
        <v>811583</v>
      </c>
      <c r="AH217" s="1" t="s">
        <v>1471</v>
      </c>
      <c r="AI217" s="1">
        <v>0.224</v>
      </c>
      <c r="AJ217" s="1" t="s">
        <v>1479</v>
      </c>
      <c r="AK217" s="1">
        <v>3</v>
      </c>
      <c r="AL217" s="1">
        <v>138000</v>
      </c>
      <c r="AM217" s="1">
        <v>4738000</v>
      </c>
      <c r="AN217" s="1" t="s">
        <v>1326</v>
      </c>
    </row>
    <row r="218" spans="1:40" x14ac:dyDescent="0.25">
      <c r="A218" s="1">
        <v>10198</v>
      </c>
      <c r="B218" s="1">
        <v>10179</v>
      </c>
      <c r="C218" s="1" t="s">
        <v>22</v>
      </c>
      <c r="D218" s="1" t="s">
        <v>87</v>
      </c>
      <c r="E218" s="1" t="s">
        <v>1474</v>
      </c>
      <c r="F218" s="1" t="s">
        <v>88</v>
      </c>
      <c r="G218" s="1">
        <v>428</v>
      </c>
      <c r="H218" s="1" t="s">
        <v>1446</v>
      </c>
      <c r="I218" s="1" t="s">
        <v>1283</v>
      </c>
      <c r="J218" s="1" t="s">
        <v>1291</v>
      </c>
      <c r="K218" s="1" t="s">
        <v>31</v>
      </c>
      <c r="L218" s="1" t="s">
        <v>1317</v>
      </c>
      <c r="M218" s="1" t="s">
        <v>1448</v>
      </c>
      <c r="N218" s="1" t="s">
        <v>1447</v>
      </c>
      <c r="O218" s="1">
        <v>35.9</v>
      </c>
      <c r="P218" s="1" t="s">
        <v>1330</v>
      </c>
      <c r="Q218" s="1">
        <v>0.2</v>
      </c>
      <c r="R218" s="1" t="s">
        <v>1332</v>
      </c>
      <c r="S218" s="1">
        <v>0.1</v>
      </c>
      <c r="T218" s="1" t="s">
        <v>1468</v>
      </c>
      <c r="U218" s="1">
        <v>41</v>
      </c>
      <c r="V218" s="1">
        <v>3728000</v>
      </c>
      <c r="W218" s="1" t="b">
        <v>0</v>
      </c>
      <c r="X218" s="1" t="s">
        <v>973</v>
      </c>
      <c r="Y218" s="1" t="s">
        <v>1328</v>
      </c>
      <c r="Z218" s="1">
        <v>4797</v>
      </c>
      <c r="AA218" s="1"/>
      <c r="AB218" s="1" t="s">
        <v>972</v>
      </c>
      <c r="AC218" s="1">
        <v>4</v>
      </c>
      <c r="AD218" s="1">
        <v>3416250</v>
      </c>
      <c r="AE218" s="1">
        <v>3468500</v>
      </c>
      <c r="AF218" s="1">
        <v>13665000</v>
      </c>
      <c r="AG218" s="1">
        <v>333015</v>
      </c>
      <c r="AH218" s="1" t="s">
        <v>1324</v>
      </c>
      <c r="AI218" s="1">
        <v>9.7000000000000003E-2</v>
      </c>
      <c r="AJ218" s="1" t="s">
        <v>1480</v>
      </c>
      <c r="AK218" s="1">
        <v>3</v>
      </c>
      <c r="AL218" s="1">
        <v>111840</v>
      </c>
      <c r="AM218" s="1">
        <v>3839840</v>
      </c>
      <c r="AN218" s="1" t="s">
        <v>1326</v>
      </c>
    </row>
    <row r="219" spans="1:40" x14ac:dyDescent="0.25">
      <c r="A219" s="1">
        <v>10000</v>
      </c>
      <c r="B219" s="1">
        <v>9981</v>
      </c>
      <c r="C219" s="1" t="s">
        <v>10</v>
      </c>
      <c r="D219" s="1" t="s">
        <v>66</v>
      </c>
      <c r="E219" s="1" t="s">
        <v>1474</v>
      </c>
      <c r="F219" s="1" t="s">
        <v>67</v>
      </c>
      <c r="G219" s="1">
        <v>425</v>
      </c>
      <c r="H219" s="1" t="s">
        <v>1452</v>
      </c>
      <c r="I219" s="1" t="s">
        <v>1283</v>
      </c>
      <c r="J219" s="1" t="s">
        <v>1291</v>
      </c>
      <c r="K219" s="1" t="s">
        <v>31</v>
      </c>
      <c r="L219" s="1" t="s">
        <v>1317</v>
      </c>
      <c r="M219" s="1" t="s">
        <v>1453</v>
      </c>
      <c r="N219" s="1" t="s">
        <v>1350</v>
      </c>
      <c r="O219" s="1">
        <v>33.4</v>
      </c>
      <c r="P219" s="1" t="s">
        <v>1333</v>
      </c>
      <c r="Q219" s="1">
        <v>0.3</v>
      </c>
      <c r="R219" s="1" t="s">
        <v>1332</v>
      </c>
      <c r="S219" s="1">
        <v>0</v>
      </c>
      <c r="T219" s="1" t="s">
        <v>1322</v>
      </c>
      <c r="U219" s="1">
        <v>41</v>
      </c>
      <c r="V219" s="1">
        <v>2900000</v>
      </c>
      <c r="W219" s="1" t="b">
        <v>0</v>
      </c>
      <c r="X219" s="1" t="s">
        <v>973</v>
      </c>
      <c r="Y219" s="1" t="s">
        <v>1328</v>
      </c>
      <c r="Z219" s="1">
        <v>4797</v>
      </c>
      <c r="AA219" s="1"/>
      <c r="AB219" s="1" t="s">
        <v>972</v>
      </c>
      <c r="AC219" s="1">
        <v>6</v>
      </c>
      <c r="AD219" s="1">
        <v>3616667</v>
      </c>
      <c r="AE219" s="1">
        <v>3325000</v>
      </c>
      <c r="AF219" s="1">
        <v>21700000</v>
      </c>
      <c r="AG219" s="1">
        <v>811583</v>
      </c>
      <c r="AH219" s="1" t="s">
        <v>1329</v>
      </c>
      <c r="AI219" s="1">
        <v>0.224</v>
      </c>
      <c r="AJ219" s="1" t="s">
        <v>1479</v>
      </c>
      <c r="AK219" s="1">
        <v>10</v>
      </c>
      <c r="AL219" s="1">
        <v>290000</v>
      </c>
      <c r="AM219" s="1">
        <v>3190000</v>
      </c>
      <c r="AN219" s="1" t="s">
        <v>1326</v>
      </c>
    </row>
    <row r="220" spans="1:40" x14ac:dyDescent="0.25">
      <c r="A220" s="1">
        <v>4362</v>
      </c>
      <c r="B220" s="1">
        <v>4362</v>
      </c>
      <c r="C220" s="1" t="s">
        <v>590</v>
      </c>
      <c r="D220" s="1" t="s">
        <v>362</v>
      </c>
      <c r="E220" s="1" t="s">
        <v>1474</v>
      </c>
      <c r="F220" s="1" t="s">
        <v>591</v>
      </c>
      <c r="G220" s="1">
        <v>432</v>
      </c>
      <c r="H220" s="1" t="s">
        <v>1380</v>
      </c>
      <c r="I220" s="1" t="s">
        <v>1283</v>
      </c>
      <c r="J220" s="1" t="s">
        <v>1289</v>
      </c>
      <c r="K220" s="1" t="s">
        <v>31</v>
      </c>
      <c r="L220" s="1" t="s">
        <v>1317</v>
      </c>
      <c r="M220" s="1" t="s">
        <v>1381</v>
      </c>
      <c r="N220" s="1" t="s">
        <v>1344</v>
      </c>
      <c r="O220" s="1">
        <v>39.9</v>
      </c>
      <c r="P220" s="1" t="s">
        <v>1330</v>
      </c>
      <c r="Q220" s="1">
        <v>10.8</v>
      </c>
      <c r="R220" s="1" t="s">
        <v>1473</v>
      </c>
      <c r="S220" s="1">
        <v>0.3</v>
      </c>
      <c r="T220" s="1" t="s">
        <v>1322</v>
      </c>
      <c r="U220" s="1">
        <v>41</v>
      </c>
      <c r="V220" s="1">
        <v>4300000</v>
      </c>
      <c r="W220" s="1" t="b">
        <v>1</v>
      </c>
      <c r="X220" s="1" t="s">
        <v>953</v>
      </c>
      <c r="Y220" s="1" t="s">
        <v>31</v>
      </c>
      <c r="Z220" s="1">
        <v>4793</v>
      </c>
      <c r="AA220" s="1"/>
      <c r="AB220" s="1" t="s">
        <v>952</v>
      </c>
      <c r="AC220" s="1">
        <v>24</v>
      </c>
      <c r="AD220" s="1">
        <v>1669438</v>
      </c>
      <c r="AE220" s="1">
        <v>1235000</v>
      </c>
      <c r="AF220" s="1">
        <v>40066500</v>
      </c>
      <c r="AG220" s="1">
        <v>1193862</v>
      </c>
      <c r="AH220" s="1" t="s">
        <v>1471</v>
      </c>
      <c r="AI220" s="1">
        <v>0.71499999999999997</v>
      </c>
      <c r="AJ220" s="1" t="s">
        <v>1475</v>
      </c>
      <c r="AK220" s="1">
        <v>0</v>
      </c>
      <c r="AL220" s="1">
        <v>0</v>
      </c>
      <c r="AM220" s="1">
        <v>4300000</v>
      </c>
      <c r="AN220" s="1" t="s">
        <v>1326</v>
      </c>
    </row>
    <row r="221" spans="1:40" x14ac:dyDescent="0.25">
      <c r="A221" s="1">
        <v>4595</v>
      </c>
      <c r="B221" s="1">
        <v>4595</v>
      </c>
      <c r="C221" s="1" t="s">
        <v>483</v>
      </c>
      <c r="D221" s="1" t="s">
        <v>484</v>
      </c>
      <c r="E221" s="1" t="s">
        <v>1474</v>
      </c>
      <c r="F221" s="1" t="s">
        <v>485</v>
      </c>
      <c r="G221" s="1">
        <v>432</v>
      </c>
      <c r="H221" s="1" t="s">
        <v>1380</v>
      </c>
      <c r="I221" s="1" t="s">
        <v>1283</v>
      </c>
      <c r="J221" s="1" t="s">
        <v>1289</v>
      </c>
      <c r="K221" s="1" t="s">
        <v>31</v>
      </c>
      <c r="L221" s="1" t="s">
        <v>1317</v>
      </c>
      <c r="M221" s="1" t="s">
        <v>1381</v>
      </c>
      <c r="N221" s="1" t="s">
        <v>1344</v>
      </c>
      <c r="O221" s="1">
        <v>42.2</v>
      </c>
      <c r="P221" s="1" t="s">
        <v>1330</v>
      </c>
      <c r="Q221" s="1">
        <v>6.4</v>
      </c>
      <c r="R221" s="1" t="s">
        <v>1321</v>
      </c>
      <c r="S221" s="1">
        <v>0.3</v>
      </c>
      <c r="T221" s="1" t="s">
        <v>1322</v>
      </c>
      <c r="U221" s="1">
        <v>41</v>
      </c>
      <c r="V221" s="1">
        <v>2925000</v>
      </c>
      <c r="W221" s="1" t="b">
        <v>0</v>
      </c>
      <c r="X221" s="1" t="s">
        <v>953</v>
      </c>
      <c r="Y221" s="1" t="s">
        <v>1323</v>
      </c>
      <c r="Z221" s="1">
        <v>4793</v>
      </c>
      <c r="AA221" s="1"/>
      <c r="AB221" s="1" t="s">
        <v>952</v>
      </c>
      <c r="AC221" s="1">
        <v>24</v>
      </c>
      <c r="AD221" s="1">
        <v>1669438</v>
      </c>
      <c r="AE221" s="1">
        <v>1235000</v>
      </c>
      <c r="AF221" s="1">
        <v>40066500</v>
      </c>
      <c r="AG221" s="1">
        <v>1193862</v>
      </c>
      <c r="AH221" s="1" t="s">
        <v>1471</v>
      </c>
      <c r="AI221" s="1">
        <v>0.71499999999999997</v>
      </c>
      <c r="AJ221" s="1" t="s">
        <v>1475</v>
      </c>
      <c r="AK221" s="1">
        <v>0</v>
      </c>
      <c r="AL221" s="1">
        <v>0</v>
      </c>
      <c r="AM221" s="1">
        <v>2925000</v>
      </c>
      <c r="AN221" s="1" t="s">
        <v>1326</v>
      </c>
    </row>
    <row r="222" spans="1:40" x14ac:dyDescent="0.25">
      <c r="A222" s="1">
        <v>4175</v>
      </c>
      <c r="B222" s="1">
        <v>4175</v>
      </c>
      <c r="C222" s="1" t="s">
        <v>323</v>
      </c>
      <c r="D222" s="1" t="s">
        <v>324</v>
      </c>
      <c r="E222" s="1" t="s">
        <v>1474</v>
      </c>
      <c r="F222" s="1" t="s">
        <v>325</v>
      </c>
      <c r="G222" s="1">
        <v>432</v>
      </c>
      <c r="H222" s="1" t="s">
        <v>1380</v>
      </c>
      <c r="I222" s="1" t="s">
        <v>1283</v>
      </c>
      <c r="J222" s="1" t="s">
        <v>1289</v>
      </c>
      <c r="K222" s="1" t="s">
        <v>31</v>
      </c>
      <c r="L222" s="1" t="s">
        <v>1317</v>
      </c>
      <c r="M222" s="1" t="s">
        <v>1381</v>
      </c>
      <c r="N222" s="1" t="s">
        <v>1344</v>
      </c>
      <c r="O222" s="1">
        <v>61.5</v>
      </c>
      <c r="P222" s="1" t="s">
        <v>1472</v>
      </c>
      <c r="Q222" s="1">
        <v>8.8000000000000007</v>
      </c>
      <c r="R222" s="1" t="s">
        <v>1321</v>
      </c>
      <c r="S222" s="1">
        <v>0.3</v>
      </c>
      <c r="T222" s="1" t="s">
        <v>1322</v>
      </c>
      <c r="U222" s="1">
        <v>41</v>
      </c>
      <c r="V222" s="1">
        <v>3380000</v>
      </c>
      <c r="W222" s="1" t="b">
        <v>1</v>
      </c>
      <c r="X222" s="1" t="s">
        <v>953</v>
      </c>
      <c r="Y222" s="1" t="s">
        <v>31</v>
      </c>
      <c r="Z222" s="1">
        <v>4793</v>
      </c>
      <c r="AA222" s="1"/>
      <c r="AB222" s="1" t="s">
        <v>952</v>
      </c>
      <c r="AC222" s="1">
        <v>24</v>
      </c>
      <c r="AD222" s="1">
        <v>1669438</v>
      </c>
      <c r="AE222" s="1">
        <v>1235000</v>
      </c>
      <c r="AF222" s="1">
        <v>40066500</v>
      </c>
      <c r="AG222" s="1">
        <v>1193862</v>
      </c>
      <c r="AH222" s="1" t="s">
        <v>1471</v>
      </c>
      <c r="AI222" s="1">
        <v>0.71499999999999997</v>
      </c>
      <c r="AJ222" s="1" t="s">
        <v>1475</v>
      </c>
      <c r="AK222" s="1">
        <v>0</v>
      </c>
      <c r="AL222" s="1">
        <v>0</v>
      </c>
      <c r="AM222" s="1">
        <v>3380000</v>
      </c>
      <c r="AN222" s="1" t="s">
        <v>1326</v>
      </c>
    </row>
    <row r="223" spans="1:40" x14ac:dyDescent="0.25">
      <c r="A223" s="1">
        <v>4391</v>
      </c>
      <c r="B223" s="1">
        <v>4391</v>
      </c>
      <c r="C223" s="1" t="s">
        <v>709</v>
      </c>
      <c r="D223" s="1" t="s">
        <v>710</v>
      </c>
      <c r="E223" s="1" t="s">
        <v>1474</v>
      </c>
      <c r="F223" s="1" t="s">
        <v>711</v>
      </c>
      <c r="G223" s="1">
        <v>432</v>
      </c>
      <c r="H223" s="1" t="s">
        <v>1380</v>
      </c>
      <c r="I223" s="1" t="s">
        <v>1283</v>
      </c>
      <c r="J223" s="1" t="s">
        <v>1289</v>
      </c>
      <c r="K223" s="1" t="s">
        <v>31</v>
      </c>
      <c r="L223" s="1" t="s">
        <v>1317</v>
      </c>
      <c r="M223" s="1" t="s">
        <v>1381</v>
      </c>
      <c r="N223" s="1" t="s">
        <v>1344</v>
      </c>
      <c r="O223" s="1">
        <v>38.700000000000003</v>
      </c>
      <c r="P223" s="1" t="s">
        <v>1330</v>
      </c>
      <c r="Q223" s="1">
        <v>6.3</v>
      </c>
      <c r="R223" s="1" t="s">
        <v>1321</v>
      </c>
      <c r="S223" s="1">
        <v>0.3</v>
      </c>
      <c r="T223" s="1" t="s">
        <v>1322</v>
      </c>
      <c r="U223" s="1">
        <v>41</v>
      </c>
      <c r="V223" s="1">
        <v>2202500</v>
      </c>
      <c r="W223" s="1" t="b">
        <v>0</v>
      </c>
      <c r="X223" s="1" t="s">
        <v>953</v>
      </c>
      <c r="Y223" s="1" t="s">
        <v>1323</v>
      </c>
      <c r="Z223" s="1">
        <v>4793</v>
      </c>
      <c r="AA223" s="1"/>
      <c r="AB223" s="1" t="s">
        <v>952</v>
      </c>
      <c r="AC223" s="1">
        <v>24</v>
      </c>
      <c r="AD223" s="1">
        <v>1669438</v>
      </c>
      <c r="AE223" s="1">
        <v>1235000</v>
      </c>
      <c r="AF223" s="1">
        <v>40066500</v>
      </c>
      <c r="AG223" s="1">
        <v>1193862</v>
      </c>
      <c r="AH223" s="1" t="s">
        <v>1471</v>
      </c>
      <c r="AI223" s="1">
        <v>0.71499999999999997</v>
      </c>
      <c r="AJ223" s="1" t="s">
        <v>1475</v>
      </c>
      <c r="AK223" s="1">
        <v>0</v>
      </c>
      <c r="AL223" s="1">
        <v>0</v>
      </c>
      <c r="AM223" s="1">
        <v>2202500</v>
      </c>
      <c r="AN223" s="1" t="s">
        <v>1326</v>
      </c>
    </row>
    <row r="224" spans="1:40" x14ac:dyDescent="0.25">
      <c r="A224" s="1">
        <v>4500</v>
      </c>
      <c r="B224" s="1">
        <v>4500</v>
      </c>
      <c r="C224" s="1" t="s">
        <v>706</v>
      </c>
      <c r="D224" s="1" t="s">
        <v>707</v>
      </c>
      <c r="E224" s="1" t="s">
        <v>1474</v>
      </c>
      <c r="F224" s="1" t="s">
        <v>708</v>
      </c>
      <c r="G224" s="1">
        <v>432</v>
      </c>
      <c r="H224" s="1" t="s">
        <v>1380</v>
      </c>
      <c r="I224" s="1" t="s">
        <v>1283</v>
      </c>
      <c r="J224" s="1" t="s">
        <v>1289</v>
      </c>
      <c r="K224" s="1" t="s">
        <v>31</v>
      </c>
      <c r="L224" s="1" t="s">
        <v>1317</v>
      </c>
      <c r="M224" s="1" t="s">
        <v>1381</v>
      </c>
      <c r="N224" s="1" t="s">
        <v>1344</v>
      </c>
      <c r="O224" s="1">
        <v>33</v>
      </c>
      <c r="P224" s="1" t="s">
        <v>1333</v>
      </c>
      <c r="Q224" s="1">
        <v>13.8</v>
      </c>
      <c r="R224" s="1" t="s">
        <v>1473</v>
      </c>
      <c r="S224" s="1">
        <v>0.3</v>
      </c>
      <c r="T224" s="1" t="s">
        <v>1322</v>
      </c>
      <c r="U224" s="1">
        <v>41</v>
      </c>
      <c r="V224" s="1">
        <v>2000000</v>
      </c>
      <c r="W224" s="1" t="b">
        <v>0</v>
      </c>
      <c r="X224" s="1" t="s">
        <v>953</v>
      </c>
      <c r="Y224" s="1" t="s">
        <v>1323</v>
      </c>
      <c r="Z224" s="1">
        <v>4793</v>
      </c>
      <c r="AA224" s="1"/>
      <c r="AB224" s="1" t="s">
        <v>952</v>
      </c>
      <c r="AC224" s="1">
        <v>24</v>
      </c>
      <c r="AD224" s="1">
        <v>1669438</v>
      </c>
      <c r="AE224" s="1">
        <v>1235000</v>
      </c>
      <c r="AF224" s="1">
        <v>40066500</v>
      </c>
      <c r="AG224" s="1">
        <v>1193862</v>
      </c>
      <c r="AH224" s="1" t="s">
        <v>1324</v>
      </c>
      <c r="AI224" s="1">
        <v>0.71499999999999997</v>
      </c>
      <c r="AJ224" s="1" t="s">
        <v>1475</v>
      </c>
      <c r="AK224" s="1">
        <v>3</v>
      </c>
      <c r="AL224" s="1">
        <v>60000</v>
      </c>
      <c r="AM224" s="1">
        <v>2060000</v>
      </c>
      <c r="AN224" s="1" t="s">
        <v>1326</v>
      </c>
    </row>
    <row r="225" spans="1:40" x14ac:dyDescent="0.25">
      <c r="A225" s="1">
        <v>4184</v>
      </c>
      <c r="B225" s="1">
        <v>4184</v>
      </c>
      <c r="C225" s="1" t="s">
        <v>701</v>
      </c>
      <c r="D225" s="1" t="s">
        <v>702</v>
      </c>
      <c r="E225" s="1" t="s">
        <v>1474</v>
      </c>
      <c r="F225" s="1" t="s">
        <v>703</v>
      </c>
      <c r="G225" s="1">
        <v>432</v>
      </c>
      <c r="H225" s="1" t="s">
        <v>1380</v>
      </c>
      <c r="I225" s="1" t="s">
        <v>1283</v>
      </c>
      <c r="J225" s="1" t="s">
        <v>1289</v>
      </c>
      <c r="K225" s="1" t="s">
        <v>31</v>
      </c>
      <c r="L225" s="1" t="s">
        <v>1317</v>
      </c>
      <c r="M225" s="1" t="s">
        <v>1381</v>
      </c>
      <c r="N225" s="1" t="s">
        <v>1344</v>
      </c>
      <c r="O225" s="1">
        <v>58.9</v>
      </c>
      <c r="P225" s="1" t="s">
        <v>1472</v>
      </c>
      <c r="Q225" s="1">
        <v>21.7</v>
      </c>
      <c r="R225" s="1" t="s">
        <v>1473</v>
      </c>
      <c r="S225" s="1">
        <v>0.3</v>
      </c>
      <c r="T225" s="1" t="s">
        <v>1322</v>
      </c>
      <c r="U225" s="1">
        <v>41</v>
      </c>
      <c r="V225" s="1">
        <v>4900000</v>
      </c>
      <c r="W225" s="1" t="b">
        <v>0</v>
      </c>
      <c r="X225" s="1" t="s">
        <v>953</v>
      </c>
      <c r="Y225" s="1" t="s">
        <v>1323</v>
      </c>
      <c r="Z225" s="1">
        <v>4793</v>
      </c>
      <c r="AA225" s="1"/>
      <c r="AB225" s="1" t="s">
        <v>952</v>
      </c>
      <c r="AC225" s="1">
        <v>24</v>
      </c>
      <c r="AD225" s="1">
        <v>1669438</v>
      </c>
      <c r="AE225" s="1">
        <v>1235000</v>
      </c>
      <c r="AF225" s="1">
        <v>40066500</v>
      </c>
      <c r="AG225" s="1">
        <v>1193862</v>
      </c>
      <c r="AH225" s="1" t="s">
        <v>1471</v>
      </c>
      <c r="AI225" s="1">
        <v>0.71499999999999997</v>
      </c>
      <c r="AJ225" s="1" t="s">
        <v>1475</v>
      </c>
      <c r="AK225" s="1">
        <v>0</v>
      </c>
      <c r="AL225" s="1">
        <v>0</v>
      </c>
      <c r="AM225" s="1">
        <v>4900000</v>
      </c>
      <c r="AN225" s="1" t="s">
        <v>1326</v>
      </c>
    </row>
    <row r="226" spans="1:40" x14ac:dyDescent="0.25">
      <c r="A226" s="1">
        <v>4274</v>
      </c>
      <c r="B226" s="1">
        <v>4274</v>
      </c>
      <c r="C226" s="1" t="s">
        <v>461</v>
      </c>
      <c r="D226" s="1" t="s">
        <v>462</v>
      </c>
      <c r="E226" s="1" t="s">
        <v>1474</v>
      </c>
      <c r="F226" s="1" t="s">
        <v>420</v>
      </c>
      <c r="G226" s="1">
        <v>432</v>
      </c>
      <c r="H226" s="1" t="s">
        <v>1380</v>
      </c>
      <c r="I226" s="1" t="s">
        <v>1283</v>
      </c>
      <c r="J226" s="1" t="s">
        <v>1289</v>
      </c>
      <c r="K226" s="1" t="s">
        <v>31</v>
      </c>
      <c r="L226" s="1" t="s">
        <v>1317</v>
      </c>
      <c r="M226" s="1" t="s">
        <v>1381</v>
      </c>
      <c r="N226" s="1" t="s">
        <v>1344</v>
      </c>
      <c r="O226" s="1">
        <v>48.5</v>
      </c>
      <c r="P226" s="1" t="s">
        <v>1320</v>
      </c>
      <c r="Q226" s="1">
        <v>21.8</v>
      </c>
      <c r="R226" s="1" t="s">
        <v>1473</v>
      </c>
      <c r="S226" s="1">
        <v>0.3</v>
      </c>
      <c r="T226" s="1" t="s">
        <v>1322</v>
      </c>
      <c r="U226" s="1">
        <v>41</v>
      </c>
      <c r="V226" s="1">
        <v>3000000</v>
      </c>
      <c r="W226" s="1" t="b">
        <v>0</v>
      </c>
      <c r="X226" s="1" t="s">
        <v>953</v>
      </c>
      <c r="Y226" s="1" t="s">
        <v>1323</v>
      </c>
      <c r="Z226" s="1">
        <v>4793</v>
      </c>
      <c r="AA226" s="1"/>
      <c r="AB226" s="1" t="s">
        <v>952</v>
      </c>
      <c r="AC226" s="1">
        <v>24</v>
      </c>
      <c r="AD226" s="1">
        <v>1669438</v>
      </c>
      <c r="AE226" s="1">
        <v>1235000</v>
      </c>
      <c r="AF226" s="1">
        <v>40066500</v>
      </c>
      <c r="AG226" s="1">
        <v>1193862</v>
      </c>
      <c r="AH226" s="1" t="s">
        <v>1471</v>
      </c>
      <c r="AI226" s="1">
        <v>0.71499999999999997</v>
      </c>
      <c r="AJ226" s="1" t="s">
        <v>1475</v>
      </c>
      <c r="AK226" s="1">
        <v>0</v>
      </c>
      <c r="AL226" s="1">
        <v>0</v>
      </c>
      <c r="AM226" s="1">
        <v>3000000</v>
      </c>
      <c r="AN226" s="1" t="s">
        <v>1326</v>
      </c>
    </row>
    <row r="227" spans="1:40" x14ac:dyDescent="0.25">
      <c r="A227" s="1">
        <v>10626</v>
      </c>
      <c r="B227" s="1">
        <v>10574</v>
      </c>
      <c r="C227" s="1" t="s">
        <v>477</v>
      </c>
      <c r="D227" s="1" t="s">
        <v>478</v>
      </c>
      <c r="E227" s="1" t="s">
        <v>1315</v>
      </c>
      <c r="F227" s="1" t="s">
        <v>34</v>
      </c>
      <c r="G227" s="1">
        <v>445</v>
      </c>
      <c r="H227" s="1" t="s">
        <v>1406</v>
      </c>
      <c r="I227" s="1" t="s">
        <v>1283</v>
      </c>
      <c r="J227" s="1" t="s">
        <v>1290</v>
      </c>
      <c r="K227" s="1" t="s">
        <v>31</v>
      </c>
      <c r="L227" s="1" t="s">
        <v>1317</v>
      </c>
      <c r="M227" s="1" t="s">
        <v>1408</v>
      </c>
      <c r="N227" s="1" t="s">
        <v>1407</v>
      </c>
      <c r="O227" s="1">
        <v>44.5</v>
      </c>
      <c r="P227" s="1" t="s">
        <v>1330</v>
      </c>
      <c r="Q227" s="1">
        <v>0.1</v>
      </c>
      <c r="R227" s="1" t="s">
        <v>1332</v>
      </c>
      <c r="S227" s="1">
        <v>0</v>
      </c>
      <c r="T227" s="1" t="s">
        <v>1468</v>
      </c>
      <c r="U227" s="1">
        <v>41</v>
      </c>
      <c r="V227" s="1">
        <v>550000</v>
      </c>
      <c r="W227" s="1" t="b">
        <v>0</v>
      </c>
      <c r="X227" s="1" t="s">
        <v>204</v>
      </c>
      <c r="Y227" s="1" t="s">
        <v>1328</v>
      </c>
      <c r="Z227" s="1">
        <v>4233</v>
      </c>
      <c r="AA227" s="1"/>
      <c r="AB227" s="1" t="s">
        <v>1264</v>
      </c>
      <c r="AC227" s="1">
        <v>25</v>
      </c>
      <c r="AD227" s="1">
        <v>757400</v>
      </c>
      <c r="AE227" s="1">
        <v>740000</v>
      </c>
      <c r="AF227" s="1">
        <v>18935000</v>
      </c>
      <c r="AG227" s="1">
        <v>230538</v>
      </c>
      <c r="AH227" s="1" t="s">
        <v>1469</v>
      </c>
      <c r="AI227" s="1">
        <v>0.30399999999999999</v>
      </c>
      <c r="AJ227" s="1" t="s">
        <v>1325</v>
      </c>
      <c r="AK227" s="1">
        <v>15</v>
      </c>
      <c r="AL227" s="1">
        <v>82500</v>
      </c>
      <c r="AM227" s="1">
        <v>632500</v>
      </c>
      <c r="AN227" s="1" t="s">
        <v>1326</v>
      </c>
    </row>
    <row r="228" spans="1:40" x14ac:dyDescent="0.25">
      <c r="A228" s="1">
        <v>11055</v>
      </c>
      <c r="B228" s="1">
        <v>11003</v>
      </c>
      <c r="C228" s="1" t="s">
        <v>522</v>
      </c>
      <c r="D228" s="1" t="s">
        <v>523</v>
      </c>
      <c r="E228" s="1" t="s">
        <v>1315</v>
      </c>
      <c r="F228" s="1" t="s">
        <v>34</v>
      </c>
      <c r="G228" s="1">
        <v>445</v>
      </c>
      <c r="H228" s="1" t="s">
        <v>1406</v>
      </c>
      <c r="I228" s="1" t="s">
        <v>1283</v>
      </c>
      <c r="J228" s="1" t="s">
        <v>1290</v>
      </c>
      <c r="K228" s="1" t="s">
        <v>31</v>
      </c>
      <c r="L228" s="1" t="s">
        <v>1317</v>
      </c>
      <c r="M228" s="1" t="s">
        <v>1408</v>
      </c>
      <c r="N228" s="1" t="s">
        <v>1407</v>
      </c>
      <c r="O228" s="1">
        <v>51.4</v>
      </c>
      <c r="P228" s="1" t="s">
        <v>1320</v>
      </c>
      <c r="Q228" s="1">
        <v>0</v>
      </c>
      <c r="R228" s="1" t="s">
        <v>1332</v>
      </c>
      <c r="S228" s="1">
        <v>0</v>
      </c>
      <c r="T228" s="1" t="s">
        <v>1468</v>
      </c>
      <c r="U228" s="1">
        <v>41</v>
      </c>
      <c r="V228" s="1">
        <v>550000</v>
      </c>
      <c r="W228" s="1" t="b">
        <v>0</v>
      </c>
      <c r="X228" s="1" t="s">
        <v>204</v>
      </c>
      <c r="Y228" s="1" t="s">
        <v>1328</v>
      </c>
      <c r="Z228" s="1">
        <v>4233</v>
      </c>
      <c r="AA228" s="1"/>
      <c r="AB228" s="1" t="s">
        <v>1264</v>
      </c>
      <c r="AC228" s="1">
        <v>25</v>
      </c>
      <c r="AD228" s="1">
        <v>757400</v>
      </c>
      <c r="AE228" s="1">
        <v>740000</v>
      </c>
      <c r="AF228" s="1">
        <v>18935000</v>
      </c>
      <c r="AG228" s="1">
        <v>230538</v>
      </c>
      <c r="AH228" s="1" t="s">
        <v>1469</v>
      </c>
      <c r="AI228" s="1">
        <v>0.30399999999999999</v>
      </c>
      <c r="AJ228" s="1" t="s">
        <v>1325</v>
      </c>
      <c r="AK228" s="1">
        <v>15</v>
      </c>
      <c r="AL228" s="1">
        <v>82500</v>
      </c>
      <c r="AM228" s="1">
        <v>632500</v>
      </c>
      <c r="AN228" s="1" t="s">
        <v>1326</v>
      </c>
    </row>
    <row r="229" spans="1:40" x14ac:dyDescent="0.25">
      <c r="A229" s="1">
        <v>8580</v>
      </c>
      <c r="B229" s="1">
        <v>8561</v>
      </c>
      <c r="C229" s="1" t="s">
        <v>609</v>
      </c>
      <c r="D229" s="1" t="s">
        <v>610</v>
      </c>
      <c r="E229" s="1" t="s">
        <v>1315</v>
      </c>
      <c r="F229" s="1" t="s">
        <v>34</v>
      </c>
      <c r="G229" s="1">
        <v>445</v>
      </c>
      <c r="H229" s="1" t="s">
        <v>1406</v>
      </c>
      <c r="I229" s="1" t="s">
        <v>1283</v>
      </c>
      <c r="J229" s="1" t="s">
        <v>1290</v>
      </c>
      <c r="K229" s="1" t="s">
        <v>31</v>
      </c>
      <c r="L229" s="1" t="s">
        <v>1317</v>
      </c>
      <c r="M229" s="1" t="s">
        <v>1408</v>
      </c>
      <c r="N229" s="1" t="s">
        <v>1407</v>
      </c>
      <c r="O229" s="1">
        <v>38.4</v>
      </c>
      <c r="P229" s="1" t="s">
        <v>1330</v>
      </c>
      <c r="Q229" s="1">
        <v>0.8</v>
      </c>
      <c r="R229" s="1" t="s">
        <v>1332</v>
      </c>
      <c r="S229" s="1">
        <v>0.3</v>
      </c>
      <c r="T229" s="1" t="s">
        <v>1322</v>
      </c>
      <c r="U229" s="1">
        <v>41</v>
      </c>
      <c r="V229" s="1">
        <v>570000</v>
      </c>
      <c r="W229" s="1" t="b">
        <v>0</v>
      </c>
      <c r="X229" s="1" t="s">
        <v>204</v>
      </c>
      <c r="Y229" s="1" t="s">
        <v>1328</v>
      </c>
      <c r="Z229" s="1">
        <v>4233</v>
      </c>
      <c r="AA229" s="1"/>
      <c r="AB229" s="1" t="s">
        <v>1264</v>
      </c>
      <c r="AC229" s="1">
        <v>25</v>
      </c>
      <c r="AD229" s="1">
        <v>757400</v>
      </c>
      <c r="AE229" s="1">
        <v>740000</v>
      </c>
      <c r="AF229" s="1">
        <v>18935000</v>
      </c>
      <c r="AG229" s="1">
        <v>230538</v>
      </c>
      <c r="AH229" s="1" t="s">
        <v>1469</v>
      </c>
      <c r="AI229" s="1">
        <v>0.30399999999999999</v>
      </c>
      <c r="AJ229" s="1" t="s">
        <v>1325</v>
      </c>
      <c r="AK229" s="1">
        <v>15</v>
      </c>
      <c r="AL229" s="1">
        <v>85500</v>
      </c>
      <c r="AM229" s="1">
        <v>655500</v>
      </c>
      <c r="AN229" s="1" t="s">
        <v>1326</v>
      </c>
    </row>
    <row r="230" spans="1:40" x14ac:dyDescent="0.25">
      <c r="A230" s="1">
        <v>5511</v>
      </c>
      <c r="B230" s="1">
        <v>5492</v>
      </c>
      <c r="C230" s="1" t="s">
        <v>202</v>
      </c>
      <c r="D230" s="1" t="s">
        <v>203</v>
      </c>
      <c r="E230" s="1" t="s">
        <v>1315</v>
      </c>
      <c r="F230" s="1" t="s">
        <v>34</v>
      </c>
      <c r="G230" s="1">
        <v>445</v>
      </c>
      <c r="H230" s="1" t="s">
        <v>1406</v>
      </c>
      <c r="I230" s="1" t="s">
        <v>1283</v>
      </c>
      <c r="J230" s="1" t="s">
        <v>1290</v>
      </c>
      <c r="K230" s="1" t="s">
        <v>31</v>
      </c>
      <c r="L230" s="1" t="s">
        <v>1317</v>
      </c>
      <c r="M230" s="1" t="s">
        <v>1408</v>
      </c>
      <c r="N230" s="1" t="s">
        <v>1407</v>
      </c>
      <c r="O230" s="1">
        <v>36.299999999999997</v>
      </c>
      <c r="P230" s="1" t="s">
        <v>1330</v>
      </c>
      <c r="Q230" s="1">
        <v>2.2000000000000002</v>
      </c>
      <c r="R230" s="1" t="s">
        <v>1327</v>
      </c>
      <c r="S230" s="1">
        <v>0.2</v>
      </c>
      <c r="T230" s="1" t="s">
        <v>1322</v>
      </c>
      <c r="U230" s="1">
        <v>41</v>
      </c>
      <c r="V230" s="1">
        <v>590000</v>
      </c>
      <c r="W230" s="1" t="b">
        <v>0</v>
      </c>
      <c r="X230" s="1" t="s">
        <v>204</v>
      </c>
      <c r="Y230" s="1" t="s">
        <v>1331</v>
      </c>
      <c r="Z230" s="1">
        <v>4233</v>
      </c>
      <c r="AA230" s="1"/>
      <c r="AB230" s="1" t="s">
        <v>1264</v>
      </c>
      <c r="AC230" s="1">
        <v>25</v>
      </c>
      <c r="AD230" s="1">
        <v>757400</v>
      </c>
      <c r="AE230" s="1">
        <v>740000</v>
      </c>
      <c r="AF230" s="1">
        <v>18935000</v>
      </c>
      <c r="AG230" s="1">
        <v>230538</v>
      </c>
      <c r="AH230" s="1" t="s">
        <v>1469</v>
      </c>
      <c r="AI230" s="1">
        <v>0.30399999999999999</v>
      </c>
      <c r="AJ230" s="1" t="s">
        <v>1325</v>
      </c>
      <c r="AK230" s="1">
        <v>15</v>
      </c>
      <c r="AL230" s="1">
        <v>88500</v>
      </c>
      <c r="AM230" s="1">
        <v>678500</v>
      </c>
      <c r="AN230" s="1" t="s">
        <v>1326</v>
      </c>
    </row>
    <row r="231" spans="1:40" x14ac:dyDescent="0.25">
      <c r="A231" s="1">
        <v>10065</v>
      </c>
      <c r="B231" s="1">
        <v>10046</v>
      </c>
      <c r="C231" s="1" t="s">
        <v>549</v>
      </c>
      <c r="D231" s="1" t="s">
        <v>550</v>
      </c>
      <c r="E231" s="1" t="s">
        <v>1315</v>
      </c>
      <c r="F231" s="1" t="s">
        <v>34</v>
      </c>
      <c r="G231" s="1">
        <v>445</v>
      </c>
      <c r="H231" s="1" t="s">
        <v>1406</v>
      </c>
      <c r="I231" s="1" t="s">
        <v>1283</v>
      </c>
      <c r="J231" s="1" t="s">
        <v>1290</v>
      </c>
      <c r="K231" s="1" t="s">
        <v>31</v>
      </c>
      <c r="L231" s="1" t="s">
        <v>1317</v>
      </c>
      <c r="M231" s="1" t="s">
        <v>1408</v>
      </c>
      <c r="N231" s="1" t="s">
        <v>1407</v>
      </c>
      <c r="O231" s="1">
        <v>36.200000000000003</v>
      </c>
      <c r="P231" s="1" t="s">
        <v>1330</v>
      </c>
      <c r="Q231" s="1">
        <v>0.3</v>
      </c>
      <c r="R231" s="1" t="s">
        <v>1332</v>
      </c>
      <c r="S231" s="1">
        <v>0</v>
      </c>
      <c r="T231" s="1" t="s">
        <v>1322</v>
      </c>
      <c r="U231" s="1">
        <v>41</v>
      </c>
      <c r="V231" s="1">
        <v>550000</v>
      </c>
      <c r="W231" s="1" t="b">
        <v>0</v>
      </c>
      <c r="X231" s="1" t="s">
        <v>204</v>
      </c>
      <c r="Y231" s="1" t="s">
        <v>1328</v>
      </c>
      <c r="Z231" s="1">
        <v>4233</v>
      </c>
      <c r="AA231" s="1"/>
      <c r="AB231" s="1" t="s">
        <v>1264</v>
      </c>
      <c r="AC231" s="1">
        <v>25</v>
      </c>
      <c r="AD231" s="1">
        <v>757400</v>
      </c>
      <c r="AE231" s="1">
        <v>740000</v>
      </c>
      <c r="AF231" s="1">
        <v>18935000</v>
      </c>
      <c r="AG231" s="1">
        <v>230538</v>
      </c>
      <c r="AH231" s="1" t="s">
        <v>1469</v>
      </c>
      <c r="AI231" s="1">
        <v>0.30399999999999999</v>
      </c>
      <c r="AJ231" s="1" t="s">
        <v>1325</v>
      </c>
      <c r="AK231" s="1">
        <v>15</v>
      </c>
      <c r="AL231" s="1">
        <v>82500</v>
      </c>
      <c r="AM231" s="1">
        <v>632500</v>
      </c>
      <c r="AN231" s="1" t="s">
        <v>1326</v>
      </c>
    </row>
    <row r="232" spans="1:40" x14ac:dyDescent="0.25">
      <c r="A232" s="1">
        <v>4276</v>
      </c>
      <c r="B232" s="1">
        <v>4276</v>
      </c>
      <c r="C232" s="1" t="s">
        <v>660</v>
      </c>
      <c r="D232" s="1" t="s">
        <v>661</v>
      </c>
      <c r="E232" s="1" t="s">
        <v>1315</v>
      </c>
      <c r="F232" s="1" t="s">
        <v>34</v>
      </c>
      <c r="G232" s="1">
        <v>445</v>
      </c>
      <c r="H232" s="1" t="s">
        <v>1406</v>
      </c>
      <c r="I232" s="1" t="s">
        <v>1283</v>
      </c>
      <c r="J232" s="1" t="s">
        <v>1290</v>
      </c>
      <c r="K232" s="1" t="s">
        <v>31</v>
      </c>
      <c r="L232" s="1" t="s">
        <v>1317</v>
      </c>
      <c r="M232" s="1" t="s">
        <v>1408</v>
      </c>
      <c r="N232" s="1" t="s">
        <v>1407</v>
      </c>
      <c r="O232" s="1">
        <v>48.2</v>
      </c>
      <c r="P232" s="1" t="s">
        <v>1320</v>
      </c>
      <c r="Q232" s="1">
        <v>13</v>
      </c>
      <c r="R232" s="1" t="s">
        <v>1473</v>
      </c>
      <c r="S232" s="1">
        <v>0.3</v>
      </c>
      <c r="T232" s="1" t="s">
        <v>1322</v>
      </c>
      <c r="U232" s="1">
        <v>41</v>
      </c>
      <c r="V232" s="1">
        <v>970000</v>
      </c>
      <c r="W232" s="1" t="b">
        <v>0</v>
      </c>
      <c r="X232" s="1" t="s">
        <v>204</v>
      </c>
      <c r="Y232" s="1" t="s">
        <v>1323</v>
      </c>
      <c r="Z232" s="1">
        <v>4233</v>
      </c>
      <c r="AA232" s="1"/>
      <c r="AB232" s="1" t="s">
        <v>1264</v>
      </c>
      <c r="AC232" s="1">
        <v>25</v>
      </c>
      <c r="AD232" s="1">
        <v>757400</v>
      </c>
      <c r="AE232" s="1">
        <v>740000</v>
      </c>
      <c r="AF232" s="1">
        <v>18935000</v>
      </c>
      <c r="AG232" s="1">
        <v>230538</v>
      </c>
      <c r="AH232" s="1" t="s">
        <v>1471</v>
      </c>
      <c r="AI232" s="1">
        <v>0.30399999999999999</v>
      </c>
      <c r="AJ232" s="1" t="s">
        <v>1325</v>
      </c>
      <c r="AK232" s="1">
        <v>3</v>
      </c>
      <c r="AL232" s="1">
        <v>29100</v>
      </c>
      <c r="AM232" s="1">
        <v>999100</v>
      </c>
      <c r="AN232" s="1" t="s">
        <v>1326</v>
      </c>
    </row>
    <row r="233" spans="1:40" x14ac:dyDescent="0.25">
      <c r="A233" s="1">
        <v>4602</v>
      </c>
      <c r="B233" s="1">
        <v>4602</v>
      </c>
      <c r="C233" s="1" t="s">
        <v>278</v>
      </c>
      <c r="D233" s="1" t="s">
        <v>279</v>
      </c>
      <c r="E233" s="1" t="s">
        <v>1315</v>
      </c>
      <c r="F233" s="1" t="s">
        <v>34</v>
      </c>
      <c r="G233" s="1">
        <v>445</v>
      </c>
      <c r="H233" s="1" t="s">
        <v>1406</v>
      </c>
      <c r="I233" s="1" t="s">
        <v>1283</v>
      </c>
      <c r="J233" s="1" t="s">
        <v>1290</v>
      </c>
      <c r="K233" s="1" t="s">
        <v>31</v>
      </c>
      <c r="L233" s="1" t="s">
        <v>1317</v>
      </c>
      <c r="M233" s="1" t="s">
        <v>1408</v>
      </c>
      <c r="N233" s="1" t="s">
        <v>1407</v>
      </c>
      <c r="O233" s="1">
        <v>43.5</v>
      </c>
      <c r="P233" s="1" t="s">
        <v>1330</v>
      </c>
      <c r="Q233" s="1">
        <v>5.6</v>
      </c>
      <c r="R233" s="1" t="s">
        <v>1321</v>
      </c>
      <c r="S233" s="1">
        <v>0.1</v>
      </c>
      <c r="T233" s="1" t="s">
        <v>1322</v>
      </c>
      <c r="U233" s="1">
        <v>41</v>
      </c>
      <c r="V233" s="1">
        <v>780000</v>
      </c>
      <c r="W233" s="1" t="b">
        <v>0</v>
      </c>
      <c r="X233" s="1" t="s">
        <v>204</v>
      </c>
      <c r="Y233" s="1" t="s">
        <v>1323</v>
      </c>
      <c r="Z233" s="1">
        <v>4233</v>
      </c>
      <c r="AA233" s="1"/>
      <c r="AB233" s="1" t="s">
        <v>1264</v>
      </c>
      <c r="AC233" s="1">
        <v>25</v>
      </c>
      <c r="AD233" s="1">
        <v>757400</v>
      </c>
      <c r="AE233" s="1">
        <v>740000</v>
      </c>
      <c r="AF233" s="1">
        <v>18935000</v>
      </c>
      <c r="AG233" s="1">
        <v>230538</v>
      </c>
      <c r="AH233" s="1" t="s">
        <v>1466</v>
      </c>
      <c r="AI233" s="1">
        <v>0.30399999999999999</v>
      </c>
      <c r="AJ233" s="1" t="s">
        <v>1325</v>
      </c>
      <c r="AK233" s="1">
        <v>3</v>
      </c>
      <c r="AL233" s="1">
        <v>23400</v>
      </c>
      <c r="AM233" s="1">
        <v>803400</v>
      </c>
      <c r="AN233" s="1" t="s">
        <v>1326</v>
      </c>
    </row>
    <row r="234" spans="1:40" x14ac:dyDescent="0.25">
      <c r="A234" s="1">
        <v>8417</v>
      </c>
      <c r="B234" s="1">
        <v>8398</v>
      </c>
      <c r="C234" s="1" t="s">
        <v>245</v>
      </c>
      <c r="D234" s="1" t="s">
        <v>246</v>
      </c>
      <c r="E234" s="1" t="s">
        <v>1315</v>
      </c>
      <c r="F234" s="1" t="s">
        <v>34</v>
      </c>
      <c r="G234" s="1">
        <v>445</v>
      </c>
      <c r="H234" s="1" t="s">
        <v>1406</v>
      </c>
      <c r="I234" s="1" t="s">
        <v>1283</v>
      </c>
      <c r="J234" s="1" t="s">
        <v>1290</v>
      </c>
      <c r="K234" s="1" t="s">
        <v>31</v>
      </c>
      <c r="L234" s="1" t="s">
        <v>1317</v>
      </c>
      <c r="M234" s="1" t="s">
        <v>1408</v>
      </c>
      <c r="N234" s="1" t="s">
        <v>1407</v>
      </c>
      <c r="O234" s="1">
        <v>40.700000000000003</v>
      </c>
      <c r="P234" s="1" t="s">
        <v>1330</v>
      </c>
      <c r="Q234" s="1">
        <v>0.9</v>
      </c>
      <c r="R234" s="1" t="s">
        <v>1332</v>
      </c>
      <c r="S234" s="1">
        <v>0.1</v>
      </c>
      <c r="T234" s="1" t="s">
        <v>1322</v>
      </c>
      <c r="U234" s="1">
        <v>41</v>
      </c>
      <c r="V234" s="1">
        <v>610000</v>
      </c>
      <c r="W234" s="1" t="b">
        <v>0</v>
      </c>
      <c r="X234" s="1" t="s">
        <v>204</v>
      </c>
      <c r="Y234" s="1" t="s">
        <v>1328</v>
      </c>
      <c r="Z234" s="1">
        <v>4233</v>
      </c>
      <c r="AA234" s="1"/>
      <c r="AB234" s="1" t="s">
        <v>1264</v>
      </c>
      <c r="AC234" s="1">
        <v>25</v>
      </c>
      <c r="AD234" s="1">
        <v>757400</v>
      </c>
      <c r="AE234" s="1">
        <v>740000</v>
      </c>
      <c r="AF234" s="1">
        <v>18935000</v>
      </c>
      <c r="AG234" s="1">
        <v>230538</v>
      </c>
      <c r="AH234" s="1" t="s">
        <v>1329</v>
      </c>
      <c r="AI234" s="1">
        <v>0.30399999999999999</v>
      </c>
      <c r="AJ234" s="1" t="s">
        <v>1325</v>
      </c>
      <c r="AK234" s="1">
        <v>10</v>
      </c>
      <c r="AL234" s="1">
        <v>61000</v>
      </c>
      <c r="AM234" s="1">
        <v>671000</v>
      </c>
      <c r="AN234" s="1" t="s">
        <v>1326</v>
      </c>
    </row>
    <row r="235" spans="1:40" x14ac:dyDescent="0.25">
      <c r="A235" s="1">
        <v>4681</v>
      </c>
      <c r="B235" s="1">
        <v>4681</v>
      </c>
      <c r="C235" s="1" t="s">
        <v>712</v>
      </c>
      <c r="D235" s="1" t="s">
        <v>713</v>
      </c>
      <c r="E235" s="1" t="s">
        <v>1315</v>
      </c>
      <c r="F235" s="1" t="s">
        <v>34</v>
      </c>
      <c r="G235" s="1">
        <v>445</v>
      </c>
      <c r="H235" s="1" t="s">
        <v>1406</v>
      </c>
      <c r="I235" s="1" t="s">
        <v>1283</v>
      </c>
      <c r="J235" s="1" t="s">
        <v>1290</v>
      </c>
      <c r="K235" s="1" t="s">
        <v>31</v>
      </c>
      <c r="L235" s="1" t="s">
        <v>1317</v>
      </c>
      <c r="M235" s="1" t="s">
        <v>1408</v>
      </c>
      <c r="N235" s="1" t="s">
        <v>1407</v>
      </c>
      <c r="O235" s="1">
        <v>54.2</v>
      </c>
      <c r="P235" s="1" t="s">
        <v>1320</v>
      </c>
      <c r="Q235" s="1">
        <v>33.4</v>
      </c>
      <c r="R235" s="1" t="s">
        <v>1473</v>
      </c>
      <c r="S235" s="1">
        <v>0.3</v>
      </c>
      <c r="T235" s="1" t="s">
        <v>1322</v>
      </c>
      <c r="U235" s="1">
        <v>41</v>
      </c>
      <c r="V235" s="1">
        <v>1450000</v>
      </c>
      <c r="W235" s="1" t="b">
        <v>0</v>
      </c>
      <c r="X235" s="1" t="s">
        <v>204</v>
      </c>
      <c r="Y235" s="1" t="s">
        <v>1323</v>
      </c>
      <c r="Z235" s="1">
        <v>4233</v>
      </c>
      <c r="AA235" s="1"/>
      <c r="AB235" s="1" t="s">
        <v>1264</v>
      </c>
      <c r="AC235" s="1">
        <v>25</v>
      </c>
      <c r="AD235" s="1">
        <v>757400</v>
      </c>
      <c r="AE235" s="1">
        <v>740000</v>
      </c>
      <c r="AF235" s="1">
        <v>18935000</v>
      </c>
      <c r="AG235" s="1">
        <v>230538</v>
      </c>
      <c r="AH235" s="1" t="s">
        <v>1471</v>
      </c>
      <c r="AI235" s="1">
        <v>0.30399999999999999</v>
      </c>
      <c r="AJ235" s="1" t="s">
        <v>1325</v>
      </c>
      <c r="AK235" s="1">
        <v>0</v>
      </c>
      <c r="AL235" s="1">
        <v>0</v>
      </c>
      <c r="AM235" s="1">
        <v>1450000</v>
      </c>
      <c r="AN235" s="1" t="s">
        <v>1326</v>
      </c>
    </row>
    <row r="236" spans="1:40" x14ac:dyDescent="0.25">
      <c r="A236" s="1">
        <v>4155</v>
      </c>
      <c r="B236" s="1">
        <v>4155</v>
      </c>
      <c r="C236" s="1" t="s">
        <v>714</v>
      </c>
      <c r="D236" s="1" t="s">
        <v>715</v>
      </c>
      <c r="E236" s="1" t="s">
        <v>1315</v>
      </c>
      <c r="F236" s="1" t="s">
        <v>34</v>
      </c>
      <c r="G236" s="1">
        <v>445</v>
      </c>
      <c r="H236" s="1" t="s">
        <v>1406</v>
      </c>
      <c r="I236" s="1" t="s">
        <v>1283</v>
      </c>
      <c r="J236" s="1" t="s">
        <v>1290</v>
      </c>
      <c r="K236" s="1" t="s">
        <v>31</v>
      </c>
      <c r="L236" s="1" t="s">
        <v>1317</v>
      </c>
      <c r="M236" s="1" t="s">
        <v>1408</v>
      </c>
      <c r="N236" s="1" t="s">
        <v>1407</v>
      </c>
      <c r="O236" s="1">
        <v>54.8</v>
      </c>
      <c r="P236" s="1" t="s">
        <v>1320</v>
      </c>
      <c r="Q236" s="1">
        <v>11.4</v>
      </c>
      <c r="R236" s="1" t="s">
        <v>1473</v>
      </c>
      <c r="S236" s="1">
        <v>0.3</v>
      </c>
      <c r="T236" s="1" t="s">
        <v>1322</v>
      </c>
      <c r="U236" s="1">
        <v>41</v>
      </c>
      <c r="V236" s="1">
        <v>740000</v>
      </c>
      <c r="W236" s="1" t="b">
        <v>0</v>
      </c>
      <c r="X236" s="1" t="s">
        <v>204</v>
      </c>
      <c r="Y236" s="1" t="s">
        <v>1323</v>
      </c>
      <c r="Z236" s="1">
        <v>4233</v>
      </c>
      <c r="AA236" s="1"/>
      <c r="AB236" s="1" t="s">
        <v>1264</v>
      </c>
      <c r="AC236" s="1">
        <v>25</v>
      </c>
      <c r="AD236" s="1">
        <v>757400</v>
      </c>
      <c r="AE236" s="1">
        <v>740000</v>
      </c>
      <c r="AF236" s="1">
        <v>18935000</v>
      </c>
      <c r="AG236" s="1">
        <v>230538</v>
      </c>
      <c r="AH236" s="1" t="s">
        <v>1466</v>
      </c>
      <c r="AI236" s="1">
        <v>0.30399999999999999</v>
      </c>
      <c r="AJ236" s="1" t="s">
        <v>1325</v>
      </c>
      <c r="AK236" s="1">
        <v>3</v>
      </c>
      <c r="AL236" s="1">
        <v>22200</v>
      </c>
      <c r="AM236" s="1">
        <v>762200</v>
      </c>
      <c r="AN236" s="1" t="s">
        <v>1326</v>
      </c>
    </row>
    <row r="237" spans="1:40" x14ac:dyDescent="0.25">
      <c r="A237" s="1">
        <v>4266</v>
      </c>
      <c r="B237" s="1">
        <v>4266</v>
      </c>
      <c r="C237" s="1" t="s">
        <v>716</v>
      </c>
      <c r="D237" s="1" t="s">
        <v>717</v>
      </c>
      <c r="E237" s="1" t="s">
        <v>1315</v>
      </c>
      <c r="F237" s="1" t="s">
        <v>34</v>
      </c>
      <c r="G237" s="1">
        <v>445</v>
      </c>
      <c r="H237" s="1" t="s">
        <v>1406</v>
      </c>
      <c r="I237" s="1" t="s">
        <v>1283</v>
      </c>
      <c r="J237" s="1" t="s">
        <v>1290</v>
      </c>
      <c r="K237" s="1" t="s">
        <v>31</v>
      </c>
      <c r="L237" s="1" t="s">
        <v>1317</v>
      </c>
      <c r="M237" s="1" t="s">
        <v>1408</v>
      </c>
      <c r="N237" s="1" t="s">
        <v>1407</v>
      </c>
      <c r="O237" s="1">
        <v>48.7</v>
      </c>
      <c r="P237" s="1" t="s">
        <v>1320</v>
      </c>
      <c r="Q237" s="1">
        <v>5.4</v>
      </c>
      <c r="R237" s="1" t="s">
        <v>1321</v>
      </c>
      <c r="S237" s="1">
        <v>0.3</v>
      </c>
      <c r="T237" s="1" t="s">
        <v>1322</v>
      </c>
      <c r="U237" s="1">
        <v>41</v>
      </c>
      <c r="V237" s="1">
        <v>750000</v>
      </c>
      <c r="W237" s="1" t="b">
        <v>0</v>
      </c>
      <c r="X237" s="1" t="s">
        <v>204</v>
      </c>
      <c r="Y237" s="1" t="s">
        <v>1323</v>
      </c>
      <c r="Z237" s="1">
        <v>4233</v>
      </c>
      <c r="AA237" s="1"/>
      <c r="AB237" s="1" t="s">
        <v>1264</v>
      </c>
      <c r="AC237" s="1">
        <v>25</v>
      </c>
      <c r="AD237" s="1">
        <v>757400</v>
      </c>
      <c r="AE237" s="1">
        <v>740000</v>
      </c>
      <c r="AF237" s="1">
        <v>18935000</v>
      </c>
      <c r="AG237" s="1">
        <v>230538</v>
      </c>
      <c r="AH237" s="1" t="s">
        <v>1466</v>
      </c>
      <c r="AI237" s="1">
        <v>0.30399999999999999</v>
      </c>
      <c r="AJ237" s="1" t="s">
        <v>1325</v>
      </c>
      <c r="AK237" s="1">
        <v>3</v>
      </c>
      <c r="AL237" s="1">
        <v>22500</v>
      </c>
      <c r="AM237" s="1">
        <v>772500</v>
      </c>
      <c r="AN237" s="1" t="s">
        <v>1326</v>
      </c>
    </row>
    <row r="238" spans="1:40" x14ac:dyDescent="0.25">
      <c r="A238" s="1">
        <v>4347</v>
      </c>
      <c r="B238" s="1">
        <v>4347</v>
      </c>
      <c r="C238" s="1" t="s">
        <v>718</v>
      </c>
      <c r="D238" s="1" t="s">
        <v>719</v>
      </c>
      <c r="E238" s="1" t="s">
        <v>1315</v>
      </c>
      <c r="F238" s="1" t="s">
        <v>34</v>
      </c>
      <c r="G238" s="1">
        <v>445</v>
      </c>
      <c r="H238" s="1" t="s">
        <v>1406</v>
      </c>
      <c r="I238" s="1" t="s">
        <v>1283</v>
      </c>
      <c r="J238" s="1" t="s">
        <v>1290</v>
      </c>
      <c r="K238" s="1" t="s">
        <v>31</v>
      </c>
      <c r="L238" s="1" t="s">
        <v>1317</v>
      </c>
      <c r="M238" s="1" t="s">
        <v>1408</v>
      </c>
      <c r="N238" s="1" t="s">
        <v>1407</v>
      </c>
      <c r="O238" s="1">
        <v>41.4</v>
      </c>
      <c r="P238" s="1" t="s">
        <v>1330</v>
      </c>
      <c r="Q238" s="1">
        <v>6.5</v>
      </c>
      <c r="R238" s="1" t="s">
        <v>1321</v>
      </c>
      <c r="S238" s="1">
        <v>0.3</v>
      </c>
      <c r="T238" s="1" t="s">
        <v>1322</v>
      </c>
      <c r="U238" s="1">
        <v>41</v>
      </c>
      <c r="V238" s="1">
        <v>790000</v>
      </c>
      <c r="W238" s="1" t="b">
        <v>0</v>
      </c>
      <c r="X238" s="1" t="s">
        <v>204</v>
      </c>
      <c r="Y238" s="1" t="s">
        <v>1323</v>
      </c>
      <c r="Z238" s="1">
        <v>4233</v>
      </c>
      <c r="AA238" s="1"/>
      <c r="AB238" s="1" t="s">
        <v>1264</v>
      </c>
      <c r="AC238" s="1">
        <v>25</v>
      </c>
      <c r="AD238" s="1">
        <v>757400</v>
      </c>
      <c r="AE238" s="1">
        <v>740000</v>
      </c>
      <c r="AF238" s="1">
        <v>18935000</v>
      </c>
      <c r="AG238" s="1">
        <v>230538</v>
      </c>
      <c r="AH238" s="1" t="s">
        <v>1466</v>
      </c>
      <c r="AI238" s="1">
        <v>0.30399999999999999</v>
      </c>
      <c r="AJ238" s="1" t="s">
        <v>1325</v>
      </c>
      <c r="AK238" s="1">
        <v>3</v>
      </c>
      <c r="AL238" s="1">
        <v>23700</v>
      </c>
      <c r="AM238" s="1">
        <v>813700</v>
      </c>
      <c r="AN238" s="1" t="s">
        <v>1326</v>
      </c>
    </row>
    <row r="239" spans="1:40" x14ac:dyDescent="0.25">
      <c r="A239" s="1">
        <v>4171</v>
      </c>
      <c r="B239" s="1">
        <v>4171</v>
      </c>
      <c r="C239" s="1" t="s">
        <v>720</v>
      </c>
      <c r="D239" s="1" t="s">
        <v>721</v>
      </c>
      <c r="E239" s="1" t="s">
        <v>1315</v>
      </c>
      <c r="F239" s="1" t="s">
        <v>34</v>
      </c>
      <c r="G239" s="1">
        <v>445</v>
      </c>
      <c r="H239" s="1" t="s">
        <v>1406</v>
      </c>
      <c r="I239" s="1" t="s">
        <v>1283</v>
      </c>
      <c r="J239" s="1" t="s">
        <v>1290</v>
      </c>
      <c r="K239" s="1" t="s">
        <v>31</v>
      </c>
      <c r="L239" s="1" t="s">
        <v>1317</v>
      </c>
      <c r="M239" s="1" t="s">
        <v>1408</v>
      </c>
      <c r="N239" s="1" t="s">
        <v>1407</v>
      </c>
      <c r="O239" s="1">
        <v>65.2</v>
      </c>
      <c r="P239" s="1" t="s">
        <v>1477</v>
      </c>
      <c r="Q239" s="1">
        <v>18.100000000000001</v>
      </c>
      <c r="R239" s="1" t="s">
        <v>1473</v>
      </c>
      <c r="S239" s="1">
        <v>0.3</v>
      </c>
      <c r="T239" s="1" t="s">
        <v>1322</v>
      </c>
      <c r="U239" s="1">
        <v>41</v>
      </c>
      <c r="V239" s="1">
        <v>897000</v>
      </c>
      <c r="W239" s="1" t="b">
        <v>0</v>
      </c>
      <c r="X239" s="1" t="s">
        <v>204</v>
      </c>
      <c r="Y239" s="1" t="s">
        <v>1323</v>
      </c>
      <c r="Z239" s="1">
        <v>4233</v>
      </c>
      <c r="AA239" s="1"/>
      <c r="AB239" s="1" t="s">
        <v>1264</v>
      </c>
      <c r="AC239" s="1">
        <v>25</v>
      </c>
      <c r="AD239" s="1">
        <v>757400</v>
      </c>
      <c r="AE239" s="1">
        <v>740000</v>
      </c>
      <c r="AF239" s="1">
        <v>18935000</v>
      </c>
      <c r="AG239" s="1">
        <v>230538</v>
      </c>
      <c r="AH239" s="1" t="s">
        <v>1324</v>
      </c>
      <c r="AI239" s="1">
        <v>0.30399999999999999</v>
      </c>
      <c r="AJ239" s="1" t="s">
        <v>1325</v>
      </c>
      <c r="AK239" s="1">
        <v>3</v>
      </c>
      <c r="AL239" s="1">
        <v>26910</v>
      </c>
      <c r="AM239" s="1">
        <v>923910</v>
      </c>
      <c r="AN239" s="1" t="s">
        <v>1326</v>
      </c>
    </row>
    <row r="240" spans="1:40" x14ac:dyDescent="0.25">
      <c r="A240" s="1">
        <v>4525</v>
      </c>
      <c r="B240" s="1">
        <v>4525</v>
      </c>
      <c r="C240" s="1" t="s">
        <v>722</v>
      </c>
      <c r="D240" s="1" t="s">
        <v>723</v>
      </c>
      <c r="E240" s="1" t="s">
        <v>1315</v>
      </c>
      <c r="F240" s="1" t="s">
        <v>34</v>
      </c>
      <c r="G240" s="1">
        <v>445</v>
      </c>
      <c r="H240" s="1" t="s">
        <v>1406</v>
      </c>
      <c r="I240" s="1" t="s">
        <v>1283</v>
      </c>
      <c r="J240" s="1" t="s">
        <v>1290</v>
      </c>
      <c r="K240" s="1" t="s">
        <v>31</v>
      </c>
      <c r="L240" s="1" t="s">
        <v>1317</v>
      </c>
      <c r="M240" s="1" t="s">
        <v>1408</v>
      </c>
      <c r="N240" s="1" t="s">
        <v>1407</v>
      </c>
      <c r="O240" s="1">
        <v>30.9</v>
      </c>
      <c r="P240" s="1" t="s">
        <v>1333</v>
      </c>
      <c r="Q240" s="1">
        <v>7.1</v>
      </c>
      <c r="R240" s="1" t="s">
        <v>1321</v>
      </c>
      <c r="S240" s="1">
        <v>0.1</v>
      </c>
      <c r="T240" s="1" t="s">
        <v>1322</v>
      </c>
      <c r="U240" s="1">
        <v>41</v>
      </c>
      <c r="V240" s="1">
        <v>750000</v>
      </c>
      <c r="W240" s="1" t="b">
        <v>0</v>
      </c>
      <c r="X240" s="1" t="s">
        <v>204</v>
      </c>
      <c r="Y240" s="1" t="s">
        <v>1323</v>
      </c>
      <c r="Z240" s="1">
        <v>4233</v>
      </c>
      <c r="AA240" s="1"/>
      <c r="AB240" s="1" t="s">
        <v>1264</v>
      </c>
      <c r="AC240" s="1">
        <v>25</v>
      </c>
      <c r="AD240" s="1">
        <v>757400</v>
      </c>
      <c r="AE240" s="1">
        <v>740000</v>
      </c>
      <c r="AF240" s="1">
        <v>18935000</v>
      </c>
      <c r="AG240" s="1">
        <v>230538</v>
      </c>
      <c r="AH240" s="1" t="s">
        <v>1466</v>
      </c>
      <c r="AI240" s="1">
        <v>0.30399999999999999</v>
      </c>
      <c r="AJ240" s="1" t="s">
        <v>1325</v>
      </c>
      <c r="AK240" s="1">
        <v>3</v>
      </c>
      <c r="AL240" s="1">
        <v>22500</v>
      </c>
      <c r="AM240" s="1">
        <v>772500</v>
      </c>
      <c r="AN240" s="1" t="s">
        <v>1326</v>
      </c>
    </row>
    <row r="241" spans="1:40" x14ac:dyDescent="0.25">
      <c r="A241" s="1">
        <v>4173</v>
      </c>
      <c r="B241" s="1">
        <v>4173</v>
      </c>
      <c r="C241" s="1" t="s">
        <v>724</v>
      </c>
      <c r="D241" s="1" t="s">
        <v>725</v>
      </c>
      <c r="E241" s="1" t="s">
        <v>1315</v>
      </c>
      <c r="F241" s="1" t="s">
        <v>34</v>
      </c>
      <c r="G241" s="1">
        <v>445</v>
      </c>
      <c r="H241" s="1" t="s">
        <v>1406</v>
      </c>
      <c r="I241" s="1" t="s">
        <v>1283</v>
      </c>
      <c r="J241" s="1" t="s">
        <v>1290</v>
      </c>
      <c r="K241" s="1" t="s">
        <v>31</v>
      </c>
      <c r="L241" s="1" t="s">
        <v>1317</v>
      </c>
      <c r="M241" s="1" t="s">
        <v>1408</v>
      </c>
      <c r="N241" s="1" t="s">
        <v>1407</v>
      </c>
      <c r="O241" s="1">
        <v>62.9</v>
      </c>
      <c r="P241" s="1" t="s">
        <v>1472</v>
      </c>
      <c r="Q241" s="1">
        <v>20.8</v>
      </c>
      <c r="R241" s="1" t="s">
        <v>1473</v>
      </c>
      <c r="S241" s="1">
        <v>0.3</v>
      </c>
      <c r="T241" s="1" t="s">
        <v>1322</v>
      </c>
      <c r="U241" s="1">
        <v>41</v>
      </c>
      <c r="V241" s="1">
        <v>1095000</v>
      </c>
      <c r="W241" s="1" t="b">
        <v>0</v>
      </c>
      <c r="X241" s="1" t="s">
        <v>204</v>
      </c>
      <c r="Y241" s="1" t="s">
        <v>1323</v>
      </c>
      <c r="Z241" s="1">
        <v>4233</v>
      </c>
      <c r="AA241" s="1"/>
      <c r="AB241" s="1" t="s">
        <v>1264</v>
      </c>
      <c r="AC241" s="1">
        <v>25</v>
      </c>
      <c r="AD241" s="1">
        <v>757400</v>
      </c>
      <c r="AE241" s="1">
        <v>740000</v>
      </c>
      <c r="AF241" s="1">
        <v>18935000</v>
      </c>
      <c r="AG241" s="1">
        <v>230538</v>
      </c>
      <c r="AH241" s="1" t="s">
        <v>1471</v>
      </c>
      <c r="AI241" s="1">
        <v>0.30399999999999999</v>
      </c>
      <c r="AJ241" s="1" t="s">
        <v>1325</v>
      </c>
      <c r="AK241" s="1">
        <v>0</v>
      </c>
      <c r="AL241" s="1">
        <v>0</v>
      </c>
      <c r="AM241" s="1">
        <v>1095000</v>
      </c>
      <c r="AN241" s="1" t="s">
        <v>1326</v>
      </c>
    </row>
    <row r="242" spans="1:40" x14ac:dyDescent="0.25">
      <c r="A242" s="1">
        <v>4388</v>
      </c>
      <c r="B242" s="1">
        <v>4388</v>
      </c>
      <c r="C242" s="1" t="s">
        <v>726</v>
      </c>
      <c r="D242" s="1" t="s">
        <v>727</v>
      </c>
      <c r="E242" s="1" t="s">
        <v>1315</v>
      </c>
      <c r="F242" s="1" t="s">
        <v>34</v>
      </c>
      <c r="G242" s="1">
        <v>445</v>
      </c>
      <c r="H242" s="1" t="s">
        <v>1406</v>
      </c>
      <c r="I242" s="1" t="s">
        <v>1283</v>
      </c>
      <c r="J242" s="1" t="s">
        <v>1290</v>
      </c>
      <c r="K242" s="1" t="s">
        <v>31</v>
      </c>
      <c r="L242" s="1" t="s">
        <v>1317</v>
      </c>
      <c r="M242" s="1" t="s">
        <v>1408</v>
      </c>
      <c r="N242" s="1" t="s">
        <v>1407</v>
      </c>
      <c r="O242" s="1">
        <v>38.9</v>
      </c>
      <c r="P242" s="1" t="s">
        <v>1330</v>
      </c>
      <c r="Q242" s="1">
        <v>5.4</v>
      </c>
      <c r="R242" s="1" t="s">
        <v>1321</v>
      </c>
      <c r="S242" s="1">
        <v>0.3</v>
      </c>
      <c r="T242" s="1" t="s">
        <v>1322</v>
      </c>
      <c r="U242" s="1">
        <v>41</v>
      </c>
      <c r="V242" s="1">
        <v>765000</v>
      </c>
      <c r="W242" s="1" t="b">
        <v>0</v>
      </c>
      <c r="X242" s="1" t="s">
        <v>204</v>
      </c>
      <c r="Y242" s="1" t="s">
        <v>1323</v>
      </c>
      <c r="Z242" s="1">
        <v>4233</v>
      </c>
      <c r="AA242" s="1"/>
      <c r="AB242" s="1" t="s">
        <v>1264</v>
      </c>
      <c r="AC242" s="1">
        <v>25</v>
      </c>
      <c r="AD242" s="1">
        <v>757400</v>
      </c>
      <c r="AE242" s="1">
        <v>740000</v>
      </c>
      <c r="AF242" s="1">
        <v>18935000</v>
      </c>
      <c r="AG242" s="1">
        <v>230538</v>
      </c>
      <c r="AH242" s="1" t="s">
        <v>1466</v>
      </c>
      <c r="AI242" s="1">
        <v>0.30399999999999999</v>
      </c>
      <c r="AJ242" s="1" t="s">
        <v>1325</v>
      </c>
      <c r="AK242" s="1">
        <v>3</v>
      </c>
      <c r="AL242" s="1">
        <v>22950</v>
      </c>
      <c r="AM242" s="1">
        <v>787950</v>
      </c>
      <c r="AN242" s="1" t="s">
        <v>1326</v>
      </c>
    </row>
    <row r="243" spans="1:40" x14ac:dyDescent="0.25">
      <c r="A243" s="1">
        <v>9768</v>
      </c>
      <c r="B243" s="1">
        <v>9749</v>
      </c>
      <c r="C243" s="1" t="s">
        <v>728</v>
      </c>
      <c r="D243" s="1" t="s">
        <v>729</v>
      </c>
      <c r="E243" s="1" t="s">
        <v>1315</v>
      </c>
      <c r="F243" s="1" t="s">
        <v>34</v>
      </c>
      <c r="G243" s="1">
        <v>445</v>
      </c>
      <c r="H243" s="1" t="s">
        <v>1406</v>
      </c>
      <c r="I243" s="1" t="s">
        <v>1283</v>
      </c>
      <c r="J243" s="1" t="s">
        <v>1290</v>
      </c>
      <c r="K243" s="1" t="s">
        <v>31</v>
      </c>
      <c r="L243" s="1" t="s">
        <v>1317</v>
      </c>
      <c r="M243" s="1" t="s">
        <v>1408</v>
      </c>
      <c r="N243" s="1" t="s">
        <v>1407</v>
      </c>
      <c r="O243" s="1">
        <v>26.8</v>
      </c>
      <c r="P243" s="1" t="s">
        <v>1333</v>
      </c>
      <c r="Q243" s="1">
        <v>0.4</v>
      </c>
      <c r="R243" s="1" t="s">
        <v>1332</v>
      </c>
      <c r="S243" s="1">
        <v>0.2</v>
      </c>
      <c r="T243" s="1" t="s">
        <v>1322</v>
      </c>
      <c r="U243" s="1">
        <v>41</v>
      </c>
      <c r="V243" s="1">
        <v>550000</v>
      </c>
      <c r="W243" s="1" t="b">
        <v>0</v>
      </c>
      <c r="X243" s="1" t="s">
        <v>204</v>
      </c>
      <c r="Y243" s="1" t="s">
        <v>1328</v>
      </c>
      <c r="Z243" s="1">
        <v>4233</v>
      </c>
      <c r="AA243" s="1"/>
      <c r="AB243" s="1" t="s">
        <v>1264</v>
      </c>
      <c r="AC243" s="1">
        <v>25</v>
      </c>
      <c r="AD243" s="1">
        <v>757400</v>
      </c>
      <c r="AE243" s="1">
        <v>740000</v>
      </c>
      <c r="AF243" s="1">
        <v>18935000</v>
      </c>
      <c r="AG243" s="1">
        <v>230538</v>
      </c>
      <c r="AH243" s="1" t="s">
        <v>1469</v>
      </c>
      <c r="AI243" s="1">
        <v>0.30399999999999999</v>
      </c>
      <c r="AJ243" s="1" t="s">
        <v>1325</v>
      </c>
      <c r="AK243" s="1">
        <v>15</v>
      </c>
      <c r="AL243" s="1">
        <v>82500</v>
      </c>
      <c r="AM243" s="1">
        <v>632500</v>
      </c>
      <c r="AN243" s="1" t="s">
        <v>1326</v>
      </c>
    </row>
    <row r="244" spans="1:40" x14ac:dyDescent="0.25">
      <c r="A244" s="1">
        <v>4236</v>
      </c>
      <c r="B244" s="1">
        <v>4236</v>
      </c>
      <c r="C244" s="1" t="s">
        <v>730</v>
      </c>
      <c r="D244" s="1" t="s">
        <v>731</v>
      </c>
      <c r="E244" s="1" t="s">
        <v>1315</v>
      </c>
      <c r="F244" s="1" t="s">
        <v>34</v>
      </c>
      <c r="G244" s="1">
        <v>445</v>
      </c>
      <c r="H244" s="1" t="s">
        <v>1406</v>
      </c>
      <c r="I244" s="1" t="s">
        <v>1283</v>
      </c>
      <c r="J244" s="1" t="s">
        <v>1290</v>
      </c>
      <c r="K244" s="1" t="s">
        <v>31</v>
      </c>
      <c r="L244" s="1" t="s">
        <v>1317</v>
      </c>
      <c r="M244" s="1" t="s">
        <v>1408</v>
      </c>
      <c r="N244" s="1" t="s">
        <v>1407</v>
      </c>
      <c r="O244" s="1">
        <v>53.5</v>
      </c>
      <c r="P244" s="1" t="s">
        <v>1320</v>
      </c>
      <c r="Q244" s="1">
        <v>7.2</v>
      </c>
      <c r="R244" s="1" t="s">
        <v>1321</v>
      </c>
      <c r="S244" s="1">
        <v>0.3</v>
      </c>
      <c r="T244" s="1" t="s">
        <v>1322</v>
      </c>
      <c r="U244" s="1">
        <v>41</v>
      </c>
      <c r="V244" s="1">
        <v>725000</v>
      </c>
      <c r="W244" s="1" t="b">
        <v>0</v>
      </c>
      <c r="X244" s="1" t="s">
        <v>204</v>
      </c>
      <c r="Y244" s="1" t="s">
        <v>1323</v>
      </c>
      <c r="Z244" s="1">
        <v>4233</v>
      </c>
      <c r="AA244" s="1"/>
      <c r="AB244" s="1" t="s">
        <v>1264</v>
      </c>
      <c r="AC244" s="1">
        <v>25</v>
      </c>
      <c r="AD244" s="1">
        <v>757400</v>
      </c>
      <c r="AE244" s="1">
        <v>740000</v>
      </c>
      <c r="AF244" s="1">
        <v>18935000</v>
      </c>
      <c r="AG244" s="1">
        <v>230538</v>
      </c>
      <c r="AH244" s="1" t="s">
        <v>1466</v>
      </c>
      <c r="AI244" s="1">
        <v>0.30399999999999999</v>
      </c>
      <c r="AJ244" s="1" t="s">
        <v>1325</v>
      </c>
      <c r="AK244" s="1">
        <v>3</v>
      </c>
      <c r="AL244" s="1">
        <v>21750</v>
      </c>
      <c r="AM244" s="1">
        <v>746750</v>
      </c>
      <c r="AN244" s="1" t="s">
        <v>1326</v>
      </c>
    </row>
    <row r="245" spans="1:40" x14ac:dyDescent="0.25">
      <c r="A245" s="1">
        <v>4167</v>
      </c>
      <c r="B245" s="1">
        <v>4167</v>
      </c>
      <c r="C245" s="1" t="s">
        <v>732</v>
      </c>
      <c r="D245" s="1" t="s">
        <v>733</v>
      </c>
      <c r="E245" s="1" t="s">
        <v>1315</v>
      </c>
      <c r="F245" s="1" t="s">
        <v>34</v>
      </c>
      <c r="G245" s="1">
        <v>445</v>
      </c>
      <c r="H245" s="1" t="s">
        <v>1406</v>
      </c>
      <c r="I245" s="1" t="s">
        <v>1283</v>
      </c>
      <c r="J245" s="1" t="s">
        <v>1290</v>
      </c>
      <c r="K245" s="1" t="s">
        <v>31</v>
      </c>
      <c r="L245" s="1" t="s">
        <v>1317</v>
      </c>
      <c r="M245" s="1" t="s">
        <v>1408</v>
      </c>
      <c r="N245" s="1" t="s">
        <v>1407</v>
      </c>
      <c r="O245" s="1">
        <v>66</v>
      </c>
      <c r="P245" s="1" t="s">
        <v>1477</v>
      </c>
      <c r="Q245" s="1">
        <v>8.3000000000000007</v>
      </c>
      <c r="R245" s="1" t="s">
        <v>1321</v>
      </c>
      <c r="S245" s="1">
        <v>0.3</v>
      </c>
      <c r="T245" s="1" t="s">
        <v>1322</v>
      </c>
      <c r="U245" s="1">
        <v>41</v>
      </c>
      <c r="V245" s="1">
        <v>719000</v>
      </c>
      <c r="W245" s="1" t="b">
        <v>0</v>
      </c>
      <c r="X245" s="1" t="s">
        <v>204</v>
      </c>
      <c r="Y245" s="1" t="s">
        <v>1323</v>
      </c>
      <c r="Z245" s="1">
        <v>4233</v>
      </c>
      <c r="AA245" s="1"/>
      <c r="AB245" s="1" t="s">
        <v>1264</v>
      </c>
      <c r="AC245" s="1">
        <v>25</v>
      </c>
      <c r="AD245" s="1">
        <v>757400</v>
      </c>
      <c r="AE245" s="1">
        <v>740000</v>
      </c>
      <c r="AF245" s="1">
        <v>18935000</v>
      </c>
      <c r="AG245" s="1">
        <v>230538</v>
      </c>
      <c r="AH245" s="1" t="s">
        <v>1329</v>
      </c>
      <c r="AI245" s="1">
        <v>0.30399999999999999</v>
      </c>
      <c r="AJ245" s="1" t="s">
        <v>1325</v>
      </c>
      <c r="AK245" s="1">
        <v>5</v>
      </c>
      <c r="AL245" s="1">
        <v>35950</v>
      </c>
      <c r="AM245" s="1">
        <v>754950</v>
      </c>
      <c r="AN245" s="1" t="s">
        <v>1326</v>
      </c>
    </row>
    <row r="246" spans="1:40" x14ac:dyDescent="0.25">
      <c r="A246" s="1">
        <v>4576</v>
      </c>
      <c r="B246" s="1">
        <v>4576</v>
      </c>
      <c r="C246" s="1" t="s">
        <v>734</v>
      </c>
      <c r="D246" s="1" t="s">
        <v>735</v>
      </c>
      <c r="E246" s="1" t="s">
        <v>1315</v>
      </c>
      <c r="F246" s="1" t="s">
        <v>34</v>
      </c>
      <c r="G246" s="1">
        <v>445</v>
      </c>
      <c r="H246" s="1" t="s">
        <v>1406</v>
      </c>
      <c r="I246" s="1" t="s">
        <v>1283</v>
      </c>
      <c r="J246" s="1" t="s">
        <v>1290</v>
      </c>
      <c r="K246" s="1" t="s">
        <v>31</v>
      </c>
      <c r="L246" s="1" t="s">
        <v>1317</v>
      </c>
      <c r="M246" s="1" t="s">
        <v>1408</v>
      </c>
      <c r="N246" s="1" t="s">
        <v>1407</v>
      </c>
      <c r="O246" s="1">
        <v>37</v>
      </c>
      <c r="P246" s="1" t="s">
        <v>1330</v>
      </c>
      <c r="Q246" s="1">
        <v>7.8</v>
      </c>
      <c r="R246" s="1" t="s">
        <v>1321</v>
      </c>
      <c r="S246" s="1">
        <v>0.3</v>
      </c>
      <c r="T246" s="1" t="s">
        <v>1322</v>
      </c>
      <c r="U246" s="1">
        <v>41</v>
      </c>
      <c r="V246" s="1">
        <v>925000</v>
      </c>
      <c r="W246" s="1" t="b">
        <v>0</v>
      </c>
      <c r="X246" s="1" t="s">
        <v>204</v>
      </c>
      <c r="Y246" s="1" t="s">
        <v>1323</v>
      </c>
      <c r="Z246" s="1">
        <v>4233</v>
      </c>
      <c r="AA246" s="1"/>
      <c r="AB246" s="1" t="s">
        <v>1264</v>
      </c>
      <c r="AC246" s="1">
        <v>25</v>
      </c>
      <c r="AD246" s="1">
        <v>757400</v>
      </c>
      <c r="AE246" s="1">
        <v>740000</v>
      </c>
      <c r="AF246" s="1">
        <v>18935000</v>
      </c>
      <c r="AG246" s="1">
        <v>230538</v>
      </c>
      <c r="AH246" s="1" t="s">
        <v>1471</v>
      </c>
      <c r="AI246" s="1">
        <v>0.30399999999999999</v>
      </c>
      <c r="AJ246" s="1" t="s">
        <v>1325</v>
      </c>
      <c r="AK246" s="1">
        <v>3</v>
      </c>
      <c r="AL246" s="1">
        <v>27750</v>
      </c>
      <c r="AM246" s="1">
        <v>952750</v>
      </c>
      <c r="AN246" s="1" t="s">
        <v>1326</v>
      </c>
    </row>
    <row r="247" spans="1:40" x14ac:dyDescent="0.25">
      <c r="A247" s="1">
        <v>4452</v>
      </c>
      <c r="B247" s="1">
        <v>4452</v>
      </c>
      <c r="C247" s="1" t="s">
        <v>736</v>
      </c>
      <c r="D247" s="1" t="s">
        <v>737</v>
      </c>
      <c r="E247" s="1" t="s">
        <v>1315</v>
      </c>
      <c r="F247" s="1" t="s">
        <v>34</v>
      </c>
      <c r="G247" s="1">
        <v>445</v>
      </c>
      <c r="H247" s="1" t="s">
        <v>1406</v>
      </c>
      <c r="I247" s="1" t="s">
        <v>1283</v>
      </c>
      <c r="J247" s="1" t="s">
        <v>1290</v>
      </c>
      <c r="K247" s="1" t="s">
        <v>31</v>
      </c>
      <c r="L247" s="1" t="s">
        <v>1317</v>
      </c>
      <c r="M247" s="1" t="s">
        <v>1408</v>
      </c>
      <c r="N247" s="1" t="s">
        <v>1407</v>
      </c>
      <c r="O247" s="1">
        <v>35.9</v>
      </c>
      <c r="P247" s="1" t="s">
        <v>1330</v>
      </c>
      <c r="Q247" s="1">
        <v>9.8000000000000007</v>
      </c>
      <c r="R247" s="1" t="s">
        <v>1321</v>
      </c>
      <c r="S247" s="1">
        <v>0.3</v>
      </c>
      <c r="T247" s="1" t="s">
        <v>1322</v>
      </c>
      <c r="U247" s="1">
        <v>41</v>
      </c>
      <c r="V247" s="1">
        <v>756000</v>
      </c>
      <c r="W247" s="1" t="b">
        <v>0</v>
      </c>
      <c r="X247" s="1" t="s">
        <v>204</v>
      </c>
      <c r="Y247" s="1" t="s">
        <v>1323</v>
      </c>
      <c r="Z247" s="1">
        <v>4233</v>
      </c>
      <c r="AA247" s="1"/>
      <c r="AB247" s="1" t="s">
        <v>1264</v>
      </c>
      <c r="AC247" s="1">
        <v>25</v>
      </c>
      <c r="AD247" s="1">
        <v>757400</v>
      </c>
      <c r="AE247" s="1">
        <v>740000</v>
      </c>
      <c r="AF247" s="1">
        <v>18935000</v>
      </c>
      <c r="AG247" s="1">
        <v>230538</v>
      </c>
      <c r="AH247" s="1" t="s">
        <v>1466</v>
      </c>
      <c r="AI247" s="1">
        <v>0.30399999999999999</v>
      </c>
      <c r="AJ247" s="1" t="s">
        <v>1325</v>
      </c>
      <c r="AK247" s="1">
        <v>3</v>
      </c>
      <c r="AL247" s="1">
        <v>22680</v>
      </c>
      <c r="AM247" s="1">
        <v>778680</v>
      </c>
      <c r="AN247" s="1" t="s">
        <v>1326</v>
      </c>
    </row>
    <row r="248" spans="1:40" x14ac:dyDescent="0.25">
      <c r="A248" s="1">
        <v>7492</v>
      </c>
      <c r="B248" s="1">
        <v>7473</v>
      </c>
      <c r="C248" s="1" t="s">
        <v>738</v>
      </c>
      <c r="D248" s="1" t="s">
        <v>739</v>
      </c>
      <c r="E248" s="1" t="s">
        <v>1315</v>
      </c>
      <c r="F248" s="1" t="s">
        <v>83</v>
      </c>
      <c r="G248" s="1">
        <v>418</v>
      </c>
      <c r="H248" s="1" t="s">
        <v>1441</v>
      </c>
      <c r="I248" s="1" t="s">
        <v>1283</v>
      </c>
      <c r="J248" s="1" t="s">
        <v>1291</v>
      </c>
      <c r="K248" s="1" t="s">
        <v>31</v>
      </c>
      <c r="L248" s="1" t="s">
        <v>1317</v>
      </c>
      <c r="M248" s="1" t="s">
        <v>1442</v>
      </c>
      <c r="N248" s="1" t="s">
        <v>1351</v>
      </c>
      <c r="O248" s="1">
        <v>20.2</v>
      </c>
      <c r="P248" s="1" t="s">
        <v>1467</v>
      </c>
      <c r="Q248" s="1">
        <v>1.3</v>
      </c>
      <c r="R248" s="1" t="s">
        <v>1327</v>
      </c>
      <c r="S248" s="1">
        <v>0.3</v>
      </c>
      <c r="T248" s="1" t="s">
        <v>1322</v>
      </c>
      <c r="U248" s="1">
        <v>41</v>
      </c>
      <c r="V248" s="1">
        <v>630000</v>
      </c>
      <c r="W248" s="1" t="b">
        <v>0</v>
      </c>
      <c r="X248" s="1" t="s">
        <v>740</v>
      </c>
      <c r="Y248" s="1" t="s">
        <v>1328</v>
      </c>
      <c r="Z248" s="1">
        <v>4263</v>
      </c>
      <c r="AA248" s="1"/>
      <c r="AB248" s="1" t="s">
        <v>778</v>
      </c>
      <c r="AC248" s="1">
        <v>22</v>
      </c>
      <c r="AD248" s="1">
        <v>1708273</v>
      </c>
      <c r="AE248" s="1">
        <v>1230000</v>
      </c>
      <c r="AF248" s="1">
        <v>37582000</v>
      </c>
      <c r="AG248" s="1">
        <v>1153616</v>
      </c>
      <c r="AH248" s="1" t="s">
        <v>1469</v>
      </c>
      <c r="AI248" s="1">
        <v>0.67500000000000004</v>
      </c>
      <c r="AJ248" s="1" t="s">
        <v>1475</v>
      </c>
      <c r="AK248" s="1">
        <v>15</v>
      </c>
      <c r="AL248" s="1">
        <v>94500</v>
      </c>
      <c r="AM248" s="1">
        <v>724500</v>
      </c>
      <c r="AN248" s="1" t="s">
        <v>1326</v>
      </c>
    </row>
    <row r="249" spans="1:40" x14ac:dyDescent="0.25">
      <c r="A249" s="1">
        <v>8221</v>
      </c>
      <c r="B249" s="1">
        <v>8202</v>
      </c>
      <c r="C249" s="1" t="s">
        <v>741</v>
      </c>
      <c r="D249" s="1" t="s">
        <v>742</v>
      </c>
      <c r="E249" s="1" t="s">
        <v>1474</v>
      </c>
      <c r="F249" s="1" t="s">
        <v>83</v>
      </c>
      <c r="G249" s="1">
        <v>418</v>
      </c>
      <c r="H249" s="1" t="s">
        <v>1441</v>
      </c>
      <c r="I249" s="1" t="s">
        <v>1283</v>
      </c>
      <c r="J249" s="1" t="s">
        <v>1291</v>
      </c>
      <c r="K249" s="1" t="s">
        <v>31</v>
      </c>
      <c r="L249" s="1" t="s">
        <v>1317</v>
      </c>
      <c r="M249" s="1" t="s">
        <v>1442</v>
      </c>
      <c r="N249" s="1" t="s">
        <v>1351</v>
      </c>
      <c r="O249" s="1">
        <v>27.3</v>
      </c>
      <c r="P249" s="1" t="s">
        <v>1333</v>
      </c>
      <c r="Q249" s="1">
        <v>1</v>
      </c>
      <c r="R249" s="1" t="s">
        <v>1327</v>
      </c>
      <c r="S249" s="1">
        <v>0.1</v>
      </c>
      <c r="T249" s="1" t="s">
        <v>1322</v>
      </c>
      <c r="U249" s="1">
        <v>41</v>
      </c>
      <c r="V249" s="1">
        <v>673000</v>
      </c>
      <c r="W249" s="1" t="b">
        <v>0</v>
      </c>
      <c r="X249" s="1" t="s">
        <v>740</v>
      </c>
      <c r="Y249" s="1" t="s">
        <v>1328</v>
      </c>
      <c r="Z249" s="1">
        <v>4263</v>
      </c>
      <c r="AA249" s="1"/>
      <c r="AB249" s="1" t="s">
        <v>778</v>
      </c>
      <c r="AC249" s="1">
        <v>22</v>
      </c>
      <c r="AD249" s="1">
        <v>1708273</v>
      </c>
      <c r="AE249" s="1">
        <v>1230000</v>
      </c>
      <c r="AF249" s="1">
        <v>37582000</v>
      </c>
      <c r="AG249" s="1">
        <v>1153616</v>
      </c>
      <c r="AH249" s="1" t="s">
        <v>1469</v>
      </c>
      <c r="AI249" s="1">
        <v>0.67500000000000004</v>
      </c>
      <c r="AJ249" s="1" t="s">
        <v>1475</v>
      </c>
      <c r="AK249" s="1">
        <v>15</v>
      </c>
      <c r="AL249" s="1">
        <v>100950</v>
      </c>
      <c r="AM249" s="1">
        <v>773950</v>
      </c>
      <c r="AN249" s="1" t="s">
        <v>1326</v>
      </c>
    </row>
    <row r="250" spans="1:40" x14ac:dyDescent="0.25">
      <c r="A250" s="1">
        <v>11121</v>
      </c>
      <c r="B250" s="1">
        <v>11069</v>
      </c>
      <c r="C250" s="1" t="s">
        <v>743</v>
      </c>
      <c r="D250" s="1" t="s">
        <v>744</v>
      </c>
      <c r="E250" s="1" t="s">
        <v>1315</v>
      </c>
      <c r="F250" s="1" t="s">
        <v>83</v>
      </c>
      <c r="G250" s="1">
        <v>418</v>
      </c>
      <c r="H250" s="1" t="s">
        <v>1441</v>
      </c>
      <c r="I250" s="1" t="s">
        <v>1283</v>
      </c>
      <c r="J250" s="1" t="s">
        <v>1291</v>
      </c>
      <c r="K250" s="1" t="s">
        <v>31</v>
      </c>
      <c r="L250" s="1" t="s">
        <v>1317</v>
      </c>
      <c r="M250" s="1" t="s">
        <v>1442</v>
      </c>
      <c r="N250" s="1" t="s">
        <v>1351</v>
      </c>
      <c r="O250" s="1">
        <v>20.2</v>
      </c>
      <c r="P250" s="1" t="s">
        <v>1467</v>
      </c>
      <c r="Q250" s="1">
        <v>0</v>
      </c>
      <c r="R250" s="1" t="s">
        <v>1332</v>
      </c>
      <c r="S250" s="1">
        <v>0</v>
      </c>
      <c r="T250" s="1" t="s">
        <v>1468</v>
      </c>
      <c r="U250" s="1">
        <v>41</v>
      </c>
      <c r="V250" s="1">
        <v>655000</v>
      </c>
      <c r="W250" s="1" t="b">
        <v>0</v>
      </c>
      <c r="X250" s="1" t="s">
        <v>740</v>
      </c>
      <c r="Y250" s="1" t="s">
        <v>1328</v>
      </c>
      <c r="Z250" s="1">
        <v>4263</v>
      </c>
      <c r="AA250" s="1"/>
      <c r="AB250" s="1" t="s">
        <v>778</v>
      </c>
      <c r="AC250" s="1">
        <v>22</v>
      </c>
      <c r="AD250" s="1">
        <v>1708273</v>
      </c>
      <c r="AE250" s="1">
        <v>1230000</v>
      </c>
      <c r="AF250" s="1">
        <v>37582000</v>
      </c>
      <c r="AG250" s="1">
        <v>1153616</v>
      </c>
      <c r="AH250" s="1" t="s">
        <v>1469</v>
      </c>
      <c r="AI250" s="1">
        <v>0.67500000000000004</v>
      </c>
      <c r="AJ250" s="1" t="s">
        <v>1475</v>
      </c>
      <c r="AK250" s="1">
        <v>15</v>
      </c>
      <c r="AL250" s="1">
        <v>98250</v>
      </c>
      <c r="AM250" s="1">
        <v>753250</v>
      </c>
      <c r="AN250" s="1" t="s">
        <v>1326</v>
      </c>
    </row>
    <row r="251" spans="1:40" x14ac:dyDescent="0.25">
      <c r="A251" s="1">
        <v>9109</v>
      </c>
      <c r="B251" s="1">
        <v>9090</v>
      </c>
      <c r="C251" s="1" t="s">
        <v>745</v>
      </c>
      <c r="D251" s="1" t="s">
        <v>746</v>
      </c>
      <c r="E251" s="1" t="s">
        <v>1474</v>
      </c>
      <c r="F251" s="1" t="s">
        <v>83</v>
      </c>
      <c r="G251" s="1">
        <v>418</v>
      </c>
      <c r="H251" s="1" t="s">
        <v>1441</v>
      </c>
      <c r="I251" s="1" t="s">
        <v>1283</v>
      </c>
      <c r="J251" s="1" t="s">
        <v>1291</v>
      </c>
      <c r="K251" s="1" t="s">
        <v>31</v>
      </c>
      <c r="L251" s="1" t="s">
        <v>1317</v>
      </c>
      <c r="M251" s="1" t="s">
        <v>1442</v>
      </c>
      <c r="N251" s="1" t="s">
        <v>1351</v>
      </c>
      <c r="O251" s="1">
        <v>23.6</v>
      </c>
      <c r="P251" s="1" t="s">
        <v>1467</v>
      </c>
      <c r="Q251" s="1">
        <v>0.7</v>
      </c>
      <c r="R251" s="1" t="s">
        <v>1332</v>
      </c>
      <c r="S251" s="1">
        <v>0.1</v>
      </c>
      <c r="T251" s="1" t="s">
        <v>1322</v>
      </c>
      <c r="U251" s="1">
        <v>41</v>
      </c>
      <c r="V251" s="1">
        <v>655000</v>
      </c>
      <c r="W251" s="1" t="b">
        <v>0</v>
      </c>
      <c r="X251" s="1" t="s">
        <v>740</v>
      </c>
      <c r="Y251" s="1" t="s">
        <v>1328</v>
      </c>
      <c r="Z251" s="1">
        <v>4263</v>
      </c>
      <c r="AA251" s="1"/>
      <c r="AB251" s="1" t="s">
        <v>778</v>
      </c>
      <c r="AC251" s="1">
        <v>22</v>
      </c>
      <c r="AD251" s="1">
        <v>1708273</v>
      </c>
      <c r="AE251" s="1">
        <v>1230000</v>
      </c>
      <c r="AF251" s="1">
        <v>37582000</v>
      </c>
      <c r="AG251" s="1">
        <v>1153616</v>
      </c>
      <c r="AH251" s="1" t="s">
        <v>1469</v>
      </c>
      <c r="AI251" s="1">
        <v>0.67500000000000004</v>
      </c>
      <c r="AJ251" s="1" t="s">
        <v>1475</v>
      </c>
      <c r="AK251" s="1">
        <v>15</v>
      </c>
      <c r="AL251" s="1">
        <v>98250</v>
      </c>
      <c r="AM251" s="1">
        <v>753250</v>
      </c>
      <c r="AN251" s="1" t="s">
        <v>1326</v>
      </c>
    </row>
    <row r="252" spans="1:40" x14ac:dyDescent="0.25">
      <c r="A252" s="1">
        <v>11187</v>
      </c>
      <c r="B252" s="1">
        <v>11135</v>
      </c>
      <c r="C252" s="1" t="s">
        <v>0</v>
      </c>
      <c r="D252" s="1" t="s">
        <v>747</v>
      </c>
      <c r="E252" s="1" t="s">
        <v>1315</v>
      </c>
      <c r="F252" s="1" t="s">
        <v>83</v>
      </c>
      <c r="G252" s="1">
        <v>418</v>
      </c>
      <c r="H252" s="1" t="s">
        <v>1441</v>
      </c>
      <c r="I252" s="1" t="s">
        <v>1283</v>
      </c>
      <c r="J252" s="1" t="s">
        <v>1291</v>
      </c>
      <c r="K252" s="1" t="s">
        <v>31</v>
      </c>
      <c r="L252" s="1" t="s">
        <v>1317</v>
      </c>
      <c r="M252" s="1" t="s">
        <v>1442</v>
      </c>
      <c r="N252" s="1" t="s">
        <v>1351</v>
      </c>
      <c r="O252" s="1">
        <v>26.2</v>
      </c>
      <c r="P252" s="1" t="s">
        <v>1333</v>
      </c>
      <c r="Q252" s="1">
        <v>0</v>
      </c>
      <c r="R252" s="1" t="s">
        <v>1332</v>
      </c>
      <c r="S252" s="1">
        <v>0</v>
      </c>
      <c r="T252" s="1" t="s">
        <v>1468</v>
      </c>
      <c r="U252" s="1">
        <v>41</v>
      </c>
      <c r="V252" s="1">
        <v>655000</v>
      </c>
      <c r="W252" s="1" t="b">
        <v>0</v>
      </c>
      <c r="X252" s="1" t="s">
        <v>740</v>
      </c>
      <c r="Y252" s="1" t="s">
        <v>1328</v>
      </c>
      <c r="Z252" s="1">
        <v>4263</v>
      </c>
      <c r="AA252" s="1"/>
      <c r="AB252" s="1" t="s">
        <v>778</v>
      </c>
      <c r="AC252" s="1">
        <v>22</v>
      </c>
      <c r="AD252" s="1">
        <v>1708273</v>
      </c>
      <c r="AE252" s="1">
        <v>1230000</v>
      </c>
      <c r="AF252" s="1">
        <v>37582000</v>
      </c>
      <c r="AG252" s="1">
        <v>1153616</v>
      </c>
      <c r="AH252" s="1" t="s">
        <v>1469</v>
      </c>
      <c r="AI252" s="1">
        <v>0.67500000000000004</v>
      </c>
      <c r="AJ252" s="1" t="s">
        <v>1475</v>
      </c>
      <c r="AK252" s="1">
        <v>15</v>
      </c>
      <c r="AL252" s="1">
        <v>98250</v>
      </c>
      <c r="AM252" s="1">
        <v>753250</v>
      </c>
      <c r="AN252" s="1" t="s">
        <v>1326</v>
      </c>
    </row>
    <row r="253" spans="1:40" x14ac:dyDescent="0.25">
      <c r="A253" s="1">
        <v>5513</v>
      </c>
      <c r="B253" s="1">
        <v>5494</v>
      </c>
      <c r="C253" s="1" t="s">
        <v>761</v>
      </c>
      <c r="D253" s="1" t="s">
        <v>762</v>
      </c>
      <c r="E253" s="1" t="s">
        <v>1315</v>
      </c>
      <c r="F253" s="1" t="s">
        <v>763</v>
      </c>
      <c r="G253" s="1">
        <v>436</v>
      </c>
      <c r="H253" s="1" t="s">
        <v>1385</v>
      </c>
      <c r="I253" s="1" t="s">
        <v>1283</v>
      </c>
      <c r="J253" s="1" t="s">
        <v>1289</v>
      </c>
      <c r="K253" s="1" t="s">
        <v>31</v>
      </c>
      <c r="L253" s="1" t="s">
        <v>1317</v>
      </c>
      <c r="M253" s="1" t="s">
        <v>1386</v>
      </c>
      <c r="N253" s="1" t="s">
        <v>1343</v>
      </c>
      <c r="O253" s="1">
        <v>29</v>
      </c>
      <c r="P253" s="1" t="s">
        <v>1333</v>
      </c>
      <c r="Q253" s="1">
        <v>2.2000000000000002</v>
      </c>
      <c r="R253" s="1" t="s">
        <v>1327</v>
      </c>
      <c r="S253" s="1">
        <v>0.3</v>
      </c>
      <c r="T253" s="1" t="s">
        <v>1322</v>
      </c>
      <c r="U253" s="1">
        <v>41</v>
      </c>
      <c r="V253" s="1">
        <v>2500000</v>
      </c>
      <c r="W253" s="1" t="b">
        <v>1</v>
      </c>
      <c r="X253" s="1" t="s">
        <v>976</v>
      </c>
      <c r="Y253" s="1" t="s">
        <v>31</v>
      </c>
      <c r="Z253" s="1">
        <v>4798</v>
      </c>
      <c r="AA253" s="1"/>
      <c r="AB253" s="1" t="s">
        <v>975</v>
      </c>
      <c r="AC253" s="1">
        <v>7</v>
      </c>
      <c r="AD253" s="1">
        <v>3018571</v>
      </c>
      <c r="AE253" s="1">
        <v>2500000</v>
      </c>
      <c r="AF253" s="1">
        <v>21130000</v>
      </c>
      <c r="AG253" s="1">
        <v>1251831</v>
      </c>
      <c r="AH253" s="1" t="s">
        <v>1329</v>
      </c>
      <c r="AI253" s="1">
        <v>0.41499999999999998</v>
      </c>
      <c r="AJ253" s="1" t="s">
        <v>1476</v>
      </c>
      <c r="AK253" s="1">
        <v>10</v>
      </c>
      <c r="AL253" s="1">
        <v>250000</v>
      </c>
      <c r="AM253" s="1">
        <v>2750000</v>
      </c>
      <c r="AN253" s="1" t="s">
        <v>1326</v>
      </c>
    </row>
    <row r="254" spans="1:40" x14ac:dyDescent="0.25">
      <c r="A254" s="1">
        <v>4202</v>
      </c>
      <c r="B254" s="1">
        <v>4202</v>
      </c>
      <c r="C254" s="1" t="s">
        <v>764</v>
      </c>
      <c r="D254" s="1" t="s">
        <v>765</v>
      </c>
      <c r="E254" s="1" t="s">
        <v>1474</v>
      </c>
      <c r="F254" s="1" t="s">
        <v>695</v>
      </c>
      <c r="G254" s="1">
        <v>439</v>
      </c>
      <c r="H254" s="1" t="s">
        <v>1382</v>
      </c>
      <c r="I254" s="1" t="s">
        <v>1283</v>
      </c>
      <c r="J254" s="1" t="s">
        <v>1289</v>
      </c>
      <c r="K254" s="1" t="s">
        <v>31</v>
      </c>
      <c r="L254" s="1" t="s">
        <v>1317</v>
      </c>
      <c r="M254" s="1" t="s">
        <v>1384</v>
      </c>
      <c r="N254" s="1" t="s">
        <v>1383</v>
      </c>
      <c r="O254" s="1">
        <v>53.4</v>
      </c>
      <c r="P254" s="1" t="s">
        <v>1320</v>
      </c>
      <c r="Q254" s="1">
        <v>18.5</v>
      </c>
      <c r="R254" s="1" t="s">
        <v>1473</v>
      </c>
      <c r="S254" s="1">
        <v>0.3</v>
      </c>
      <c r="T254" s="1" t="s">
        <v>1322</v>
      </c>
      <c r="U254" s="1">
        <v>41</v>
      </c>
      <c r="V254" s="1">
        <v>3500000</v>
      </c>
      <c r="W254" s="1" t="b">
        <v>1</v>
      </c>
      <c r="X254" s="1" t="s">
        <v>976</v>
      </c>
      <c r="Y254" s="1" t="s">
        <v>31</v>
      </c>
      <c r="Z254" s="1">
        <v>4798</v>
      </c>
      <c r="AA254" s="1"/>
      <c r="AB254" s="1" t="s">
        <v>975</v>
      </c>
      <c r="AC254" s="1">
        <v>5</v>
      </c>
      <c r="AD254" s="1">
        <v>1880600</v>
      </c>
      <c r="AE254" s="1">
        <v>1600000</v>
      </c>
      <c r="AF254" s="1">
        <v>9403000</v>
      </c>
      <c r="AG254" s="1">
        <v>979391</v>
      </c>
      <c r="AH254" s="1" t="s">
        <v>1471</v>
      </c>
      <c r="AI254" s="1">
        <v>0.52100000000000002</v>
      </c>
      <c r="AJ254" s="1" t="s">
        <v>1475</v>
      </c>
      <c r="AK254" s="1">
        <v>0</v>
      </c>
      <c r="AL254" s="1">
        <v>0</v>
      </c>
      <c r="AM254" s="1">
        <v>3500000</v>
      </c>
      <c r="AN254" s="1" t="s">
        <v>1326</v>
      </c>
    </row>
    <row r="255" spans="1:40" x14ac:dyDescent="0.25">
      <c r="A255" s="1">
        <v>4226</v>
      </c>
      <c r="B255" s="1">
        <v>4226</v>
      </c>
      <c r="C255" s="1" t="s">
        <v>766</v>
      </c>
      <c r="D255" s="1" t="s">
        <v>767</v>
      </c>
      <c r="E255" s="1" t="s">
        <v>1315</v>
      </c>
      <c r="F255" s="1" t="s">
        <v>768</v>
      </c>
      <c r="G255" s="1">
        <v>436</v>
      </c>
      <c r="H255" s="1" t="s">
        <v>1385</v>
      </c>
      <c r="I255" s="1" t="s">
        <v>1283</v>
      </c>
      <c r="J255" s="1" t="s">
        <v>1289</v>
      </c>
      <c r="K255" s="1" t="s">
        <v>31</v>
      </c>
      <c r="L255" s="1" t="s">
        <v>1317</v>
      </c>
      <c r="M255" s="1" t="s">
        <v>1386</v>
      </c>
      <c r="N255" s="1" t="s">
        <v>1343</v>
      </c>
      <c r="O255" s="1">
        <v>52.7</v>
      </c>
      <c r="P255" s="1" t="s">
        <v>1320</v>
      </c>
      <c r="Q255" s="1">
        <v>21.2</v>
      </c>
      <c r="R255" s="1" t="s">
        <v>1473</v>
      </c>
      <c r="S255" s="1">
        <v>0.3</v>
      </c>
      <c r="T255" s="1" t="s">
        <v>1322</v>
      </c>
      <c r="U255" s="1">
        <v>41</v>
      </c>
      <c r="V255" s="1">
        <v>5000000</v>
      </c>
      <c r="W255" s="1" t="b">
        <v>1</v>
      </c>
      <c r="X255" s="1" t="s">
        <v>976</v>
      </c>
      <c r="Y255" s="1" t="s">
        <v>31</v>
      </c>
      <c r="Z255" s="1">
        <v>4798</v>
      </c>
      <c r="AA255" s="1"/>
      <c r="AB255" s="1" t="s">
        <v>975</v>
      </c>
      <c r="AC255" s="1">
        <v>7</v>
      </c>
      <c r="AD255" s="1">
        <v>3018571</v>
      </c>
      <c r="AE255" s="1">
        <v>2500000</v>
      </c>
      <c r="AF255" s="1">
        <v>21130000</v>
      </c>
      <c r="AG255" s="1">
        <v>1251831</v>
      </c>
      <c r="AH255" s="1" t="s">
        <v>1471</v>
      </c>
      <c r="AI255" s="1">
        <v>0.41499999999999998</v>
      </c>
      <c r="AJ255" s="1" t="s">
        <v>1476</v>
      </c>
      <c r="AK255" s="1">
        <v>0</v>
      </c>
      <c r="AL255" s="1">
        <v>0</v>
      </c>
      <c r="AM255" s="1">
        <v>5000000</v>
      </c>
      <c r="AN255" s="1" t="s">
        <v>1326</v>
      </c>
    </row>
    <row r="256" spans="1:40" x14ac:dyDescent="0.25">
      <c r="A256" s="1">
        <v>4522</v>
      </c>
      <c r="B256" s="1">
        <v>4522</v>
      </c>
      <c r="C256" s="1" t="s">
        <v>769</v>
      </c>
      <c r="D256" s="1" t="s">
        <v>770</v>
      </c>
      <c r="E256" s="1" t="s">
        <v>1474</v>
      </c>
      <c r="F256" s="1" t="s">
        <v>140</v>
      </c>
      <c r="G256" s="1">
        <v>436</v>
      </c>
      <c r="H256" s="1" t="s">
        <v>1385</v>
      </c>
      <c r="I256" s="1" t="s">
        <v>1283</v>
      </c>
      <c r="J256" s="1" t="s">
        <v>1289</v>
      </c>
      <c r="K256" s="1" t="s">
        <v>31</v>
      </c>
      <c r="L256" s="1" t="s">
        <v>1317</v>
      </c>
      <c r="M256" s="1" t="s">
        <v>1386</v>
      </c>
      <c r="N256" s="1" t="s">
        <v>1343</v>
      </c>
      <c r="O256" s="1">
        <v>31.2</v>
      </c>
      <c r="P256" s="1" t="s">
        <v>1333</v>
      </c>
      <c r="Q256" s="1">
        <v>4.4000000000000004</v>
      </c>
      <c r="R256" s="1" t="s">
        <v>1470</v>
      </c>
      <c r="S256" s="1">
        <v>0.3</v>
      </c>
      <c r="T256" s="1" t="s">
        <v>1322</v>
      </c>
      <c r="U256" s="1">
        <v>41</v>
      </c>
      <c r="V256" s="1">
        <v>1180000</v>
      </c>
      <c r="W256" s="1" t="b">
        <v>0</v>
      </c>
      <c r="X256" s="1" t="s">
        <v>976</v>
      </c>
      <c r="Y256" s="1" t="s">
        <v>1331</v>
      </c>
      <c r="Z256" s="1">
        <v>4798</v>
      </c>
      <c r="AA256" s="1"/>
      <c r="AB256" s="1" t="s">
        <v>975</v>
      </c>
      <c r="AC256" s="1">
        <v>7</v>
      </c>
      <c r="AD256" s="1">
        <v>3018571</v>
      </c>
      <c r="AE256" s="1">
        <v>2500000</v>
      </c>
      <c r="AF256" s="1">
        <v>21130000</v>
      </c>
      <c r="AG256" s="1">
        <v>1251831</v>
      </c>
      <c r="AH256" s="1" t="s">
        <v>1469</v>
      </c>
      <c r="AI256" s="1">
        <v>0.41499999999999998</v>
      </c>
      <c r="AJ256" s="1" t="s">
        <v>1476</v>
      </c>
      <c r="AK256" s="1">
        <v>15</v>
      </c>
      <c r="AL256" s="1">
        <v>177000</v>
      </c>
      <c r="AM256" s="1">
        <v>1357000</v>
      </c>
      <c r="AN256" s="1" t="s">
        <v>1326</v>
      </c>
    </row>
    <row r="257" spans="1:40" x14ac:dyDescent="0.25">
      <c r="A257" s="1">
        <v>4335</v>
      </c>
      <c r="B257" s="1">
        <v>4335</v>
      </c>
      <c r="C257" s="1" t="s">
        <v>771</v>
      </c>
      <c r="D257" s="1" t="s">
        <v>772</v>
      </c>
      <c r="E257" s="1" t="s">
        <v>1315</v>
      </c>
      <c r="F257" s="1" t="s">
        <v>140</v>
      </c>
      <c r="G257" s="1">
        <v>436</v>
      </c>
      <c r="H257" s="1" t="s">
        <v>1385</v>
      </c>
      <c r="I257" s="1" t="s">
        <v>1283</v>
      </c>
      <c r="J257" s="1" t="s">
        <v>1289</v>
      </c>
      <c r="K257" s="1" t="s">
        <v>31</v>
      </c>
      <c r="L257" s="1" t="s">
        <v>1317</v>
      </c>
      <c r="M257" s="1" t="s">
        <v>1386</v>
      </c>
      <c r="N257" s="1" t="s">
        <v>1343</v>
      </c>
      <c r="O257" s="1">
        <v>42.3</v>
      </c>
      <c r="P257" s="1" t="s">
        <v>1330</v>
      </c>
      <c r="Q257" s="1">
        <v>21.8</v>
      </c>
      <c r="R257" s="1" t="s">
        <v>1473</v>
      </c>
      <c r="S257" s="1">
        <v>0.3</v>
      </c>
      <c r="T257" s="1" t="s">
        <v>1322</v>
      </c>
      <c r="U257" s="1">
        <v>41</v>
      </c>
      <c r="V257" s="1">
        <v>2400000</v>
      </c>
      <c r="W257" s="1" t="b">
        <v>0</v>
      </c>
      <c r="X257" s="1" t="s">
        <v>976</v>
      </c>
      <c r="Y257" s="1" t="s">
        <v>1323</v>
      </c>
      <c r="Z257" s="1">
        <v>4798</v>
      </c>
      <c r="AA257" s="1"/>
      <c r="AB257" s="1" t="s">
        <v>975</v>
      </c>
      <c r="AC257" s="1">
        <v>7</v>
      </c>
      <c r="AD257" s="1">
        <v>3018571</v>
      </c>
      <c r="AE257" s="1">
        <v>2500000</v>
      </c>
      <c r="AF257" s="1">
        <v>21130000</v>
      </c>
      <c r="AG257" s="1">
        <v>1251831</v>
      </c>
      <c r="AH257" s="1" t="s">
        <v>1469</v>
      </c>
      <c r="AI257" s="1">
        <v>0.41499999999999998</v>
      </c>
      <c r="AJ257" s="1" t="s">
        <v>1476</v>
      </c>
      <c r="AK257" s="1">
        <v>15</v>
      </c>
      <c r="AL257" s="1">
        <v>360000</v>
      </c>
      <c r="AM257" s="1">
        <v>2760000</v>
      </c>
      <c r="AN257" s="1" t="s">
        <v>1326</v>
      </c>
    </row>
    <row r="258" spans="1:40" x14ac:dyDescent="0.25">
      <c r="A258" s="1">
        <v>7591</v>
      </c>
      <c r="B258" s="1">
        <v>7572</v>
      </c>
      <c r="C258" s="1" t="s">
        <v>1000</v>
      </c>
      <c r="D258" s="1" t="s">
        <v>1001</v>
      </c>
      <c r="E258" s="1" t="s">
        <v>1474</v>
      </c>
      <c r="F258" s="1" t="s">
        <v>88</v>
      </c>
      <c r="G258" s="1">
        <v>439</v>
      </c>
      <c r="H258" s="1" t="s">
        <v>1382</v>
      </c>
      <c r="I258" s="1" t="s">
        <v>1283</v>
      </c>
      <c r="J258" s="1" t="s">
        <v>1289</v>
      </c>
      <c r="K258" s="1" t="s">
        <v>31</v>
      </c>
      <c r="L258" s="1" t="s">
        <v>1317</v>
      </c>
      <c r="M258" s="1" t="s">
        <v>1384</v>
      </c>
      <c r="N258" s="1" t="s">
        <v>1383</v>
      </c>
      <c r="O258" s="1">
        <v>28.5</v>
      </c>
      <c r="P258" s="1" t="s">
        <v>1333</v>
      </c>
      <c r="Q258" s="1">
        <v>1.2</v>
      </c>
      <c r="R258" s="1" t="s">
        <v>1327</v>
      </c>
      <c r="S258" s="1">
        <v>0.1</v>
      </c>
      <c r="T258" s="1" t="s">
        <v>1322</v>
      </c>
      <c r="U258" s="1">
        <v>41</v>
      </c>
      <c r="V258" s="1">
        <v>1600000</v>
      </c>
      <c r="W258" s="1" t="b">
        <v>0</v>
      </c>
      <c r="X258" s="1" t="s">
        <v>762</v>
      </c>
      <c r="Y258" s="1" t="s">
        <v>1328</v>
      </c>
      <c r="Z258" s="1">
        <v>5513</v>
      </c>
      <c r="AA258" s="1"/>
      <c r="AB258" s="1" t="s">
        <v>761</v>
      </c>
      <c r="AC258" s="1">
        <v>5</v>
      </c>
      <c r="AD258" s="1">
        <v>1880600</v>
      </c>
      <c r="AE258" s="1">
        <v>1600000</v>
      </c>
      <c r="AF258" s="1">
        <v>9403000</v>
      </c>
      <c r="AG258" s="1">
        <v>979391</v>
      </c>
      <c r="AH258" s="1" t="s">
        <v>1329</v>
      </c>
      <c r="AI258" s="1">
        <v>0.52100000000000002</v>
      </c>
      <c r="AJ258" s="1" t="s">
        <v>1475</v>
      </c>
      <c r="AK258" s="1">
        <v>10</v>
      </c>
      <c r="AL258" s="1">
        <v>160000</v>
      </c>
      <c r="AM258" s="1">
        <v>1760000</v>
      </c>
      <c r="AN258" s="1" t="s">
        <v>1326</v>
      </c>
    </row>
    <row r="259" spans="1:40" x14ac:dyDescent="0.25">
      <c r="A259" s="1">
        <v>7590</v>
      </c>
      <c r="B259" s="1">
        <v>7571</v>
      </c>
      <c r="C259" s="1" t="s">
        <v>1002</v>
      </c>
      <c r="D259" s="1" t="s">
        <v>1003</v>
      </c>
      <c r="E259" s="1" t="s">
        <v>1474</v>
      </c>
      <c r="F259" s="1" t="s">
        <v>88</v>
      </c>
      <c r="G259" s="1">
        <v>439</v>
      </c>
      <c r="H259" s="1" t="s">
        <v>1382</v>
      </c>
      <c r="I259" s="1" t="s">
        <v>1283</v>
      </c>
      <c r="J259" s="1" t="s">
        <v>1289</v>
      </c>
      <c r="K259" s="1" t="s">
        <v>31</v>
      </c>
      <c r="L259" s="1" t="s">
        <v>1317</v>
      </c>
      <c r="M259" s="1" t="s">
        <v>1384</v>
      </c>
      <c r="N259" s="1" t="s">
        <v>1383</v>
      </c>
      <c r="O259" s="1">
        <v>26.1</v>
      </c>
      <c r="P259" s="1" t="s">
        <v>1333</v>
      </c>
      <c r="Q259" s="1">
        <v>1.2</v>
      </c>
      <c r="R259" s="1" t="s">
        <v>1327</v>
      </c>
      <c r="S259" s="1">
        <v>0.1</v>
      </c>
      <c r="T259" s="1" t="s">
        <v>1322</v>
      </c>
      <c r="U259" s="1">
        <v>41</v>
      </c>
      <c r="V259" s="1">
        <v>1600000</v>
      </c>
      <c r="W259" s="1" t="b">
        <v>0</v>
      </c>
      <c r="X259" s="1" t="s">
        <v>762</v>
      </c>
      <c r="Y259" s="1" t="s">
        <v>1328</v>
      </c>
      <c r="Z259" s="1">
        <v>5513</v>
      </c>
      <c r="AA259" s="1"/>
      <c r="AB259" s="1" t="s">
        <v>761</v>
      </c>
      <c r="AC259" s="1">
        <v>5</v>
      </c>
      <c r="AD259" s="1">
        <v>1880600</v>
      </c>
      <c r="AE259" s="1">
        <v>1600000</v>
      </c>
      <c r="AF259" s="1">
        <v>9403000</v>
      </c>
      <c r="AG259" s="1">
        <v>979391</v>
      </c>
      <c r="AH259" s="1" t="s">
        <v>1329</v>
      </c>
      <c r="AI259" s="1">
        <v>0.52100000000000002</v>
      </c>
      <c r="AJ259" s="1" t="s">
        <v>1475</v>
      </c>
      <c r="AK259" s="1">
        <v>10</v>
      </c>
      <c r="AL259" s="1">
        <v>160000</v>
      </c>
      <c r="AM259" s="1">
        <v>1760000</v>
      </c>
      <c r="AN259" s="1" t="s">
        <v>1326</v>
      </c>
    </row>
    <row r="260" spans="1:40" x14ac:dyDescent="0.25">
      <c r="A260" s="1">
        <v>6372</v>
      </c>
      <c r="B260" s="1">
        <v>6353</v>
      </c>
      <c r="C260" s="1" t="s">
        <v>1004</v>
      </c>
      <c r="D260" s="1" t="s">
        <v>1005</v>
      </c>
      <c r="E260" s="1" t="s">
        <v>1474</v>
      </c>
      <c r="F260" s="1" t="s">
        <v>88</v>
      </c>
      <c r="G260" s="1">
        <v>439</v>
      </c>
      <c r="H260" s="1" t="s">
        <v>1382</v>
      </c>
      <c r="I260" s="1" t="s">
        <v>1283</v>
      </c>
      <c r="J260" s="1" t="s">
        <v>1289</v>
      </c>
      <c r="K260" s="1" t="s">
        <v>31</v>
      </c>
      <c r="L260" s="1" t="s">
        <v>1317</v>
      </c>
      <c r="M260" s="1" t="s">
        <v>1384</v>
      </c>
      <c r="N260" s="1" t="s">
        <v>1383</v>
      </c>
      <c r="O260" s="1">
        <v>34.200000000000003</v>
      </c>
      <c r="P260" s="1" t="s">
        <v>1333</v>
      </c>
      <c r="Q260" s="1">
        <v>1.7</v>
      </c>
      <c r="R260" s="1" t="s">
        <v>1327</v>
      </c>
      <c r="S260" s="1">
        <v>0.1</v>
      </c>
      <c r="T260" s="1" t="s">
        <v>1322</v>
      </c>
      <c r="U260" s="1">
        <v>41</v>
      </c>
      <c r="V260" s="1">
        <v>1850000</v>
      </c>
      <c r="W260" s="1" t="b">
        <v>0</v>
      </c>
      <c r="X260" s="1" t="s">
        <v>762</v>
      </c>
      <c r="Y260" s="1" t="s">
        <v>1328</v>
      </c>
      <c r="Z260" s="1">
        <v>5513</v>
      </c>
      <c r="AA260" s="1"/>
      <c r="AB260" s="1" t="s">
        <v>761</v>
      </c>
      <c r="AC260" s="1">
        <v>5</v>
      </c>
      <c r="AD260" s="1">
        <v>1880600</v>
      </c>
      <c r="AE260" s="1">
        <v>1600000</v>
      </c>
      <c r="AF260" s="1">
        <v>9403000</v>
      </c>
      <c r="AG260" s="1">
        <v>979391</v>
      </c>
      <c r="AH260" s="1" t="s">
        <v>1466</v>
      </c>
      <c r="AI260" s="1">
        <v>0.52100000000000002</v>
      </c>
      <c r="AJ260" s="1" t="s">
        <v>1475</v>
      </c>
      <c r="AK260" s="1">
        <v>3</v>
      </c>
      <c r="AL260" s="1">
        <v>55500</v>
      </c>
      <c r="AM260" s="1">
        <v>1905500</v>
      </c>
      <c r="AN260" s="1" t="s">
        <v>1326</v>
      </c>
    </row>
    <row r="261" spans="1:40" x14ac:dyDescent="0.25">
      <c r="A261" s="1">
        <v>9966</v>
      </c>
      <c r="B261" s="1">
        <v>9947</v>
      </c>
      <c r="C261" s="1" t="s">
        <v>1192</v>
      </c>
      <c r="D261" s="1" t="s">
        <v>1193</v>
      </c>
      <c r="E261" s="1" t="s">
        <v>1315</v>
      </c>
      <c r="F261" s="1" t="s">
        <v>1194</v>
      </c>
      <c r="G261" s="1">
        <v>488</v>
      </c>
      <c r="H261" s="1" t="s">
        <v>1286</v>
      </c>
      <c r="I261" s="1" t="s">
        <v>1283</v>
      </c>
      <c r="J261" s="1" t="s">
        <v>1286</v>
      </c>
      <c r="K261" s="1" t="s">
        <v>31</v>
      </c>
      <c r="L261" s="1" t="s">
        <v>1317</v>
      </c>
      <c r="M261" s="1" t="s">
        <v>1287</v>
      </c>
      <c r="N261" s="1" t="s">
        <v>1337</v>
      </c>
      <c r="O261" s="1">
        <v>26.8</v>
      </c>
      <c r="P261" s="1" t="s">
        <v>1333</v>
      </c>
      <c r="Q261" s="1">
        <v>0.3</v>
      </c>
      <c r="R261" s="1" t="s">
        <v>1332</v>
      </c>
      <c r="S261" s="1">
        <v>0</v>
      </c>
      <c r="T261" s="1" t="s">
        <v>1322</v>
      </c>
      <c r="U261" s="1">
        <v>41</v>
      </c>
      <c r="V261" s="1">
        <v>2140000</v>
      </c>
      <c r="W261" s="1" t="b">
        <v>0</v>
      </c>
      <c r="X261" s="1" t="s">
        <v>962</v>
      </c>
      <c r="Y261" s="1" t="s">
        <v>1328</v>
      </c>
      <c r="Z261" s="1">
        <v>4801</v>
      </c>
      <c r="AA261" s="1"/>
      <c r="AB261" s="1" t="s">
        <v>961</v>
      </c>
      <c r="AC261" s="1">
        <v>4</v>
      </c>
      <c r="AD261" s="1">
        <v>1559350</v>
      </c>
      <c r="AE261" s="1">
        <v>1552700</v>
      </c>
      <c r="AF261" s="1">
        <v>6237400</v>
      </c>
      <c r="AG261" s="1">
        <v>595928</v>
      </c>
      <c r="AH261" s="1" t="s">
        <v>1471</v>
      </c>
      <c r="AI261" s="1">
        <v>0.38200000000000001</v>
      </c>
      <c r="AJ261" s="1" t="s">
        <v>1476</v>
      </c>
      <c r="AK261" s="1">
        <v>0</v>
      </c>
      <c r="AL261" s="1">
        <v>0</v>
      </c>
      <c r="AM261" s="1">
        <v>2140000</v>
      </c>
      <c r="AN261" s="1" t="s">
        <v>1326</v>
      </c>
    </row>
    <row r="262" spans="1:40" x14ac:dyDescent="0.25">
      <c r="A262" s="1">
        <v>4399</v>
      </c>
      <c r="B262" s="1">
        <v>4399</v>
      </c>
      <c r="C262" s="1" t="s">
        <v>1195</v>
      </c>
      <c r="D262" s="1" t="s">
        <v>1196</v>
      </c>
      <c r="E262" s="1" t="s">
        <v>1474</v>
      </c>
      <c r="F262" s="1" t="s">
        <v>1070</v>
      </c>
      <c r="G262" s="1">
        <v>489</v>
      </c>
      <c r="H262" s="1" t="s">
        <v>1373</v>
      </c>
      <c r="I262" s="1" t="s">
        <v>1283</v>
      </c>
      <c r="J262" s="1" t="s">
        <v>1286</v>
      </c>
      <c r="K262" s="1" t="s">
        <v>31</v>
      </c>
      <c r="L262" s="1" t="s">
        <v>1317</v>
      </c>
      <c r="M262" s="1" t="s">
        <v>1374</v>
      </c>
      <c r="N262" s="1" t="s">
        <v>1352</v>
      </c>
      <c r="O262" s="1">
        <v>38.1</v>
      </c>
      <c r="P262" s="1" t="s">
        <v>1330</v>
      </c>
      <c r="Q262" s="1">
        <v>10.8</v>
      </c>
      <c r="R262" s="1" t="s">
        <v>1473</v>
      </c>
      <c r="S262" s="1">
        <v>0.3</v>
      </c>
      <c r="T262" s="1" t="s">
        <v>1322</v>
      </c>
      <c r="U262" s="1">
        <v>41</v>
      </c>
      <c r="V262" s="1">
        <v>1600000</v>
      </c>
      <c r="W262" s="1" t="b">
        <v>0</v>
      </c>
      <c r="X262" s="1" t="s">
        <v>962</v>
      </c>
      <c r="Y262" s="1" t="s">
        <v>1323</v>
      </c>
      <c r="Z262" s="1">
        <v>4801</v>
      </c>
      <c r="AA262" s="1"/>
      <c r="AB262" s="1" t="s">
        <v>961</v>
      </c>
      <c r="AC262" s="1">
        <v>10</v>
      </c>
      <c r="AD262" s="1">
        <v>1844300</v>
      </c>
      <c r="AE262" s="1">
        <v>1550000</v>
      </c>
      <c r="AF262" s="1">
        <v>18443000</v>
      </c>
      <c r="AG262" s="1">
        <v>975722</v>
      </c>
      <c r="AH262" s="1" t="s">
        <v>1329</v>
      </c>
      <c r="AI262" s="1">
        <v>0.52900000000000003</v>
      </c>
      <c r="AJ262" s="1" t="s">
        <v>1475</v>
      </c>
      <c r="AK262" s="1">
        <v>10</v>
      </c>
      <c r="AL262" s="1">
        <v>160000</v>
      </c>
      <c r="AM262" s="1">
        <v>1760000</v>
      </c>
      <c r="AN262" s="1" t="s">
        <v>1326</v>
      </c>
    </row>
    <row r="263" spans="1:40" x14ac:dyDescent="0.25">
      <c r="A263" s="1">
        <v>4251</v>
      </c>
      <c r="B263" s="1">
        <v>4251</v>
      </c>
      <c r="C263" s="1" t="s">
        <v>1197</v>
      </c>
      <c r="D263" s="1" t="s">
        <v>1113</v>
      </c>
      <c r="E263" s="1" t="s">
        <v>1474</v>
      </c>
      <c r="F263" s="1" t="s">
        <v>1198</v>
      </c>
      <c r="G263" s="1">
        <v>489</v>
      </c>
      <c r="H263" s="1" t="s">
        <v>1373</v>
      </c>
      <c r="I263" s="1" t="s">
        <v>1283</v>
      </c>
      <c r="J263" s="1" t="s">
        <v>1286</v>
      </c>
      <c r="K263" s="1" t="s">
        <v>31</v>
      </c>
      <c r="L263" s="1" t="s">
        <v>1317</v>
      </c>
      <c r="M263" s="1" t="s">
        <v>1374</v>
      </c>
      <c r="N263" s="1" t="s">
        <v>1352</v>
      </c>
      <c r="O263" s="1">
        <v>50</v>
      </c>
      <c r="P263" s="1" t="s">
        <v>1320</v>
      </c>
      <c r="Q263" s="1">
        <v>18.100000000000001</v>
      </c>
      <c r="R263" s="1" t="s">
        <v>1473</v>
      </c>
      <c r="S263" s="1">
        <v>0.2</v>
      </c>
      <c r="T263" s="1" t="s">
        <v>1322</v>
      </c>
      <c r="U263" s="1">
        <v>41</v>
      </c>
      <c r="V263" s="1">
        <v>2900000</v>
      </c>
      <c r="W263" s="1" t="b">
        <v>1</v>
      </c>
      <c r="X263" s="1" t="s">
        <v>962</v>
      </c>
      <c r="Y263" s="1" t="s">
        <v>31</v>
      </c>
      <c r="Z263" s="1">
        <v>4801</v>
      </c>
      <c r="AA263" s="1"/>
      <c r="AB263" s="1" t="s">
        <v>961</v>
      </c>
      <c r="AC263" s="1">
        <v>10</v>
      </c>
      <c r="AD263" s="1">
        <v>1844300</v>
      </c>
      <c r="AE263" s="1">
        <v>1550000</v>
      </c>
      <c r="AF263" s="1">
        <v>18443000</v>
      </c>
      <c r="AG263" s="1">
        <v>975722</v>
      </c>
      <c r="AH263" s="1" t="s">
        <v>1471</v>
      </c>
      <c r="AI263" s="1">
        <v>0.52900000000000003</v>
      </c>
      <c r="AJ263" s="1" t="s">
        <v>1475</v>
      </c>
      <c r="AK263" s="1">
        <v>0</v>
      </c>
      <c r="AL263" s="1">
        <v>0</v>
      </c>
      <c r="AM263" s="1">
        <v>2900000</v>
      </c>
      <c r="AN263" s="1" t="s">
        <v>1326</v>
      </c>
    </row>
    <row r="264" spans="1:40" x14ac:dyDescent="0.25">
      <c r="A264" s="1">
        <v>8613</v>
      </c>
      <c r="B264" s="1">
        <v>8594</v>
      </c>
      <c r="C264" s="1" t="s">
        <v>1199</v>
      </c>
      <c r="D264" s="1" t="s">
        <v>1200</v>
      </c>
      <c r="E264" s="1" t="s">
        <v>1474</v>
      </c>
      <c r="F264" s="1" t="s">
        <v>1201</v>
      </c>
      <c r="G264" s="1">
        <v>489</v>
      </c>
      <c r="H264" s="1" t="s">
        <v>1373</v>
      </c>
      <c r="I264" s="1" t="s">
        <v>1283</v>
      </c>
      <c r="J264" s="1" t="s">
        <v>1286</v>
      </c>
      <c r="K264" s="1" t="s">
        <v>31</v>
      </c>
      <c r="L264" s="1" t="s">
        <v>1317</v>
      </c>
      <c r="M264" s="1" t="s">
        <v>1374</v>
      </c>
      <c r="N264" s="1" t="s">
        <v>1352</v>
      </c>
      <c r="O264" s="1">
        <v>39</v>
      </c>
      <c r="P264" s="1" t="s">
        <v>1330</v>
      </c>
      <c r="Q264" s="1">
        <v>0.8</v>
      </c>
      <c r="R264" s="1" t="s">
        <v>1332</v>
      </c>
      <c r="S264" s="1">
        <v>0.3</v>
      </c>
      <c r="T264" s="1" t="s">
        <v>1322</v>
      </c>
      <c r="U264" s="1">
        <v>41</v>
      </c>
      <c r="V264" s="1">
        <v>3715000</v>
      </c>
      <c r="W264" s="1" t="b">
        <v>1</v>
      </c>
      <c r="X264" s="1" t="s">
        <v>962</v>
      </c>
      <c r="Y264" s="1" t="s">
        <v>31</v>
      </c>
      <c r="Z264" s="1">
        <v>4801</v>
      </c>
      <c r="AA264" s="1"/>
      <c r="AB264" s="1" t="s">
        <v>961</v>
      </c>
      <c r="AC264" s="1">
        <v>10</v>
      </c>
      <c r="AD264" s="1">
        <v>1844300</v>
      </c>
      <c r="AE264" s="1">
        <v>1550000</v>
      </c>
      <c r="AF264" s="1">
        <v>18443000</v>
      </c>
      <c r="AG264" s="1">
        <v>975722</v>
      </c>
      <c r="AH264" s="1" t="s">
        <v>1471</v>
      </c>
      <c r="AI264" s="1">
        <v>0.52900000000000003</v>
      </c>
      <c r="AJ264" s="1" t="s">
        <v>1475</v>
      </c>
      <c r="AK264" s="1">
        <v>0</v>
      </c>
      <c r="AL264" s="1">
        <v>0</v>
      </c>
      <c r="AM264" s="1">
        <v>3715000</v>
      </c>
      <c r="AN264" s="1" t="s">
        <v>1326</v>
      </c>
    </row>
    <row r="265" spans="1:40" x14ac:dyDescent="0.25">
      <c r="A265" s="1">
        <v>4297</v>
      </c>
      <c r="B265" s="1">
        <v>4297</v>
      </c>
      <c r="C265" s="1" t="s">
        <v>1202</v>
      </c>
      <c r="D265" s="1" t="s">
        <v>1119</v>
      </c>
      <c r="E265" s="1" t="s">
        <v>1474</v>
      </c>
      <c r="F265" s="1" t="s">
        <v>1203</v>
      </c>
      <c r="G265" s="1">
        <v>489</v>
      </c>
      <c r="H265" s="1" t="s">
        <v>1373</v>
      </c>
      <c r="I265" s="1" t="s">
        <v>1283</v>
      </c>
      <c r="J265" s="1" t="s">
        <v>1286</v>
      </c>
      <c r="K265" s="1" t="s">
        <v>31</v>
      </c>
      <c r="L265" s="1" t="s">
        <v>1317</v>
      </c>
      <c r="M265" s="1" t="s">
        <v>1374</v>
      </c>
      <c r="N265" s="1" t="s">
        <v>1352</v>
      </c>
      <c r="O265" s="1">
        <v>45.3</v>
      </c>
      <c r="P265" s="1" t="s">
        <v>1320</v>
      </c>
      <c r="Q265" s="1">
        <v>13.8</v>
      </c>
      <c r="R265" s="1" t="s">
        <v>1473</v>
      </c>
      <c r="S265" s="1">
        <v>0.3</v>
      </c>
      <c r="T265" s="1" t="s">
        <v>1322</v>
      </c>
      <c r="U265" s="1">
        <v>41</v>
      </c>
      <c r="V265" s="1">
        <v>2650000</v>
      </c>
      <c r="W265" s="1" t="b">
        <v>1</v>
      </c>
      <c r="X265" s="1" t="s">
        <v>962</v>
      </c>
      <c r="Y265" s="1" t="s">
        <v>31</v>
      </c>
      <c r="Z265" s="1">
        <v>4801</v>
      </c>
      <c r="AA265" s="1"/>
      <c r="AB265" s="1" t="s">
        <v>961</v>
      </c>
      <c r="AC265" s="1">
        <v>10</v>
      </c>
      <c r="AD265" s="1">
        <v>1844300</v>
      </c>
      <c r="AE265" s="1">
        <v>1550000</v>
      </c>
      <c r="AF265" s="1">
        <v>18443000</v>
      </c>
      <c r="AG265" s="1">
        <v>975722</v>
      </c>
      <c r="AH265" s="1" t="s">
        <v>1471</v>
      </c>
      <c r="AI265" s="1">
        <v>0.52900000000000003</v>
      </c>
      <c r="AJ265" s="1" t="s">
        <v>1475</v>
      </c>
      <c r="AK265" s="1">
        <v>0</v>
      </c>
      <c r="AL265" s="1">
        <v>0</v>
      </c>
      <c r="AM265" s="1">
        <v>2650000</v>
      </c>
      <c r="AN265" s="1" t="s">
        <v>1326</v>
      </c>
    </row>
    <row r="266" spans="1:40" x14ac:dyDescent="0.25">
      <c r="A266" s="1">
        <v>4210</v>
      </c>
      <c r="B266" s="1">
        <v>4210</v>
      </c>
      <c r="C266" s="1" t="s">
        <v>1204</v>
      </c>
      <c r="D266" s="1" t="s">
        <v>1135</v>
      </c>
      <c r="E266" s="1" t="s">
        <v>1315</v>
      </c>
      <c r="F266" s="1" t="s">
        <v>1205</v>
      </c>
      <c r="G266" s="1">
        <v>488</v>
      </c>
      <c r="H266" s="1" t="s">
        <v>1286</v>
      </c>
      <c r="I266" s="1" t="s">
        <v>1283</v>
      </c>
      <c r="J266" s="1" t="s">
        <v>1286</v>
      </c>
      <c r="K266" s="1" t="s">
        <v>31</v>
      </c>
      <c r="L266" s="1" t="s">
        <v>1317</v>
      </c>
      <c r="M266" s="1" t="s">
        <v>1287</v>
      </c>
      <c r="N266" s="1" t="s">
        <v>1337</v>
      </c>
      <c r="O266" s="1">
        <v>56.6</v>
      </c>
      <c r="P266" s="1" t="s">
        <v>1472</v>
      </c>
      <c r="Q266" s="1">
        <v>12.3</v>
      </c>
      <c r="R266" s="1" t="s">
        <v>1473</v>
      </c>
      <c r="S266" s="1">
        <v>0.3</v>
      </c>
      <c r="T266" s="1" t="s">
        <v>1322</v>
      </c>
      <c r="U266" s="1">
        <v>41</v>
      </c>
      <c r="V266" s="1">
        <v>2003400</v>
      </c>
      <c r="W266" s="1" t="b">
        <v>1</v>
      </c>
      <c r="X266" s="1" t="s">
        <v>962</v>
      </c>
      <c r="Y266" s="1" t="s">
        <v>31</v>
      </c>
      <c r="Z266" s="1">
        <v>4801</v>
      </c>
      <c r="AA266" s="1"/>
      <c r="AB266" s="1" t="s">
        <v>961</v>
      </c>
      <c r="AC266" s="1">
        <v>4</v>
      </c>
      <c r="AD266" s="1">
        <v>1559350</v>
      </c>
      <c r="AE266" s="1">
        <v>1552700</v>
      </c>
      <c r="AF266" s="1">
        <v>6237400</v>
      </c>
      <c r="AG266" s="1">
        <v>595928</v>
      </c>
      <c r="AH266" s="1" t="s">
        <v>1471</v>
      </c>
      <c r="AI266" s="1">
        <v>0.38200000000000001</v>
      </c>
      <c r="AJ266" s="1" t="s">
        <v>1476</v>
      </c>
      <c r="AK266" s="1">
        <v>3</v>
      </c>
      <c r="AL266" s="1">
        <v>60102</v>
      </c>
      <c r="AM266" s="1">
        <v>2063502</v>
      </c>
      <c r="AN266" s="1" t="s">
        <v>1326</v>
      </c>
    </row>
    <row r="267" spans="1:40" x14ac:dyDescent="0.25">
      <c r="A267" s="1">
        <v>10234</v>
      </c>
      <c r="B267" s="1">
        <v>10215</v>
      </c>
      <c r="C267" s="1" t="s">
        <v>486</v>
      </c>
      <c r="D267" s="1" t="s">
        <v>487</v>
      </c>
      <c r="E267" s="1" t="s">
        <v>1474</v>
      </c>
      <c r="F267" s="1" t="s">
        <v>237</v>
      </c>
      <c r="G267" s="1">
        <v>464</v>
      </c>
      <c r="H267" s="1" t="s">
        <v>1392</v>
      </c>
      <c r="I267" s="1" t="s">
        <v>1283</v>
      </c>
      <c r="J267" s="1" t="s">
        <v>1290</v>
      </c>
      <c r="K267" s="1" t="s">
        <v>31</v>
      </c>
      <c r="L267" s="1" t="s">
        <v>1317</v>
      </c>
      <c r="M267" s="1" t="s">
        <v>1393</v>
      </c>
      <c r="N267" s="1" t="s">
        <v>1354</v>
      </c>
      <c r="O267" s="1">
        <v>33.200000000000003</v>
      </c>
      <c r="P267" s="1" t="s">
        <v>1333</v>
      </c>
      <c r="Q267" s="1">
        <v>0.2</v>
      </c>
      <c r="R267" s="1" t="s">
        <v>1332</v>
      </c>
      <c r="S267" s="1">
        <v>0.1</v>
      </c>
      <c r="T267" s="1" t="s">
        <v>1468</v>
      </c>
      <c r="U267" s="1">
        <v>41</v>
      </c>
      <c r="V267" s="1">
        <v>750000</v>
      </c>
      <c r="W267" s="1" t="b">
        <v>0</v>
      </c>
      <c r="X267" s="1" t="s">
        <v>238</v>
      </c>
      <c r="Y267" s="1" t="s">
        <v>1328</v>
      </c>
      <c r="Z267" s="1">
        <v>4284</v>
      </c>
      <c r="AA267" s="1"/>
      <c r="AB267" s="1" t="s">
        <v>1015</v>
      </c>
      <c r="AC267" s="1">
        <v>12</v>
      </c>
      <c r="AD267" s="1">
        <v>1660500</v>
      </c>
      <c r="AE267" s="1">
        <v>866000</v>
      </c>
      <c r="AF267" s="1">
        <v>19926000</v>
      </c>
      <c r="AG267" s="1">
        <v>1735109</v>
      </c>
      <c r="AH267" s="1" t="s">
        <v>1469</v>
      </c>
      <c r="AI267" s="1">
        <v>1.0449999999999999</v>
      </c>
      <c r="AJ267" s="1" t="s">
        <v>1475</v>
      </c>
      <c r="AK267" s="1">
        <v>15</v>
      </c>
      <c r="AL267" s="1">
        <v>112500</v>
      </c>
      <c r="AM267" s="1">
        <v>862500</v>
      </c>
      <c r="AN267" s="1" t="s">
        <v>1326</v>
      </c>
    </row>
    <row r="268" spans="1:40" x14ac:dyDescent="0.25">
      <c r="A268" s="1">
        <v>9537</v>
      </c>
      <c r="B268" s="1">
        <v>9518</v>
      </c>
      <c r="C268" s="1" t="s">
        <v>235</v>
      </c>
      <c r="D268" s="1" t="s">
        <v>236</v>
      </c>
      <c r="E268" s="1" t="s">
        <v>1315</v>
      </c>
      <c r="F268" s="1" t="s">
        <v>237</v>
      </c>
      <c r="G268" s="1">
        <v>464</v>
      </c>
      <c r="H268" s="1" t="s">
        <v>1392</v>
      </c>
      <c r="I268" s="1" t="s">
        <v>1283</v>
      </c>
      <c r="J268" s="1" t="s">
        <v>1290</v>
      </c>
      <c r="K268" s="1" t="s">
        <v>31</v>
      </c>
      <c r="L268" s="1" t="s">
        <v>1317</v>
      </c>
      <c r="M268" s="1" t="s">
        <v>1393</v>
      </c>
      <c r="N268" s="1" t="s">
        <v>1354</v>
      </c>
      <c r="O268" s="1">
        <v>32.200000000000003</v>
      </c>
      <c r="P268" s="1" t="s">
        <v>1333</v>
      </c>
      <c r="Q268" s="1">
        <v>0.5</v>
      </c>
      <c r="R268" s="1" t="s">
        <v>1332</v>
      </c>
      <c r="S268" s="1">
        <v>0.2</v>
      </c>
      <c r="T268" s="1" t="s">
        <v>1322</v>
      </c>
      <c r="U268" s="1">
        <v>41</v>
      </c>
      <c r="V268" s="1">
        <v>750000</v>
      </c>
      <c r="W268" s="1" t="b">
        <v>0</v>
      </c>
      <c r="X268" s="1" t="s">
        <v>238</v>
      </c>
      <c r="Y268" s="1" t="s">
        <v>1328</v>
      </c>
      <c r="Z268" s="1">
        <v>4284</v>
      </c>
      <c r="AA268" s="1"/>
      <c r="AB268" s="1" t="s">
        <v>1015</v>
      </c>
      <c r="AC268" s="1">
        <v>12</v>
      </c>
      <c r="AD268" s="1">
        <v>1660500</v>
      </c>
      <c r="AE268" s="1">
        <v>866000</v>
      </c>
      <c r="AF268" s="1">
        <v>19926000</v>
      </c>
      <c r="AG268" s="1">
        <v>1735109</v>
      </c>
      <c r="AH268" s="1" t="s">
        <v>1469</v>
      </c>
      <c r="AI268" s="1">
        <v>1.0449999999999999</v>
      </c>
      <c r="AJ268" s="1" t="s">
        <v>1475</v>
      </c>
      <c r="AK268" s="1">
        <v>15</v>
      </c>
      <c r="AL268" s="1">
        <v>112500</v>
      </c>
      <c r="AM268" s="1">
        <v>862500</v>
      </c>
      <c r="AN268" s="1" t="s">
        <v>1326</v>
      </c>
    </row>
    <row r="269" spans="1:40" x14ac:dyDescent="0.25">
      <c r="A269" s="1">
        <v>4918</v>
      </c>
      <c r="B269" s="1">
        <v>4899</v>
      </c>
      <c r="C269" s="1" t="s">
        <v>699</v>
      </c>
      <c r="D269" s="1" t="s">
        <v>700</v>
      </c>
      <c r="E269" s="1" t="s">
        <v>1474</v>
      </c>
      <c r="F269" s="1" t="s">
        <v>684</v>
      </c>
      <c r="G269" s="1">
        <v>464</v>
      </c>
      <c r="H269" s="1" t="s">
        <v>1392</v>
      </c>
      <c r="I269" s="1" t="s">
        <v>1283</v>
      </c>
      <c r="J269" s="1" t="s">
        <v>1290</v>
      </c>
      <c r="K269" s="1" t="s">
        <v>31</v>
      </c>
      <c r="L269" s="1" t="s">
        <v>1317</v>
      </c>
      <c r="M269" s="1" t="s">
        <v>1393</v>
      </c>
      <c r="N269" s="1" t="s">
        <v>1354</v>
      </c>
      <c r="O269" s="1">
        <v>46.6</v>
      </c>
      <c r="P269" s="1" t="s">
        <v>1320</v>
      </c>
      <c r="Q269" s="1">
        <v>3</v>
      </c>
      <c r="R269" s="1" t="s">
        <v>1470</v>
      </c>
      <c r="S269" s="1">
        <v>0.3</v>
      </c>
      <c r="T269" s="1" t="s">
        <v>1322</v>
      </c>
      <c r="U269" s="1">
        <v>41</v>
      </c>
      <c r="V269" s="1">
        <v>1424000</v>
      </c>
      <c r="W269" s="1" t="b">
        <v>0</v>
      </c>
      <c r="X269" s="1" t="s">
        <v>238</v>
      </c>
      <c r="Y269" s="1" t="s">
        <v>1331</v>
      </c>
      <c r="Z269" s="1">
        <v>4284</v>
      </c>
      <c r="AA269" s="1"/>
      <c r="AB269" s="1" t="s">
        <v>1015</v>
      </c>
      <c r="AC269" s="1">
        <v>12</v>
      </c>
      <c r="AD269" s="1">
        <v>1660500</v>
      </c>
      <c r="AE269" s="1">
        <v>866000</v>
      </c>
      <c r="AF269" s="1">
        <v>19926000</v>
      </c>
      <c r="AG269" s="1">
        <v>1735109</v>
      </c>
      <c r="AH269" s="1" t="s">
        <v>1329</v>
      </c>
      <c r="AI269" s="1">
        <v>1.0449999999999999</v>
      </c>
      <c r="AJ269" s="1" t="s">
        <v>1475</v>
      </c>
      <c r="AK269" s="1">
        <v>10</v>
      </c>
      <c r="AL269" s="1">
        <v>142400</v>
      </c>
      <c r="AM269" s="1">
        <v>1566400</v>
      </c>
      <c r="AN269" s="1" t="s">
        <v>1326</v>
      </c>
    </row>
    <row r="270" spans="1:40" x14ac:dyDescent="0.25">
      <c r="A270" s="1">
        <v>4707</v>
      </c>
      <c r="B270" s="1">
        <v>4707</v>
      </c>
      <c r="C270" s="1" t="s">
        <v>704</v>
      </c>
      <c r="D270" s="1" t="s">
        <v>705</v>
      </c>
      <c r="E270" s="1" t="s">
        <v>1315</v>
      </c>
      <c r="F270" s="1" t="s">
        <v>237</v>
      </c>
      <c r="G270" s="1">
        <v>466</v>
      </c>
      <c r="H270" s="1" t="s">
        <v>1392</v>
      </c>
      <c r="I270" s="1" t="s">
        <v>1284</v>
      </c>
      <c r="J270" s="1" t="s">
        <v>1290</v>
      </c>
      <c r="K270" s="1" t="s">
        <v>31</v>
      </c>
      <c r="L270" s="1" t="s">
        <v>1317</v>
      </c>
      <c r="M270" s="1" t="s">
        <v>1458</v>
      </c>
      <c r="N270" s="1" t="s">
        <v>1354</v>
      </c>
      <c r="O270" s="1">
        <v>46.9</v>
      </c>
      <c r="P270" s="1" t="s">
        <v>1320</v>
      </c>
      <c r="Q270" s="1">
        <v>6.1</v>
      </c>
      <c r="R270" s="1" t="s">
        <v>1321</v>
      </c>
      <c r="S270" s="1">
        <v>0.3</v>
      </c>
      <c r="T270" s="1" t="s">
        <v>1322</v>
      </c>
      <c r="U270" s="1">
        <v>41</v>
      </c>
      <c r="V270" s="1">
        <v>959000</v>
      </c>
      <c r="W270" s="1" t="b">
        <v>0</v>
      </c>
      <c r="X270" s="1" t="s">
        <v>238</v>
      </c>
      <c r="Y270" s="1" t="s">
        <v>1323</v>
      </c>
      <c r="Z270" s="1">
        <v>4284</v>
      </c>
      <c r="AA270" s="1"/>
      <c r="AB270" s="1" t="s">
        <v>1015</v>
      </c>
      <c r="AC270" s="1">
        <v>1</v>
      </c>
      <c r="AD270" s="1">
        <v>959000</v>
      </c>
      <c r="AE270" s="1">
        <v>959000</v>
      </c>
      <c r="AF270" s="1">
        <v>959000</v>
      </c>
      <c r="AG270" s="1">
        <v>0</v>
      </c>
      <c r="AH270" s="1" t="s">
        <v>1466</v>
      </c>
      <c r="AI270" s="1"/>
      <c r="AJ270" s="1" t="s">
        <v>1478</v>
      </c>
      <c r="AK270" s="1">
        <v>3</v>
      </c>
      <c r="AL270" s="1">
        <v>28770</v>
      </c>
      <c r="AM270" s="1">
        <v>987770</v>
      </c>
      <c r="AN270" s="1" t="s">
        <v>1326</v>
      </c>
    </row>
    <row r="271" spans="1:40" x14ac:dyDescent="0.25">
      <c r="A271" s="1">
        <v>4357</v>
      </c>
      <c r="B271" s="1">
        <v>4357</v>
      </c>
      <c r="C271" s="1" t="s">
        <v>421</v>
      </c>
      <c r="D271" s="1" t="s">
        <v>422</v>
      </c>
      <c r="E271" s="1" t="s">
        <v>1474</v>
      </c>
      <c r="F271" s="1" t="s">
        <v>237</v>
      </c>
      <c r="G271" s="1">
        <v>464</v>
      </c>
      <c r="H271" s="1" t="s">
        <v>1392</v>
      </c>
      <c r="I271" s="1" t="s">
        <v>1283</v>
      </c>
      <c r="J271" s="1" t="s">
        <v>1290</v>
      </c>
      <c r="K271" s="1" t="s">
        <v>31</v>
      </c>
      <c r="L271" s="1" t="s">
        <v>1317</v>
      </c>
      <c r="M271" s="1" t="s">
        <v>1393</v>
      </c>
      <c r="N271" s="1" t="s">
        <v>1354</v>
      </c>
      <c r="O271" s="1">
        <v>40.6</v>
      </c>
      <c r="P271" s="1" t="s">
        <v>1330</v>
      </c>
      <c r="Q271" s="1">
        <v>7.9</v>
      </c>
      <c r="R271" s="1" t="s">
        <v>1321</v>
      </c>
      <c r="S271" s="1">
        <v>0.3</v>
      </c>
      <c r="T271" s="1" t="s">
        <v>1322</v>
      </c>
      <c r="U271" s="1">
        <v>41</v>
      </c>
      <c r="V271" s="1">
        <v>840000</v>
      </c>
      <c r="W271" s="1" t="b">
        <v>0</v>
      </c>
      <c r="X271" s="1" t="s">
        <v>238</v>
      </c>
      <c r="Y271" s="1" t="s">
        <v>1323</v>
      </c>
      <c r="Z271" s="1">
        <v>4284</v>
      </c>
      <c r="AA271" s="1"/>
      <c r="AB271" s="1" t="s">
        <v>1015</v>
      </c>
      <c r="AC271" s="1">
        <v>12</v>
      </c>
      <c r="AD271" s="1">
        <v>1660500</v>
      </c>
      <c r="AE271" s="1">
        <v>866000</v>
      </c>
      <c r="AF271" s="1">
        <v>19926000</v>
      </c>
      <c r="AG271" s="1">
        <v>1735109</v>
      </c>
      <c r="AH271" s="1" t="s">
        <v>1469</v>
      </c>
      <c r="AI271" s="1">
        <v>1.0449999999999999</v>
      </c>
      <c r="AJ271" s="1" t="s">
        <v>1475</v>
      </c>
      <c r="AK271" s="1">
        <v>15</v>
      </c>
      <c r="AL271" s="1">
        <v>126000</v>
      </c>
      <c r="AM271" s="1">
        <v>966000</v>
      </c>
      <c r="AN271" s="1" t="s">
        <v>1326</v>
      </c>
    </row>
    <row r="272" spans="1:40" x14ac:dyDescent="0.25">
      <c r="A272" s="1">
        <v>6237</v>
      </c>
      <c r="B272" s="1">
        <v>6218</v>
      </c>
      <c r="C272" s="1" t="s">
        <v>445</v>
      </c>
      <c r="D272" s="1" t="s">
        <v>446</v>
      </c>
      <c r="E272" s="1" t="s">
        <v>1315</v>
      </c>
      <c r="F272" s="1" t="s">
        <v>237</v>
      </c>
      <c r="G272" s="1">
        <v>464</v>
      </c>
      <c r="H272" s="1" t="s">
        <v>1392</v>
      </c>
      <c r="I272" s="1" t="s">
        <v>1283</v>
      </c>
      <c r="J272" s="1" t="s">
        <v>1290</v>
      </c>
      <c r="K272" s="1" t="s">
        <v>31</v>
      </c>
      <c r="L272" s="1" t="s">
        <v>1317</v>
      </c>
      <c r="M272" s="1" t="s">
        <v>1393</v>
      </c>
      <c r="N272" s="1" t="s">
        <v>1354</v>
      </c>
      <c r="O272" s="1">
        <v>36.5</v>
      </c>
      <c r="P272" s="1" t="s">
        <v>1330</v>
      </c>
      <c r="Q272" s="1">
        <v>1.8</v>
      </c>
      <c r="R272" s="1" t="s">
        <v>1327</v>
      </c>
      <c r="S272" s="1">
        <v>0.3</v>
      </c>
      <c r="T272" s="1" t="s">
        <v>1322</v>
      </c>
      <c r="U272" s="1">
        <v>41</v>
      </c>
      <c r="V272" s="1">
        <v>820000</v>
      </c>
      <c r="W272" s="1" t="b">
        <v>0</v>
      </c>
      <c r="X272" s="1" t="s">
        <v>238</v>
      </c>
      <c r="Y272" s="1" t="s">
        <v>1328</v>
      </c>
      <c r="Z272" s="1">
        <v>4284</v>
      </c>
      <c r="AA272" s="1"/>
      <c r="AB272" s="1" t="s">
        <v>1015</v>
      </c>
      <c r="AC272" s="1">
        <v>12</v>
      </c>
      <c r="AD272" s="1">
        <v>1660500</v>
      </c>
      <c r="AE272" s="1">
        <v>866000</v>
      </c>
      <c r="AF272" s="1">
        <v>19926000</v>
      </c>
      <c r="AG272" s="1">
        <v>1735109</v>
      </c>
      <c r="AH272" s="1" t="s">
        <v>1469</v>
      </c>
      <c r="AI272" s="1">
        <v>1.0449999999999999</v>
      </c>
      <c r="AJ272" s="1" t="s">
        <v>1475</v>
      </c>
      <c r="AK272" s="1">
        <v>15</v>
      </c>
      <c r="AL272" s="1">
        <v>123000</v>
      </c>
      <c r="AM272" s="1">
        <v>943000</v>
      </c>
      <c r="AN272" s="1" t="s">
        <v>1326</v>
      </c>
    </row>
    <row r="273" spans="1:40" x14ac:dyDescent="0.25">
      <c r="A273" s="1">
        <v>6006</v>
      </c>
      <c r="B273" s="1">
        <v>5987</v>
      </c>
      <c r="C273" s="1" t="s">
        <v>682</v>
      </c>
      <c r="D273" s="1" t="s">
        <v>683</v>
      </c>
      <c r="E273" s="1" t="s">
        <v>1315</v>
      </c>
      <c r="F273" s="1" t="s">
        <v>684</v>
      </c>
      <c r="G273" s="1">
        <v>464</v>
      </c>
      <c r="H273" s="1" t="s">
        <v>1392</v>
      </c>
      <c r="I273" s="1" t="s">
        <v>1283</v>
      </c>
      <c r="J273" s="1" t="s">
        <v>1290</v>
      </c>
      <c r="K273" s="1" t="s">
        <v>31</v>
      </c>
      <c r="L273" s="1" t="s">
        <v>1317</v>
      </c>
      <c r="M273" s="1" t="s">
        <v>1393</v>
      </c>
      <c r="N273" s="1" t="s">
        <v>1354</v>
      </c>
      <c r="O273" s="1">
        <v>39</v>
      </c>
      <c r="P273" s="1" t="s">
        <v>1330</v>
      </c>
      <c r="Q273" s="1">
        <v>1.9</v>
      </c>
      <c r="R273" s="1" t="s">
        <v>1327</v>
      </c>
      <c r="S273" s="1">
        <v>0.3</v>
      </c>
      <c r="T273" s="1" t="s">
        <v>1322</v>
      </c>
      <c r="U273" s="1">
        <v>41</v>
      </c>
      <c r="V273" s="1">
        <v>1680000</v>
      </c>
      <c r="W273" s="1" t="b">
        <v>0</v>
      </c>
      <c r="X273" s="1" t="s">
        <v>238</v>
      </c>
      <c r="Y273" s="1" t="s">
        <v>1328</v>
      </c>
      <c r="Z273" s="1">
        <v>4284</v>
      </c>
      <c r="AA273" s="1"/>
      <c r="AB273" s="1" t="s">
        <v>1015</v>
      </c>
      <c r="AC273" s="1">
        <v>12</v>
      </c>
      <c r="AD273" s="1">
        <v>1660500</v>
      </c>
      <c r="AE273" s="1">
        <v>866000</v>
      </c>
      <c r="AF273" s="1">
        <v>19926000</v>
      </c>
      <c r="AG273" s="1">
        <v>1735109</v>
      </c>
      <c r="AH273" s="1" t="s">
        <v>1466</v>
      </c>
      <c r="AI273" s="1">
        <v>1.0449999999999999</v>
      </c>
      <c r="AJ273" s="1" t="s">
        <v>1475</v>
      </c>
      <c r="AK273" s="1">
        <v>3</v>
      </c>
      <c r="AL273" s="1">
        <v>50400</v>
      </c>
      <c r="AM273" s="1">
        <v>1730400</v>
      </c>
      <c r="AN273" s="1" t="s">
        <v>1326</v>
      </c>
    </row>
    <row r="274" spans="1:40" x14ac:dyDescent="0.25">
      <c r="A274" s="1">
        <v>4642</v>
      </c>
      <c r="B274" s="1">
        <v>4642</v>
      </c>
      <c r="C274" s="1" t="s">
        <v>607</v>
      </c>
      <c r="D274" s="1" t="s">
        <v>608</v>
      </c>
      <c r="E274" s="1" t="s">
        <v>1315</v>
      </c>
      <c r="F274" s="1" t="s">
        <v>237</v>
      </c>
      <c r="G274" s="1">
        <v>464</v>
      </c>
      <c r="H274" s="1" t="s">
        <v>1392</v>
      </c>
      <c r="I274" s="1" t="s">
        <v>1283</v>
      </c>
      <c r="J274" s="1" t="s">
        <v>1290</v>
      </c>
      <c r="K274" s="1" t="s">
        <v>31</v>
      </c>
      <c r="L274" s="1" t="s">
        <v>1317</v>
      </c>
      <c r="M274" s="1" t="s">
        <v>1393</v>
      </c>
      <c r="N274" s="1" t="s">
        <v>1354</v>
      </c>
      <c r="O274" s="1">
        <v>36.700000000000003</v>
      </c>
      <c r="P274" s="1" t="s">
        <v>1330</v>
      </c>
      <c r="Q274" s="1">
        <v>5.4</v>
      </c>
      <c r="R274" s="1" t="s">
        <v>1321</v>
      </c>
      <c r="S274" s="1">
        <v>0.3</v>
      </c>
      <c r="T274" s="1" t="s">
        <v>1322</v>
      </c>
      <c r="U274" s="1">
        <v>41</v>
      </c>
      <c r="V274" s="1">
        <v>892000</v>
      </c>
      <c r="W274" s="1" t="b">
        <v>0</v>
      </c>
      <c r="X274" s="1" t="s">
        <v>238</v>
      </c>
      <c r="Y274" s="1" t="s">
        <v>1323</v>
      </c>
      <c r="Z274" s="1">
        <v>4284</v>
      </c>
      <c r="AA274" s="1"/>
      <c r="AB274" s="1" t="s">
        <v>1015</v>
      </c>
      <c r="AC274" s="1">
        <v>12</v>
      </c>
      <c r="AD274" s="1">
        <v>1660500</v>
      </c>
      <c r="AE274" s="1">
        <v>866000</v>
      </c>
      <c r="AF274" s="1">
        <v>19926000</v>
      </c>
      <c r="AG274" s="1">
        <v>1735109</v>
      </c>
      <c r="AH274" s="1" t="s">
        <v>1469</v>
      </c>
      <c r="AI274" s="1">
        <v>1.0449999999999999</v>
      </c>
      <c r="AJ274" s="1" t="s">
        <v>1475</v>
      </c>
      <c r="AK274" s="1">
        <v>15</v>
      </c>
      <c r="AL274" s="1">
        <v>133800</v>
      </c>
      <c r="AM274" s="1">
        <v>1025800</v>
      </c>
      <c r="AN274" s="1" t="s">
        <v>1326</v>
      </c>
    </row>
    <row r="275" spans="1:40" x14ac:dyDescent="0.25">
      <c r="A275" s="1">
        <v>4827</v>
      </c>
      <c r="B275" s="1">
        <v>4808</v>
      </c>
      <c r="C275" s="1" t="s">
        <v>308</v>
      </c>
      <c r="D275" s="1" t="s">
        <v>309</v>
      </c>
      <c r="E275" s="1" t="s">
        <v>1315</v>
      </c>
      <c r="F275" s="1" t="s">
        <v>310</v>
      </c>
      <c r="G275" s="1">
        <v>464</v>
      </c>
      <c r="H275" s="1" t="s">
        <v>1392</v>
      </c>
      <c r="I275" s="1" t="s">
        <v>1283</v>
      </c>
      <c r="J275" s="1" t="s">
        <v>1290</v>
      </c>
      <c r="K275" s="1" t="s">
        <v>31</v>
      </c>
      <c r="L275" s="1" t="s">
        <v>1317</v>
      </c>
      <c r="M275" s="1" t="s">
        <v>1393</v>
      </c>
      <c r="N275" s="1" t="s">
        <v>1354</v>
      </c>
      <c r="O275" s="1">
        <v>34.799999999999997</v>
      </c>
      <c r="P275" s="1" t="s">
        <v>1333</v>
      </c>
      <c r="Q275" s="1">
        <v>3.5</v>
      </c>
      <c r="R275" s="1" t="s">
        <v>1470</v>
      </c>
      <c r="S275" s="1">
        <v>0.3</v>
      </c>
      <c r="T275" s="1" t="s">
        <v>1322</v>
      </c>
      <c r="U275" s="1">
        <v>41</v>
      </c>
      <c r="V275" s="1">
        <v>1300000</v>
      </c>
      <c r="W275" s="1" t="b">
        <v>0</v>
      </c>
      <c r="X275" s="1" t="s">
        <v>238</v>
      </c>
      <c r="Y275" s="1" t="s">
        <v>1331</v>
      </c>
      <c r="Z275" s="1">
        <v>4284</v>
      </c>
      <c r="AA275" s="1"/>
      <c r="AB275" s="1" t="s">
        <v>1015</v>
      </c>
      <c r="AC275" s="1">
        <v>12</v>
      </c>
      <c r="AD275" s="1">
        <v>1660500</v>
      </c>
      <c r="AE275" s="1">
        <v>866000</v>
      </c>
      <c r="AF275" s="1">
        <v>19926000</v>
      </c>
      <c r="AG275" s="1">
        <v>1735109</v>
      </c>
      <c r="AH275" s="1" t="s">
        <v>1469</v>
      </c>
      <c r="AI275" s="1">
        <v>1.0449999999999999</v>
      </c>
      <c r="AJ275" s="1" t="s">
        <v>1475</v>
      </c>
      <c r="AK275" s="1">
        <v>15</v>
      </c>
      <c r="AL275" s="1">
        <v>195000</v>
      </c>
      <c r="AM275" s="1">
        <v>1495000</v>
      </c>
      <c r="AN275" s="1" t="s">
        <v>1326</v>
      </c>
    </row>
    <row r="276" spans="1:40" x14ac:dyDescent="0.25">
      <c r="A276" s="1">
        <v>6402</v>
      </c>
      <c r="B276" s="1">
        <v>6383</v>
      </c>
      <c r="C276" s="1" t="s">
        <v>680</v>
      </c>
      <c r="D276" s="1" t="s">
        <v>681</v>
      </c>
      <c r="E276" s="1" t="s">
        <v>1315</v>
      </c>
      <c r="F276" s="1" t="s">
        <v>237</v>
      </c>
      <c r="G276" s="1">
        <v>464</v>
      </c>
      <c r="H276" s="1" t="s">
        <v>1392</v>
      </c>
      <c r="I276" s="1" t="s">
        <v>1283</v>
      </c>
      <c r="J276" s="1" t="s">
        <v>1290</v>
      </c>
      <c r="K276" s="1" t="s">
        <v>31</v>
      </c>
      <c r="L276" s="1" t="s">
        <v>1317</v>
      </c>
      <c r="M276" s="1" t="s">
        <v>1393</v>
      </c>
      <c r="N276" s="1" t="s">
        <v>1354</v>
      </c>
      <c r="O276" s="1">
        <v>25.7</v>
      </c>
      <c r="P276" s="1" t="s">
        <v>1333</v>
      </c>
      <c r="Q276" s="1">
        <v>1.7</v>
      </c>
      <c r="R276" s="1" t="s">
        <v>1327</v>
      </c>
      <c r="S276" s="1">
        <v>0.3</v>
      </c>
      <c r="T276" s="1" t="s">
        <v>1322</v>
      </c>
      <c r="U276" s="1">
        <v>41</v>
      </c>
      <c r="V276" s="1">
        <v>820000</v>
      </c>
      <c r="W276" s="1" t="b">
        <v>0</v>
      </c>
      <c r="X276" s="1" t="s">
        <v>238</v>
      </c>
      <c r="Y276" s="1" t="s">
        <v>1328</v>
      </c>
      <c r="Z276" s="1">
        <v>4284</v>
      </c>
      <c r="AA276" s="1"/>
      <c r="AB276" s="1" t="s">
        <v>1015</v>
      </c>
      <c r="AC276" s="1">
        <v>12</v>
      </c>
      <c r="AD276" s="1">
        <v>1660500</v>
      </c>
      <c r="AE276" s="1">
        <v>866000</v>
      </c>
      <c r="AF276" s="1">
        <v>19926000</v>
      </c>
      <c r="AG276" s="1">
        <v>1735109</v>
      </c>
      <c r="AH276" s="1" t="s">
        <v>1469</v>
      </c>
      <c r="AI276" s="1">
        <v>1.0449999999999999</v>
      </c>
      <c r="AJ276" s="1" t="s">
        <v>1475</v>
      </c>
      <c r="AK276" s="1">
        <v>15</v>
      </c>
      <c r="AL276" s="1">
        <v>123000</v>
      </c>
      <c r="AM276" s="1">
        <v>943000</v>
      </c>
      <c r="AN276" s="1" t="s">
        <v>1326</v>
      </c>
    </row>
    <row r="277" spans="1:40" x14ac:dyDescent="0.25">
      <c r="A277" s="1">
        <v>10593</v>
      </c>
      <c r="B277" s="1">
        <v>10541</v>
      </c>
      <c r="C277" s="1" t="s">
        <v>553</v>
      </c>
      <c r="D277" s="1" t="s">
        <v>554</v>
      </c>
      <c r="E277" s="1" t="s">
        <v>1474</v>
      </c>
      <c r="F277" s="1" t="s">
        <v>237</v>
      </c>
      <c r="G277" s="1">
        <v>464</v>
      </c>
      <c r="H277" s="1" t="s">
        <v>1392</v>
      </c>
      <c r="I277" s="1" t="s">
        <v>1283</v>
      </c>
      <c r="J277" s="1" t="s">
        <v>1290</v>
      </c>
      <c r="K277" s="1" t="s">
        <v>31</v>
      </c>
      <c r="L277" s="1" t="s">
        <v>1317</v>
      </c>
      <c r="M277" s="1" t="s">
        <v>1393</v>
      </c>
      <c r="N277" s="1" t="s">
        <v>1354</v>
      </c>
      <c r="O277" s="1">
        <v>41.5</v>
      </c>
      <c r="P277" s="1" t="s">
        <v>1330</v>
      </c>
      <c r="Q277" s="1">
        <v>0.1</v>
      </c>
      <c r="R277" s="1" t="s">
        <v>1332</v>
      </c>
      <c r="S277" s="1">
        <v>0.1</v>
      </c>
      <c r="T277" s="1" t="s">
        <v>1468</v>
      </c>
      <c r="U277" s="1">
        <v>41</v>
      </c>
      <c r="V277" s="1">
        <v>750000</v>
      </c>
      <c r="W277" s="1" t="b">
        <v>0</v>
      </c>
      <c r="X277" s="1" t="s">
        <v>238</v>
      </c>
      <c r="Y277" s="1" t="s">
        <v>1328</v>
      </c>
      <c r="Z277" s="1">
        <v>4284</v>
      </c>
      <c r="AA277" s="1"/>
      <c r="AB277" s="1" t="s">
        <v>1015</v>
      </c>
      <c r="AC277" s="1">
        <v>12</v>
      </c>
      <c r="AD277" s="1">
        <v>1660500</v>
      </c>
      <c r="AE277" s="1">
        <v>866000</v>
      </c>
      <c r="AF277" s="1">
        <v>19926000</v>
      </c>
      <c r="AG277" s="1">
        <v>1735109</v>
      </c>
      <c r="AH277" s="1" t="s">
        <v>1469</v>
      </c>
      <c r="AI277" s="1">
        <v>1.0449999999999999</v>
      </c>
      <c r="AJ277" s="1" t="s">
        <v>1475</v>
      </c>
      <c r="AK277" s="1">
        <v>15</v>
      </c>
      <c r="AL277" s="1">
        <v>112500</v>
      </c>
      <c r="AM277" s="1">
        <v>862500</v>
      </c>
      <c r="AN277" s="1" t="s">
        <v>1326</v>
      </c>
    </row>
    <row r="278" spans="1:40" x14ac:dyDescent="0.25">
      <c r="A278" s="1">
        <v>4863</v>
      </c>
      <c r="B278" s="1">
        <v>4844</v>
      </c>
      <c r="C278" s="1" t="s">
        <v>18</v>
      </c>
      <c r="D278" s="1" t="s">
        <v>798</v>
      </c>
      <c r="E278" s="1" t="s">
        <v>1474</v>
      </c>
      <c r="F278" s="1" t="s">
        <v>83</v>
      </c>
      <c r="G278" s="1">
        <v>423</v>
      </c>
      <c r="H278" s="1" t="s">
        <v>1443</v>
      </c>
      <c r="I278" s="1" t="s">
        <v>1283</v>
      </c>
      <c r="J278" s="1" t="s">
        <v>1291</v>
      </c>
      <c r="K278" s="1" t="s">
        <v>31</v>
      </c>
      <c r="L278" s="1" t="s">
        <v>1317</v>
      </c>
      <c r="M278" s="1" t="s">
        <v>1445</v>
      </c>
      <c r="N278" s="1" t="s">
        <v>1444</v>
      </c>
      <c r="O278" s="1">
        <v>21.4</v>
      </c>
      <c r="P278" s="1" t="s">
        <v>1467</v>
      </c>
      <c r="Q278" s="1">
        <v>3.1</v>
      </c>
      <c r="R278" s="1" t="s">
        <v>1470</v>
      </c>
      <c r="S278" s="1">
        <v>0.1</v>
      </c>
      <c r="T278" s="1" t="s">
        <v>1322</v>
      </c>
      <c r="U278" s="1">
        <v>41</v>
      </c>
      <c r="V278" s="1">
        <v>720000</v>
      </c>
      <c r="W278" s="1" t="b">
        <v>0</v>
      </c>
      <c r="X278" s="1" t="s">
        <v>799</v>
      </c>
      <c r="Y278" s="1" t="s">
        <v>1331</v>
      </c>
      <c r="Z278" s="1">
        <v>4689</v>
      </c>
      <c r="AA278" s="1"/>
      <c r="AB278" s="1" t="s">
        <v>1055</v>
      </c>
      <c r="AC278" s="1">
        <v>17</v>
      </c>
      <c r="AD278" s="1">
        <v>1593941</v>
      </c>
      <c r="AE278" s="1">
        <v>945000</v>
      </c>
      <c r="AF278" s="1">
        <v>27097000</v>
      </c>
      <c r="AG278" s="1">
        <v>1495711</v>
      </c>
      <c r="AH278" s="1" t="s">
        <v>1469</v>
      </c>
      <c r="AI278" s="1">
        <v>0.93799999999999994</v>
      </c>
      <c r="AJ278" s="1" t="s">
        <v>1475</v>
      </c>
      <c r="AK278" s="1">
        <v>15</v>
      </c>
      <c r="AL278" s="1">
        <v>108000</v>
      </c>
      <c r="AM278" s="1">
        <v>828000</v>
      </c>
      <c r="AN278" s="1" t="s">
        <v>1326</v>
      </c>
    </row>
    <row r="279" spans="1:40" x14ac:dyDescent="0.25">
      <c r="A279" s="1">
        <v>6600</v>
      </c>
      <c r="B279" s="1">
        <v>6581</v>
      </c>
      <c r="C279" s="1" t="s">
        <v>800</v>
      </c>
      <c r="D279" s="1" t="s">
        <v>801</v>
      </c>
      <c r="E279" s="1" t="s">
        <v>1315</v>
      </c>
      <c r="F279" s="1" t="s">
        <v>83</v>
      </c>
      <c r="G279" s="1">
        <v>423</v>
      </c>
      <c r="H279" s="1" t="s">
        <v>1443</v>
      </c>
      <c r="I279" s="1" t="s">
        <v>1283</v>
      </c>
      <c r="J279" s="1" t="s">
        <v>1291</v>
      </c>
      <c r="K279" s="1" t="s">
        <v>31</v>
      </c>
      <c r="L279" s="1" t="s">
        <v>1317</v>
      </c>
      <c r="M279" s="1" t="s">
        <v>1445</v>
      </c>
      <c r="N279" s="1" t="s">
        <v>1444</v>
      </c>
      <c r="O279" s="1">
        <v>31.7</v>
      </c>
      <c r="P279" s="1" t="s">
        <v>1333</v>
      </c>
      <c r="Q279" s="1">
        <v>1.7</v>
      </c>
      <c r="R279" s="1" t="s">
        <v>1327</v>
      </c>
      <c r="S279" s="1">
        <v>0.1</v>
      </c>
      <c r="T279" s="1" t="s">
        <v>1322</v>
      </c>
      <c r="U279" s="1">
        <v>41</v>
      </c>
      <c r="V279" s="1">
        <v>680000</v>
      </c>
      <c r="W279" s="1" t="b">
        <v>0</v>
      </c>
      <c r="X279" s="1" t="s">
        <v>799</v>
      </c>
      <c r="Y279" s="1" t="s">
        <v>1328</v>
      </c>
      <c r="Z279" s="1">
        <v>4689</v>
      </c>
      <c r="AA279" s="1"/>
      <c r="AB279" s="1" t="s">
        <v>1055</v>
      </c>
      <c r="AC279" s="1">
        <v>17</v>
      </c>
      <c r="AD279" s="1">
        <v>1593941</v>
      </c>
      <c r="AE279" s="1">
        <v>945000</v>
      </c>
      <c r="AF279" s="1">
        <v>27097000</v>
      </c>
      <c r="AG279" s="1">
        <v>1495711</v>
      </c>
      <c r="AH279" s="1" t="s">
        <v>1469</v>
      </c>
      <c r="AI279" s="1">
        <v>0.93799999999999994</v>
      </c>
      <c r="AJ279" s="1" t="s">
        <v>1475</v>
      </c>
      <c r="AK279" s="1">
        <v>15</v>
      </c>
      <c r="AL279" s="1">
        <v>102000</v>
      </c>
      <c r="AM279" s="1">
        <v>782000</v>
      </c>
      <c r="AN279" s="1" t="s">
        <v>1326</v>
      </c>
    </row>
    <row r="280" spans="1:40" x14ac:dyDescent="0.25">
      <c r="A280" s="1">
        <v>4562</v>
      </c>
      <c r="B280" s="1">
        <v>4562</v>
      </c>
      <c r="C280" s="1" t="s">
        <v>802</v>
      </c>
      <c r="D280" s="1" t="s">
        <v>803</v>
      </c>
      <c r="E280" s="1" t="s">
        <v>1474</v>
      </c>
      <c r="F280" s="1" t="s">
        <v>223</v>
      </c>
      <c r="G280" s="1">
        <v>423</v>
      </c>
      <c r="H280" s="1" t="s">
        <v>1443</v>
      </c>
      <c r="I280" s="1" t="s">
        <v>1283</v>
      </c>
      <c r="J280" s="1" t="s">
        <v>1291</v>
      </c>
      <c r="K280" s="1" t="s">
        <v>31</v>
      </c>
      <c r="L280" s="1" t="s">
        <v>1317</v>
      </c>
      <c r="M280" s="1" t="s">
        <v>1445</v>
      </c>
      <c r="N280" s="1" t="s">
        <v>1444</v>
      </c>
      <c r="O280" s="1">
        <v>27.9</v>
      </c>
      <c r="P280" s="1" t="s">
        <v>1333</v>
      </c>
      <c r="Q280" s="1">
        <v>4.3</v>
      </c>
      <c r="R280" s="1" t="s">
        <v>1470</v>
      </c>
      <c r="S280" s="1">
        <v>0.3</v>
      </c>
      <c r="T280" s="1" t="s">
        <v>1322</v>
      </c>
      <c r="U280" s="1">
        <v>41</v>
      </c>
      <c r="V280" s="1">
        <v>960000</v>
      </c>
      <c r="W280" s="1" t="b">
        <v>0</v>
      </c>
      <c r="X280" s="1" t="s">
        <v>799</v>
      </c>
      <c r="Y280" s="1" t="s">
        <v>1331</v>
      </c>
      <c r="Z280" s="1">
        <v>4689</v>
      </c>
      <c r="AA280" s="1"/>
      <c r="AB280" s="1" t="s">
        <v>1055</v>
      </c>
      <c r="AC280" s="1">
        <v>17</v>
      </c>
      <c r="AD280" s="1">
        <v>1593941</v>
      </c>
      <c r="AE280" s="1">
        <v>945000</v>
      </c>
      <c r="AF280" s="1">
        <v>27097000</v>
      </c>
      <c r="AG280" s="1">
        <v>1495711</v>
      </c>
      <c r="AH280" s="1" t="s">
        <v>1469</v>
      </c>
      <c r="AI280" s="1">
        <v>0.93799999999999994</v>
      </c>
      <c r="AJ280" s="1" t="s">
        <v>1475</v>
      </c>
      <c r="AK280" s="1">
        <v>15</v>
      </c>
      <c r="AL280" s="1">
        <v>144000</v>
      </c>
      <c r="AM280" s="1">
        <v>1104000</v>
      </c>
      <c r="AN280" s="1" t="s">
        <v>1326</v>
      </c>
    </row>
    <row r="281" spans="1:40" x14ac:dyDescent="0.25">
      <c r="A281" s="1">
        <v>10362</v>
      </c>
      <c r="B281" s="1">
        <v>10343</v>
      </c>
      <c r="C281" s="1" t="s">
        <v>804</v>
      </c>
      <c r="D281" s="1" t="s">
        <v>805</v>
      </c>
      <c r="E281" s="1" t="s">
        <v>1474</v>
      </c>
      <c r="F281" s="1" t="s">
        <v>83</v>
      </c>
      <c r="G281" s="1">
        <v>423</v>
      </c>
      <c r="H281" s="1" t="s">
        <v>1443</v>
      </c>
      <c r="I281" s="1" t="s">
        <v>1283</v>
      </c>
      <c r="J281" s="1" t="s">
        <v>1291</v>
      </c>
      <c r="K281" s="1" t="s">
        <v>31</v>
      </c>
      <c r="L281" s="1" t="s">
        <v>1317</v>
      </c>
      <c r="M281" s="1" t="s">
        <v>1445</v>
      </c>
      <c r="N281" s="1" t="s">
        <v>1444</v>
      </c>
      <c r="O281" s="1">
        <v>23.1</v>
      </c>
      <c r="P281" s="1" t="s">
        <v>1467</v>
      </c>
      <c r="Q281" s="1">
        <v>0.2</v>
      </c>
      <c r="R281" s="1" t="s">
        <v>1332</v>
      </c>
      <c r="S281" s="1">
        <v>0.1</v>
      </c>
      <c r="T281" s="1" t="s">
        <v>1468</v>
      </c>
      <c r="U281" s="1">
        <v>41</v>
      </c>
      <c r="V281" s="1">
        <v>655000</v>
      </c>
      <c r="W281" s="1" t="b">
        <v>0</v>
      </c>
      <c r="X281" s="1" t="s">
        <v>799</v>
      </c>
      <c r="Y281" s="1" t="s">
        <v>1328</v>
      </c>
      <c r="Z281" s="1">
        <v>4689</v>
      </c>
      <c r="AA281" s="1"/>
      <c r="AB281" s="1" t="s">
        <v>1055</v>
      </c>
      <c r="AC281" s="1">
        <v>17</v>
      </c>
      <c r="AD281" s="1">
        <v>1593941</v>
      </c>
      <c r="AE281" s="1">
        <v>945000</v>
      </c>
      <c r="AF281" s="1">
        <v>27097000</v>
      </c>
      <c r="AG281" s="1">
        <v>1495711</v>
      </c>
      <c r="AH281" s="1" t="s">
        <v>1469</v>
      </c>
      <c r="AI281" s="1">
        <v>0.93799999999999994</v>
      </c>
      <c r="AJ281" s="1" t="s">
        <v>1475</v>
      </c>
      <c r="AK281" s="1">
        <v>15</v>
      </c>
      <c r="AL281" s="1">
        <v>98250</v>
      </c>
      <c r="AM281" s="1">
        <v>753250</v>
      </c>
      <c r="AN281" s="1" t="s">
        <v>1326</v>
      </c>
    </row>
    <row r="282" spans="1:40" x14ac:dyDescent="0.25">
      <c r="A282" s="1">
        <v>4637</v>
      </c>
      <c r="B282" s="1">
        <v>4637</v>
      </c>
      <c r="C282" s="1" t="s">
        <v>806</v>
      </c>
      <c r="D282" s="1" t="s">
        <v>807</v>
      </c>
      <c r="E282" s="1" t="s">
        <v>1474</v>
      </c>
      <c r="F282" s="1" t="s">
        <v>223</v>
      </c>
      <c r="G282" s="1">
        <v>423</v>
      </c>
      <c r="H282" s="1" t="s">
        <v>1443</v>
      </c>
      <c r="I282" s="1" t="s">
        <v>1283</v>
      </c>
      <c r="J282" s="1" t="s">
        <v>1291</v>
      </c>
      <c r="K282" s="1" t="s">
        <v>31</v>
      </c>
      <c r="L282" s="1" t="s">
        <v>1317</v>
      </c>
      <c r="M282" s="1" t="s">
        <v>1445</v>
      </c>
      <c r="N282" s="1" t="s">
        <v>1444</v>
      </c>
      <c r="O282" s="1">
        <v>32.700000000000003</v>
      </c>
      <c r="P282" s="1" t="s">
        <v>1333</v>
      </c>
      <c r="Q282" s="1">
        <v>5.8</v>
      </c>
      <c r="R282" s="1" t="s">
        <v>1321</v>
      </c>
      <c r="S282" s="1">
        <v>0.3</v>
      </c>
      <c r="T282" s="1" t="s">
        <v>1322</v>
      </c>
      <c r="U282" s="1">
        <v>41</v>
      </c>
      <c r="V282" s="1">
        <v>1014000</v>
      </c>
      <c r="W282" s="1" t="b">
        <v>0</v>
      </c>
      <c r="X282" s="1" t="s">
        <v>799</v>
      </c>
      <c r="Y282" s="1" t="s">
        <v>1323</v>
      </c>
      <c r="Z282" s="1">
        <v>4689</v>
      </c>
      <c r="AA282" s="1"/>
      <c r="AB282" s="1" t="s">
        <v>1055</v>
      </c>
      <c r="AC282" s="1">
        <v>17</v>
      </c>
      <c r="AD282" s="1">
        <v>1593941</v>
      </c>
      <c r="AE282" s="1">
        <v>945000</v>
      </c>
      <c r="AF282" s="1">
        <v>27097000</v>
      </c>
      <c r="AG282" s="1">
        <v>1495711</v>
      </c>
      <c r="AH282" s="1" t="s">
        <v>1469</v>
      </c>
      <c r="AI282" s="1">
        <v>0.93799999999999994</v>
      </c>
      <c r="AJ282" s="1" t="s">
        <v>1475</v>
      </c>
      <c r="AK282" s="1">
        <v>15</v>
      </c>
      <c r="AL282" s="1">
        <v>152100</v>
      </c>
      <c r="AM282" s="1">
        <v>1166100</v>
      </c>
      <c r="AN282" s="1" t="s">
        <v>1326</v>
      </c>
    </row>
    <row r="283" spans="1:40" x14ac:dyDescent="0.25">
      <c r="A283" s="1">
        <v>4664</v>
      </c>
      <c r="B283" s="1">
        <v>4664</v>
      </c>
      <c r="C283" s="1" t="s">
        <v>773</v>
      </c>
      <c r="D283" s="1" t="s">
        <v>774</v>
      </c>
      <c r="E283" s="1" t="s">
        <v>1474</v>
      </c>
      <c r="F283" s="1" t="s">
        <v>223</v>
      </c>
      <c r="G283" s="1">
        <v>418</v>
      </c>
      <c r="H283" s="1" t="s">
        <v>1441</v>
      </c>
      <c r="I283" s="1" t="s">
        <v>1283</v>
      </c>
      <c r="J283" s="1" t="s">
        <v>1291</v>
      </c>
      <c r="K283" s="1" t="s">
        <v>31</v>
      </c>
      <c r="L283" s="1" t="s">
        <v>1317</v>
      </c>
      <c r="M283" s="1" t="s">
        <v>1442</v>
      </c>
      <c r="N283" s="1" t="s">
        <v>1351</v>
      </c>
      <c r="O283" s="1">
        <v>30.8</v>
      </c>
      <c r="P283" s="1" t="s">
        <v>1333</v>
      </c>
      <c r="Q283" s="1">
        <v>6.7</v>
      </c>
      <c r="R283" s="1" t="s">
        <v>1321</v>
      </c>
      <c r="S283" s="1">
        <v>0.3</v>
      </c>
      <c r="T283" s="1" t="s">
        <v>1322</v>
      </c>
      <c r="U283" s="1">
        <v>41</v>
      </c>
      <c r="V283" s="1">
        <v>1800000</v>
      </c>
      <c r="W283" s="1" t="b">
        <v>0</v>
      </c>
      <c r="X283" s="1" t="s">
        <v>775</v>
      </c>
      <c r="Y283" s="1" t="s">
        <v>1323</v>
      </c>
      <c r="Z283" s="1">
        <v>4268</v>
      </c>
      <c r="AA283" s="1"/>
      <c r="AB283" s="1" t="s">
        <v>967</v>
      </c>
      <c r="AC283" s="1">
        <v>22</v>
      </c>
      <c r="AD283" s="1">
        <v>1708273</v>
      </c>
      <c r="AE283" s="1">
        <v>1230000</v>
      </c>
      <c r="AF283" s="1">
        <v>37582000</v>
      </c>
      <c r="AG283" s="1">
        <v>1153616</v>
      </c>
      <c r="AH283" s="1" t="s">
        <v>1324</v>
      </c>
      <c r="AI283" s="1">
        <v>0.67500000000000004</v>
      </c>
      <c r="AJ283" s="1" t="s">
        <v>1475</v>
      </c>
      <c r="AK283" s="1">
        <v>3</v>
      </c>
      <c r="AL283" s="1">
        <v>54000</v>
      </c>
      <c r="AM283" s="1">
        <v>1854000</v>
      </c>
      <c r="AN283" s="1" t="s">
        <v>1326</v>
      </c>
    </row>
    <row r="284" spans="1:40" x14ac:dyDescent="0.25">
      <c r="A284" s="1">
        <v>4591</v>
      </c>
      <c r="B284" s="1">
        <v>4591</v>
      </c>
      <c r="C284" s="1" t="s">
        <v>776</v>
      </c>
      <c r="D284" s="1" t="s">
        <v>331</v>
      </c>
      <c r="E284" s="1" t="s">
        <v>1315</v>
      </c>
      <c r="F284" s="1" t="s">
        <v>777</v>
      </c>
      <c r="G284" s="1">
        <v>429</v>
      </c>
      <c r="H284" s="1" t="s">
        <v>1449</v>
      </c>
      <c r="I284" s="1" t="s">
        <v>1283</v>
      </c>
      <c r="J284" s="1" t="s">
        <v>1291</v>
      </c>
      <c r="K284" s="1" t="s">
        <v>31</v>
      </c>
      <c r="L284" s="1" t="s">
        <v>1317</v>
      </c>
      <c r="M284" s="1" t="s">
        <v>1451</v>
      </c>
      <c r="N284" s="1" t="s">
        <v>1450</v>
      </c>
      <c r="O284" s="1">
        <v>48</v>
      </c>
      <c r="P284" s="1" t="s">
        <v>1320</v>
      </c>
      <c r="Q284" s="1">
        <v>6.7</v>
      </c>
      <c r="R284" s="1" t="s">
        <v>1321</v>
      </c>
      <c r="S284" s="1">
        <v>0.3</v>
      </c>
      <c r="T284" s="1" t="s">
        <v>1322</v>
      </c>
      <c r="U284" s="1">
        <v>41</v>
      </c>
      <c r="V284" s="1">
        <v>2750000</v>
      </c>
      <c r="W284" s="1" t="b">
        <v>1</v>
      </c>
      <c r="X284" s="1" t="s">
        <v>775</v>
      </c>
      <c r="Y284" s="1" t="s">
        <v>31</v>
      </c>
      <c r="Z284" s="1">
        <v>4268</v>
      </c>
      <c r="AA284" s="1"/>
      <c r="AB284" s="1" t="s">
        <v>967</v>
      </c>
      <c r="AC284" s="1">
        <v>6</v>
      </c>
      <c r="AD284" s="1">
        <v>1123667</v>
      </c>
      <c r="AE284" s="1">
        <v>842000</v>
      </c>
      <c r="AF284" s="1">
        <v>6742000</v>
      </c>
      <c r="AG284" s="1">
        <v>803775</v>
      </c>
      <c r="AH284" s="1" t="s">
        <v>1471</v>
      </c>
      <c r="AI284" s="1">
        <v>0.71499999999999997</v>
      </c>
      <c r="AJ284" s="1" t="s">
        <v>1475</v>
      </c>
      <c r="AK284" s="1">
        <v>0</v>
      </c>
      <c r="AL284" s="1">
        <v>0</v>
      </c>
      <c r="AM284" s="1">
        <v>2750000</v>
      </c>
      <c r="AN284" s="1" t="s">
        <v>1326</v>
      </c>
    </row>
    <row r="285" spans="1:40" x14ac:dyDescent="0.25">
      <c r="A285" s="1">
        <v>4263</v>
      </c>
      <c r="B285" s="1">
        <v>4263</v>
      </c>
      <c r="C285" s="1" t="s">
        <v>778</v>
      </c>
      <c r="D285" s="1" t="s">
        <v>740</v>
      </c>
      <c r="E285" s="1" t="s">
        <v>1315</v>
      </c>
      <c r="F285" s="1" t="s">
        <v>779</v>
      </c>
      <c r="G285" s="1">
        <v>418</v>
      </c>
      <c r="H285" s="1" t="s">
        <v>1441</v>
      </c>
      <c r="I285" s="1" t="s">
        <v>1283</v>
      </c>
      <c r="J285" s="1" t="s">
        <v>1291</v>
      </c>
      <c r="K285" s="1" t="s">
        <v>31</v>
      </c>
      <c r="L285" s="1" t="s">
        <v>1317</v>
      </c>
      <c r="M285" s="1" t="s">
        <v>1442</v>
      </c>
      <c r="N285" s="1" t="s">
        <v>1351</v>
      </c>
      <c r="O285" s="1">
        <v>48.8</v>
      </c>
      <c r="P285" s="1" t="s">
        <v>1320</v>
      </c>
      <c r="Q285" s="1">
        <v>18.7</v>
      </c>
      <c r="R285" s="1" t="s">
        <v>1473</v>
      </c>
      <c r="S285" s="1">
        <v>0.3</v>
      </c>
      <c r="T285" s="1" t="s">
        <v>1322</v>
      </c>
      <c r="U285" s="1">
        <v>41</v>
      </c>
      <c r="V285" s="1">
        <v>1200000</v>
      </c>
      <c r="W285" s="1" t="b">
        <v>1</v>
      </c>
      <c r="X285" s="1" t="s">
        <v>775</v>
      </c>
      <c r="Y285" s="1" t="s">
        <v>31</v>
      </c>
      <c r="Z285" s="1">
        <v>4268</v>
      </c>
      <c r="AA285" s="1"/>
      <c r="AB285" s="1" t="s">
        <v>967</v>
      </c>
      <c r="AC285" s="1">
        <v>22</v>
      </c>
      <c r="AD285" s="1">
        <v>1708273</v>
      </c>
      <c r="AE285" s="1">
        <v>1230000</v>
      </c>
      <c r="AF285" s="1">
        <v>37582000</v>
      </c>
      <c r="AG285" s="1">
        <v>1153616</v>
      </c>
      <c r="AH285" s="1" t="s">
        <v>1469</v>
      </c>
      <c r="AI285" s="1">
        <v>0.67500000000000004</v>
      </c>
      <c r="AJ285" s="1" t="s">
        <v>1475</v>
      </c>
      <c r="AK285" s="1">
        <v>15</v>
      </c>
      <c r="AL285" s="1">
        <v>180000</v>
      </c>
      <c r="AM285" s="1">
        <v>1380000</v>
      </c>
      <c r="AN285" s="1" t="s">
        <v>1326</v>
      </c>
    </row>
    <row r="286" spans="1:40" x14ac:dyDescent="0.25">
      <c r="A286" s="1">
        <v>4684</v>
      </c>
      <c r="B286" s="1">
        <v>4684</v>
      </c>
      <c r="C286" s="1" t="s">
        <v>780</v>
      </c>
      <c r="D286" s="1" t="s">
        <v>781</v>
      </c>
      <c r="E286" s="1" t="s">
        <v>1315</v>
      </c>
      <c r="F286" s="1" t="s">
        <v>782</v>
      </c>
      <c r="G286" s="1">
        <v>418</v>
      </c>
      <c r="H286" s="1" t="s">
        <v>1441</v>
      </c>
      <c r="I286" s="1" t="s">
        <v>1283</v>
      </c>
      <c r="J286" s="1" t="s">
        <v>1291</v>
      </c>
      <c r="K286" s="1" t="s">
        <v>31</v>
      </c>
      <c r="L286" s="1" t="s">
        <v>1317</v>
      </c>
      <c r="M286" s="1" t="s">
        <v>1442</v>
      </c>
      <c r="N286" s="1" t="s">
        <v>1351</v>
      </c>
      <c r="O286" s="1">
        <v>51.9</v>
      </c>
      <c r="P286" s="1" t="s">
        <v>1320</v>
      </c>
      <c r="Q286" s="1">
        <v>30.5</v>
      </c>
      <c r="R286" s="1" t="s">
        <v>1473</v>
      </c>
      <c r="S286" s="1">
        <v>0.3</v>
      </c>
      <c r="T286" s="1" t="s">
        <v>1322</v>
      </c>
      <c r="U286" s="1">
        <v>41</v>
      </c>
      <c r="V286" s="1">
        <v>2750000</v>
      </c>
      <c r="W286" s="1" t="b">
        <v>0</v>
      </c>
      <c r="X286" s="1" t="s">
        <v>775</v>
      </c>
      <c r="Y286" s="1" t="s">
        <v>1323</v>
      </c>
      <c r="Z286" s="1">
        <v>4268</v>
      </c>
      <c r="AA286" s="1"/>
      <c r="AB286" s="1" t="s">
        <v>967</v>
      </c>
      <c r="AC286" s="1">
        <v>22</v>
      </c>
      <c r="AD286" s="1">
        <v>1708273</v>
      </c>
      <c r="AE286" s="1">
        <v>1230000</v>
      </c>
      <c r="AF286" s="1">
        <v>37582000</v>
      </c>
      <c r="AG286" s="1">
        <v>1153616</v>
      </c>
      <c r="AH286" s="1" t="s">
        <v>1471</v>
      </c>
      <c r="AI286" s="1">
        <v>0.67500000000000004</v>
      </c>
      <c r="AJ286" s="1" t="s">
        <v>1475</v>
      </c>
      <c r="AK286" s="1">
        <v>0</v>
      </c>
      <c r="AL286" s="1">
        <v>0</v>
      </c>
      <c r="AM286" s="1">
        <v>2750000</v>
      </c>
      <c r="AN286" s="1" t="s">
        <v>1326</v>
      </c>
    </row>
    <row r="287" spans="1:40" x14ac:dyDescent="0.25">
      <c r="A287" s="1">
        <v>4472</v>
      </c>
      <c r="B287" s="1">
        <v>4472</v>
      </c>
      <c r="C287" s="1" t="s">
        <v>783</v>
      </c>
      <c r="D287" s="1" t="s">
        <v>784</v>
      </c>
      <c r="E287" s="1" t="s">
        <v>1315</v>
      </c>
      <c r="F287" s="1" t="s">
        <v>782</v>
      </c>
      <c r="G287" s="1">
        <v>418</v>
      </c>
      <c r="H287" s="1" t="s">
        <v>1441</v>
      </c>
      <c r="I287" s="1" t="s">
        <v>1283</v>
      </c>
      <c r="J287" s="1" t="s">
        <v>1291</v>
      </c>
      <c r="K287" s="1" t="s">
        <v>31</v>
      </c>
      <c r="L287" s="1" t="s">
        <v>1317</v>
      </c>
      <c r="M287" s="1" t="s">
        <v>1442</v>
      </c>
      <c r="N287" s="1" t="s">
        <v>1351</v>
      </c>
      <c r="O287" s="1">
        <v>34</v>
      </c>
      <c r="P287" s="1" t="s">
        <v>1333</v>
      </c>
      <c r="Q287" s="1">
        <v>7.6</v>
      </c>
      <c r="R287" s="1" t="s">
        <v>1321</v>
      </c>
      <c r="S287" s="1">
        <v>0.3</v>
      </c>
      <c r="T287" s="1" t="s">
        <v>1322</v>
      </c>
      <c r="U287" s="1">
        <v>41</v>
      </c>
      <c r="V287" s="1">
        <v>3650000</v>
      </c>
      <c r="W287" s="1" t="b">
        <v>0</v>
      </c>
      <c r="X287" s="1" t="s">
        <v>775</v>
      </c>
      <c r="Y287" s="1" t="s">
        <v>1323</v>
      </c>
      <c r="Z287" s="1">
        <v>4268</v>
      </c>
      <c r="AA287" s="1"/>
      <c r="AB287" s="1" t="s">
        <v>967</v>
      </c>
      <c r="AC287" s="1">
        <v>22</v>
      </c>
      <c r="AD287" s="1">
        <v>1708273</v>
      </c>
      <c r="AE287" s="1">
        <v>1230000</v>
      </c>
      <c r="AF287" s="1">
        <v>37582000</v>
      </c>
      <c r="AG287" s="1">
        <v>1153616</v>
      </c>
      <c r="AH287" s="1" t="s">
        <v>1471</v>
      </c>
      <c r="AI287" s="1">
        <v>0.67500000000000004</v>
      </c>
      <c r="AJ287" s="1" t="s">
        <v>1475</v>
      </c>
      <c r="AK287" s="1">
        <v>0</v>
      </c>
      <c r="AL287" s="1">
        <v>0</v>
      </c>
      <c r="AM287" s="1">
        <v>3650000</v>
      </c>
      <c r="AN287" s="1" t="s">
        <v>1326</v>
      </c>
    </row>
    <row r="288" spans="1:40" x14ac:dyDescent="0.25">
      <c r="A288" s="1">
        <v>4182</v>
      </c>
      <c r="B288" s="1">
        <v>4182</v>
      </c>
      <c r="C288" s="1" t="s">
        <v>785</v>
      </c>
      <c r="D288" s="1" t="s">
        <v>786</v>
      </c>
      <c r="E288" s="1" t="s">
        <v>1474</v>
      </c>
      <c r="F288" s="1" t="s">
        <v>787</v>
      </c>
      <c r="G288" s="1">
        <v>418</v>
      </c>
      <c r="H288" s="1" t="s">
        <v>1441</v>
      </c>
      <c r="I288" s="1" t="s">
        <v>1283</v>
      </c>
      <c r="J288" s="1" t="s">
        <v>1291</v>
      </c>
      <c r="K288" s="1" t="s">
        <v>31</v>
      </c>
      <c r="L288" s="1" t="s">
        <v>1317</v>
      </c>
      <c r="M288" s="1" t="s">
        <v>1442</v>
      </c>
      <c r="N288" s="1" t="s">
        <v>1351</v>
      </c>
      <c r="O288" s="1">
        <v>48.2</v>
      </c>
      <c r="P288" s="1" t="s">
        <v>1320</v>
      </c>
      <c r="Q288" s="1">
        <v>13.6</v>
      </c>
      <c r="R288" s="1" t="s">
        <v>1473</v>
      </c>
      <c r="S288" s="1">
        <v>0.3</v>
      </c>
      <c r="T288" s="1" t="s">
        <v>1322</v>
      </c>
      <c r="U288" s="1">
        <v>41</v>
      </c>
      <c r="V288" s="1">
        <v>4000000</v>
      </c>
      <c r="W288" s="1" t="b">
        <v>1</v>
      </c>
      <c r="X288" s="1" t="s">
        <v>775</v>
      </c>
      <c r="Y288" s="1" t="s">
        <v>31</v>
      </c>
      <c r="Z288" s="1">
        <v>4268</v>
      </c>
      <c r="AA288" s="1"/>
      <c r="AB288" s="1" t="s">
        <v>967</v>
      </c>
      <c r="AC288" s="1">
        <v>22</v>
      </c>
      <c r="AD288" s="1">
        <v>1708273</v>
      </c>
      <c r="AE288" s="1">
        <v>1230000</v>
      </c>
      <c r="AF288" s="1">
        <v>37582000</v>
      </c>
      <c r="AG288" s="1">
        <v>1153616</v>
      </c>
      <c r="AH288" s="1" t="s">
        <v>1471</v>
      </c>
      <c r="AI288" s="1">
        <v>0.67500000000000004</v>
      </c>
      <c r="AJ288" s="1" t="s">
        <v>1475</v>
      </c>
      <c r="AK288" s="1">
        <v>0</v>
      </c>
      <c r="AL288" s="1">
        <v>0</v>
      </c>
      <c r="AM288" s="1">
        <v>4000000</v>
      </c>
      <c r="AN288" s="1" t="s">
        <v>1326</v>
      </c>
    </row>
    <row r="289" spans="1:40" x14ac:dyDescent="0.25">
      <c r="A289" s="1">
        <v>4481</v>
      </c>
      <c r="B289" s="1">
        <v>4481</v>
      </c>
      <c r="C289" s="1" t="s">
        <v>788</v>
      </c>
      <c r="D289" s="1" t="s">
        <v>789</v>
      </c>
      <c r="E289" s="1" t="s">
        <v>1474</v>
      </c>
      <c r="F289" s="1" t="s">
        <v>790</v>
      </c>
      <c r="G289" s="1">
        <v>418</v>
      </c>
      <c r="H289" s="1" t="s">
        <v>1441</v>
      </c>
      <c r="I289" s="1" t="s">
        <v>1283</v>
      </c>
      <c r="J289" s="1" t="s">
        <v>1291</v>
      </c>
      <c r="K289" s="1" t="s">
        <v>31</v>
      </c>
      <c r="L289" s="1" t="s">
        <v>1317</v>
      </c>
      <c r="M289" s="1" t="s">
        <v>1442</v>
      </c>
      <c r="N289" s="1" t="s">
        <v>1351</v>
      </c>
      <c r="O289" s="1">
        <v>33.5</v>
      </c>
      <c r="P289" s="1" t="s">
        <v>1333</v>
      </c>
      <c r="Q289" s="1">
        <v>11.4</v>
      </c>
      <c r="R289" s="1" t="s">
        <v>1473</v>
      </c>
      <c r="S289" s="1">
        <v>0.3</v>
      </c>
      <c r="T289" s="1" t="s">
        <v>1322</v>
      </c>
      <c r="U289" s="1">
        <v>41</v>
      </c>
      <c r="V289" s="1">
        <v>2500000</v>
      </c>
      <c r="W289" s="1" t="b">
        <v>1</v>
      </c>
      <c r="X289" s="1" t="s">
        <v>775</v>
      </c>
      <c r="Y289" s="1" t="s">
        <v>31</v>
      </c>
      <c r="Z289" s="1">
        <v>4268</v>
      </c>
      <c r="AA289" s="1"/>
      <c r="AB289" s="1" t="s">
        <v>967</v>
      </c>
      <c r="AC289" s="1">
        <v>22</v>
      </c>
      <c r="AD289" s="1">
        <v>1708273</v>
      </c>
      <c r="AE289" s="1">
        <v>1230000</v>
      </c>
      <c r="AF289" s="1">
        <v>37582000</v>
      </c>
      <c r="AG289" s="1">
        <v>1153616</v>
      </c>
      <c r="AH289" s="1" t="s">
        <v>1471</v>
      </c>
      <c r="AI289" s="1">
        <v>0.67500000000000004</v>
      </c>
      <c r="AJ289" s="1" t="s">
        <v>1475</v>
      </c>
      <c r="AK289" s="1">
        <v>0</v>
      </c>
      <c r="AL289" s="1">
        <v>0</v>
      </c>
      <c r="AM289" s="1">
        <v>2500000</v>
      </c>
      <c r="AN289" s="1" t="s">
        <v>1326</v>
      </c>
    </row>
    <row r="290" spans="1:40" x14ac:dyDescent="0.25">
      <c r="A290" s="1">
        <v>4409</v>
      </c>
      <c r="B290" s="1">
        <v>4409</v>
      </c>
      <c r="C290" s="1" t="s">
        <v>791</v>
      </c>
      <c r="D290" s="1" t="s">
        <v>792</v>
      </c>
      <c r="E290" s="1" t="s">
        <v>1474</v>
      </c>
      <c r="F290" s="1" t="s">
        <v>793</v>
      </c>
      <c r="G290" s="1">
        <v>418</v>
      </c>
      <c r="H290" s="1" t="s">
        <v>1441</v>
      </c>
      <c r="I290" s="1" t="s">
        <v>1283</v>
      </c>
      <c r="J290" s="1" t="s">
        <v>1291</v>
      </c>
      <c r="K290" s="1" t="s">
        <v>31</v>
      </c>
      <c r="L290" s="1" t="s">
        <v>1317</v>
      </c>
      <c r="M290" s="1" t="s">
        <v>1442</v>
      </c>
      <c r="N290" s="1" t="s">
        <v>1351</v>
      </c>
      <c r="O290" s="1">
        <v>62</v>
      </c>
      <c r="P290" s="1" t="s">
        <v>1472</v>
      </c>
      <c r="Q290" s="1">
        <v>32.200000000000003</v>
      </c>
      <c r="R290" s="1" t="s">
        <v>1473</v>
      </c>
      <c r="S290" s="1">
        <v>0.3</v>
      </c>
      <c r="T290" s="1" t="s">
        <v>1322</v>
      </c>
      <c r="U290" s="1">
        <v>41</v>
      </c>
      <c r="V290" s="1">
        <v>3500000</v>
      </c>
      <c r="W290" s="1" t="b">
        <v>0</v>
      </c>
      <c r="X290" s="1" t="s">
        <v>775</v>
      </c>
      <c r="Y290" s="1" t="s">
        <v>1323</v>
      </c>
      <c r="Z290" s="1">
        <v>4268</v>
      </c>
      <c r="AA290" s="1"/>
      <c r="AB290" s="1" t="s">
        <v>967</v>
      </c>
      <c r="AC290" s="1">
        <v>22</v>
      </c>
      <c r="AD290" s="1">
        <v>1708273</v>
      </c>
      <c r="AE290" s="1">
        <v>1230000</v>
      </c>
      <c r="AF290" s="1">
        <v>37582000</v>
      </c>
      <c r="AG290" s="1">
        <v>1153616</v>
      </c>
      <c r="AH290" s="1" t="s">
        <v>1471</v>
      </c>
      <c r="AI290" s="1">
        <v>0.67500000000000004</v>
      </c>
      <c r="AJ290" s="1" t="s">
        <v>1475</v>
      </c>
      <c r="AK290" s="1">
        <v>0</v>
      </c>
      <c r="AL290" s="1">
        <v>0</v>
      </c>
      <c r="AM290" s="1">
        <v>3500000</v>
      </c>
      <c r="AN290" s="1" t="s">
        <v>1326</v>
      </c>
    </row>
    <row r="291" spans="1:40" x14ac:dyDescent="0.25">
      <c r="A291" s="1">
        <v>4380</v>
      </c>
      <c r="B291" s="1">
        <v>4380</v>
      </c>
      <c r="C291" s="1" t="s">
        <v>794</v>
      </c>
      <c r="D291" s="1" t="s">
        <v>119</v>
      </c>
      <c r="E291" s="1" t="s">
        <v>1474</v>
      </c>
      <c r="F291" s="1" t="s">
        <v>795</v>
      </c>
      <c r="G291" s="1">
        <v>418</v>
      </c>
      <c r="H291" s="1" t="s">
        <v>1441</v>
      </c>
      <c r="I291" s="1" t="s">
        <v>1283</v>
      </c>
      <c r="J291" s="1" t="s">
        <v>1291</v>
      </c>
      <c r="K291" s="1" t="s">
        <v>31</v>
      </c>
      <c r="L291" s="1" t="s">
        <v>1317</v>
      </c>
      <c r="M291" s="1" t="s">
        <v>1442</v>
      </c>
      <c r="N291" s="1" t="s">
        <v>1351</v>
      </c>
      <c r="O291" s="1">
        <v>38.1</v>
      </c>
      <c r="P291" s="1" t="s">
        <v>1330</v>
      </c>
      <c r="Q291" s="1">
        <v>16</v>
      </c>
      <c r="R291" s="1" t="s">
        <v>1473</v>
      </c>
      <c r="S291" s="1">
        <v>0.3</v>
      </c>
      <c r="T291" s="1" t="s">
        <v>1322</v>
      </c>
      <c r="U291" s="1">
        <v>41</v>
      </c>
      <c r="V291" s="1">
        <v>3700000</v>
      </c>
      <c r="W291" s="1" t="b">
        <v>1</v>
      </c>
      <c r="X291" s="1" t="s">
        <v>775</v>
      </c>
      <c r="Y291" s="1" t="s">
        <v>31</v>
      </c>
      <c r="Z291" s="1">
        <v>4268</v>
      </c>
      <c r="AA291" s="1"/>
      <c r="AB291" s="1" t="s">
        <v>967</v>
      </c>
      <c r="AC291" s="1">
        <v>22</v>
      </c>
      <c r="AD291" s="1">
        <v>1708273</v>
      </c>
      <c r="AE291" s="1">
        <v>1230000</v>
      </c>
      <c r="AF291" s="1">
        <v>37582000</v>
      </c>
      <c r="AG291" s="1">
        <v>1153616</v>
      </c>
      <c r="AH291" s="1" t="s">
        <v>1471</v>
      </c>
      <c r="AI291" s="1">
        <v>0.67500000000000004</v>
      </c>
      <c r="AJ291" s="1" t="s">
        <v>1475</v>
      </c>
      <c r="AK291" s="1">
        <v>0</v>
      </c>
      <c r="AL291" s="1">
        <v>0</v>
      </c>
      <c r="AM291" s="1">
        <v>3700000</v>
      </c>
      <c r="AN291" s="1" t="s">
        <v>1326</v>
      </c>
    </row>
    <row r="292" spans="1:40" x14ac:dyDescent="0.25">
      <c r="A292" s="1">
        <v>4815</v>
      </c>
      <c r="B292" s="1">
        <v>4797</v>
      </c>
      <c r="C292" s="1" t="s">
        <v>796</v>
      </c>
      <c r="D292" s="1" t="s">
        <v>68</v>
      </c>
      <c r="E292" s="1" t="s">
        <v>1474</v>
      </c>
      <c r="F292" s="1" t="s">
        <v>797</v>
      </c>
      <c r="G292" s="1">
        <v>418</v>
      </c>
      <c r="H292" s="1" t="s">
        <v>1441</v>
      </c>
      <c r="I292" s="1" t="s">
        <v>1283</v>
      </c>
      <c r="J292" s="1" t="s">
        <v>1291</v>
      </c>
      <c r="K292" s="1" t="s">
        <v>31</v>
      </c>
      <c r="L292" s="1" t="s">
        <v>1317</v>
      </c>
      <c r="M292" s="1" t="s">
        <v>1442</v>
      </c>
      <c r="N292" s="1" t="s">
        <v>1351</v>
      </c>
      <c r="O292" s="1">
        <v>29.8</v>
      </c>
      <c r="P292" s="1" t="s">
        <v>1333</v>
      </c>
      <c r="Q292" s="1">
        <v>3.5</v>
      </c>
      <c r="R292" s="1" t="s">
        <v>1470</v>
      </c>
      <c r="S292" s="1">
        <v>0.3</v>
      </c>
      <c r="T292" s="1" t="s">
        <v>1322</v>
      </c>
      <c r="U292" s="1">
        <v>41</v>
      </c>
      <c r="V292" s="1">
        <v>2400000</v>
      </c>
      <c r="W292" s="1" t="b">
        <v>1</v>
      </c>
      <c r="X292" s="1" t="s">
        <v>775</v>
      </c>
      <c r="Y292" s="1" t="s">
        <v>31</v>
      </c>
      <c r="Z292" s="1">
        <v>4268</v>
      </c>
      <c r="AA292" s="1"/>
      <c r="AB292" s="1" t="s">
        <v>967</v>
      </c>
      <c r="AC292" s="1">
        <v>22</v>
      </c>
      <c r="AD292" s="1">
        <v>1708273</v>
      </c>
      <c r="AE292" s="1">
        <v>1230000</v>
      </c>
      <c r="AF292" s="1">
        <v>37582000</v>
      </c>
      <c r="AG292" s="1">
        <v>1153616</v>
      </c>
      <c r="AH292" s="1" t="s">
        <v>1471</v>
      </c>
      <c r="AI292" s="1">
        <v>0.67500000000000004</v>
      </c>
      <c r="AJ292" s="1" t="s">
        <v>1475</v>
      </c>
      <c r="AK292" s="1">
        <v>0</v>
      </c>
      <c r="AL292" s="1">
        <v>0</v>
      </c>
      <c r="AM292" s="1">
        <v>2400000</v>
      </c>
      <c r="AN292" s="1" t="s">
        <v>1326</v>
      </c>
    </row>
    <row r="293" spans="1:40" x14ac:dyDescent="0.25">
      <c r="A293" s="1">
        <v>9703</v>
      </c>
      <c r="B293" s="1">
        <v>9684</v>
      </c>
      <c r="C293" s="1" t="s">
        <v>21</v>
      </c>
      <c r="D293" s="1" t="s">
        <v>86</v>
      </c>
      <c r="E293" s="1" t="s">
        <v>1315</v>
      </c>
      <c r="F293" s="1" t="s">
        <v>34</v>
      </c>
      <c r="G293" s="1">
        <v>449</v>
      </c>
      <c r="H293" s="1" t="s">
        <v>1430</v>
      </c>
      <c r="I293" s="1" t="s">
        <v>1283</v>
      </c>
      <c r="J293" s="1" t="s">
        <v>1290</v>
      </c>
      <c r="K293" s="1" t="s">
        <v>31</v>
      </c>
      <c r="L293" s="1" t="s">
        <v>1317</v>
      </c>
      <c r="M293" s="1" t="s">
        <v>1432</v>
      </c>
      <c r="N293" s="1" t="s">
        <v>1431</v>
      </c>
      <c r="O293" s="1">
        <v>39.9</v>
      </c>
      <c r="P293" s="1" t="s">
        <v>1330</v>
      </c>
      <c r="Q293" s="1">
        <v>0.4</v>
      </c>
      <c r="R293" s="1" t="s">
        <v>1332</v>
      </c>
      <c r="S293" s="1">
        <v>0.1</v>
      </c>
      <c r="T293" s="1" t="s">
        <v>1322</v>
      </c>
      <c r="U293" s="1">
        <v>41</v>
      </c>
      <c r="V293" s="1">
        <v>550000</v>
      </c>
      <c r="W293" s="1" t="b">
        <v>0</v>
      </c>
      <c r="X293" s="1" t="s">
        <v>62</v>
      </c>
      <c r="Y293" s="1" t="s">
        <v>1328</v>
      </c>
      <c r="Z293" s="1">
        <v>4432</v>
      </c>
      <c r="AA293" s="1"/>
      <c r="AB293" s="1" t="s">
        <v>1266</v>
      </c>
      <c r="AC293" s="1">
        <v>11</v>
      </c>
      <c r="AD293" s="1">
        <v>843636</v>
      </c>
      <c r="AE293" s="1">
        <v>760000</v>
      </c>
      <c r="AF293" s="1">
        <v>9280000</v>
      </c>
      <c r="AG293" s="1">
        <v>290208</v>
      </c>
      <c r="AH293" s="1" t="s">
        <v>1469</v>
      </c>
      <c r="AI293" s="1">
        <v>0.34399999999999997</v>
      </c>
      <c r="AJ293" s="1" t="s">
        <v>1325</v>
      </c>
      <c r="AK293" s="1">
        <v>15</v>
      </c>
      <c r="AL293" s="1">
        <v>82500</v>
      </c>
      <c r="AM293" s="1">
        <v>632500</v>
      </c>
      <c r="AN293" s="1" t="s">
        <v>1326</v>
      </c>
    </row>
    <row r="294" spans="1:40" x14ac:dyDescent="0.25">
      <c r="A294" s="1">
        <v>8153</v>
      </c>
      <c r="B294" s="1">
        <v>8134</v>
      </c>
      <c r="C294" s="1" t="s">
        <v>20</v>
      </c>
      <c r="D294" s="1" t="s">
        <v>85</v>
      </c>
      <c r="E294" s="1" t="s">
        <v>1315</v>
      </c>
      <c r="F294" s="1" t="s">
        <v>34</v>
      </c>
      <c r="G294" s="1">
        <v>449</v>
      </c>
      <c r="H294" s="1" t="s">
        <v>1430</v>
      </c>
      <c r="I294" s="1" t="s">
        <v>1283</v>
      </c>
      <c r="J294" s="1" t="s">
        <v>1290</v>
      </c>
      <c r="K294" s="1" t="s">
        <v>31</v>
      </c>
      <c r="L294" s="1" t="s">
        <v>1317</v>
      </c>
      <c r="M294" s="1" t="s">
        <v>1432</v>
      </c>
      <c r="N294" s="1" t="s">
        <v>1431</v>
      </c>
      <c r="O294" s="1">
        <v>40.9</v>
      </c>
      <c r="P294" s="1" t="s">
        <v>1330</v>
      </c>
      <c r="Q294" s="1">
        <v>1</v>
      </c>
      <c r="R294" s="1" t="s">
        <v>1327</v>
      </c>
      <c r="S294" s="1">
        <v>0.1</v>
      </c>
      <c r="T294" s="1" t="s">
        <v>1322</v>
      </c>
      <c r="U294" s="1">
        <v>41</v>
      </c>
      <c r="V294" s="1">
        <v>700000</v>
      </c>
      <c r="W294" s="1" t="b">
        <v>0</v>
      </c>
      <c r="X294" s="1" t="s">
        <v>62</v>
      </c>
      <c r="Y294" s="1" t="s">
        <v>1328</v>
      </c>
      <c r="Z294" s="1">
        <v>4432</v>
      </c>
      <c r="AA294" s="1"/>
      <c r="AB294" s="1" t="s">
        <v>1266</v>
      </c>
      <c r="AC294" s="1">
        <v>11</v>
      </c>
      <c r="AD294" s="1">
        <v>843636</v>
      </c>
      <c r="AE294" s="1">
        <v>760000</v>
      </c>
      <c r="AF294" s="1">
        <v>9280000</v>
      </c>
      <c r="AG294" s="1">
        <v>290208</v>
      </c>
      <c r="AH294" s="1" t="s">
        <v>1329</v>
      </c>
      <c r="AI294" s="1">
        <v>0.34399999999999997</v>
      </c>
      <c r="AJ294" s="1" t="s">
        <v>1325</v>
      </c>
      <c r="AK294" s="1">
        <v>10</v>
      </c>
      <c r="AL294" s="1">
        <v>70000</v>
      </c>
      <c r="AM294" s="1">
        <v>770000</v>
      </c>
      <c r="AN294" s="1" t="s">
        <v>1326</v>
      </c>
    </row>
    <row r="295" spans="1:40" x14ac:dyDescent="0.25">
      <c r="A295" s="1">
        <v>4387</v>
      </c>
      <c r="B295" s="1">
        <v>4387</v>
      </c>
      <c r="C295" s="1" t="s">
        <v>172</v>
      </c>
      <c r="D295" s="1" t="s">
        <v>173</v>
      </c>
      <c r="E295" s="1" t="s">
        <v>1315</v>
      </c>
      <c r="F295" s="1" t="s">
        <v>34</v>
      </c>
      <c r="G295" s="1">
        <v>453</v>
      </c>
      <c r="H295" s="1" t="s">
        <v>1422</v>
      </c>
      <c r="I295" s="1" t="s">
        <v>1283</v>
      </c>
      <c r="J295" s="1" t="s">
        <v>1290</v>
      </c>
      <c r="K295" s="1" t="s">
        <v>31</v>
      </c>
      <c r="L295" s="1" t="s">
        <v>1317</v>
      </c>
      <c r="M295" s="1" t="s">
        <v>1423</v>
      </c>
      <c r="N295" s="1" t="s">
        <v>1357</v>
      </c>
      <c r="O295" s="1">
        <v>38</v>
      </c>
      <c r="P295" s="1" t="s">
        <v>1330</v>
      </c>
      <c r="Q295" s="1">
        <v>15.7</v>
      </c>
      <c r="R295" s="1" t="s">
        <v>1473</v>
      </c>
      <c r="S295" s="1">
        <v>0.3</v>
      </c>
      <c r="T295" s="1" t="s">
        <v>1322</v>
      </c>
      <c r="U295" s="1">
        <v>41</v>
      </c>
      <c r="V295" s="1">
        <v>1180000</v>
      </c>
      <c r="W295" s="1" t="b">
        <v>0</v>
      </c>
      <c r="X295" s="1" t="s">
        <v>62</v>
      </c>
      <c r="Y295" s="1" t="s">
        <v>1323</v>
      </c>
      <c r="Z295" s="1">
        <v>4432</v>
      </c>
      <c r="AA295" s="1"/>
      <c r="AB295" s="1" t="s">
        <v>1266</v>
      </c>
      <c r="AC295" s="1">
        <v>4</v>
      </c>
      <c r="AD295" s="1">
        <v>865000</v>
      </c>
      <c r="AE295" s="1">
        <v>840000</v>
      </c>
      <c r="AF295" s="1">
        <v>3460000</v>
      </c>
      <c r="AG295" s="1">
        <v>271968</v>
      </c>
      <c r="AH295" s="1" t="s">
        <v>1471</v>
      </c>
      <c r="AI295" s="1">
        <v>0.314</v>
      </c>
      <c r="AJ295" s="1" t="s">
        <v>1325</v>
      </c>
      <c r="AK295" s="1">
        <v>0</v>
      </c>
      <c r="AL295" s="1">
        <v>0</v>
      </c>
      <c r="AM295" s="1">
        <v>1180000</v>
      </c>
      <c r="AN295" s="1" t="s">
        <v>1326</v>
      </c>
    </row>
    <row r="296" spans="1:40" x14ac:dyDescent="0.25">
      <c r="A296" s="1">
        <v>4310</v>
      </c>
      <c r="B296" s="1">
        <v>4310</v>
      </c>
      <c r="C296" s="1" t="s">
        <v>379</v>
      </c>
      <c r="D296" s="1" t="s">
        <v>380</v>
      </c>
      <c r="E296" s="1" t="s">
        <v>1315</v>
      </c>
      <c r="F296" s="1" t="s">
        <v>34</v>
      </c>
      <c r="G296" s="1">
        <v>456</v>
      </c>
      <c r="H296" s="1" t="s">
        <v>1419</v>
      </c>
      <c r="I296" s="1" t="s">
        <v>1283</v>
      </c>
      <c r="J296" s="1" t="s">
        <v>1290</v>
      </c>
      <c r="K296" s="1" t="s">
        <v>31</v>
      </c>
      <c r="L296" s="1" t="s">
        <v>1317</v>
      </c>
      <c r="M296" s="1" t="s">
        <v>1421</v>
      </c>
      <c r="N296" s="1" t="s">
        <v>1420</v>
      </c>
      <c r="O296" s="1">
        <v>49.9</v>
      </c>
      <c r="P296" s="1" t="s">
        <v>1320</v>
      </c>
      <c r="Q296" s="1">
        <v>8.4</v>
      </c>
      <c r="R296" s="1" t="s">
        <v>1321</v>
      </c>
      <c r="S296" s="1">
        <v>0.3</v>
      </c>
      <c r="T296" s="1" t="s">
        <v>1322</v>
      </c>
      <c r="U296" s="1">
        <v>41</v>
      </c>
      <c r="V296" s="1">
        <v>780000</v>
      </c>
      <c r="W296" s="1" t="b">
        <v>0</v>
      </c>
      <c r="X296" s="1" t="s">
        <v>62</v>
      </c>
      <c r="Y296" s="1" t="s">
        <v>1323</v>
      </c>
      <c r="Z296" s="1">
        <v>4432</v>
      </c>
      <c r="AA296" s="1"/>
      <c r="AB296" s="1" t="s">
        <v>1266</v>
      </c>
      <c r="AC296" s="1">
        <v>15</v>
      </c>
      <c r="AD296" s="1">
        <v>803000</v>
      </c>
      <c r="AE296" s="1">
        <v>780000</v>
      </c>
      <c r="AF296" s="1">
        <v>12045000</v>
      </c>
      <c r="AG296" s="1">
        <v>214158</v>
      </c>
      <c r="AH296" s="1" t="s">
        <v>1466</v>
      </c>
      <c r="AI296" s="1">
        <v>0.26700000000000002</v>
      </c>
      <c r="AJ296" s="1" t="s">
        <v>1325</v>
      </c>
      <c r="AK296" s="1">
        <v>3</v>
      </c>
      <c r="AL296" s="1">
        <v>23400</v>
      </c>
      <c r="AM296" s="1">
        <v>803400</v>
      </c>
      <c r="AN296" s="1" t="s">
        <v>1326</v>
      </c>
    </row>
    <row r="297" spans="1:40" x14ac:dyDescent="0.25">
      <c r="A297" s="1">
        <v>4670</v>
      </c>
      <c r="B297" s="1">
        <v>4670</v>
      </c>
      <c r="C297" s="1" t="s">
        <v>394</v>
      </c>
      <c r="D297" s="1" t="s">
        <v>395</v>
      </c>
      <c r="E297" s="1" t="s">
        <v>1315</v>
      </c>
      <c r="F297" s="1" t="s">
        <v>47</v>
      </c>
      <c r="G297" s="1">
        <v>456</v>
      </c>
      <c r="H297" s="1" t="s">
        <v>1419</v>
      </c>
      <c r="I297" s="1" t="s">
        <v>1283</v>
      </c>
      <c r="J297" s="1" t="s">
        <v>1290</v>
      </c>
      <c r="K297" s="1" t="s">
        <v>31</v>
      </c>
      <c r="L297" s="1" t="s">
        <v>1317</v>
      </c>
      <c r="M297" s="1" t="s">
        <v>1421</v>
      </c>
      <c r="N297" s="1" t="s">
        <v>1420</v>
      </c>
      <c r="O297" s="1">
        <v>39.6</v>
      </c>
      <c r="P297" s="1" t="s">
        <v>1330</v>
      </c>
      <c r="Q297" s="1">
        <v>15.2</v>
      </c>
      <c r="R297" s="1" t="s">
        <v>1473</v>
      </c>
      <c r="S297" s="1">
        <v>0.3</v>
      </c>
      <c r="T297" s="1" t="s">
        <v>1322</v>
      </c>
      <c r="U297" s="1">
        <v>41</v>
      </c>
      <c r="V297" s="1">
        <v>1330000</v>
      </c>
      <c r="W297" s="1" t="b">
        <v>0</v>
      </c>
      <c r="X297" s="1" t="s">
        <v>62</v>
      </c>
      <c r="Y297" s="1" t="s">
        <v>1323</v>
      </c>
      <c r="Z297" s="1">
        <v>4432</v>
      </c>
      <c r="AA297" s="1"/>
      <c r="AB297" s="1" t="s">
        <v>1266</v>
      </c>
      <c r="AC297" s="1">
        <v>15</v>
      </c>
      <c r="AD297" s="1">
        <v>803000</v>
      </c>
      <c r="AE297" s="1">
        <v>780000</v>
      </c>
      <c r="AF297" s="1">
        <v>12045000</v>
      </c>
      <c r="AG297" s="1">
        <v>214158</v>
      </c>
      <c r="AH297" s="1" t="s">
        <v>1471</v>
      </c>
      <c r="AI297" s="1">
        <v>0.26700000000000002</v>
      </c>
      <c r="AJ297" s="1" t="s">
        <v>1325</v>
      </c>
      <c r="AK297" s="1">
        <v>0</v>
      </c>
      <c r="AL297" s="1">
        <v>0</v>
      </c>
      <c r="AM297" s="1">
        <v>1330000</v>
      </c>
      <c r="AN297" s="1" t="s">
        <v>1326</v>
      </c>
    </row>
    <row r="298" spans="1:40" x14ac:dyDescent="0.25">
      <c r="A298" s="1">
        <v>4200</v>
      </c>
      <c r="B298" s="1">
        <v>4200</v>
      </c>
      <c r="C298" s="1" t="s">
        <v>396</v>
      </c>
      <c r="D298" s="1" t="s">
        <v>397</v>
      </c>
      <c r="E298" s="1" t="s">
        <v>1315</v>
      </c>
      <c r="F298" s="1" t="s">
        <v>34</v>
      </c>
      <c r="G298" s="1">
        <v>456</v>
      </c>
      <c r="H298" s="1" t="s">
        <v>1419</v>
      </c>
      <c r="I298" s="1" t="s">
        <v>1283</v>
      </c>
      <c r="J298" s="1" t="s">
        <v>1290</v>
      </c>
      <c r="K298" s="1" t="s">
        <v>31</v>
      </c>
      <c r="L298" s="1" t="s">
        <v>1317</v>
      </c>
      <c r="M298" s="1" t="s">
        <v>1421</v>
      </c>
      <c r="N298" s="1" t="s">
        <v>1420</v>
      </c>
      <c r="O298" s="1">
        <v>57.3</v>
      </c>
      <c r="P298" s="1" t="s">
        <v>1472</v>
      </c>
      <c r="Q298" s="1">
        <v>8.4</v>
      </c>
      <c r="R298" s="1" t="s">
        <v>1321</v>
      </c>
      <c r="S298" s="1">
        <v>0.3</v>
      </c>
      <c r="T298" s="1" t="s">
        <v>1322</v>
      </c>
      <c r="U298" s="1">
        <v>41</v>
      </c>
      <c r="V298" s="1">
        <v>885000</v>
      </c>
      <c r="W298" s="1" t="b">
        <v>0</v>
      </c>
      <c r="X298" s="1" t="s">
        <v>62</v>
      </c>
      <c r="Y298" s="1" t="s">
        <v>1323</v>
      </c>
      <c r="Z298" s="1">
        <v>4432</v>
      </c>
      <c r="AA298" s="1"/>
      <c r="AB298" s="1" t="s">
        <v>1266</v>
      </c>
      <c r="AC298" s="1">
        <v>15</v>
      </c>
      <c r="AD298" s="1">
        <v>803000</v>
      </c>
      <c r="AE298" s="1">
        <v>780000</v>
      </c>
      <c r="AF298" s="1">
        <v>12045000</v>
      </c>
      <c r="AG298" s="1">
        <v>214158</v>
      </c>
      <c r="AH298" s="1" t="s">
        <v>1324</v>
      </c>
      <c r="AI298" s="1">
        <v>0.26700000000000002</v>
      </c>
      <c r="AJ298" s="1" t="s">
        <v>1325</v>
      </c>
      <c r="AK298" s="1">
        <v>3</v>
      </c>
      <c r="AL298" s="1">
        <v>26550</v>
      </c>
      <c r="AM298" s="1">
        <v>911550</v>
      </c>
      <c r="AN298" s="1" t="s">
        <v>1326</v>
      </c>
    </row>
    <row r="299" spans="1:40" x14ac:dyDescent="0.25">
      <c r="A299" s="1">
        <v>4489</v>
      </c>
      <c r="B299" s="1">
        <v>4489</v>
      </c>
      <c r="C299" s="1" t="s">
        <v>400</v>
      </c>
      <c r="D299" s="1" t="s">
        <v>401</v>
      </c>
      <c r="E299" s="1" t="s">
        <v>1315</v>
      </c>
      <c r="F299" s="1" t="s">
        <v>34</v>
      </c>
      <c r="G299" s="1">
        <v>456</v>
      </c>
      <c r="H299" s="1" t="s">
        <v>1419</v>
      </c>
      <c r="I299" s="1" t="s">
        <v>1283</v>
      </c>
      <c r="J299" s="1" t="s">
        <v>1290</v>
      </c>
      <c r="K299" s="1" t="s">
        <v>31</v>
      </c>
      <c r="L299" s="1" t="s">
        <v>1317</v>
      </c>
      <c r="M299" s="1" t="s">
        <v>1421</v>
      </c>
      <c r="N299" s="1" t="s">
        <v>1420</v>
      </c>
      <c r="O299" s="1">
        <v>33.200000000000003</v>
      </c>
      <c r="P299" s="1" t="s">
        <v>1333</v>
      </c>
      <c r="Q299" s="1">
        <v>3.8</v>
      </c>
      <c r="R299" s="1" t="s">
        <v>1470</v>
      </c>
      <c r="S299" s="1">
        <v>0.3</v>
      </c>
      <c r="T299" s="1" t="s">
        <v>1322</v>
      </c>
      <c r="U299" s="1">
        <v>41</v>
      </c>
      <c r="V299" s="1">
        <v>800000</v>
      </c>
      <c r="W299" s="1" t="b">
        <v>0</v>
      </c>
      <c r="X299" s="1" t="s">
        <v>62</v>
      </c>
      <c r="Y299" s="1" t="s">
        <v>1331</v>
      </c>
      <c r="Z299" s="1">
        <v>4432</v>
      </c>
      <c r="AA299" s="1"/>
      <c r="AB299" s="1" t="s">
        <v>1266</v>
      </c>
      <c r="AC299" s="1">
        <v>15</v>
      </c>
      <c r="AD299" s="1">
        <v>803000</v>
      </c>
      <c r="AE299" s="1">
        <v>780000</v>
      </c>
      <c r="AF299" s="1">
        <v>12045000</v>
      </c>
      <c r="AG299" s="1">
        <v>214158</v>
      </c>
      <c r="AH299" s="1" t="s">
        <v>1466</v>
      </c>
      <c r="AI299" s="1">
        <v>0.26700000000000002</v>
      </c>
      <c r="AJ299" s="1" t="s">
        <v>1325</v>
      </c>
      <c r="AK299" s="1">
        <v>3</v>
      </c>
      <c r="AL299" s="1">
        <v>24000</v>
      </c>
      <c r="AM299" s="1">
        <v>824000</v>
      </c>
      <c r="AN299" s="1" t="s">
        <v>1326</v>
      </c>
    </row>
    <row r="300" spans="1:40" x14ac:dyDescent="0.25">
      <c r="A300" s="1">
        <v>8152</v>
      </c>
      <c r="B300" s="1">
        <v>8133</v>
      </c>
      <c r="C300" s="1" t="s">
        <v>404</v>
      </c>
      <c r="D300" s="1" t="s">
        <v>405</v>
      </c>
      <c r="E300" s="1" t="s">
        <v>1315</v>
      </c>
      <c r="F300" s="1" t="s">
        <v>34</v>
      </c>
      <c r="G300" s="1">
        <v>453</v>
      </c>
      <c r="H300" s="1" t="s">
        <v>1422</v>
      </c>
      <c r="I300" s="1" t="s">
        <v>1283</v>
      </c>
      <c r="J300" s="1" t="s">
        <v>1290</v>
      </c>
      <c r="K300" s="1" t="s">
        <v>31</v>
      </c>
      <c r="L300" s="1" t="s">
        <v>1317</v>
      </c>
      <c r="M300" s="1" t="s">
        <v>1423</v>
      </c>
      <c r="N300" s="1" t="s">
        <v>1357</v>
      </c>
      <c r="O300" s="1">
        <v>41.9</v>
      </c>
      <c r="P300" s="1" t="s">
        <v>1330</v>
      </c>
      <c r="Q300" s="1">
        <v>1</v>
      </c>
      <c r="R300" s="1" t="s">
        <v>1327</v>
      </c>
      <c r="S300" s="1">
        <v>0.2</v>
      </c>
      <c r="T300" s="1" t="s">
        <v>1322</v>
      </c>
      <c r="U300" s="1">
        <v>41</v>
      </c>
      <c r="V300" s="1">
        <v>600000</v>
      </c>
      <c r="W300" s="1" t="b">
        <v>0</v>
      </c>
      <c r="X300" s="1" t="s">
        <v>62</v>
      </c>
      <c r="Y300" s="1" t="s">
        <v>1328</v>
      </c>
      <c r="Z300" s="1">
        <v>4432</v>
      </c>
      <c r="AA300" s="1"/>
      <c r="AB300" s="1" t="s">
        <v>1266</v>
      </c>
      <c r="AC300" s="1">
        <v>4</v>
      </c>
      <c r="AD300" s="1">
        <v>865000</v>
      </c>
      <c r="AE300" s="1">
        <v>840000</v>
      </c>
      <c r="AF300" s="1">
        <v>3460000</v>
      </c>
      <c r="AG300" s="1">
        <v>271968</v>
      </c>
      <c r="AH300" s="1" t="s">
        <v>1469</v>
      </c>
      <c r="AI300" s="1">
        <v>0.314</v>
      </c>
      <c r="AJ300" s="1" t="s">
        <v>1325</v>
      </c>
      <c r="AK300" s="1">
        <v>15</v>
      </c>
      <c r="AL300" s="1">
        <v>90000</v>
      </c>
      <c r="AM300" s="1">
        <v>690000</v>
      </c>
      <c r="AN300" s="1" t="s">
        <v>1326</v>
      </c>
    </row>
    <row r="301" spans="1:40" x14ac:dyDescent="0.25">
      <c r="A301" s="1">
        <v>6072</v>
      </c>
      <c r="B301" s="1">
        <v>6053</v>
      </c>
      <c r="C301" s="1" t="s">
        <v>347</v>
      </c>
      <c r="D301" s="1" t="s">
        <v>348</v>
      </c>
      <c r="E301" s="1" t="s">
        <v>1315</v>
      </c>
      <c r="F301" s="1" t="s">
        <v>34</v>
      </c>
      <c r="G301" s="1">
        <v>456</v>
      </c>
      <c r="H301" s="1" t="s">
        <v>1419</v>
      </c>
      <c r="I301" s="1" t="s">
        <v>1283</v>
      </c>
      <c r="J301" s="1" t="s">
        <v>1290</v>
      </c>
      <c r="K301" s="1" t="s">
        <v>31</v>
      </c>
      <c r="L301" s="1" t="s">
        <v>1317</v>
      </c>
      <c r="M301" s="1" t="s">
        <v>1421</v>
      </c>
      <c r="N301" s="1" t="s">
        <v>1420</v>
      </c>
      <c r="O301" s="1">
        <v>36.6</v>
      </c>
      <c r="P301" s="1" t="s">
        <v>1330</v>
      </c>
      <c r="Q301" s="1">
        <v>1.9</v>
      </c>
      <c r="R301" s="1" t="s">
        <v>1327</v>
      </c>
      <c r="S301" s="1">
        <v>0.3</v>
      </c>
      <c r="T301" s="1" t="s">
        <v>1322</v>
      </c>
      <c r="U301" s="1">
        <v>41</v>
      </c>
      <c r="V301" s="1">
        <v>610000</v>
      </c>
      <c r="W301" s="1" t="b">
        <v>0</v>
      </c>
      <c r="X301" s="1" t="s">
        <v>62</v>
      </c>
      <c r="Y301" s="1" t="s">
        <v>1328</v>
      </c>
      <c r="Z301" s="1">
        <v>4432</v>
      </c>
      <c r="AA301" s="1"/>
      <c r="AB301" s="1" t="s">
        <v>1266</v>
      </c>
      <c r="AC301" s="1">
        <v>15</v>
      </c>
      <c r="AD301" s="1">
        <v>803000</v>
      </c>
      <c r="AE301" s="1">
        <v>780000</v>
      </c>
      <c r="AF301" s="1">
        <v>12045000</v>
      </c>
      <c r="AG301" s="1">
        <v>214158</v>
      </c>
      <c r="AH301" s="1" t="s">
        <v>1469</v>
      </c>
      <c r="AI301" s="1">
        <v>0.26700000000000002</v>
      </c>
      <c r="AJ301" s="1" t="s">
        <v>1325</v>
      </c>
      <c r="AK301" s="1">
        <v>15</v>
      </c>
      <c r="AL301" s="1">
        <v>91500</v>
      </c>
      <c r="AM301" s="1">
        <v>701500</v>
      </c>
      <c r="AN301" s="1" t="s">
        <v>1326</v>
      </c>
    </row>
    <row r="302" spans="1:40" x14ac:dyDescent="0.25">
      <c r="A302" s="1">
        <v>7327</v>
      </c>
      <c r="B302" s="1">
        <v>7308</v>
      </c>
      <c r="C302" s="1" t="s">
        <v>408</v>
      </c>
      <c r="D302" s="1" t="s">
        <v>409</v>
      </c>
      <c r="E302" s="1" t="s">
        <v>1315</v>
      </c>
      <c r="F302" s="1" t="s">
        <v>47</v>
      </c>
      <c r="G302" s="1">
        <v>455</v>
      </c>
      <c r="H302" s="1" t="s">
        <v>1422</v>
      </c>
      <c r="I302" s="1" t="s">
        <v>1285</v>
      </c>
      <c r="J302" s="1" t="s">
        <v>1290</v>
      </c>
      <c r="K302" s="1" t="s">
        <v>31</v>
      </c>
      <c r="L302" s="1" t="s">
        <v>1317</v>
      </c>
      <c r="M302" s="1" t="s">
        <v>1464</v>
      </c>
      <c r="N302" s="1" t="s">
        <v>1357</v>
      </c>
      <c r="O302" s="1">
        <v>44.6</v>
      </c>
      <c r="P302" s="1" t="s">
        <v>1330</v>
      </c>
      <c r="Q302" s="1">
        <v>1.3</v>
      </c>
      <c r="R302" s="1" t="s">
        <v>1327</v>
      </c>
      <c r="S302" s="1">
        <v>0.3</v>
      </c>
      <c r="T302" s="1" t="s">
        <v>1322</v>
      </c>
      <c r="U302" s="1">
        <v>41</v>
      </c>
      <c r="V302" s="1">
        <v>1475000</v>
      </c>
      <c r="W302" s="1" t="b">
        <v>0</v>
      </c>
      <c r="X302" s="1" t="s">
        <v>62</v>
      </c>
      <c r="Y302" s="1" t="s">
        <v>1328</v>
      </c>
      <c r="Z302" s="1">
        <v>4432</v>
      </c>
      <c r="AA302" s="1"/>
      <c r="AB302" s="1" t="s">
        <v>1266</v>
      </c>
      <c r="AC302" s="1">
        <v>11</v>
      </c>
      <c r="AD302" s="1">
        <v>1275455</v>
      </c>
      <c r="AE302" s="1">
        <v>1200000</v>
      </c>
      <c r="AF302" s="1">
        <v>14030000</v>
      </c>
      <c r="AG302" s="1">
        <v>233136</v>
      </c>
      <c r="AH302" s="1" t="s">
        <v>1324</v>
      </c>
      <c r="AI302" s="1">
        <v>0.183</v>
      </c>
      <c r="AJ302" s="1" t="s">
        <v>1479</v>
      </c>
      <c r="AK302" s="1">
        <v>3</v>
      </c>
      <c r="AL302" s="1">
        <v>44250</v>
      </c>
      <c r="AM302" s="1">
        <v>1519250</v>
      </c>
      <c r="AN302" s="1" t="s">
        <v>1326</v>
      </c>
    </row>
    <row r="303" spans="1:40" x14ac:dyDescent="0.25">
      <c r="A303" s="1">
        <v>4206</v>
      </c>
      <c r="B303" s="1">
        <v>4206</v>
      </c>
      <c r="C303" s="1" t="s">
        <v>410</v>
      </c>
      <c r="D303" s="1" t="s">
        <v>411</v>
      </c>
      <c r="E303" s="1" t="s">
        <v>1315</v>
      </c>
      <c r="F303" s="1" t="s">
        <v>34</v>
      </c>
      <c r="G303" s="1">
        <v>456</v>
      </c>
      <c r="H303" s="1" t="s">
        <v>1419</v>
      </c>
      <c r="I303" s="1" t="s">
        <v>1283</v>
      </c>
      <c r="J303" s="1" t="s">
        <v>1290</v>
      </c>
      <c r="K303" s="1" t="s">
        <v>31</v>
      </c>
      <c r="L303" s="1" t="s">
        <v>1317</v>
      </c>
      <c r="M303" s="1" t="s">
        <v>1421</v>
      </c>
      <c r="N303" s="1" t="s">
        <v>1420</v>
      </c>
      <c r="O303" s="1">
        <v>56.9</v>
      </c>
      <c r="P303" s="1" t="s">
        <v>1472</v>
      </c>
      <c r="Q303" s="1">
        <v>8.9</v>
      </c>
      <c r="R303" s="1" t="s">
        <v>1321</v>
      </c>
      <c r="S303" s="1">
        <v>0.3</v>
      </c>
      <c r="T303" s="1" t="s">
        <v>1322</v>
      </c>
      <c r="U303" s="1">
        <v>41</v>
      </c>
      <c r="V303" s="1">
        <v>985000</v>
      </c>
      <c r="W303" s="1" t="b">
        <v>0</v>
      </c>
      <c r="X303" s="1" t="s">
        <v>62</v>
      </c>
      <c r="Y303" s="1" t="s">
        <v>1323</v>
      </c>
      <c r="Z303" s="1">
        <v>4432</v>
      </c>
      <c r="AA303" s="1"/>
      <c r="AB303" s="1" t="s">
        <v>1266</v>
      </c>
      <c r="AC303" s="1">
        <v>15</v>
      </c>
      <c r="AD303" s="1">
        <v>803000</v>
      </c>
      <c r="AE303" s="1">
        <v>780000</v>
      </c>
      <c r="AF303" s="1">
        <v>12045000</v>
      </c>
      <c r="AG303" s="1">
        <v>214158</v>
      </c>
      <c r="AH303" s="1" t="s">
        <v>1471</v>
      </c>
      <c r="AI303" s="1">
        <v>0.26700000000000002</v>
      </c>
      <c r="AJ303" s="1" t="s">
        <v>1325</v>
      </c>
      <c r="AK303" s="1">
        <v>3</v>
      </c>
      <c r="AL303" s="1">
        <v>29550</v>
      </c>
      <c r="AM303" s="1">
        <v>1014550</v>
      </c>
      <c r="AN303" s="1" t="s">
        <v>1326</v>
      </c>
    </row>
    <row r="304" spans="1:40" x14ac:dyDescent="0.25">
      <c r="A304" s="1">
        <v>10133</v>
      </c>
      <c r="B304" s="1">
        <v>10114</v>
      </c>
      <c r="C304" s="1" t="s">
        <v>8</v>
      </c>
      <c r="D304" s="1" t="s">
        <v>60</v>
      </c>
      <c r="E304" s="1" t="s">
        <v>1474</v>
      </c>
      <c r="F304" s="1" t="s">
        <v>61</v>
      </c>
      <c r="G304" s="1">
        <v>456</v>
      </c>
      <c r="H304" s="1" t="s">
        <v>1419</v>
      </c>
      <c r="I304" s="1" t="s">
        <v>1283</v>
      </c>
      <c r="J304" s="1" t="s">
        <v>1290</v>
      </c>
      <c r="K304" s="1" t="s">
        <v>31</v>
      </c>
      <c r="L304" s="1" t="s">
        <v>1317</v>
      </c>
      <c r="M304" s="1" t="s">
        <v>1421</v>
      </c>
      <c r="N304" s="1" t="s">
        <v>1420</v>
      </c>
      <c r="O304" s="1">
        <v>43.7</v>
      </c>
      <c r="P304" s="1" t="s">
        <v>1330</v>
      </c>
      <c r="Q304" s="1">
        <v>0.3</v>
      </c>
      <c r="R304" s="1" t="s">
        <v>1332</v>
      </c>
      <c r="S304" s="1">
        <v>0</v>
      </c>
      <c r="T304" s="1" t="s">
        <v>1322</v>
      </c>
      <c r="U304" s="1">
        <v>41</v>
      </c>
      <c r="V304" s="1">
        <v>550000</v>
      </c>
      <c r="W304" s="1" t="b">
        <v>0</v>
      </c>
      <c r="X304" s="1" t="s">
        <v>62</v>
      </c>
      <c r="Y304" s="1" t="s">
        <v>1328</v>
      </c>
      <c r="Z304" s="1">
        <v>4432</v>
      </c>
      <c r="AA304" s="1"/>
      <c r="AB304" s="1" t="s">
        <v>1266</v>
      </c>
      <c r="AC304" s="1">
        <v>15</v>
      </c>
      <c r="AD304" s="1">
        <v>803000</v>
      </c>
      <c r="AE304" s="1">
        <v>780000</v>
      </c>
      <c r="AF304" s="1">
        <v>12045000</v>
      </c>
      <c r="AG304" s="1">
        <v>214158</v>
      </c>
      <c r="AH304" s="1" t="s">
        <v>1469</v>
      </c>
      <c r="AI304" s="1">
        <v>0.26700000000000002</v>
      </c>
      <c r="AJ304" s="1" t="s">
        <v>1325</v>
      </c>
      <c r="AK304" s="1">
        <v>15</v>
      </c>
      <c r="AL304" s="1">
        <v>82500</v>
      </c>
      <c r="AM304" s="1">
        <v>632500</v>
      </c>
      <c r="AN304" s="1" t="s">
        <v>1326</v>
      </c>
    </row>
    <row r="305" spans="1:40" x14ac:dyDescent="0.25">
      <c r="A305" s="1">
        <v>4839</v>
      </c>
      <c r="B305" s="1">
        <v>4820</v>
      </c>
      <c r="C305" s="1" t="s">
        <v>414</v>
      </c>
      <c r="D305" s="1" t="s">
        <v>415</v>
      </c>
      <c r="E305" s="1" t="s">
        <v>1315</v>
      </c>
      <c r="F305" s="1" t="s">
        <v>34</v>
      </c>
      <c r="G305" s="1">
        <v>449</v>
      </c>
      <c r="H305" s="1" t="s">
        <v>1430</v>
      </c>
      <c r="I305" s="1" t="s">
        <v>1283</v>
      </c>
      <c r="J305" s="1" t="s">
        <v>1290</v>
      </c>
      <c r="K305" s="1" t="s">
        <v>31</v>
      </c>
      <c r="L305" s="1" t="s">
        <v>1317</v>
      </c>
      <c r="M305" s="1" t="s">
        <v>1432</v>
      </c>
      <c r="N305" s="1" t="s">
        <v>1431</v>
      </c>
      <c r="O305" s="1">
        <v>47.1</v>
      </c>
      <c r="P305" s="1" t="s">
        <v>1320</v>
      </c>
      <c r="Q305" s="1">
        <v>3.3</v>
      </c>
      <c r="R305" s="1" t="s">
        <v>1470</v>
      </c>
      <c r="S305" s="1">
        <v>0.3</v>
      </c>
      <c r="T305" s="1" t="s">
        <v>1322</v>
      </c>
      <c r="U305" s="1">
        <v>41</v>
      </c>
      <c r="V305" s="1">
        <v>655000</v>
      </c>
      <c r="W305" s="1" t="b">
        <v>0</v>
      </c>
      <c r="X305" s="1" t="s">
        <v>62</v>
      </c>
      <c r="Y305" s="1" t="s">
        <v>1331</v>
      </c>
      <c r="Z305" s="1">
        <v>4432</v>
      </c>
      <c r="AA305" s="1"/>
      <c r="AB305" s="1" t="s">
        <v>1266</v>
      </c>
      <c r="AC305" s="1">
        <v>11</v>
      </c>
      <c r="AD305" s="1">
        <v>843636</v>
      </c>
      <c r="AE305" s="1">
        <v>760000</v>
      </c>
      <c r="AF305" s="1">
        <v>9280000</v>
      </c>
      <c r="AG305" s="1">
        <v>290208</v>
      </c>
      <c r="AH305" s="1" t="s">
        <v>1469</v>
      </c>
      <c r="AI305" s="1">
        <v>0.34399999999999997</v>
      </c>
      <c r="AJ305" s="1" t="s">
        <v>1325</v>
      </c>
      <c r="AK305" s="1">
        <v>15</v>
      </c>
      <c r="AL305" s="1">
        <v>98250</v>
      </c>
      <c r="AM305" s="1">
        <v>753250</v>
      </c>
      <c r="AN305" s="1" t="s">
        <v>1326</v>
      </c>
    </row>
    <row r="306" spans="1:40" x14ac:dyDescent="0.25">
      <c r="A306" s="1">
        <v>6897</v>
      </c>
      <c r="B306" s="1">
        <v>6878</v>
      </c>
      <c r="C306" s="1" t="s">
        <v>24</v>
      </c>
      <c r="D306" s="1" t="s">
        <v>92</v>
      </c>
      <c r="E306" s="1" t="s">
        <v>1315</v>
      </c>
      <c r="F306" s="1" t="s">
        <v>34</v>
      </c>
      <c r="G306" s="1">
        <v>453</v>
      </c>
      <c r="H306" s="1" t="s">
        <v>1422</v>
      </c>
      <c r="I306" s="1" t="s">
        <v>1283</v>
      </c>
      <c r="J306" s="1" t="s">
        <v>1290</v>
      </c>
      <c r="K306" s="1" t="s">
        <v>31</v>
      </c>
      <c r="L306" s="1" t="s">
        <v>1317</v>
      </c>
      <c r="M306" s="1" t="s">
        <v>1423</v>
      </c>
      <c r="N306" s="1" t="s">
        <v>1357</v>
      </c>
      <c r="O306" s="1">
        <v>25.8</v>
      </c>
      <c r="P306" s="1" t="s">
        <v>1333</v>
      </c>
      <c r="Q306" s="1">
        <v>1.5</v>
      </c>
      <c r="R306" s="1" t="s">
        <v>1327</v>
      </c>
      <c r="S306" s="1">
        <v>0.1</v>
      </c>
      <c r="T306" s="1" t="s">
        <v>1322</v>
      </c>
      <c r="U306" s="1">
        <v>41</v>
      </c>
      <c r="V306" s="1">
        <v>680000</v>
      </c>
      <c r="W306" s="1" t="b">
        <v>0</v>
      </c>
      <c r="X306" s="1" t="s">
        <v>62</v>
      </c>
      <c r="Y306" s="1" t="s">
        <v>1328</v>
      </c>
      <c r="Z306" s="1">
        <v>4432</v>
      </c>
      <c r="AA306" s="1"/>
      <c r="AB306" s="1" t="s">
        <v>1266</v>
      </c>
      <c r="AC306" s="1">
        <v>4</v>
      </c>
      <c r="AD306" s="1">
        <v>865000</v>
      </c>
      <c r="AE306" s="1">
        <v>840000</v>
      </c>
      <c r="AF306" s="1">
        <v>3460000</v>
      </c>
      <c r="AG306" s="1">
        <v>271968</v>
      </c>
      <c r="AH306" s="1" t="s">
        <v>1469</v>
      </c>
      <c r="AI306" s="1">
        <v>0.314</v>
      </c>
      <c r="AJ306" s="1" t="s">
        <v>1325</v>
      </c>
      <c r="AK306" s="1">
        <v>15</v>
      </c>
      <c r="AL306" s="1">
        <v>102000</v>
      </c>
      <c r="AM306" s="1">
        <v>782000</v>
      </c>
      <c r="AN306" s="1" t="s">
        <v>1326</v>
      </c>
    </row>
    <row r="307" spans="1:40" x14ac:dyDescent="0.25">
      <c r="A307" s="1">
        <v>8943</v>
      </c>
      <c r="B307" s="1">
        <v>8924</v>
      </c>
      <c r="C307" s="1" t="s">
        <v>164</v>
      </c>
      <c r="D307" s="1" t="s">
        <v>165</v>
      </c>
      <c r="E307" s="1" t="s">
        <v>1315</v>
      </c>
      <c r="F307" s="1" t="s">
        <v>34</v>
      </c>
      <c r="G307" s="1">
        <v>456</v>
      </c>
      <c r="H307" s="1" t="s">
        <v>1419</v>
      </c>
      <c r="I307" s="1" t="s">
        <v>1283</v>
      </c>
      <c r="J307" s="1" t="s">
        <v>1290</v>
      </c>
      <c r="K307" s="1" t="s">
        <v>31</v>
      </c>
      <c r="L307" s="1" t="s">
        <v>1317</v>
      </c>
      <c r="M307" s="1" t="s">
        <v>1421</v>
      </c>
      <c r="N307" s="1" t="s">
        <v>1420</v>
      </c>
      <c r="O307" s="1">
        <v>56.6</v>
      </c>
      <c r="P307" s="1" t="s">
        <v>1472</v>
      </c>
      <c r="Q307" s="1">
        <v>0.7</v>
      </c>
      <c r="R307" s="1" t="s">
        <v>1332</v>
      </c>
      <c r="S307" s="1">
        <v>0.3</v>
      </c>
      <c r="T307" s="1" t="s">
        <v>1322</v>
      </c>
      <c r="U307" s="1">
        <v>41</v>
      </c>
      <c r="V307" s="1">
        <v>570000</v>
      </c>
      <c r="W307" s="1" t="b">
        <v>0</v>
      </c>
      <c r="X307" s="1" t="s">
        <v>62</v>
      </c>
      <c r="Y307" s="1" t="s">
        <v>1328</v>
      </c>
      <c r="Z307" s="1">
        <v>4432</v>
      </c>
      <c r="AA307" s="1"/>
      <c r="AB307" s="1" t="s">
        <v>1266</v>
      </c>
      <c r="AC307" s="1">
        <v>15</v>
      </c>
      <c r="AD307" s="1">
        <v>803000</v>
      </c>
      <c r="AE307" s="1">
        <v>780000</v>
      </c>
      <c r="AF307" s="1">
        <v>12045000</v>
      </c>
      <c r="AG307" s="1">
        <v>214158</v>
      </c>
      <c r="AH307" s="1" t="s">
        <v>1469</v>
      </c>
      <c r="AI307" s="1">
        <v>0.26700000000000002</v>
      </c>
      <c r="AJ307" s="1" t="s">
        <v>1325</v>
      </c>
      <c r="AK307" s="1">
        <v>15</v>
      </c>
      <c r="AL307" s="1">
        <v>85500</v>
      </c>
      <c r="AM307" s="1">
        <v>655500</v>
      </c>
      <c r="AN307" s="1" t="s">
        <v>1326</v>
      </c>
    </row>
    <row r="308" spans="1:40" x14ac:dyDescent="0.25">
      <c r="A308" s="1">
        <v>8252</v>
      </c>
      <c r="B308" s="1">
        <v>8233</v>
      </c>
      <c r="C308" s="1" t="s">
        <v>192</v>
      </c>
      <c r="D308" s="1" t="s">
        <v>193</v>
      </c>
      <c r="E308" s="1" t="s">
        <v>1315</v>
      </c>
      <c r="F308" s="1" t="s">
        <v>34</v>
      </c>
      <c r="G308" s="1">
        <v>449</v>
      </c>
      <c r="H308" s="1" t="s">
        <v>1430</v>
      </c>
      <c r="I308" s="1" t="s">
        <v>1283</v>
      </c>
      <c r="J308" s="1" t="s">
        <v>1290</v>
      </c>
      <c r="K308" s="1" t="s">
        <v>31</v>
      </c>
      <c r="L308" s="1" t="s">
        <v>1317</v>
      </c>
      <c r="M308" s="1" t="s">
        <v>1432</v>
      </c>
      <c r="N308" s="1" t="s">
        <v>1431</v>
      </c>
      <c r="O308" s="1">
        <v>43.5</v>
      </c>
      <c r="P308" s="1" t="s">
        <v>1330</v>
      </c>
      <c r="Q308" s="1">
        <v>1</v>
      </c>
      <c r="R308" s="1" t="s">
        <v>1327</v>
      </c>
      <c r="S308" s="1">
        <v>0.3</v>
      </c>
      <c r="T308" s="1" t="s">
        <v>1322</v>
      </c>
      <c r="U308" s="1">
        <v>41</v>
      </c>
      <c r="V308" s="1">
        <v>580000</v>
      </c>
      <c r="W308" s="1" t="b">
        <v>0</v>
      </c>
      <c r="X308" s="1" t="s">
        <v>62</v>
      </c>
      <c r="Y308" s="1" t="s">
        <v>1328</v>
      </c>
      <c r="Z308" s="1">
        <v>4432</v>
      </c>
      <c r="AA308" s="1"/>
      <c r="AB308" s="1" t="s">
        <v>1266</v>
      </c>
      <c r="AC308" s="1">
        <v>11</v>
      </c>
      <c r="AD308" s="1">
        <v>843636</v>
      </c>
      <c r="AE308" s="1">
        <v>760000</v>
      </c>
      <c r="AF308" s="1">
        <v>9280000</v>
      </c>
      <c r="AG308" s="1">
        <v>290208</v>
      </c>
      <c r="AH308" s="1" t="s">
        <v>1469</v>
      </c>
      <c r="AI308" s="1">
        <v>0.34399999999999997</v>
      </c>
      <c r="AJ308" s="1" t="s">
        <v>1325</v>
      </c>
      <c r="AK308" s="1">
        <v>15</v>
      </c>
      <c r="AL308" s="1">
        <v>87000</v>
      </c>
      <c r="AM308" s="1">
        <v>667000</v>
      </c>
      <c r="AN308" s="1" t="s">
        <v>1326</v>
      </c>
    </row>
    <row r="309" spans="1:40" x14ac:dyDescent="0.25">
      <c r="A309" s="1">
        <v>4168</v>
      </c>
      <c r="B309" s="1">
        <v>4168</v>
      </c>
      <c r="C309" s="1" t="s">
        <v>188</v>
      </c>
      <c r="D309" s="1" t="s">
        <v>189</v>
      </c>
      <c r="E309" s="1" t="s">
        <v>1315</v>
      </c>
      <c r="F309" s="1" t="s">
        <v>34</v>
      </c>
      <c r="G309" s="1">
        <v>449</v>
      </c>
      <c r="H309" s="1" t="s">
        <v>1430</v>
      </c>
      <c r="I309" s="1" t="s">
        <v>1283</v>
      </c>
      <c r="J309" s="1" t="s">
        <v>1290</v>
      </c>
      <c r="K309" s="1" t="s">
        <v>31</v>
      </c>
      <c r="L309" s="1" t="s">
        <v>1317</v>
      </c>
      <c r="M309" s="1" t="s">
        <v>1432</v>
      </c>
      <c r="N309" s="1" t="s">
        <v>1431</v>
      </c>
      <c r="O309" s="1">
        <v>63.5</v>
      </c>
      <c r="P309" s="1" t="s">
        <v>1472</v>
      </c>
      <c r="Q309" s="1">
        <v>32.200000000000003</v>
      </c>
      <c r="R309" s="1" t="s">
        <v>1473</v>
      </c>
      <c r="S309" s="1">
        <v>0.3</v>
      </c>
      <c r="T309" s="1" t="s">
        <v>1322</v>
      </c>
      <c r="U309" s="1">
        <v>41</v>
      </c>
      <c r="V309" s="1">
        <v>1120000</v>
      </c>
      <c r="W309" s="1" t="b">
        <v>0</v>
      </c>
      <c r="X309" s="1" t="s">
        <v>62</v>
      </c>
      <c r="Y309" s="1" t="s">
        <v>1323</v>
      </c>
      <c r="Z309" s="1">
        <v>4432</v>
      </c>
      <c r="AA309" s="1"/>
      <c r="AB309" s="1" t="s">
        <v>1266</v>
      </c>
      <c r="AC309" s="1">
        <v>11</v>
      </c>
      <c r="AD309" s="1">
        <v>843636</v>
      </c>
      <c r="AE309" s="1">
        <v>760000</v>
      </c>
      <c r="AF309" s="1">
        <v>9280000</v>
      </c>
      <c r="AG309" s="1">
        <v>290208</v>
      </c>
      <c r="AH309" s="1" t="s">
        <v>1471</v>
      </c>
      <c r="AI309" s="1">
        <v>0.34399999999999997</v>
      </c>
      <c r="AJ309" s="1" t="s">
        <v>1325</v>
      </c>
      <c r="AK309" s="1">
        <v>0</v>
      </c>
      <c r="AL309" s="1">
        <v>0</v>
      </c>
      <c r="AM309" s="1">
        <v>1120000</v>
      </c>
      <c r="AN309" s="1" t="s">
        <v>1326</v>
      </c>
    </row>
    <row r="310" spans="1:40" x14ac:dyDescent="0.25">
      <c r="A310" s="1">
        <v>4188</v>
      </c>
      <c r="B310" s="1">
        <v>4188</v>
      </c>
      <c r="C310" s="1" t="s">
        <v>180</v>
      </c>
      <c r="D310" s="1" t="s">
        <v>181</v>
      </c>
      <c r="E310" s="1" t="s">
        <v>1315</v>
      </c>
      <c r="F310" s="1" t="s">
        <v>34</v>
      </c>
      <c r="G310" s="1">
        <v>449</v>
      </c>
      <c r="H310" s="1" t="s">
        <v>1430</v>
      </c>
      <c r="I310" s="1" t="s">
        <v>1283</v>
      </c>
      <c r="J310" s="1" t="s">
        <v>1290</v>
      </c>
      <c r="K310" s="1" t="s">
        <v>31</v>
      </c>
      <c r="L310" s="1" t="s">
        <v>1317</v>
      </c>
      <c r="M310" s="1" t="s">
        <v>1432</v>
      </c>
      <c r="N310" s="1" t="s">
        <v>1431</v>
      </c>
      <c r="O310" s="1">
        <v>59.1</v>
      </c>
      <c r="P310" s="1" t="s">
        <v>1472</v>
      </c>
      <c r="Q310" s="1">
        <v>11</v>
      </c>
      <c r="R310" s="1" t="s">
        <v>1473</v>
      </c>
      <c r="S310" s="1">
        <v>0.3</v>
      </c>
      <c r="T310" s="1" t="s">
        <v>1322</v>
      </c>
      <c r="U310" s="1">
        <v>41</v>
      </c>
      <c r="V310" s="1">
        <v>895000</v>
      </c>
      <c r="W310" s="1" t="b">
        <v>0</v>
      </c>
      <c r="X310" s="1" t="s">
        <v>62</v>
      </c>
      <c r="Y310" s="1" t="s">
        <v>1323</v>
      </c>
      <c r="Z310" s="1">
        <v>4432</v>
      </c>
      <c r="AA310" s="1"/>
      <c r="AB310" s="1" t="s">
        <v>1266</v>
      </c>
      <c r="AC310" s="1">
        <v>11</v>
      </c>
      <c r="AD310" s="1">
        <v>843636</v>
      </c>
      <c r="AE310" s="1">
        <v>760000</v>
      </c>
      <c r="AF310" s="1">
        <v>9280000</v>
      </c>
      <c r="AG310" s="1">
        <v>290208</v>
      </c>
      <c r="AH310" s="1" t="s">
        <v>1324</v>
      </c>
      <c r="AI310" s="1">
        <v>0.34399999999999997</v>
      </c>
      <c r="AJ310" s="1" t="s">
        <v>1325</v>
      </c>
      <c r="AK310" s="1">
        <v>3</v>
      </c>
      <c r="AL310" s="1">
        <v>26850</v>
      </c>
      <c r="AM310" s="1">
        <v>921850</v>
      </c>
      <c r="AN310" s="1" t="s">
        <v>1326</v>
      </c>
    </row>
    <row r="311" spans="1:40" x14ac:dyDescent="0.25">
      <c r="A311" s="1">
        <v>6105</v>
      </c>
      <c r="B311" s="1">
        <v>6086</v>
      </c>
      <c r="C311" s="1" t="s">
        <v>128</v>
      </c>
      <c r="D311" s="1" t="s">
        <v>129</v>
      </c>
      <c r="E311" s="1" t="s">
        <v>1315</v>
      </c>
      <c r="F311" s="1" t="s">
        <v>34</v>
      </c>
      <c r="G311" s="1">
        <v>455</v>
      </c>
      <c r="H311" s="1" t="s">
        <v>1422</v>
      </c>
      <c r="I311" s="1" t="s">
        <v>1285</v>
      </c>
      <c r="J311" s="1" t="s">
        <v>1290</v>
      </c>
      <c r="K311" s="1" t="s">
        <v>31</v>
      </c>
      <c r="L311" s="1" t="s">
        <v>1317</v>
      </c>
      <c r="M311" s="1" t="s">
        <v>1464</v>
      </c>
      <c r="N311" s="1" t="s">
        <v>1357</v>
      </c>
      <c r="O311" s="1">
        <v>42.6</v>
      </c>
      <c r="P311" s="1" t="s">
        <v>1330</v>
      </c>
      <c r="Q311" s="1">
        <v>1.9</v>
      </c>
      <c r="R311" s="1" t="s">
        <v>1327</v>
      </c>
      <c r="S311" s="1">
        <v>0.3</v>
      </c>
      <c r="T311" s="1" t="s">
        <v>1322</v>
      </c>
      <c r="U311" s="1">
        <v>41</v>
      </c>
      <c r="V311" s="1">
        <v>850000</v>
      </c>
      <c r="W311" s="1" t="b">
        <v>0</v>
      </c>
      <c r="X311" s="1" t="s">
        <v>62</v>
      </c>
      <c r="Y311" s="1" t="s">
        <v>1328</v>
      </c>
      <c r="Z311" s="1">
        <v>4432</v>
      </c>
      <c r="AA311" s="1"/>
      <c r="AB311" s="1" t="s">
        <v>1266</v>
      </c>
      <c r="AC311" s="1">
        <v>11</v>
      </c>
      <c r="AD311" s="1">
        <v>1275455</v>
      </c>
      <c r="AE311" s="1">
        <v>1200000</v>
      </c>
      <c r="AF311" s="1">
        <v>14030000</v>
      </c>
      <c r="AG311" s="1">
        <v>233136</v>
      </c>
      <c r="AH311" s="1" t="s">
        <v>1469</v>
      </c>
      <c r="AI311" s="1">
        <v>0.183</v>
      </c>
      <c r="AJ311" s="1" t="s">
        <v>1479</v>
      </c>
      <c r="AK311" s="1">
        <v>15</v>
      </c>
      <c r="AL311" s="1">
        <v>127500</v>
      </c>
      <c r="AM311" s="1">
        <v>977500</v>
      </c>
      <c r="AN311" s="1" t="s">
        <v>1326</v>
      </c>
    </row>
    <row r="312" spans="1:40" x14ac:dyDescent="0.25">
      <c r="A312" s="1">
        <v>4521</v>
      </c>
      <c r="B312" s="1">
        <v>4521</v>
      </c>
      <c r="C312" s="1" t="s">
        <v>427</v>
      </c>
      <c r="D312" s="1" t="s">
        <v>428</v>
      </c>
      <c r="E312" s="1" t="s">
        <v>1315</v>
      </c>
      <c r="F312" s="1" t="s">
        <v>34</v>
      </c>
      <c r="G312" s="1">
        <v>456</v>
      </c>
      <c r="H312" s="1" t="s">
        <v>1419</v>
      </c>
      <c r="I312" s="1" t="s">
        <v>1283</v>
      </c>
      <c r="J312" s="1" t="s">
        <v>1290</v>
      </c>
      <c r="K312" s="1" t="s">
        <v>31</v>
      </c>
      <c r="L312" s="1" t="s">
        <v>1317</v>
      </c>
      <c r="M312" s="1" t="s">
        <v>1421</v>
      </c>
      <c r="N312" s="1" t="s">
        <v>1420</v>
      </c>
      <c r="O312" s="1">
        <v>31</v>
      </c>
      <c r="P312" s="1" t="s">
        <v>1333</v>
      </c>
      <c r="Q312" s="1">
        <v>7.7</v>
      </c>
      <c r="R312" s="1" t="s">
        <v>1321</v>
      </c>
      <c r="S312" s="1">
        <v>0.3</v>
      </c>
      <c r="T312" s="1" t="s">
        <v>1322</v>
      </c>
      <c r="U312" s="1">
        <v>41</v>
      </c>
      <c r="V312" s="1">
        <v>935000</v>
      </c>
      <c r="W312" s="1" t="b">
        <v>0</v>
      </c>
      <c r="X312" s="1" t="s">
        <v>62</v>
      </c>
      <c r="Y312" s="1" t="s">
        <v>1323</v>
      </c>
      <c r="Z312" s="1">
        <v>4432</v>
      </c>
      <c r="AA312" s="1"/>
      <c r="AB312" s="1" t="s">
        <v>1266</v>
      </c>
      <c r="AC312" s="1">
        <v>15</v>
      </c>
      <c r="AD312" s="1">
        <v>803000</v>
      </c>
      <c r="AE312" s="1">
        <v>780000</v>
      </c>
      <c r="AF312" s="1">
        <v>12045000</v>
      </c>
      <c r="AG312" s="1">
        <v>214158</v>
      </c>
      <c r="AH312" s="1" t="s">
        <v>1324</v>
      </c>
      <c r="AI312" s="1">
        <v>0.26700000000000002</v>
      </c>
      <c r="AJ312" s="1" t="s">
        <v>1325</v>
      </c>
      <c r="AK312" s="1">
        <v>3</v>
      </c>
      <c r="AL312" s="1">
        <v>28050</v>
      </c>
      <c r="AM312" s="1">
        <v>963050</v>
      </c>
      <c r="AN312" s="1" t="s">
        <v>1326</v>
      </c>
    </row>
    <row r="313" spans="1:40" x14ac:dyDescent="0.25">
      <c r="A313" s="1">
        <v>4209</v>
      </c>
      <c r="B313" s="1">
        <v>4209</v>
      </c>
      <c r="C313" s="1" t="s">
        <v>429</v>
      </c>
      <c r="D313" s="1" t="s">
        <v>430</v>
      </c>
      <c r="E313" s="1" t="s">
        <v>1315</v>
      </c>
      <c r="F313" s="1" t="s">
        <v>34</v>
      </c>
      <c r="G313" s="1">
        <v>456</v>
      </c>
      <c r="H313" s="1" t="s">
        <v>1419</v>
      </c>
      <c r="I313" s="1" t="s">
        <v>1283</v>
      </c>
      <c r="J313" s="1" t="s">
        <v>1290</v>
      </c>
      <c r="K313" s="1" t="s">
        <v>31</v>
      </c>
      <c r="L313" s="1" t="s">
        <v>1317</v>
      </c>
      <c r="M313" s="1" t="s">
        <v>1421</v>
      </c>
      <c r="N313" s="1" t="s">
        <v>1420</v>
      </c>
      <c r="O313" s="1">
        <v>57.4</v>
      </c>
      <c r="P313" s="1" t="s">
        <v>1472</v>
      </c>
      <c r="Q313" s="1">
        <v>12.7</v>
      </c>
      <c r="R313" s="1" t="s">
        <v>1473</v>
      </c>
      <c r="S313" s="1">
        <v>0.3</v>
      </c>
      <c r="T313" s="1" t="s">
        <v>1322</v>
      </c>
      <c r="U313" s="1">
        <v>41</v>
      </c>
      <c r="V313" s="1">
        <v>985000</v>
      </c>
      <c r="W313" s="1" t="b">
        <v>0</v>
      </c>
      <c r="X313" s="1" t="s">
        <v>62</v>
      </c>
      <c r="Y313" s="1" t="s">
        <v>1323</v>
      </c>
      <c r="Z313" s="1">
        <v>4432</v>
      </c>
      <c r="AA313" s="1"/>
      <c r="AB313" s="1" t="s">
        <v>1266</v>
      </c>
      <c r="AC313" s="1">
        <v>15</v>
      </c>
      <c r="AD313" s="1">
        <v>803000</v>
      </c>
      <c r="AE313" s="1">
        <v>780000</v>
      </c>
      <c r="AF313" s="1">
        <v>12045000</v>
      </c>
      <c r="AG313" s="1">
        <v>214158</v>
      </c>
      <c r="AH313" s="1" t="s">
        <v>1471</v>
      </c>
      <c r="AI313" s="1">
        <v>0.26700000000000002</v>
      </c>
      <c r="AJ313" s="1" t="s">
        <v>1325</v>
      </c>
      <c r="AK313" s="1">
        <v>3</v>
      </c>
      <c r="AL313" s="1">
        <v>29550</v>
      </c>
      <c r="AM313" s="1">
        <v>1014550</v>
      </c>
      <c r="AN313" s="1" t="s">
        <v>1326</v>
      </c>
    </row>
    <row r="314" spans="1:40" x14ac:dyDescent="0.25">
      <c r="A314" s="1">
        <v>6866</v>
      </c>
      <c r="B314" s="1">
        <v>6847</v>
      </c>
      <c r="C314" s="1" t="s">
        <v>371</v>
      </c>
      <c r="D314" s="1" t="s">
        <v>372</v>
      </c>
      <c r="E314" s="1" t="s">
        <v>1315</v>
      </c>
      <c r="F314" s="1" t="s">
        <v>34</v>
      </c>
      <c r="G314" s="1">
        <v>456</v>
      </c>
      <c r="H314" s="1" t="s">
        <v>1419</v>
      </c>
      <c r="I314" s="1" t="s">
        <v>1283</v>
      </c>
      <c r="J314" s="1" t="s">
        <v>1290</v>
      </c>
      <c r="K314" s="1" t="s">
        <v>31</v>
      </c>
      <c r="L314" s="1" t="s">
        <v>1317</v>
      </c>
      <c r="M314" s="1" t="s">
        <v>1421</v>
      </c>
      <c r="N314" s="1" t="s">
        <v>1420</v>
      </c>
      <c r="O314" s="1">
        <v>47.2</v>
      </c>
      <c r="P314" s="1" t="s">
        <v>1320</v>
      </c>
      <c r="Q314" s="1">
        <v>1.6</v>
      </c>
      <c r="R314" s="1" t="s">
        <v>1327</v>
      </c>
      <c r="S314" s="1">
        <v>0.3</v>
      </c>
      <c r="T314" s="1" t="s">
        <v>1322</v>
      </c>
      <c r="U314" s="1">
        <v>41</v>
      </c>
      <c r="V314" s="1">
        <v>590000</v>
      </c>
      <c r="W314" s="1" t="b">
        <v>0</v>
      </c>
      <c r="X314" s="1" t="s">
        <v>62</v>
      </c>
      <c r="Y314" s="1" t="s">
        <v>1328</v>
      </c>
      <c r="Z314" s="1">
        <v>4432</v>
      </c>
      <c r="AA314" s="1"/>
      <c r="AB314" s="1" t="s">
        <v>1266</v>
      </c>
      <c r="AC314" s="1">
        <v>15</v>
      </c>
      <c r="AD314" s="1">
        <v>803000</v>
      </c>
      <c r="AE314" s="1">
        <v>780000</v>
      </c>
      <c r="AF314" s="1">
        <v>12045000</v>
      </c>
      <c r="AG314" s="1">
        <v>214158</v>
      </c>
      <c r="AH314" s="1" t="s">
        <v>1469</v>
      </c>
      <c r="AI314" s="1">
        <v>0.26700000000000002</v>
      </c>
      <c r="AJ314" s="1" t="s">
        <v>1325</v>
      </c>
      <c r="AK314" s="1">
        <v>15</v>
      </c>
      <c r="AL314" s="1">
        <v>88500</v>
      </c>
      <c r="AM314" s="1">
        <v>678500</v>
      </c>
      <c r="AN314" s="1" t="s">
        <v>1326</v>
      </c>
    </row>
    <row r="315" spans="1:40" x14ac:dyDescent="0.25">
      <c r="A315" s="1">
        <v>4567</v>
      </c>
      <c r="B315" s="1">
        <v>4567</v>
      </c>
      <c r="C315" s="1" t="s">
        <v>321</v>
      </c>
      <c r="D315" s="1" t="s">
        <v>322</v>
      </c>
      <c r="E315" s="1" t="s">
        <v>1315</v>
      </c>
      <c r="F315" s="1" t="s">
        <v>34</v>
      </c>
      <c r="G315" s="1">
        <v>455</v>
      </c>
      <c r="H315" s="1" t="s">
        <v>1422</v>
      </c>
      <c r="I315" s="1" t="s">
        <v>1285</v>
      </c>
      <c r="J315" s="1" t="s">
        <v>1290</v>
      </c>
      <c r="K315" s="1" t="s">
        <v>31</v>
      </c>
      <c r="L315" s="1" t="s">
        <v>1317</v>
      </c>
      <c r="M315" s="1" t="s">
        <v>1464</v>
      </c>
      <c r="N315" s="1" t="s">
        <v>1357</v>
      </c>
      <c r="O315" s="1">
        <v>54</v>
      </c>
      <c r="P315" s="1" t="s">
        <v>1320</v>
      </c>
      <c r="Q315" s="1">
        <v>20.399999999999999</v>
      </c>
      <c r="R315" s="1" t="s">
        <v>1473</v>
      </c>
      <c r="S315" s="1">
        <v>0.3</v>
      </c>
      <c r="T315" s="1" t="s">
        <v>1322</v>
      </c>
      <c r="U315" s="1">
        <v>41</v>
      </c>
      <c r="V315" s="1">
        <v>1450000</v>
      </c>
      <c r="W315" s="1" t="b">
        <v>0</v>
      </c>
      <c r="X315" s="1" t="s">
        <v>62</v>
      </c>
      <c r="Y315" s="1" t="s">
        <v>1323</v>
      </c>
      <c r="Z315" s="1">
        <v>4432</v>
      </c>
      <c r="AA315" s="1"/>
      <c r="AB315" s="1" t="s">
        <v>1266</v>
      </c>
      <c r="AC315" s="1">
        <v>11</v>
      </c>
      <c r="AD315" s="1">
        <v>1275455</v>
      </c>
      <c r="AE315" s="1">
        <v>1200000</v>
      </c>
      <c r="AF315" s="1">
        <v>14030000</v>
      </c>
      <c r="AG315" s="1">
        <v>233136</v>
      </c>
      <c r="AH315" s="1" t="s">
        <v>1324</v>
      </c>
      <c r="AI315" s="1">
        <v>0.183</v>
      </c>
      <c r="AJ315" s="1" t="s">
        <v>1479</v>
      </c>
      <c r="AK315" s="1">
        <v>3</v>
      </c>
      <c r="AL315" s="1">
        <v>43500</v>
      </c>
      <c r="AM315" s="1">
        <v>1493500</v>
      </c>
      <c r="AN315" s="1" t="s">
        <v>1326</v>
      </c>
    </row>
    <row r="316" spans="1:40" x14ac:dyDescent="0.25">
      <c r="A316" s="1">
        <v>4254</v>
      </c>
      <c r="B316" s="1">
        <v>4254</v>
      </c>
      <c r="C316" s="1" t="s">
        <v>274</v>
      </c>
      <c r="D316" s="1" t="s">
        <v>275</v>
      </c>
      <c r="E316" s="1" t="s">
        <v>1315</v>
      </c>
      <c r="F316" s="1" t="s">
        <v>34</v>
      </c>
      <c r="G316" s="1">
        <v>453</v>
      </c>
      <c r="H316" s="1" t="s">
        <v>1422</v>
      </c>
      <c r="I316" s="1" t="s">
        <v>1283</v>
      </c>
      <c r="J316" s="1" t="s">
        <v>1290</v>
      </c>
      <c r="K316" s="1" t="s">
        <v>31</v>
      </c>
      <c r="L316" s="1" t="s">
        <v>1317</v>
      </c>
      <c r="M316" s="1" t="s">
        <v>1423</v>
      </c>
      <c r="N316" s="1" t="s">
        <v>1357</v>
      </c>
      <c r="O316" s="1">
        <v>50.1</v>
      </c>
      <c r="P316" s="1" t="s">
        <v>1320</v>
      </c>
      <c r="Q316" s="1">
        <v>7.1</v>
      </c>
      <c r="R316" s="1" t="s">
        <v>1321</v>
      </c>
      <c r="S316" s="1">
        <v>0.3</v>
      </c>
      <c r="T316" s="1" t="s">
        <v>1322</v>
      </c>
      <c r="U316" s="1">
        <v>41</v>
      </c>
      <c r="V316" s="1">
        <v>1000000</v>
      </c>
      <c r="W316" s="1" t="b">
        <v>0</v>
      </c>
      <c r="X316" s="1" t="s">
        <v>62</v>
      </c>
      <c r="Y316" s="1" t="s">
        <v>1323</v>
      </c>
      <c r="Z316" s="1">
        <v>4432</v>
      </c>
      <c r="AA316" s="1"/>
      <c r="AB316" s="1" t="s">
        <v>1266</v>
      </c>
      <c r="AC316" s="1">
        <v>4</v>
      </c>
      <c r="AD316" s="1">
        <v>865000</v>
      </c>
      <c r="AE316" s="1">
        <v>840000</v>
      </c>
      <c r="AF316" s="1">
        <v>3460000</v>
      </c>
      <c r="AG316" s="1">
        <v>271968</v>
      </c>
      <c r="AH316" s="1" t="s">
        <v>1324</v>
      </c>
      <c r="AI316" s="1">
        <v>0.314</v>
      </c>
      <c r="AJ316" s="1" t="s">
        <v>1325</v>
      </c>
      <c r="AK316" s="1">
        <v>3</v>
      </c>
      <c r="AL316" s="1">
        <v>30000</v>
      </c>
      <c r="AM316" s="1">
        <v>1030000</v>
      </c>
      <c r="AN316" s="1" t="s">
        <v>1326</v>
      </c>
    </row>
    <row r="317" spans="1:40" x14ac:dyDescent="0.25">
      <c r="A317" s="1">
        <v>4945</v>
      </c>
      <c r="B317" s="1">
        <v>4926</v>
      </c>
      <c r="C317" s="1" t="s">
        <v>437</v>
      </c>
      <c r="D317" s="1" t="s">
        <v>438</v>
      </c>
      <c r="E317" s="1" t="s">
        <v>1315</v>
      </c>
      <c r="F317" s="1" t="s">
        <v>34</v>
      </c>
      <c r="G317" s="1">
        <v>456</v>
      </c>
      <c r="H317" s="1" t="s">
        <v>1419</v>
      </c>
      <c r="I317" s="1" t="s">
        <v>1283</v>
      </c>
      <c r="J317" s="1" t="s">
        <v>1290</v>
      </c>
      <c r="K317" s="1" t="s">
        <v>31</v>
      </c>
      <c r="L317" s="1" t="s">
        <v>1317</v>
      </c>
      <c r="M317" s="1" t="s">
        <v>1421</v>
      </c>
      <c r="N317" s="1" t="s">
        <v>1420</v>
      </c>
      <c r="O317" s="1">
        <v>40.700000000000003</v>
      </c>
      <c r="P317" s="1" t="s">
        <v>1330</v>
      </c>
      <c r="Q317" s="1">
        <v>2.6</v>
      </c>
      <c r="R317" s="1" t="s">
        <v>1327</v>
      </c>
      <c r="S317" s="1">
        <v>0.1</v>
      </c>
      <c r="T317" s="1" t="s">
        <v>1322</v>
      </c>
      <c r="U317" s="1">
        <v>41</v>
      </c>
      <c r="V317" s="1">
        <v>650000</v>
      </c>
      <c r="W317" s="1" t="b">
        <v>0</v>
      </c>
      <c r="X317" s="1" t="s">
        <v>62</v>
      </c>
      <c r="Y317" s="1" t="s">
        <v>1331</v>
      </c>
      <c r="Z317" s="1">
        <v>4432</v>
      </c>
      <c r="AA317" s="1"/>
      <c r="AB317" s="1" t="s">
        <v>1266</v>
      </c>
      <c r="AC317" s="1">
        <v>15</v>
      </c>
      <c r="AD317" s="1">
        <v>803000</v>
      </c>
      <c r="AE317" s="1">
        <v>780000</v>
      </c>
      <c r="AF317" s="1">
        <v>12045000</v>
      </c>
      <c r="AG317" s="1">
        <v>214158</v>
      </c>
      <c r="AH317" s="1" t="s">
        <v>1329</v>
      </c>
      <c r="AI317" s="1">
        <v>0.26700000000000002</v>
      </c>
      <c r="AJ317" s="1" t="s">
        <v>1325</v>
      </c>
      <c r="AK317" s="1">
        <v>10</v>
      </c>
      <c r="AL317" s="1">
        <v>65000</v>
      </c>
      <c r="AM317" s="1">
        <v>715000</v>
      </c>
      <c r="AN317" s="1" t="s">
        <v>1326</v>
      </c>
    </row>
    <row r="318" spans="1:40" x14ac:dyDescent="0.25">
      <c r="A318" s="1">
        <v>4217</v>
      </c>
      <c r="B318" s="1">
        <v>4217</v>
      </c>
      <c r="C318" s="1" t="s">
        <v>439</v>
      </c>
      <c r="D318" s="1" t="s">
        <v>440</v>
      </c>
      <c r="E318" s="1" t="s">
        <v>1315</v>
      </c>
      <c r="F318" s="1" t="s">
        <v>34</v>
      </c>
      <c r="G318" s="1">
        <v>456</v>
      </c>
      <c r="H318" s="1" t="s">
        <v>1419</v>
      </c>
      <c r="I318" s="1" t="s">
        <v>1283</v>
      </c>
      <c r="J318" s="1" t="s">
        <v>1290</v>
      </c>
      <c r="K318" s="1" t="s">
        <v>31</v>
      </c>
      <c r="L318" s="1" t="s">
        <v>1317</v>
      </c>
      <c r="M318" s="1" t="s">
        <v>1421</v>
      </c>
      <c r="N318" s="1" t="s">
        <v>1420</v>
      </c>
      <c r="O318" s="1">
        <v>53.9</v>
      </c>
      <c r="P318" s="1" t="s">
        <v>1320</v>
      </c>
      <c r="Q318" s="1">
        <v>4.3</v>
      </c>
      <c r="R318" s="1" t="s">
        <v>1470</v>
      </c>
      <c r="S318" s="1">
        <v>0.3</v>
      </c>
      <c r="T318" s="1" t="s">
        <v>1322</v>
      </c>
      <c r="U318" s="1">
        <v>41</v>
      </c>
      <c r="V318" s="1">
        <v>725000</v>
      </c>
      <c r="W318" s="1" t="b">
        <v>0</v>
      </c>
      <c r="X318" s="1" t="s">
        <v>62</v>
      </c>
      <c r="Y318" s="1" t="s">
        <v>1331</v>
      </c>
      <c r="Z318" s="1">
        <v>4432</v>
      </c>
      <c r="AA318" s="1"/>
      <c r="AB318" s="1" t="s">
        <v>1266</v>
      </c>
      <c r="AC318" s="1">
        <v>15</v>
      </c>
      <c r="AD318" s="1">
        <v>803000</v>
      </c>
      <c r="AE318" s="1">
        <v>780000</v>
      </c>
      <c r="AF318" s="1">
        <v>12045000</v>
      </c>
      <c r="AG318" s="1">
        <v>214158</v>
      </c>
      <c r="AH318" s="1" t="s">
        <v>1329</v>
      </c>
      <c r="AI318" s="1">
        <v>0.26700000000000002</v>
      </c>
      <c r="AJ318" s="1" t="s">
        <v>1325</v>
      </c>
      <c r="AK318" s="1">
        <v>5</v>
      </c>
      <c r="AL318" s="1">
        <v>36250</v>
      </c>
      <c r="AM318" s="1">
        <v>761250</v>
      </c>
      <c r="AN318" s="1" t="s">
        <v>1326</v>
      </c>
    </row>
    <row r="319" spans="1:40" x14ac:dyDescent="0.25">
      <c r="A319" s="1">
        <v>4433</v>
      </c>
      <c r="B319" s="1">
        <v>4433</v>
      </c>
      <c r="C319" s="1" t="s">
        <v>441</v>
      </c>
      <c r="D319" s="1" t="s">
        <v>442</v>
      </c>
      <c r="E319" s="1" t="s">
        <v>1315</v>
      </c>
      <c r="F319" s="1" t="s">
        <v>34</v>
      </c>
      <c r="G319" s="1">
        <v>449</v>
      </c>
      <c r="H319" s="1" t="s">
        <v>1430</v>
      </c>
      <c r="I319" s="1" t="s">
        <v>1283</v>
      </c>
      <c r="J319" s="1" t="s">
        <v>1290</v>
      </c>
      <c r="K319" s="1" t="s">
        <v>31</v>
      </c>
      <c r="L319" s="1" t="s">
        <v>1317</v>
      </c>
      <c r="M319" s="1" t="s">
        <v>1432</v>
      </c>
      <c r="N319" s="1" t="s">
        <v>1431</v>
      </c>
      <c r="O319" s="1">
        <v>36.299999999999997</v>
      </c>
      <c r="P319" s="1" t="s">
        <v>1330</v>
      </c>
      <c r="Q319" s="1">
        <v>9.1</v>
      </c>
      <c r="R319" s="1" t="s">
        <v>1321</v>
      </c>
      <c r="S319" s="1">
        <v>0.3</v>
      </c>
      <c r="T319" s="1" t="s">
        <v>1322</v>
      </c>
      <c r="U319" s="1">
        <v>41</v>
      </c>
      <c r="V319" s="1">
        <v>760000</v>
      </c>
      <c r="W319" s="1" t="b">
        <v>0</v>
      </c>
      <c r="X319" s="1" t="s">
        <v>62</v>
      </c>
      <c r="Y319" s="1" t="s">
        <v>1323</v>
      </c>
      <c r="Z319" s="1">
        <v>4432</v>
      </c>
      <c r="AA319" s="1"/>
      <c r="AB319" s="1" t="s">
        <v>1266</v>
      </c>
      <c r="AC319" s="1">
        <v>11</v>
      </c>
      <c r="AD319" s="1">
        <v>843636</v>
      </c>
      <c r="AE319" s="1">
        <v>760000</v>
      </c>
      <c r="AF319" s="1">
        <v>9280000</v>
      </c>
      <c r="AG319" s="1">
        <v>290208</v>
      </c>
      <c r="AH319" s="1" t="s">
        <v>1329</v>
      </c>
      <c r="AI319" s="1">
        <v>0.34399999999999997</v>
      </c>
      <c r="AJ319" s="1" t="s">
        <v>1325</v>
      </c>
      <c r="AK319" s="1">
        <v>5</v>
      </c>
      <c r="AL319" s="1">
        <v>38000</v>
      </c>
      <c r="AM319" s="1">
        <v>798000</v>
      </c>
      <c r="AN319" s="1" t="s">
        <v>1326</v>
      </c>
    </row>
    <row r="320" spans="1:40" x14ac:dyDescent="0.25">
      <c r="A320" s="1">
        <v>4164</v>
      </c>
      <c r="B320" s="1">
        <v>4164</v>
      </c>
      <c r="C320" s="1" t="s">
        <v>433</v>
      </c>
      <c r="D320" s="1" t="s">
        <v>434</v>
      </c>
      <c r="E320" s="1" t="s">
        <v>1474</v>
      </c>
      <c r="F320" s="1" t="s">
        <v>61</v>
      </c>
      <c r="G320" s="1">
        <v>456</v>
      </c>
      <c r="H320" s="1" t="s">
        <v>1419</v>
      </c>
      <c r="I320" s="1" t="s">
        <v>1283</v>
      </c>
      <c r="J320" s="1" t="s">
        <v>1290</v>
      </c>
      <c r="K320" s="1" t="s">
        <v>31</v>
      </c>
      <c r="L320" s="1" t="s">
        <v>1317</v>
      </c>
      <c r="M320" s="1" t="s">
        <v>1421</v>
      </c>
      <c r="N320" s="1" t="s">
        <v>1420</v>
      </c>
      <c r="O320" s="1">
        <v>64.400000000000006</v>
      </c>
      <c r="P320" s="1" t="s">
        <v>1472</v>
      </c>
      <c r="Q320" s="1">
        <v>9.8000000000000007</v>
      </c>
      <c r="R320" s="1" t="s">
        <v>1321</v>
      </c>
      <c r="S320" s="1">
        <v>0.3</v>
      </c>
      <c r="T320" s="1" t="s">
        <v>1322</v>
      </c>
      <c r="U320" s="1">
        <v>41</v>
      </c>
      <c r="V320" s="1">
        <v>680000</v>
      </c>
      <c r="W320" s="1" t="b">
        <v>0</v>
      </c>
      <c r="X320" s="1" t="s">
        <v>62</v>
      </c>
      <c r="Y320" s="1" t="s">
        <v>1323</v>
      </c>
      <c r="Z320" s="1">
        <v>4432</v>
      </c>
      <c r="AA320" s="1"/>
      <c r="AB320" s="1" t="s">
        <v>1266</v>
      </c>
      <c r="AC320" s="1">
        <v>15</v>
      </c>
      <c r="AD320" s="1">
        <v>803000</v>
      </c>
      <c r="AE320" s="1">
        <v>780000</v>
      </c>
      <c r="AF320" s="1">
        <v>12045000</v>
      </c>
      <c r="AG320" s="1">
        <v>214158</v>
      </c>
      <c r="AH320" s="1" t="s">
        <v>1329</v>
      </c>
      <c r="AI320" s="1">
        <v>0.26700000000000002</v>
      </c>
      <c r="AJ320" s="1" t="s">
        <v>1325</v>
      </c>
      <c r="AK320" s="1">
        <v>10</v>
      </c>
      <c r="AL320" s="1">
        <v>68000</v>
      </c>
      <c r="AM320" s="1">
        <v>748000</v>
      </c>
      <c r="AN320" s="1" t="s">
        <v>1326</v>
      </c>
    </row>
    <row r="321" spans="1:40" x14ac:dyDescent="0.25">
      <c r="A321" s="1">
        <v>4215</v>
      </c>
      <c r="B321" s="1">
        <v>4215</v>
      </c>
      <c r="C321" s="1" t="s">
        <v>390</v>
      </c>
      <c r="D321" s="1" t="s">
        <v>391</v>
      </c>
      <c r="E321" s="1" t="s">
        <v>1315</v>
      </c>
      <c r="F321" s="1" t="s">
        <v>34</v>
      </c>
      <c r="G321" s="1">
        <v>455</v>
      </c>
      <c r="H321" s="1" t="s">
        <v>1422</v>
      </c>
      <c r="I321" s="1" t="s">
        <v>1285</v>
      </c>
      <c r="J321" s="1" t="s">
        <v>1290</v>
      </c>
      <c r="K321" s="1" t="s">
        <v>31</v>
      </c>
      <c r="L321" s="1" t="s">
        <v>1317</v>
      </c>
      <c r="M321" s="1" t="s">
        <v>1464</v>
      </c>
      <c r="N321" s="1" t="s">
        <v>1357</v>
      </c>
      <c r="O321" s="1">
        <v>40.200000000000003</v>
      </c>
      <c r="P321" s="1" t="s">
        <v>1330</v>
      </c>
      <c r="Q321" s="1">
        <v>10.1</v>
      </c>
      <c r="R321" s="1" t="s">
        <v>1473</v>
      </c>
      <c r="S321" s="1">
        <v>0.3</v>
      </c>
      <c r="T321" s="1" t="s">
        <v>1322</v>
      </c>
      <c r="U321" s="1">
        <v>41</v>
      </c>
      <c r="V321" s="1">
        <v>1005000</v>
      </c>
      <c r="W321" s="1" t="b">
        <v>0</v>
      </c>
      <c r="X321" s="1" t="s">
        <v>62</v>
      </c>
      <c r="Y321" s="1" t="s">
        <v>1323</v>
      </c>
      <c r="Z321" s="1">
        <v>4432</v>
      </c>
      <c r="AA321" s="1"/>
      <c r="AB321" s="1" t="s">
        <v>1266</v>
      </c>
      <c r="AC321" s="1">
        <v>11</v>
      </c>
      <c r="AD321" s="1">
        <v>1275455</v>
      </c>
      <c r="AE321" s="1">
        <v>1200000</v>
      </c>
      <c r="AF321" s="1">
        <v>14030000</v>
      </c>
      <c r="AG321" s="1">
        <v>233136</v>
      </c>
      <c r="AH321" s="1" t="s">
        <v>1469</v>
      </c>
      <c r="AI321" s="1">
        <v>0.183</v>
      </c>
      <c r="AJ321" s="1" t="s">
        <v>1479</v>
      </c>
      <c r="AK321" s="1">
        <v>15</v>
      </c>
      <c r="AL321" s="1">
        <v>150750</v>
      </c>
      <c r="AM321" s="1">
        <v>1155750</v>
      </c>
      <c r="AN321" s="1" t="s">
        <v>1326</v>
      </c>
    </row>
    <row r="322" spans="1:40" x14ac:dyDescent="0.25">
      <c r="A322" s="1">
        <v>4220</v>
      </c>
      <c r="B322" s="1">
        <v>4220</v>
      </c>
      <c r="C322" s="1" t="s">
        <v>388</v>
      </c>
      <c r="D322" s="1" t="s">
        <v>389</v>
      </c>
      <c r="E322" s="1" t="s">
        <v>1315</v>
      </c>
      <c r="F322" s="1" t="s">
        <v>34</v>
      </c>
      <c r="G322" s="1">
        <v>455</v>
      </c>
      <c r="H322" s="1" t="s">
        <v>1422</v>
      </c>
      <c r="I322" s="1" t="s">
        <v>1285</v>
      </c>
      <c r="J322" s="1" t="s">
        <v>1290</v>
      </c>
      <c r="K322" s="1" t="s">
        <v>31</v>
      </c>
      <c r="L322" s="1" t="s">
        <v>1317</v>
      </c>
      <c r="M322" s="1" t="s">
        <v>1464</v>
      </c>
      <c r="N322" s="1" t="s">
        <v>1357</v>
      </c>
      <c r="O322" s="1">
        <v>31.9</v>
      </c>
      <c r="P322" s="1" t="s">
        <v>1333</v>
      </c>
      <c r="Q322" s="1">
        <v>8.1999999999999993</v>
      </c>
      <c r="R322" s="1" t="s">
        <v>1321</v>
      </c>
      <c r="S322" s="1">
        <v>0.3</v>
      </c>
      <c r="T322" s="1" t="s">
        <v>1322</v>
      </c>
      <c r="U322" s="1">
        <v>41</v>
      </c>
      <c r="V322" s="1">
        <v>1200000</v>
      </c>
      <c r="W322" s="1" t="b">
        <v>0</v>
      </c>
      <c r="X322" s="1" t="s">
        <v>62</v>
      </c>
      <c r="Y322" s="1" t="s">
        <v>1323</v>
      </c>
      <c r="Z322" s="1">
        <v>4432</v>
      </c>
      <c r="AA322" s="1"/>
      <c r="AB322" s="1" t="s">
        <v>1266</v>
      </c>
      <c r="AC322" s="1">
        <v>11</v>
      </c>
      <c r="AD322" s="1">
        <v>1275455</v>
      </c>
      <c r="AE322" s="1">
        <v>1200000</v>
      </c>
      <c r="AF322" s="1">
        <v>14030000</v>
      </c>
      <c r="AG322" s="1">
        <v>233136</v>
      </c>
      <c r="AH322" s="1" t="s">
        <v>1329</v>
      </c>
      <c r="AI322" s="1">
        <v>0.183</v>
      </c>
      <c r="AJ322" s="1" t="s">
        <v>1479</v>
      </c>
      <c r="AK322" s="1">
        <v>5</v>
      </c>
      <c r="AL322" s="1">
        <v>60000</v>
      </c>
      <c r="AM322" s="1">
        <v>1260000</v>
      </c>
      <c r="AN322" s="1" t="s">
        <v>1326</v>
      </c>
    </row>
    <row r="323" spans="1:40" x14ac:dyDescent="0.25">
      <c r="A323" s="1">
        <v>4695</v>
      </c>
      <c r="B323" s="1">
        <v>4695</v>
      </c>
      <c r="C323" s="1" t="s">
        <v>447</v>
      </c>
      <c r="D323" s="1" t="s">
        <v>448</v>
      </c>
      <c r="E323" s="1" t="s">
        <v>1315</v>
      </c>
      <c r="F323" s="1" t="s">
        <v>34</v>
      </c>
      <c r="G323" s="1">
        <v>455</v>
      </c>
      <c r="H323" s="1" t="s">
        <v>1422</v>
      </c>
      <c r="I323" s="1" t="s">
        <v>1285</v>
      </c>
      <c r="J323" s="1" t="s">
        <v>1290</v>
      </c>
      <c r="K323" s="1" t="s">
        <v>31</v>
      </c>
      <c r="L323" s="1" t="s">
        <v>1317</v>
      </c>
      <c r="M323" s="1" t="s">
        <v>1464</v>
      </c>
      <c r="N323" s="1" t="s">
        <v>1357</v>
      </c>
      <c r="O323" s="1">
        <v>37.6</v>
      </c>
      <c r="P323" s="1" t="s">
        <v>1330</v>
      </c>
      <c r="Q323" s="1">
        <v>16.399999999999999</v>
      </c>
      <c r="R323" s="1" t="s">
        <v>1473</v>
      </c>
      <c r="S323" s="1">
        <v>0.3</v>
      </c>
      <c r="T323" s="1" t="s">
        <v>1322</v>
      </c>
      <c r="U323" s="1">
        <v>41</v>
      </c>
      <c r="V323" s="1">
        <v>1450000</v>
      </c>
      <c r="W323" s="1" t="b">
        <v>0</v>
      </c>
      <c r="X323" s="1" t="s">
        <v>62</v>
      </c>
      <c r="Y323" s="1" t="s">
        <v>1323</v>
      </c>
      <c r="Z323" s="1">
        <v>4432</v>
      </c>
      <c r="AA323" s="1"/>
      <c r="AB323" s="1" t="s">
        <v>1266</v>
      </c>
      <c r="AC323" s="1">
        <v>11</v>
      </c>
      <c r="AD323" s="1">
        <v>1275455</v>
      </c>
      <c r="AE323" s="1">
        <v>1200000</v>
      </c>
      <c r="AF323" s="1">
        <v>14030000</v>
      </c>
      <c r="AG323" s="1">
        <v>233136</v>
      </c>
      <c r="AH323" s="1" t="s">
        <v>1324</v>
      </c>
      <c r="AI323" s="1">
        <v>0.183</v>
      </c>
      <c r="AJ323" s="1" t="s">
        <v>1479</v>
      </c>
      <c r="AK323" s="1">
        <v>3</v>
      </c>
      <c r="AL323" s="1">
        <v>43500</v>
      </c>
      <c r="AM323" s="1">
        <v>1493500</v>
      </c>
      <c r="AN323" s="1" t="s">
        <v>1326</v>
      </c>
    </row>
    <row r="324" spans="1:40" x14ac:dyDescent="0.25">
      <c r="A324" s="1">
        <v>4700</v>
      </c>
      <c r="B324" s="1">
        <v>4700</v>
      </c>
      <c r="C324" s="1" t="s">
        <v>375</v>
      </c>
      <c r="D324" s="1" t="s">
        <v>376</v>
      </c>
      <c r="E324" s="1" t="s">
        <v>1315</v>
      </c>
      <c r="F324" s="1" t="s">
        <v>34</v>
      </c>
      <c r="G324" s="1">
        <v>455</v>
      </c>
      <c r="H324" s="1" t="s">
        <v>1422</v>
      </c>
      <c r="I324" s="1" t="s">
        <v>1285</v>
      </c>
      <c r="J324" s="1" t="s">
        <v>1290</v>
      </c>
      <c r="K324" s="1" t="s">
        <v>31</v>
      </c>
      <c r="L324" s="1" t="s">
        <v>1317</v>
      </c>
      <c r="M324" s="1" t="s">
        <v>1464</v>
      </c>
      <c r="N324" s="1" t="s">
        <v>1357</v>
      </c>
      <c r="O324" s="1">
        <v>34.299999999999997</v>
      </c>
      <c r="P324" s="1" t="s">
        <v>1333</v>
      </c>
      <c r="Q324" s="1">
        <v>9.3000000000000007</v>
      </c>
      <c r="R324" s="1" t="s">
        <v>1321</v>
      </c>
      <c r="S324" s="1">
        <v>0.3</v>
      </c>
      <c r="T324" s="1" t="s">
        <v>1322</v>
      </c>
      <c r="U324" s="1">
        <v>41</v>
      </c>
      <c r="V324" s="1">
        <v>1200000</v>
      </c>
      <c r="W324" s="1" t="b">
        <v>0</v>
      </c>
      <c r="X324" s="1" t="s">
        <v>62</v>
      </c>
      <c r="Y324" s="1" t="s">
        <v>1323</v>
      </c>
      <c r="Z324" s="1">
        <v>4432</v>
      </c>
      <c r="AA324" s="1"/>
      <c r="AB324" s="1" t="s">
        <v>1266</v>
      </c>
      <c r="AC324" s="1">
        <v>11</v>
      </c>
      <c r="AD324" s="1">
        <v>1275455</v>
      </c>
      <c r="AE324" s="1">
        <v>1200000</v>
      </c>
      <c r="AF324" s="1">
        <v>14030000</v>
      </c>
      <c r="AG324" s="1">
        <v>233136</v>
      </c>
      <c r="AH324" s="1" t="s">
        <v>1329</v>
      </c>
      <c r="AI324" s="1">
        <v>0.183</v>
      </c>
      <c r="AJ324" s="1" t="s">
        <v>1479</v>
      </c>
      <c r="AK324" s="1">
        <v>5</v>
      </c>
      <c r="AL324" s="1">
        <v>60000</v>
      </c>
      <c r="AM324" s="1">
        <v>1260000</v>
      </c>
      <c r="AN324" s="1" t="s">
        <v>1326</v>
      </c>
    </row>
    <row r="325" spans="1:40" x14ac:dyDescent="0.25">
      <c r="A325" s="1">
        <v>4229</v>
      </c>
      <c r="B325" s="1">
        <v>4229</v>
      </c>
      <c r="C325" s="1" t="s">
        <v>443</v>
      </c>
      <c r="D325" s="1" t="s">
        <v>444</v>
      </c>
      <c r="E325" s="1" t="s">
        <v>1315</v>
      </c>
      <c r="F325" s="1" t="s">
        <v>34</v>
      </c>
      <c r="G325" s="1">
        <v>449</v>
      </c>
      <c r="H325" s="1" t="s">
        <v>1430</v>
      </c>
      <c r="I325" s="1" t="s">
        <v>1283</v>
      </c>
      <c r="J325" s="1" t="s">
        <v>1290</v>
      </c>
      <c r="K325" s="1" t="s">
        <v>31</v>
      </c>
      <c r="L325" s="1" t="s">
        <v>1317</v>
      </c>
      <c r="M325" s="1" t="s">
        <v>1432</v>
      </c>
      <c r="N325" s="1" t="s">
        <v>1431</v>
      </c>
      <c r="O325" s="1">
        <v>53.3</v>
      </c>
      <c r="P325" s="1" t="s">
        <v>1320</v>
      </c>
      <c r="Q325" s="1">
        <v>7</v>
      </c>
      <c r="R325" s="1" t="s">
        <v>1321</v>
      </c>
      <c r="S325" s="1">
        <v>0.3</v>
      </c>
      <c r="T325" s="1" t="s">
        <v>1322</v>
      </c>
      <c r="U325" s="1">
        <v>41</v>
      </c>
      <c r="V325" s="1">
        <v>820000</v>
      </c>
      <c r="W325" s="1" t="b">
        <v>0</v>
      </c>
      <c r="X325" s="1" t="s">
        <v>62</v>
      </c>
      <c r="Y325" s="1" t="s">
        <v>1323</v>
      </c>
      <c r="Z325" s="1">
        <v>4432</v>
      </c>
      <c r="AA325" s="1"/>
      <c r="AB325" s="1" t="s">
        <v>1266</v>
      </c>
      <c r="AC325" s="1">
        <v>11</v>
      </c>
      <c r="AD325" s="1">
        <v>843636</v>
      </c>
      <c r="AE325" s="1">
        <v>760000</v>
      </c>
      <c r="AF325" s="1">
        <v>9280000</v>
      </c>
      <c r="AG325" s="1">
        <v>290208</v>
      </c>
      <c r="AH325" s="1" t="s">
        <v>1466</v>
      </c>
      <c r="AI325" s="1">
        <v>0.34399999999999997</v>
      </c>
      <c r="AJ325" s="1" t="s">
        <v>1325</v>
      </c>
      <c r="AK325" s="1">
        <v>3</v>
      </c>
      <c r="AL325" s="1">
        <v>24600</v>
      </c>
      <c r="AM325" s="1">
        <v>844600</v>
      </c>
      <c r="AN325" s="1" t="s">
        <v>1326</v>
      </c>
    </row>
    <row r="326" spans="1:40" x14ac:dyDescent="0.25">
      <c r="A326" s="1">
        <v>8448</v>
      </c>
      <c r="B326" s="1">
        <v>8429</v>
      </c>
      <c r="C326" s="1" t="s">
        <v>449</v>
      </c>
      <c r="D326" s="1" t="s">
        <v>450</v>
      </c>
      <c r="E326" s="1" t="s">
        <v>1315</v>
      </c>
      <c r="F326" s="1" t="s">
        <v>34</v>
      </c>
      <c r="G326" s="1">
        <v>449</v>
      </c>
      <c r="H326" s="1" t="s">
        <v>1430</v>
      </c>
      <c r="I326" s="1" t="s">
        <v>1283</v>
      </c>
      <c r="J326" s="1" t="s">
        <v>1290</v>
      </c>
      <c r="K326" s="1" t="s">
        <v>31</v>
      </c>
      <c r="L326" s="1" t="s">
        <v>1317</v>
      </c>
      <c r="M326" s="1" t="s">
        <v>1432</v>
      </c>
      <c r="N326" s="1" t="s">
        <v>1431</v>
      </c>
      <c r="O326" s="1">
        <v>38.1</v>
      </c>
      <c r="P326" s="1" t="s">
        <v>1330</v>
      </c>
      <c r="Q326" s="1">
        <v>0.9</v>
      </c>
      <c r="R326" s="1" t="s">
        <v>1332</v>
      </c>
      <c r="S326" s="1">
        <v>0.3</v>
      </c>
      <c r="T326" s="1" t="s">
        <v>1322</v>
      </c>
      <c r="U326" s="1">
        <v>41</v>
      </c>
      <c r="V326" s="1">
        <v>580000</v>
      </c>
      <c r="W326" s="1" t="b">
        <v>0</v>
      </c>
      <c r="X326" s="1" t="s">
        <v>62</v>
      </c>
      <c r="Y326" s="1" t="s">
        <v>1328</v>
      </c>
      <c r="Z326" s="1">
        <v>4432</v>
      </c>
      <c r="AA326" s="1"/>
      <c r="AB326" s="1" t="s">
        <v>1266</v>
      </c>
      <c r="AC326" s="1">
        <v>11</v>
      </c>
      <c r="AD326" s="1">
        <v>843636</v>
      </c>
      <c r="AE326" s="1">
        <v>760000</v>
      </c>
      <c r="AF326" s="1">
        <v>9280000</v>
      </c>
      <c r="AG326" s="1">
        <v>290208</v>
      </c>
      <c r="AH326" s="1" t="s">
        <v>1469</v>
      </c>
      <c r="AI326" s="1">
        <v>0.34399999999999997</v>
      </c>
      <c r="AJ326" s="1" t="s">
        <v>1325</v>
      </c>
      <c r="AK326" s="1">
        <v>15</v>
      </c>
      <c r="AL326" s="1">
        <v>87000</v>
      </c>
      <c r="AM326" s="1">
        <v>667000</v>
      </c>
      <c r="AN326" s="1" t="s">
        <v>1326</v>
      </c>
    </row>
    <row r="327" spans="1:40" x14ac:dyDescent="0.25">
      <c r="A327" s="1">
        <v>4682</v>
      </c>
      <c r="B327" s="1">
        <v>4682</v>
      </c>
      <c r="C327" s="1" t="s">
        <v>17</v>
      </c>
      <c r="D327" s="1" t="s">
        <v>81</v>
      </c>
      <c r="E327" s="1" t="s">
        <v>1315</v>
      </c>
      <c r="F327" s="1" t="s">
        <v>47</v>
      </c>
      <c r="G327" s="1">
        <v>449</v>
      </c>
      <c r="H327" s="1" t="s">
        <v>1430</v>
      </c>
      <c r="I327" s="1" t="s">
        <v>1283</v>
      </c>
      <c r="J327" s="1" t="s">
        <v>1290</v>
      </c>
      <c r="K327" s="1" t="s">
        <v>31</v>
      </c>
      <c r="L327" s="1" t="s">
        <v>1317</v>
      </c>
      <c r="M327" s="1" t="s">
        <v>1432</v>
      </c>
      <c r="N327" s="1" t="s">
        <v>1431</v>
      </c>
      <c r="O327" s="1">
        <v>54.5</v>
      </c>
      <c r="P327" s="1" t="s">
        <v>1320</v>
      </c>
      <c r="Q327" s="1">
        <v>24.8</v>
      </c>
      <c r="R327" s="1" t="s">
        <v>1473</v>
      </c>
      <c r="S327" s="1">
        <v>0.3</v>
      </c>
      <c r="T327" s="1" t="s">
        <v>1322</v>
      </c>
      <c r="U327" s="1">
        <v>41</v>
      </c>
      <c r="V327" s="1">
        <v>1450000</v>
      </c>
      <c r="W327" s="1" t="b">
        <v>0</v>
      </c>
      <c r="X327" s="1" t="s">
        <v>62</v>
      </c>
      <c r="Y327" s="1" t="s">
        <v>1323</v>
      </c>
      <c r="Z327" s="1">
        <v>4432</v>
      </c>
      <c r="AA327" s="1"/>
      <c r="AB327" s="1" t="s">
        <v>1266</v>
      </c>
      <c r="AC327" s="1">
        <v>11</v>
      </c>
      <c r="AD327" s="1">
        <v>843636</v>
      </c>
      <c r="AE327" s="1">
        <v>760000</v>
      </c>
      <c r="AF327" s="1">
        <v>9280000</v>
      </c>
      <c r="AG327" s="1">
        <v>290208</v>
      </c>
      <c r="AH327" s="1" t="s">
        <v>1471</v>
      </c>
      <c r="AI327" s="1">
        <v>0.34399999999999997</v>
      </c>
      <c r="AJ327" s="1" t="s">
        <v>1325</v>
      </c>
      <c r="AK327" s="1">
        <v>0</v>
      </c>
      <c r="AL327" s="1">
        <v>0</v>
      </c>
      <c r="AM327" s="1">
        <v>1450000</v>
      </c>
      <c r="AN327" s="1" t="s">
        <v>1326</v>
      </c>
    </row>
    <row r="328" spans="1:40" x14ac:dyDescent="0.25">
      <c r="A328" s="1">
        <v>4683</v>
      </c>
      <c r="B328" s="1">
        <v>4683</v>
      </c>
      <c r="C328" s="1" t="s">
        <v>453</v>
      </c>
      <c r="D328" s="1" t="s">
        <v>454</v>
      </c>
      <c r="E328" s="1" t="s">
        <v>1315</v>
      </c>
      <c r="F328" s="1" t="s">
        <v>34</v>
      </c>
      <c r="G328" s="1">
        <v>455</v>
      </c>
      <c r="H328" s="1" t="s">
        <v>1422</v>
      </c>
      <c r="I328" s="1" t="s">
        <v>1285</v>
      </c>
      <c r="J328" s="1" t="s">
        <v>1290</v>
      </c>
      <c r="K328" s="1" t="s">
        <v>31</v>
      </c>
      <c r="L328" s="1" t="s">
        <v>1317</v>
      </c>
      <c r="M328" s="1" t="s">
        <v>1464</v>
      </c>
      <c r="N328" s="1" t="s">
        <v>1357</v>
      </c>
      <c r="O328" s="1">
        <v>50.3</v>
      </c>
      <c r="P328" s="1" t="s">
        <v>1320</v>
      </c>
      <c r="Q328" s="1">
        <v>17.600000000000001</v>
      </c>
      <c r="R328" s="1" t="s">
        <v>1473</v>
      </c>
      <c r="S328" s="1">
        <v>0.3</v>
      </c>
      <c r="T328" s="1" t="s">
        <v>1322</v>
      </c>
      <c r="U328" s="1">
        <v>41</v>
      </c>
      <c r="V328" s="1">
        <v>1400000</v>
      </c>
      <c r="W328" s="1" t="b">
        <v>0</v>
      </c>
      <c r="X328" s="1" t="s">
        <v>62</v>
      </c>
      <c r="Y328" s="1" t="s">
        <v>1323</v>
      </c>
      <c r="Z328" s="1">
        <v>4432</v>
      </c>
      <c r="AA328" s="1"/>
      <c r="AB328" s="1" t="s">
        <v>1266</v>
      </c>
      <c r="AC328" s="1">
        <v>11</v>
      </c>
      <c r="AD328" s="1">
        <v>1275455</v>
      </c>
      <c r="AE328" s="1">
        <v>1200000</v>
      </c>
      <c r="AF328" s="1">
        <v>14030000</v>
      </c>
      <c r="AG328" s="1">
        <v>233136</v>
      </c>
      <c r="AH328" s="1" t="s">
        <v>1324</v>
      </c>
      <c r="AI328" s="1">
        <v>0.183</v>
      </c>
      <c r="AJ328" s="1" t="s">
        <v>1479</v>
      </c>
      <c r="AK328" s="1">
        <v>3</v>
      </c>
      <c r="AL328" s="1">
        <v>42000</v>
      </c>
      <c r="AM328" s="1">
        <v>1442000</v>
      </c>
      <c r="AN328" s="1" t="s">
        <v>1326</v>
      </c>
    </row>
    <row r="329" spans="1:40" x14ac:dyDescent="0.25">
      <c r="A329" s="1">
        <v>4304</v>
      </c>
      <c r="B329" s="1">
        <v>4304</v>
      </c>
      <c r="C329" s="1" t="s">
        <v>435</v>
      </c>
      <c r="D329" s="1" t="s">
        <v>436</v>
      </c>
      <c r="E329" s="1" t="s">
        <v>1315</v>
      </c>
      <c r="F329" s="1" t="s">
        <v>34</v>
      </c>
      <c r="G329" s="1">
        <v>449</v>
      </c>
      <c r="H329" s="1" t="s">
        <v>1430</v>
      </c>
      <c r="I329" s="1" t="s">
        <v>1283</v>
      </c>
      <c r="J329" s="1" t="s">
        <v>1290</v>
      </c>
      <c r="K329" s="1" t="s">
        <v>31</v>
      </c>
      <c r="L329" s="1" t="s">
        <v>1317</v>
      </c>
      <c r="M329" s="1" t="s">
        <v>1432</v>
      </c>
      <c r="N329" s="1" t="s">
        <v>1431</v>
      </c>
      <c r="O329" s="1">
        <v>45.5</v>
      </c>
      <c r="P329" s="1" t="s">
        <v>1320</v>
      </c>
      <c r="Q329" s="1">
        <v>14.3</v>
      </c>
      <c r="R329" s="1" t="s">
        <v>1473</v>
      </c>
      <c r="S329" s="1">
        <v>0.3</v>
      </c>
      <c r="T329" s="1" t="s">
        <v>1322</v>
      </c>
      <c r="U329" s="1">
        <v>41</v>
      </c>
      <c r="V329" s="1">
        <v>1170000</v>
      </c>
      <c r="W329" s="1" t="b">
        <v>0</v>
      </c>
      <c r="X329" s="1" t="s">
        <v>62</v>
      </c>
      <c r="Y329" s="1" t="s">
        <v>1323</v>
      </c>
      <c r="Z329" s="1">
        <v>4432</v>
      </c>
      <c r="AA329" s="1"/>
      <c r="AB329" s="1" t="s">
        <v>1266</v>
      </c>
      <c r="AC329" s="1">
        <v>11</v>
      </c>
      <c r="AD329" s="1">
        <v>843636</v>
      </c>
      <c r="AE329" s="1">
        <v>760000</v>
      </c>
      <c r="AF329" s="1">
        <v>9280000</v>
      </c>
      <c r="AG329" s="1">
        <v>290208</v>
      </c>
      <c r="AH329" s="1" t="s">
        <v>1471</v>
      </c>
      <c r="AI329" s="1">
        <v>0.34399999999999997</v>
      </c>
      <c r="AJ329" s="1" t="s">
        <v>1325</v>
      </c>
      <c r="AK329" s="1">
        <v>0</v>
      </c>
      <c r="AL329" s="1">
        <v>0</v>
      </c>
      <c r="AM329" s="1">
        <v>1170000</v>
      </c>
      <c r="AN329" s="1" t="s">
        <v>1326</v>
      </c>
    </row>
    <row r="330" spans="1:40" x14ac:dyDescent="0.25">
      <c r="A330" s="1">
        <v>4699</v>
      </c>
      <c r="B330" s="1">
        <v>4699</v>
      </c>
      <c r="C330" s="1" t="s">
        <v>311</v>
      </c>
      <c r="D330" s="1" t="s">
        <v>312</v>
      </c>
      <c r="E330" s="1" t="s">
        <v>1315</v>
      </c>
      <c r="F330" s="1" t="s">
        <v>34</v>
      </c>
      <c r="G330" s="1">
        <v>455</v>
      </c>
      <c r="H330" s="1" t="s">
        <v>1422</v>
      </c>
      <c r="I330" s="1" t="s">
        <v>1285</v>
      </c>
      <c r="J330" s="1" t="s">
        <v>1290</v>
      </c>
      <c r="K330" s="1" t="s">
        <v>31</v>
      </c>
      <c r="L330" s="1" t="s">
        <v>1317</v>
      </c>
      <c r="M330" s="1" t="s">
        <v>1464</v>
      </c>
      <c r="N330" s="1" t="s">
        <v>1357</v>
      </c>
      <c r="O330" s="1">
        <v>33.799999999999997</v>
      </c>
      <c r="P330" s="1" t="s">
        <v>1333</v>
      </c>
      <c r="Q330" s="1">
        <v>6.7</v>
      </c>
      <c r="R330" s="1" t="s">
        <v>1321</v>
      </c>
      <c r="S330" s="1">
        <v>0.3</v>
      </c>
      <c r="T330" s="1" t="s">
        <v>1322</v>
      </c>
      <c r="U330" s="1">
        <v>41</v>
      </c>
      <c r="V330" s="1">
        <v>1150000</v>
      </c>
      <c r="W330" s="1" t="b">
        <v>0</v>
      </c>
      <c r="X330" s="1" t="s">
        <v>62</v>
      </c>
      <c r="Y330" s="1" t="s">
        <v>1323</v>
      </c>
      <c r="Z330" s="1">
        <v>4432</v>
      </c>
      <c r="AA330" s="1"/>
      <c r="AB330" s="1" t="s">
        <v>1266</v>
      </c>
      <c r="AC330" s="1">
        <v>11</v>
      </c>
      <c r="AD330" s="1">
        <v>1275455</v>
      </c>
      <c r="AE330" s="1">
        <v>1200000</v>
      </c>
      <c r="AF330" s="1">
        <v>14030000</v>
      </c>
      <c r="AG330" s="1">
        <v>233136</v>
      </c>
      <c r="AH330" s="1" t="s">
        <v>1329</v>
      </c>
      <c r="AI330" s="1">
        <v>0.183</v>
      </c>
      <c r="AJ330" s="1" t="s">
        <v>1479</v>
      </c>
      <c r="AK330" s="1">
        <v>5</v>
      </c>
      <c r="AL330" s="1">
        <v>57500</v>
      </c>
      <c r="AM330" s="1">
        <v>1207500</v>
      </c>
      <c r="AN330" s="1" t="s">
        <v>1326</v>
      </c>
    </row>
    <row r="331" spans="1:40" x14ac:dyDescent="0.25">
      <c r="A331" s="1">
        <v>4203</v>
      </c>
      <c r="B331" s="1">
        <v>4203</v>
      </c>
      <c r="C331" s="1" t="s">
        <v>457</v>
      </c>
      <c r="D331" s="1" t="s">
        <v>458</v>
      </c>
      <c r="E331" s="1" t="s">
        <v>1315</v>
      </c>
      <c r="F331" s="1" t="s">
        <v>34</v>
      </c>
      <c r="G331" s="1">
        <v>455</v>
      </c>
      <c r="H331" s="1" t="s">
        <v>1422</v>
      </c>
      <c r="I331" s="1" t="s">
        <v>1285</v>
      </c>
      <c r="J331" s="1" t="s">
        <v>1290</v>
      </c>
      <c r="K331" s="1" t="s">
        <v>31</v>
      </c>
      <c r="L331" s="1" t="s">
        <v>1317</v>
      </c>
      <c r="M331" s="1" t="s">
        <v>1464</v>
      </c>
      <c r="N331" s="1" t="s">
        <v>1357</v>
      </c>
      <c r="O331" s="1">
        <v>59.1</v>
      </c>
      <c r="P331" s="1" t="s">
        <v>1472</v>
      </c>
      <c r="Q331" s="1">
        <v>9.6999999999999993</v>
      </c>
      <c r="R331" s="1" t="s">
        <v>1321</v>
      </c>
      <c r="S331" s="1">
        <v>0.3</v>
      </c>
      <c r="T331" s="1" t="s">
        <v>1322</v>
      </c>
      <c r="U331" s="1">
        <v>41</v>
      </c>
      <c r="V331" s="1">
        <v>1200000</v>
      </c>
      <c r="W331" s="1" t="b">
        <v>0</v>
      </c>
      <c r="X331" s="1" t="s">
        <v>62</v>
      </c>
      <c r="Y331" s="1" t="s">
        <v>1323</v>
      </c>
      <c r="Z331" s="1">
        <v>4432</v>
      </c>
      <c r="AA331" s="1"/>
      <c r="AB331" s="1" t="s">
        <v>1266</v>
      </c>
      <c r="AC331" s="1">
        <v>11</v>
      </c>
      <c r="AD331" s="1">
        <v>1275455</v>
      </c>
      <c r="AE331" s="1">
        <v>1200000</v>
      </c>
      <c r="AF331" s="1">
        <v>14030000</v>
      </c>
      <c r="AG331" s="1">
        <v>233136</v>
      </c>
      <c r="AH331" s="1" t="s">
        <v>1329</v>
      </c>
      <c r="AI331" s="1">
        <v>0.183</v>
      </c>
      <c r="AJ331" s="1" t="s">
        <v>1479</v>
      </c>
      <c r="AK331" s="1">
        <v>5</v>
      </c>
      <c r="AL331" s="1">
        <v>60000</v>
      </c>
      <c r="AM331" s="1">
        <v>1260000</v>
      </c>
      <c r="AN331" s="1" t="s">
        <v>1326</v>
      </c>
    </row>
    <row r="332" spans="1:40" x14ac:dyDescent="0.25">
      <c r="A332" s="1">
        <v>4697</v>
      </c>
      <c r="B332" s="1">
        <v>4697</v>
      </c>
      <c r="C332" s="1" t="s">
        <v>386</v>
      </c>
      <c r="D332" s="1" t="s">
        <v>387</v>
      </c>
      <c r="E332" s="1" t="s">
        <v>1315</v>
      </c>
      <c r="F332" s="1" t="s">
        <v>47</v>
      </c>
      <c r="G332" s="1">
        <v>455</v>
      </c>
      <c r="H332" s="1" t="s">
        <v>1422</v>
      </c>
      <c r="I332" s="1" t="s">
        <v>1285</v>
      </c>
      <c r="J332" s="1" t="s">
        <v>1290</v>
      </c>
      <c r="K332" s="1" t="s">
        <v>31</v>
      </c>
      <c r="L332" s="1" t="s">
        <v>1317</v>
      </c>
      <c r="M332" s="1" t="s">
        <v>1464</v>
      </c>
      <c r="N332" s="1" t="s">
        <v>1357</v>
      </c>
      <c r="O332" s="1">
        <v>35.700000000000003</v>
      </c>
      <c r="P332" s="1" t="s">
        <v>1330</v>
      </c>
      <c r="Q332" s="1">
        <v>17</v>
      </c>
      <c r="R332" s="1" t="s">
        <v>1473</v>
      </c>
      <c r="S332" s="1">
        <v>0.3</v>
      </c>
      <c r="T332" s="1" t="s">
        <v>1322</v>
      </c>
      <c r="U332" s="1">
        <v>41</v>
      </c>
      <c r="V332" s="1">
        <v>1650000</v>
      </c>
      <c r="W332" s="1" t="b">
        <v>0</v>
      </c>
      <c r="X332" s="1" t="s">
        <v>62</v>
      </c>
      <c r="Y332" s="1" t="s">
        <v>1323</v>
      </c>
      <c r="Z332" s="1">
        <v>4432</v>
      </c>
      <c r="AA332" s="1"/>
      <c r="AB332" s="1" t="s">
        <v>1266</v>
      </c>
      <c r="AC332" s="1">
        <v>11</v>
      </c>
      <c r="AD332" s="1">
        <v>1275455</v>
      </c>
      <c r="AE332" s="1">
        <v>1200000</v>
      </c>
      <c r="AF332" s="1">
        <v>14030000</v>
      </c>
      <c r="AG332" s="1">
        <v>233136</v>
      </c>
      <c r="AH332" s="1" t="s">
        <v>1471</v>
      </c>
      <c r="AI332" s="1">
        <v>0.183</v>
      </c>
      <c r="AJ332" s="1" t="s">
        <v>1479</v>
      </c>
      <c r="AK332" s="1">
        <v>3</v>
      </c>
      <c r="AL332" s="1">
        <v>49500</v>
      </c>
      <c r="AM332" s="1">
        <v>1699500</v>
      </c>
      <c r="AN332" s="1" t="s">
        <v>1326</v>
      </c>
    </row>
    <row r="333" spans="1:40" x14ac:dyDescent="0.25">
      <c r="A333" s="1">
        <v>4240</v>
      </c>
      <c r="B333" s="1">
        <v>4240</v>
      </c>
      <c r="C333" s="1" t="s">
        <v>459</v>
      </c>
      <c r="D333" s="1" t="s">
        <v>460</v>
      </c>
      <c r="E333" s="1" t="s">
        <v>1315</v>
      </c>
      <c r="F333" s="1" t="s">
        <v>34</v>
      </c>
      <c r="G333" s="1">
        <v>456</v>
      </c>
      <c r="H333" s="1" t="s">
        <v>1419</v>
      </c>
      <c r="I333" s="1" t="s">
        <v>1283</v>
      </c>
      <c r="J333" s="1" t="s">
        <v>1290</v>
      </c>
      <c r="K333" s="1" t="s">
        <v>31</v>
      </c>
      <c r="L333" s="1" t="s">
        <v>1317</v>
      </c>
      <c r="M333" s="1" t="s">
        <v>1421</v>
      </c>
      <c r="N333" s="1" t="s">
        <v>1420</v>
      </c>
      <c r="O333" s="1">
        <v>51.2</v>
      </c>
      <c r="P333" s="1" t="s">
        <v>1320</v>
      </c>
      <c r="Q333" s="1">
        <v>8.3000000000000007</v>
      </c>
      <c r="R333" s="1" t="s">
        <v>1321</v>
      </c>
      <c r="S333" s="1">
        <v>0.3</v>
      </c>
      <c r="T333" s="1" t="s">
        <v>1322</v>
      </c>
      <c r="U333" s="1">
        <v>41</v>
      </c>
      <c r="V333" s="1">
        <v>970000</v>
      </c>
      <c r="W333" s="1" t="b">
        <v>0</v>
      </c>
      <c r="X333" s="1" t="s">
        <v>62</v>
      </c>
      <c r="Y333" s="1" t="s">
        <v>1323</v>
      </c>
      <c r="Z333" s="1">
        <v>4432</v>
      </c>
      <c r="AA333" s="1"/>
      <c r="AB333" s="1" t="s">
        <v>1266</v>
      </c>
      <c r="AC333" s="1">
        <v>15</v>
      </c>
      <c r="AD333" s="1">
        <v>803000</v>
      </c>
      <c r="AE333" s="1">
        <v>780000</v>
      </c>
      <c r="AF333" s="1">
        <v>12045000</v>
      </c>
      <c r="AG333" s="1">
        <v>214158</v>
      </c>
      <c r="AH333" s="1" t="s">
        <v>1471</v>
      </c>
      <c r="AI333" s="1">
        <v>0.26700000000000002</v>
      </c>
      <c r="AJ333" s="1" t="s">
        <v>1325</v>
      </c>
      <c r="AK333" s="1">
        <v>3</v>
      </c>
      <c r="AL333" s="1">
        <v>29100</v>
      </c>
      <c r="AM333" s="1">
        <v>999100</v>
      </c>
      <c r="AN333" s="1" t="s">
        <v>1326</v>
      </c>
    </row>
    <row r="334" spans="1:40" x14ac:dyDescent="0.25">
      <c r="A334" s="1">
        <v>5148</v>
      </c>
      <c r="B334" s="1">
        <v>5129</v>
      </c>
      <c r="C334" s="1" t="s">
        <v>836</v>
      </c>
      <c r="D334" s="1" t="s">
        <v>837</v>
      </c>
      <c r="E334" s="1" t="s">
        <v>1315</v>
      </c>
      <c r="F334" s="1" t="s">
        <v>838</v>
      </c>
      <c r="G334" s="1">
        <v>482</v>
      </c>
      <c r="H334" s="1" t="s">
        <v>1366</v>
      </c>
      <c r="I334" s="1" t="s">
        <v>1283</v>
      </c>
      <c r="J334" s="1" t="s">
        <v>1286</v>
      </c>
      <c r="K334" s="1" t="s">
        <v>31</v>
      </c>
      <c r="L334" s="1" t="s">
        <v>1317</v>
      </c>
      <c r="M334" s="1" t="s">
        <v>1368</v>
      </c>
      <c r="N334" s="1" t="s">
        <v>1367</v>
      </c>
      <c r="O334" s="1">
        <v>28.1</v>
      </c>
      <c r="P334" s="1" t="s">
        <v>1333</v>
      </c>
      <c r="Q334" s="1">
        <v>2.5</v>
      </c>
      <c r="R334" s="1" t="s">
        <v>1327</v>
      </c>
      <c r="S334" s="1">
        <v>0.3</v>
      </c>
      <c r="T334" s="1" t="s">
        <v>1322</v>
      </c>
      <c r="U334" s="1">
        <v>41</v>
      </c>
      <c r="V334" s="1">
        <v>2600000</v>
      </c>
      <c r="W334" s="1" t="b">
        <v>0</v>
      </c>
      <c r="X334" s="1" t="s">
        <v>839</v>
      </c>
      <c r="Y334" s="1" t="s">
        <v>1331</v>
      </c>
      <c r="Z334" s="1">
        <v>4320</v>
      </c>
      <c r="AA334" s="1"/>
      <c r="AB334" s="1" t="s">
        <v>1220</v>
      </c>
      <c r="AC334" s="1">
        <v>9</v>
      </c>
      <c r="AD334" s="1">
        <v>2760333</v>
      </c>
      <c r="AE334" s="1">
        <v>2000000</v>
      </c>
      <c r="AF334" s="1">
        <v>24843000</v>
      </c>
      <c r="AG334" s="1">
        <v>1590524</v>
      </c>
      <c r="AH334" s="1" t="s">
        <v>1329</v>
      </c>
      <c r="AI334" s="1">
        <v>0.57599999999999996</v>
      </c>
      <c r="AJ334" s="1" t="s">
        <v>1475</v>
      </c>
      <c r="AK334" s="1">
        <v>5</v>
      </c>
      <c r="AL334" s="1">
        <v>130000</v>
      </c>
      <c r="AM334" s="1">
        <v>2730000</v>
      </c>
      <c r="AN334" s="1" t="s">
        <v>1326</v>
      </c>
    </row>
    <row r="335" spans="1:40" x14ac:dyDescent="0.25">
      <c r="A335" s="1">
        <v>10099</v>
      </c>
      <c r="B335" s="1">
        <v>10080</v>
      </c>
      <c r="C335" s="1" t="s">
        <v>6</v>
      </c>
      <c r="D335" s="1" t="s">
        <v>840</v>
      </c>
      <c r="E335" s="1" t="s">
        <v>1315</v>
      </c>
      <c r="F335" s="1" t="s">
        <v>838</v>
      </c>
      <c r="G335" s="1">
        <v>482</v>
      </c>
      <c r="H335" s="1" t="s">
        <v>1366</v>
      </c>
      <c r="I335" s="1" t="s">
        <v>1283</v>
      </c>
      <c r="J335" s="1" t="s">
        <v>1286</v>
      </c>
      <c r="K335" s="1" t="s">
        <v>31</v>
      </c>
      <c r="L335" s="1" t="s">
        <v>1317</v>
      </c>
      <c r="M335" s="1" t="s">
        <v>1368</v>
      </c>
      <c r="N335" s="1" t="s">
        <v>1367</v>
      </c>
      <c r="O335" s="1">
        <v>23.3</v>
      </c>
      <c r="P335" s="1" t="s">
        <v>1467</v>
      </c>
      <c r="Q335" s="1">
        <v>0.3</v>
      </c>
      <c r="R335" s="1" t="s">
        <v>1332</v>
      </c>
      <c r="S335" s="1">
        <v>0</v>
      </c>
      <c r="T335" s="1" t="s">
        <v>1322</v>
      </c>
      <c r="U335" s="1">
        <v>41</v>
      </c>
      <c r="V335" s="1">
        <v>982000</v>
      </c>
      <c r="W335" s="1" t="b">
        <v>0</v>
      </c>
      <c r="X335" s="1" t="s">
        <v>839</v>
      </c>
      <c r="Y335" s="1" t="s">
        <v>1328</v>
      </c>
      <c r="Z335" s="1">
        <v>4320</v>
      </c>
      <c r="AA335" s="1"/>
      <c r="AB335" s="1" t="s">
        <v>1220</v>
      </c>
      <c r="AC335" s="1">
        <v>9</v>
      </c>
      <c r="AD335" s="1">
        <v>2760333</v>
      </c>
      <c r="AE335" s="1">
        <v>2000000</v>
      </c>
      <c r="AF335" s="1">
        <v>24843000</v>
      </c>
      <c r="AG335" s="1">
        <v>1590524</v>
      </c>
      <c r="AH335" s="1" t="s">
        <v>1469</v>
      </c>
      <c r="AI335" s="1">
        <v>0.57599999999999996</v>
      </c>
      <c r="AJ335" s="1" t="s">
        <v>1475</v>
      </c>
      <c r="AK335" s="1">
        <v>15</v>
      </c>
      <c r="AL335" s="1">
        <v>147300</v>
      </c>
      <c r="AM335" s="1">
        <v>1129300</v>
      </c>
      <c r="AN335" s="1" t="s">
        <v>1326</v>
      </c>
    </row>
    <row r="336" spans="1:40" x14ac:dyDescent="0.25">
      <c r="A336" s="1">
        <v>6733</v>
      </c>
      <c r="B336" s="1">
        <v>6714</v>
      </c>
      <c r="C336" s="1" t="s">
        <v>841</v>
      </c>
      <c r="D336" s="1" t="s">
        <v>842</v>
      </c>
      <c r="E336" s="1" t="s">
        <v>1315</v>
      </c>
      <c r="F336" s="1" t="s">
        <v>838</v>
      </c>
      <c r="G336" s="1">
        <v>482</v>
      </c>
      <c r="H336" s="1" t="s">
        <v>1366</v>
      </c>
      <c r="I336" s="1" t="s">
        <v>1283</v>
      </c>
      <c r="J336" s="1" t="s">
        <v>1286</v>
      </c>
      <c r="K336" s="1" t="s">
        <v>31</v>
      </c>
      <c r="L336" s="1" t="s">
        <v>1317</v>
      </c>
      <c r="M336" s="1" t="s">
        <v>1368</v>
      </c>
      <c r="N336" s="1" t="s">
        <v>1367</v>
      </c>
      <c r="O336" s="1">
        <v>32.200000000000003</v>
      </c>
      <c r="P336" s="1" t="s">
        <v>1333</v>
      </c>
      <c r="Q336" s="1">
        <v>1.6</v>
      </c>
      <c r="R336" s="1" t="s">
        <v>1327</v>
      </c>
      <c r="S336" s="1">
        <v>0.3</v>
      </c>
      <c r="T336" s="1" t="s">
        <v>1322</v>
      </c>
      <c r="U336" s="1">
        <v>41</v>
      </c>
      <c r="V336" s="1">
        <v>2000000</v>
      </c>
      <c r="W336" s="1" t="b">
        <v>0</v>
      </c>
      <c r="X336" s="1" t="s">
        <v>839</v>
      </c>
      <c r="Y336" s="1" t="s">
        <v>1328</v>
      </c>
      <c r="Z336" s="1">
        <v>4320</v>
      </c>
      <c r="AA336" s="1"/>
      <c r="AB336" s="1" t="s">
        <v>1220</v>
      </c>
      <c r="AC336" s="1">
        <v>9</v>
      </c>
      <c r="AD336" s="1">
        <v>2760333</v>
      </c>
      <c r="AE336" s="1">
        <v>2000000</v>
      </c>
      <c r="AF336" s="1">
        <v>24843000</v>
      </c>
      <c r="AG336" s="1">
        <v>1590524</v>
      </c>
      <c r="AH336" s="1" t="s">
        <v>1469</v>
      </c>
      <c r="AI336" s="1">
        <v>0.57599999999999996</v>
      </c>
      <c r="AJ336" s="1" t="s">
        <v>1475</v>
      </c>
      <c r="AK336" s="1">
        <v>15</v>
      </c>
      <c r="AL336" s="1">
        <v>300000</v>
      </c>
      <c r="AM336" s="1">
        <v>2300000</v>
      </c>
      <c r="AN336" s="1" t="s">
        <v>1326</v>
      </c>
    </row>
    <row r="337" spans="1:40" x14ac:dyDescent="0.25">
      <c r="A337" s="1">
        <v>9636</v>
      </c>
      <c r="B337" s="1">
        <v>9617</v>
      </c>
      <c r="C337" s="1" t="s">
        <v>843</v>
      </c>
      <c r="D337" s="1" t="s">
        <v>844</v>
      </c>
      <c r="E337" s="1" t="s">
        <v>1315</v>
      </c>
      <c r="F337" s="1" t="s">
        <v>845</v>
      </c>
      <c r="G337" s="1">
        <v>482</v>
      </c>
      <c r="H337" s="1" t="s">
        <v>1366</v>
      </c>
      <c r="I337" s="1" t="s">
        <v>1283</v>
      </c>
      <c r="J337" s="1" t="s">
        <v>1286</v>
      </c>
      <c r="K337" s="1" t="s">
        <v>31</v>
      </c>
      <c r="L337" s="1" t="s">
        <v>1317</v>
      </c>
      <c r="M337" s="1" t="s">
        <v>1368</v>
      </c>
      <c r="N337" s="1" t="s">
        <v>1367</v>
      </c>
      <c r="O337" s="1">
        <v>27.4</v>
      </c>
      <c r="P337" s="1" t="s">
        <v>1333</v>
      </c>
      <c r="Q337" s="1">
        <v>0.4</v>
      </c>
      <c r="R337" s="1" t="s">
        <v>1332</v>
      </c>
      <c r="S337" s="1">
        <v>0.2</v>
      </c>
      <c r="T337" s="1" t="s">
        <v>1322</v>
      </c>
      <c r="U337" s="1">
        <v>41</v>
      </c>
      <c r="V337" s="1">
        <v>1766000</v>
      </c>
      <c r="W337" s="1" t="b">
        <v>0</v>
      </c>
      <c r="X337" s="1" t="s">
        <v>839</v>
      </c>
      <c r="Y337" s="1" t="s">
        <v>1328</v>
      </c>
      <c r="Z337" s="1">
        <v>4320</v>
      </c>
      <c r="AA337" s="1"/>
      <c r="AB337" s="1" t="s">
        <v>1220</v>
      </c>
      <c r="AC337" s="1">
        <v>9</v>
      </c>
      <c r="AD337" s="1">
        <v>2760333</v>
      </c>
      <c r="AE337" s="1">
        <v>2000000</v>
      </c>
      <c r="AF337" s="1">
        <v>24843000</v>
      </c>
      <c r="AG337" s="1">
        <v>1590524</v>
      </c>
      <c r="AH337" s="1" t="s">
        <v>1469</v>
      </c>
      <c r="AI337" s="1">
        <v>0.57599999999999996</v>
      </c>
      <c r="AJ337" s="1" t="s">
        <v>1475</v>
      </c>
      <c r="AK337" s="1">
        <v>15</v>
      </c>
      <c r="AL337" s="1">
        <v>264900</v>
      </c>
      <c r="AM337" s="1">
        <v>2030900</v>
      </c>
      <c r="AN337" s="1" t="s">
        <v>1326</v>
      </c>
    </row>
    <row r="338" spans="1:40" x14ac:dyDescent="0.25">
      <c r="A338" s="1">
        <v>10235</v>
      </c>
      <c r="B338" s="1">
        <v>10216</v>
      </c>
      <c r="C338" s="1" t="s">
        <v>846</v>
      </c>
      <c r="D338" s="1" t="s">
        <v>847</v>
      </c>
      <c r="E338" s="1" t="s">
        <v>1474</v>
      </c>
      <c r="F338" s="1" t="s">
        <v>70</v>
      </c>
      <c r="G338" s="1">
        <v>458</v>
      </c>
      <c r="H338" s="1" t="s">
        <v>1396</v>
      </c>
      <c r="I338" s="1" t="s">
        <v>1283</v>
      </c>
      <c r="J338" s="1" t="s">
        <v>1290</v>
      </c>
      <c r="K338" s="1" t="s">
        <v>31</v>
      </c>
      <c r="L338" s="1" t="s">
        <v>1317</v>
      </c>
      <c r="M338" s="1" t="s">
        <v>1397</v>
      </c>
      <c r="N338" s="1" t="s">
        <v>1345</v>
      </c>
      <c r="O338" s="1">
        <v>26.7</v>
      </c>
      <c r="P338" s="1" t="s">
        <v>1333</v>
      </c>
      <c r="Q338" s="1">
        <v>0.2</v>
      </c>
      <c r="R338" s="1" t="s">
        <v>1332</v>
      </c>
      <c r="S338" s="1">
        <v>0.1</v>
      </c>
      <c r="T338" s="1" t="s">
        <v>1468</v>
      </c>
      <c r="U338" s="1">
        <v>41</v>
      </c>
      <c r="V338" s="1">
        <v>655000</v>
      </c>
      <c r="W338" s="1" t="b">
        <v>0</v>
      </c>
      <c r="X338" s="1" t="s">
        <v>848</v>
      </c>
      <c r="Y338" s="1" t="s">
        <v>1328</v>
      </c>
      <c r="Z338" s="1">
        <v>4278</v>
      </c>
      <c r="AA338" s="1"/>
      <c r="AB338" s="1" t="s">
        <v>1013</v>
      </c>
      <c r="AC338" s="1">
        <v>23</v>
      </c>
      <c r="AD338" s="1">
        <v>1033826</v>
      </c>
      <c r="AE338" s="1">
        <v>772000</v>
      </c>
      <c r="AF338" s="1">
        <v>23778000</v>
      </c>
      <c r="AG338" s="1">
        <v>661324</v>
      </c>
      <c r="AH338" s="1" t="s">
        <v>1469</v>
      </c>
      <c r="AI338" s="1">
        <v>0.64</v>
      </c>
      <c r="AJ338" s="1" t="s">
        <v>1475</v>
      </c>
      <c r="AK338" s="1">
        <v>15</v>
      </c>
      <c r="AL338" s="1">
        <v>98250</v>
      </c>
      <c r="AM338" s="1">
        <v>753250</v>
      </c>
      <c r="AN338" s="1" t="s">
        <v>1326</v>
      </c>
    </row>
    <row r="339" spans="1:40" x14ac:dyDescent="0.25">
      <c r="A339" s="1">
        <v>4528</v>
      </c>
      <c r="B339" s="1">
        <v>4528</v>
      </c>
      <c r="C339" s="1" t="s">
        <v>849</v>
      </c>
      <c r="D339" s="1" t="s">
        <v>850</v>
      </c>
      <c r="E339" s="1" t="s">
        <v>1474</v>
      </c>
      <c r="F339" s="1" t="s">
        <v>851</v>
      </c>
      <c r="G339" s="1">
        <v>458</v>
      </c>
      <c r="H339" s="1" t="s">
        <v>1396</v>
      </c>
      <c r="I339" s="1" t="s">
        <v>1283</v>
      </c>
      <c r="J339" s="1" t="s">
        <v>1290</v>
      </c>
      <c r="K339" s="1" t="s">
        <v>31</v>
      </c>
      <c r="L339" s="1" t="s">
        <v>1317</v>
      </c>
      <c r="M339" s="1" t="s">
        <v>1397</v>
      </c>
      <c r="N339" s="1" t="s">
        <v>1345</v>
      </c>
      <c r="O339" s="1">
        <v>30.8</v>
      </c>
      <c r="P339" s="1" t="s">
        <v>1333</v>
      </c>
      <c r="Q339" s="1">
        <v>3.8</v>
      </c>
      <c r="R339" s="1" t="s">
        <v>1470</v>
      </c>
      <c r="S339" s="1">
        <v>0.3</v>
      </c>
      <c r="T339" s="1" t="s">
        <v>1322</v>
      </c>
      <c r="U339" s="1">
        <v>41</v>
      </c>
      <c r="V339" s="1">
        <v>798000</v>
      </c>
      <c r="W339" s="1" t="b">
        <v>0</v>
      </c>
      <c r="X339" s="1" t="s">
        <v>848</v>
      </c>
      <c r="Y339" s="1" t="s">
        <v>1331</v>
      </c>
      <c r="Z339" s="1">
        <v>4278</v>
      </c>
      <c r="AA339" s="1"/>
      <c r="AB339" s="1" t="s">
        <v>1013</v>
      </c>
      <c r="AC339" s="1">
        <v>23</v>
      </c>
      <c r="AD339" s="1">
        <v>1033826</v>
      </c>
      <c r="AE339" s="1">
        <v>772000</v>
      </c>
      <c r="AF339" s="1">
        <v>23778000</v>
      </c>
      <c r="AG339" s="1">
        <v>661324</v>
      </c>
      <c r="AH339" s="1" t="s">
        <v>1469</v>
      </c>
      <c r="AI339" s="1">
        <v>0.64</v>
      </c>
      <c r="AJ339" s="1" t="s">
        <v>1475</v>
      </c>
      <c r="AK339" s="1">
        <v>15</v>
      </c>
      <c r="AL339" s="1">
        <v>119700</v>
      </c>
      <c r="AM339" s="1">
        <v>917700</v>
      </c>
      <c r="AN339" s="1" t="s">
        <v>1326</v>
      </c>
    </row>
    <row r="340" spans="1:40" x14ac:dyDescent="0.25">
      <c r="A340" s="1">
        <v>4483</v>
      </c>
      <c r="B340" s="1">
        <v>4483</v>
      </c>
      <c r="C340" s="1" t="s">
        <v>852</v>
      </c>
      <c r="D340" s="1" t="s">
        <v>853</v>
      </c>
      <c r="E340" s="1" t="s">
        <v>1474</v>
      </c>
      <c r="F340" s="1" t="s">
        <v>854</v>
      </c>
      <c r="G340" s="1">
        <v>458</v>
      </c>
      <c r="H340" s="1" t="s">
        <v>1396</v>
      </c>
      <c r="I340" s="1" t="s">
        <v>1283</v>
      </c>
      <c r="J340" s="1" t="s">
        <v>1290</v>
      </c>
      <c r="K340" s="1" t="s">
        <v>31</v>
      </c>
      <c r="L340" s="1" t="s">
        <v>1317</v>
      </c>
      <c r="M340" s="1" t="s">
        <v>1397</v>
      </c>
      <c r="N340" s="1" t="s">
        <v>1345</v>
      </c>
      <c r="O340" s="1">
        <v>33.799999999999997</v>
      </c>
      <c r="P340" s="1" t="s">
        <v>1333</v>
      </c>
      <c r="Q340" s="1">
        <v>9.6999999999999993</v>
      </c>
      <c r="R340" s="1" t="s">
        <v>1321</v>
      </c>
      <c r="S340" s="1">
        <v>0.3</v>
      </c>
      <c r="T340" s="1" t="s">
        <v>1322</v>
      </c>
      <c r="U340" s="1">
        <v>41</v>
      </c>
      <c r="V340" s="1">
        <v>1300000</v>
      </c>
      <c r="W340" s="1" t="b">
        <v>1</v>
      </c>
      <c r="X340" s="1" t="s">
        <v>848</v>
      </c>
      <c r="Y340" s="1" t="s">
        <v>31</v>
      </c>
      <c r="Z340" s="1">
        <v>4278</v>
      </c>
      <c r="AA340" s="1"/>
      <c r="AB340" s="1" t="s">
        <v>1013</v>
      </c>
      <c r="AC340" s="1">
        <v>23</v>
      </c>
      <c r="AD340" s="1">
        <v>1033826</v>
      </c>
      <c r="AE340" s="1">
        <v>772000</v>
      </c>
      <c r="AF340" s="1">
        <v>23778000</v>
      </c>
      <c r="AG340" s="1">
        <v>661324</v>
      </c>
      <c r="AH340" s="1" t="s">
        <v>1471</v>
      </c>
      <c r="AI340" s="1">
        <v>0.64</v>
      </c>
      <c r="AJ340" s="1" t="s">
        <v>1475</v>
      </c>
      <c r="AK340" s="1">
        <v>3</v>
      </c>
      <c r="AL340" s="1">
        <v>39000</v>
      </c>
      <c r="AM340" s="1">
        <v>1339000</v>
      </c>
      <c r="AN340" s="1" t="s">
        <v>1326</v>
      </c>
    </row>
    <row r="341" spans="1:40" x14ac:dyDescent="0.25">
      <c r="A341" s="1">
        <v>9244</v>
      </c>
      <c r="B341" s="1">
        <v>9225</v>
      </c>
      <c r="C341" s="1" t="s">
        <v>855</v>
      </c>
      <c r="D341" s="1" t="s">
        <v>856</v>
      </c>
      <c r="E341" s="1" t="s">
        <v>1474</v>
      </c>
      <c r="F341" s="1" t="s">
        <v>70</v>
      </c>
      <c r="G341" s="1">
        <v>458</v>
      </c>
      <c r="H341" s="1" t="s">
        <v>1396</v>
      </c>
      <c r="I341" s="1" t="s">
        <v>1283</v>
      </c>
      <c r="J341" s="1" t="s">
        <v>1290</v>
      </c>
      <c r="K341" s="1" t="s">
        <v>31</v>
      </c>
      <c r="L341" s="1" t="s">
        <v>1317</v>
      </c>
      <c r="M341" s="1" t="s">
        <v>1397</v>
      </c>
      <c r="N341" s="1" t="s">
        <v>1345</v>
      </c>
      <c r="O341" s="1">
        <v>30.7</v>
      </c>
      <c r="P341" s="1" t="s">
        <v>1333</v>
      </c>
      <c r="Q341" s="1">
        <v>0.5</v>
      </c>
      <c r="R341" s="1" t="s">
        <v>1332</v>
      </c>
      <c r="S341" s="1">
        <v>0.1</v>
      </c>
      <c r="T341" s="1" t="s">
        <v>1322</v>
      </c>
      <c r="U341" s="1">
        <v>41</v>
      </c>
      <c r="V341" s="1">
        <v>655000</v>
      </c>
      <c r="W341" s="1" t="b">
        <v>0</v>
      </c>
      <c r="X341" s="1" t="s">
        <v>848</v>
      </c>
      <c r="Y341" s="1" t="s">
        <v>1328</v>
      </c>
      <c r="Z341" s="1">
        <v>4278</v>
      </c>
      <c r="AA341" s="1"/>
      <c r="AB341" s="1" t="s">
        <v>1013</v>
      </c>
      <c r="AC341" s="1">
        <v>23</v>
      </c>
      <c r="AD341" s="1">
        <v>1033826</v>
      </c>
      <c r="AE341" s="1">
        <v>772000</v>
      </c>
      <c r="AF341" s="1">
        <v>23778000</v>
      </c>
      <c r="AG341" s="1">
        <v>661324</v>
      </c>
      <c r="AH341" s="1" t="s">
        <v>1469</v>
      </c>
      <c r="AI341" s="1">
        <v>0.64</v>
      </c>
      <c r="AJ341" s="1" t="s">
        <v>1475</v>
      </c>
      <c r="AK341" s="1">
        <v>15</v>
      </c>
      <c r="AL341" s="1">
        <v>98250</v>
      </c>
      <c r="AM341" s="1">
        <v>753250</v>
      </c>
      <c r="AN341" s="1" t="s">
        <v>1326</v>
      </c>
    </row>
    <row r="342" spans="1:40" x14ac:dyDescent="0.25">
      <c r="A342" s="1">
        <v>4515</v>
      </c>
      <c r="B342" s="1">
        <v>4515</v>
      </c>
      <c r="C342" s="1" t="s">
        <v>857</v>
      </c>
      <c r="D342" s="1" t="s">
        <v>858</v>
      </c>
      <c r="E342" s="1" t="s">
        <v>1474</v>
      </c>
      <c r="F342" s="1" t="s">
        <v>118</v>
      </c>
      <c r="G342" s="1">
        <v>458</v>
      </c>
      <c r="H342" s="1" t="s">
        <v>1396</v>
      </c>
      <c r="I342" s="1" t="s">
        <v>1283</v>
      </c>
      <c r="J342" s="1" t="s">
        <v>1290</v>
      </c>
      <c r="K342" s="1" t="s">
        <v>31</v>
      </c>
      <c r="L342" s="1" t="s">
        <v>1317</v>
      </c>
      <c r="M342" s="1" t="s">
        <v>1397</v>
      </c>
      <c r="N342" s="1" t="s">
        <v>1345</v>
      </c>
      <c r="O342" s="1">
        <v>31.6</v>
      </c>
      <c r="P342" s="1" t="s">
        <v>1333</v>
      </c>
      <c r="Q342" s="1">
        <v>4.3</v>
      </c>
      <c r="R342" s="1" t="s">
        <v>1470</v>
      </c>
      <c r="S342" s="1">
        <v>0.3</v>
      </c>
      <c r="T342" s="1" t="s">
        <v>1322</v>
      </c>
      <c r="U342" s="1">
        <v>41</v>
      </c>
      <c r="V342" s="1">
        <v>1000000</v>
      </c>
      <c r="W342" s="1" t="b">
        <v>0</v>
      </c>
      <c r="X342" s="1" t="s">
        <v>848</v>
      </c>
      <c r="Y342" s="1" t="s">
        <v>1331</v>
      </c>
      <c r="Z342" s="1">
        <v>4278</v>
      </c>
      <c r="AA342" s="1"/>
      <c r="AB342" s="1" t="s">
        <v>1013</v>
      </c>
      <c r="AC342" s="1">
        <v>23</v>
      </c>
      <c r="AD342" s="1">
        <v>1033826</v>
      </c>
      <c r="AE342" s="1">
        <v>772000</v>
      </c>
      <c r="AF342" s="1">
        <v>23778000</v>
      </c>
      <c r="AG342" s="1">
        <v>661324</v>
      </c>
      <c r="AH342" s="1" t="s">
        <v>1466</v>
      </c>
      <c r="AI342" s="1">
        <v>0.64</v>
      </c>
      <c r="AJ342" s="1" t="s">
        <v>1475</v>
      </c>
      <c r="AK342" s="1">
        <v>3</v>
      </c>
      <c r="AL342" s="1">
        <v>30000</v>
      </c>
      <c r="AM342" s="1">
        <v>1030000</v>
      </c>
      <c r="AN342" s="1" t="s">
        <v>1326</v>
      </c>
    </row>
    <row r="343" spans="1:40" x14ac:dyDescent="0.25">
      <c r="A343" s="1">
        <v>11122</v>
      </c>
      <c r="B343" s="1">
        <v>11070</v>
      </c>
      <c r="C343" s="1" t="s">
        <v>16</v>
      </c>
      <c r="D343" s="1" t="s">
        <v>859</v>
      </c>
      <c r="E343" s="1" t="s">
        <v>1474</v>
      </c>
      <c r="F343" s="1" t="s">
        <v>70</v>
      </c>
      <c r="G343" s="1">
        <v>458</v>
      </c>
      <c r="H343" s="1" t="s">
        <v>1396</v>
      </c>
      <c r="I343" s="1" t="s">
        <v>1283</v>
      </c>
      <c r="J343" s="1" t="s">
        <v>1290</v>
      </c>
      <c r="K343" s="1" t="s">
        <v>31</v>
      </c>
      <c r="L343" s="1" t="s">
        <v>1317</v>
      </c>
      <c r="M343" s="1" t="s">
        <v>1397</v>
      </c>
      <c r="N343" s="1" t="s">
        <v>1345</v>
      </c>
      <c r="O343" s="1">
        <v>21.9</v>
      </c>
      <c r="P343" s="1" t="s">
        <v>1467</v>
      </c>
      <c r="Q343" s="1">
        <v>0</v>
      </c>
      <c r="R343" s="1" t="s">
        <v>1332</v>
      </c>
      <c r="S343" s="1">
        <v>0</v>
      </c>
      <c r="T343" s="1" t="s">
        <v>1468</v>
      </c>
      <c r="U343" s="1">
        <v>41</v>
      </c>
      <c r="V343" s="1">
        <v>655000</v>
      </c>
      <c r="W343" s="1" t="b">
        <v>0</v>
      </c>
      <c r="X343" s="1" t="s">
        <v>848</v>
      </c>
      <c r="Y343" s="1" t="s">
        <v>1328</v>
      </c>
      <c r="Z343" s="1">
        <v>4278</v>
      </c>
      <c r="AA343" s="1"/>
      <c r="AB343" s="1" t="s">
        <v>1013</v>
      </c>
      <c r="AC343" s="1">
        <v>23</v>
      </c>
      <c r="AD343" s="1">
        <v>1033826</v>
      </c>
      <c r="AE343" s="1">
        <v>772000</v>
      </c>
      <c r="AF343" s="1">
        <v>23778000</v>
      </c>
      <c r="AG343" s="1">
        <v>661324</v>
      </c>
      <c r="AH343" s="1" t="s">
        <v>1469</v>
      </c>
      <c r="AI343" s="1">
        <v>0.64</v>
      </c>
      <c r="AJ343" s="1" t="s">
        <v>1475</v>
      </c>
      <c r="AK343" s="1">
        <v>15</v>
      </c>
      <c r="AL343" s="1">
        <v>98250</v>
      </c>
      <c r="AM343" s="1">
        <v>753250</v>
      </c>
      <c r="AN343" s="1" t="s">
        <v>1326</v>
      </c>
    </row>
    <row r="344" spans="1:40" x14ac:dyDescent="0.25">
      <c r="A344" s="1">
        <v>5082</v>
      </c>
      <c r="B344" s="1">
        <v>5063</v>
      </c>
      <c r="C344" s="1" t="s">
        <v>860</v>
      </c>
      <c r="D344" s="1" t="s">
        <v>861</v>
      </c>
      <c r="E344" s="1" t="s">
        <v>1315</v>
      </c>
      <c r="F344" s="1" t="s">
        <v>862</v>
      </c>
      <c r="G344" s="1">
        <v>458</v>
      </c>
      <c r="H344" s="1" t="s">
        <v>1396</v>
      </c>
      <c r="I344" s="1" t="s">
        <v>1283</v>
      </c>
      <c r="J344" s="1" t="s">
        <v>1290</v>
      </c>
      <c r="K344" s="1" t="s">
        <v>31</v>
      </c>
      <c r="L344" s="1" t="s">
        <v>1317</v>
      </c>
      <c r="M344" s="1" t="s">
        <v>1397</v>
      </c>
      <c r="N344" s="1" t="s">
        <v>1345</v>
      </c>
      <c r="O344" s="1">
        <v>29.8</v>
      </c>
      <c r="P344" s="1" t="s">
        <v>1333</v>
      </c>
      <c r="Q344" s="1">
        <v>2.5</v>
      </c>
      <c r="R344" s="1" t="s">
        <v>1327</v>
      </c>
      <c r="S344" s="1">
        <v>0.3</v>
      </c>
      <c r="T344" s="1" t="s">
        <v>1322</v>
      </c>
      <c r="U344" s="1">
        <v>41</v>
      </c>
      <c r="V344" s="1">
        <v>1150000</v>
      </c>
      <c r="W344" s="1" t="b">
        <v>0</v>
      </c>
      <c r="X344" s="1" t="s">
        <v>848</v>
      </c>
      <c r="Y344" s="1" t="s">
        <v>1331</v>
      </c>
      <c r="Z344" s="1">
        <v>4278</v>
      </c>
      <c r="AA344" s="1"/>
      <c r="AB344" s="1" t="s">
        <v>1013</v>
      </c>
      <c r="AC344" s="1">
        <v>23</v>
      </c>
      <c r="AD344" s="1">
        <v>1033826</v>
      </c>
      <c r="AE344" s="1">
        <v>772000</v>
      </c>
      <c r="AF344" s="1">
        <v>23778000</v>
      </c>
      <c r="AG344" s="1">
        <v>661324</v>
      </c>
      <c r="AH344" s="1" t="s">
        <v>1324</v>
      </c>
      <c r="AI344" s="1">
        <v>0.64</v>
      </c>
      <c r="AJ344" s="1" t="s">
        <v>1475</v>
      </c>
      <c r="AK344" s="1">
        <v>3</v>
      </c>
      <c r="AL344" s="1">
        <v>34500</v>
      </c>
      <c r="AM344" s="1">
        <v>1184500</v>
      </c>
      <c r="AN344" s="1" t="s">
        <v>1326</v>
      </c>
    </row>
    <row r="345" spans="1:40" x14ac:dyDescent="0.25">
      <c r="A345" s="1">
        <v>10824</v>
      </c>
      <c r="B345" s="1">
        <v>10772</v>
      </c>
      <c r="C345" s="1" t="s">
        <v>863</v>
      </c>
      <c r="D345" s="1" t="s">
        <v>864</v>
      </c>
      <c r="E345" s="1" t="s">
        <v>1315</v>
      </c>
      <c r="F345" s="1" t="s">
        <v>70</v>
      </c>
      <c r="G345" s="1">
        <v>458</v>
      </c>
      <c r="H345" s="1" t="s">
        <v>1396</v>
      </c>
      <c r="I345" s="1" t="s">
        <v>1283</v>
      </c>
      <c r="J345" s="1" t="s">
        <v>1290</v>
      </c>
      <c r="K345" s="1" t="s">
        <v>31</v>
      </c>
      <c r="L345" s="1" t="s">
        <v>1317</v>
      </c>
      <c r="M345" s="1" t="s">
        <v>1397</v>
      </c>
      <c r="N345" s="1" t="s">
        <v>1345</v>
      </c>
      <c r="O345" s="1">
        <v>47.8</v>
      </c>
      <c r="P345" s="1" t="s">
        <v>1320</v>
      </c>
      <c r="Q345" s="1">
        <v>0.1</v>
      </c>
      <c r="R345" s="1" t="s">
        <v>1332</v>
      </c>
      <c r="S345" s="1">
        <v>0</v>
      </c>
      <c r="T345" s="1" t="s">
        <v>1468</v>
      </c>
      <c r="U345" s="1">
        <v>41</v>
      </c>
      <c r="V345" s="1">
        <v>655000</v>
      </c>
      <c r="W345" s="1" t="b">
        <v>0</v>
      </c>
      <c r="X345" s="1" t="s">
        <v>848</v>
      </c>
      <c r="Y345" s="1" t="s">
        <v>1328</v>
      </c>
      <c r="Z345" s="1">
        <v>4278</v>
      </c>
      <c r="AA345" s="1"/>
      <c r="AB345" s="1" t="s">
        <v>1013</v>
      </c>
      <c r="AC345" s="1">
        <v>23</v>
      </c>
      <c r="AD345" s="1">
        <v>1033826</v>
      </c>
      <c r="AE345" s="1">
        <v>772000</v>
      </c>
      <c r="AF345" s="1">
        <v>23778000</v>
      </c>
      <c r="AG345" s="1">
        <v>661324</v>
      </c>
      <c r="AH345" s="1" t="s">
        <v>1469</v>
      </c>
      <c r="AI345" s="1">
        <v>0.64</v>
      </c>
      <c r="AJ345" s="1" t="s">
        <v>1475</v>
      </c>
      <c r="AK345" s="1">
        <v>15</v>
      </c>
      <c r="AL345" s="1">
        <v>98250</v>
      </c>
      <c r="AM345" s="1">
        <v>753250</v>
      </c>
      <c r="AN345" s="1" t="s">
        <v>1326</v>
      </c>
    </row>
    <row r="346" spans="1:40" x14ac:dyDescent="0.25">
      <c r="A346" s="1">
        <v>9637</v>
      </c>
      <c r="B346" s="1">
        <v>9618</v>
      </c>
      <c r="C346" s="1" t="s">
        <v>865</v>
      </c>
      <c r="D346" s="1" t="s">
        <v>866</v>
      </c>
      <c r="E346" s="1" t="s">
        <v>1315</v>
      </c>
      <c r="F346" s="1" t="s">
        <v>867</v>
      </c>
      <c r="G346" s="1">
        <v>458</v>
      </c>
      <c r="H346" s="1" t="s">
        <v>1396</v>
      </c>
      <c r="I346" s="1" t="s">
        <v>1283</v>
      </c>
      <c r="J346" s="1" t="s">
        <v>1290</v>
      </c>
      <c r="K346" s="1" t="s">
        <v>31</v>
      </c>
      <c r="L346" s="1" t="s">
        <v>1317</v>
      </c>
      <c r="M346" s="1" t="s">
        <v>1397</v>
      </c>
      <c r="N346" s="1" t="s">
        <v>1345</v>
      </c>
      <c r="O346" s="1">
        <v>31.5</v>
      </c>
      <c r="P346" s="1" t="s">
        <v>1333</v>
      </c>
      <c r="Q346" s="1">
        <v>0.4</v>
      </c>
      <c r="R346" s="1" t="s">
        <v>1332</v>
      </c>
      <c r="S346" s="1">
        <v>0.1</v>
      </c>
      <c r="T346" s="1" t="s">
        <v>1322</v>
      </c>
      <c r="U346" s="1">
        <v>41</v>
      </c>
      <c r="V346" s="1">
        <v>900000</v>
      </c>
      <c r="W346" s="1" t="b">
        <v>0</v>
      </c>
      <c r="X346" s="1" t="s">
        <v>848</v>
      </c>
      <c r="Y346" s="1" t="s">
        <v>1328</v>
      </c>
      <c r="Z346" s="1">
        <v>4278</v>
      </c>
      <c r="AA346" s="1"/>
      <c r="AB346" s="1" t="s">
        <v>1013</v>
      </c>
      <c r="AC346" s="1">
        <v>23</v>
      </c>
      <c r="AD346" s="1">
        <v>1033826</v>
      </c>
      <c r="AE346" s="1">
        <v>772000</v>
      </c>
      <c r="AF346" s="1">
        <v>23778000</v>
      </c>
      <c r="AG346" s="1">
        <v>661324</v>
      </c>
      <c r="AH346" s="1" t="s">
        <v>1329</v>
      </c>
      <c r="AI346" s="1">
        <v>0.64</v>
      </c>
      <c r="AJ346" s="1" t="s">
        <v>1475</v>
      </c>
      <c r="AK346" s="1">
        <v>10</v>
      </c>
      <c r="AL346" s="1">
        <v>90000</v>
      </c>
      <c r="AM346" s="1">
        <v>990000</v>
      </c>
      <c r="AN346" s="1" t="s">
        <v>1326</v>
      </c>
    </row>
    <row r="347" spans="1:40" x14ac:dyDescent="0.25">
      <c r="A347" s="1">
        <v>10857</v>
      </c>
      <c r="B347" s="1">
        <v>10805</v>
      </c>
      <c r="C347" s="1" t="s">
        <v>868</v>
      </c>
      <c r="D347" s="1" t="s">
        <v>869</v>
      </c>
      <c r="E347" s="1" t="s">
        <v>1474</v>
      </c>
      <c r="F347" s="1" t="s">
        <v>70</v>
      </c>
      <c r="G347" s="1">
        <v>458</v>
      </c>
      <c r="H347" s="1" t="s">
        <v>1396</v>
      </c>
      <c r="I347" s="1" t="s">
        <v>1283</v>
      </c>
      <c r="J347" s="1" t="s">
        <v>1290</v>
      </c>
      <c r="K347" s="1" t="s">
        <v>31</v>
      </c>
      <c r="L347" s="1" t="s">
        <v>1317</v>
      </c>
      <c r="M347" s="1" t="s">
        <v>1397</v>
      </c>
      <c r="N347" s="1" t="s">
        <v>1345</v>
      </c>
      <c r="O347" s="1">
        <v>34.4</v>
      </c>
      <c r="P347" s="1" t="s">
        <v>1333</v>
      </c>
      <c r="Q347" s="1">
        <v>0.1</v>
      </c>
      <c r="R347" s="1" t="s">
        <v>1332</v>
      </c>
      <c r="S347" s="1">
        <v>0</v>
      </c>
      <c r="T347" s="1" t="s">
        <v>1468</v>
      </c>
      <c r="U347" s="1">
        <v>41</v>
      </c>
      <c r="V347" s="1">
        <v>655000</v>
      </c>
      <c r="W347" s="1" t="b">
        <v>0</v>
      </c>
      <c r="X347" s="1" t="s">
        <v>848</v>
      </c>
      <c r="Y347" s="1" t="s">
        <v>1328</v>
      </c>
      <c r="Z347" s="1">
        <v>4278</v>
      </c>
      <c r="AA347" s="1"/>
      <c r="AB347" s="1" t="s">
        <v>1013</v>
      </c>
      <c r="AC347" s="1">
        <v>23</v>
      </c>
      <c r="AD347" s="1">
        <v>1033826</v>
      </c>
      <c r="AE347" s="1">
        <v>772000</v>
      </c>
      <c r="AF347" s="1">
        <v>23778000</v>
      </c>
      <c r="AG347" s="1">
        <v>661324</v>
      </c>
      <c r="AH347" s="1" t="s">
        <v>1469</v>
      </c>
      <c r="AI347" s="1">
        <v>0.64</v>
      </c>
      <c r="AJ347" s="1" t="s">
        <v>1475</v>
      </c>
      <c r="AK347" s="1">
        <v>15</v>
      </c>
      <c r="AL347" s="1">
        <v>98250</v>
      </c>
      <c r="AM347" s="1">
        <v>753250</v>
      </c>
      <c r="AN347" s="1" t="s">
        <v>1326</v>
      </c>
    </row>
    <row r="348" spans="1:40" x14ac:dyDescent="0.25">
      <c r="A348" s="1">
        <v>10464</v>
      </c>
      <c r="B348" s="1">
        <v>10445</v>
      </c>
      <c r="C348" s="1" t="s">
        <v>870</v>
      </c>
      <c r="D348" s="1" t="s">
        <v>871</v>
      </c>
      <c r="E348" s="1" t="s">
        <v>1474</v>
      </c>
      <c r="F348" s="1" t="s">
        <v>70</v>
      </c>
      <c r="G348" s="1">
        <v>458</v>
      </c>
      <c r="H348" s="1" t="s">
        <v>1396</v>
      </c>
      <c r="I348" s="1" t="s">
        <v>1283</v>
      </c>
      <c r="J348" s="1" t="s">
        <v>1290</v>
      </c>
      <c r="K348" s="1" t="s">
        <v>31</v>
      </c>
      <c r="L348" s="1" t="s">
        <v>1317</v>
      </c>
      <c r="M348" s="1" t="s">
        <v>1397</v>
      </c>
      <c r="N348" s="1" t="s">
        <v>1345</v>
      </c>
      <c r="O348" s="1">
        <v>40.4</v>
      </c>
      <c r="P348" s="1" t="s">
        <v>1330</v>
      </c>
      <c r="Q348" s="1">
        <v>0.2</v>
      </c>
      <c r="R348" s="1" t="s">
        <v>1332</v>
      </c>
      <c r="S348" s="1">
        <v>0.1</v>
      </c>
      <c r="T348" s="1" t="s">
        <v>1468</v>
      </c>
      <c r="U348" s="1">
        <v>41</v>
      </c>
      <c r="V348" s="1">
        <v>655000</v>
      </c>
      <c r="W348" s="1" t="b">
        <v>0</v>
      </c>
      <c r="X348" s="1" t="s">
        <v>848</v>
      </c>
      <c r="Y348" s="1" t="s">
        <v>1328</v>
      </c>
      <c r="Z348" s="1">
        <v>4278</v>
      </c>
      <c r="AA348" s="1"/>
      <c r="AB348" s="1" t="s">
        <v>1013</v>
      </c>
      <c r="AC348" s="1">
        <v>23</v>
      </c>
      <c r="AD348" s="1">
        <v>1033826</v>
      </c>
      <c r="AE348" s="1">
        <v>772000</v>
      </c>
      <c r="AF348" s="1">
        <v>23778000</v>
      </c>
      <c r="AG348" s="1">
        <v>661324</v>
      </c>
      <c r="AH348" s="1" t="s">
        <v>1469</v>
      </c>
      <c r="AI348" s="1">
        <v>0.64</v>
      </c>
      <c r="AJ348" s="1" t="s">
        <v>1475</v>
      </c>
      <c r="AK348" s="1">
        <v>15</v>
      </c>
      <c r="AL348" s="1">
        <v>98250</v>
      </c>
      <c r="AM348" s="1">
        <v>753250</v>
      </c>
      <c r="AN348" s="1" t="s">
        <v>1326</v>
      </c>
    </row>
    <row r="349" spans="1:40" x14ac:dyDescent="0.25">
      <c r="A349" s="1">
        <v>4502</v>
      </c>
      <c r="B349" s="1">
        <v>4502</v>
      </c>
      <c r="C349" s="1" t="s">
        <v>872</v>
      </c>
      <c r="D349" s="1" t="s">
        <v>257</v>
      </c>
      <c r="E349" s="1" t="s">
        <v>1474</v>
      </c>
      <c r="F349" s="1" t="s">
        <v>873</v>
      </c>
      <c r="G349" s="1">
        <v>458</v>
      </c>
      <c r="H349" s="1" t="s">
        <v>1396</v>
      </c>
      <c r="I349" s="1" t="s">
        <v>1283</v>
      </c>
      <c r="J349" s="1" t="s">
        <v>1290</v>
      </c>
      <c r="K349" s="1" t="s">
        <v>31</v>
      </c>
      <c r="L349" s="1" t="s">
        <v>1317</v>
      </c>
      <c r="M349" s="1" t="s">
        <v>1397</v>
      </c>
      <c r="N349" s="1" t="s">
        <v>1345</v>
      </c>
      <c r="O349" s="1">
        <v>32.5</v>
      </c>
      <c r="P349" s="1" t="s">
        <v>1333</v>
      </c>
      <c r="Q349" s="1">
        <v>5.8</v>
      </c>
      <c r="R349" s="1" t="s">
        <v>1321</v>
      </c>
      <c r="S349" s="1">
        <v>0.3</v>
      </c>
      <c r="T349" s="1" t="s">
        <v>1322</v>
      </c>
      <c r="U349" s="1">
        <v>41</v>
      </c>
      <c r="V349" s="1">
        <v>1150000</v>
      </c>
      <c r="W349" s="1" t="b">
        <v>1</v>
      </c>
      <c r="X349" s="1" t="s">
        <v>848</v>
      </c>
      <c r="Y349" s="1" t="s">
        <v>31</v>
      </c>
      <c r="Z349" s="1">
        <v>4278</v>
      </c>
      <c r="AA349" s="1"/>
      <c r="AB349" s="1" t="s">
        <v>1013</v>
      </c>
      <c r="AC349" s="1">
        <v>23</v>
      </c>
      <c r="AD349" s="1">
        <v>1033826</v>
      </c>
      <c r="AE349" s="1">
        <v>772000</v>
      </c>
      <c r="AF349" s="1">
        <v>23778000</v>
      </c>
      <c r="AG349" s="1">
        <v>661324</v>
      </c>
      <c r="AH349" s="1" t="s">
        <v>1324</v>
      </c>
      <c r="AI349" s="1">
        <v>0.64</v>
      </c>
      <c r="AJ349" s="1" t="s">
        <v>1475</v>
      </c>
      <c r="AK349" s="1">
        <v>3</v>
      </c>
      <c r="AL349" s="1">
        <v>34500</v>
      </c>
      <c r="AM349" s="1">
        <v>1184500</v>
      </c>
      <c r="AN349" s="1" t="s">
        <v>1326</v>
      </c>
    </row>
    <row r="350" spans="1:40" x14ac:dyDescent="0.25">
      <c r="A350" s="1">
        <v>10758</v>
      </c>
      <c r="B350" s="1">
        <v>10706</v>
      </c>
      <c r="C350" s="1" t="s">
        <v>12</v>
      </c>
      <c r="D350" s="1" t="s">
        <v>874</v>
      </c>
      <c r="E350" s="1" t="s">
        <v>1315</v>
      </c>
      <c r="F350" s="1" t="s">
        <v>875</v>
      </c>
      <c r="G350" s="1">
        <v>461</v>
      </c>
      <c r="H350" s="1" t="s">
        <v>1424</v>
      </c>
      <c r="I350" s="1" t="s">
        <v>1283</v>
      </c>
      <c r="J350" s="1" t="s">
        <v>1290</v>
      </c>
      <c r="K350" s="1" t="s">
        <v>31</v>
      </c>
      <c r="L350" s="1" t="s">
        <v>1317</v>
      </c>
      <c r="M350" s="1" t="s">
        <v>1426</v>
      </c>
      <c r="N350" s="1" t="s">
        <v>1425</v>
      </c>
      <c r="O350" s="1">
        <v>24.1</v>
      </c>
      <c r="P350" s="1" t="s">
        <v>1467</v>
      </c>
      <c r="Q350" s="1">
        <v>0.1</v>
      </c>
      <c r="R350" s="1" t="s">
        <v>1332</v>
      </c>
      <c r="S350" s="1">
        <v>0</v>
      </c>
      <c r="T350" s="1" t="s">
        <v>1468</v>
      </c>
      <c r="U350" s="1">
        <v>41</v>
      </c>
      <c r="V350" s="1">
        <v>550000</v>
      </c>
      <c r="W350" s="1" t="b">
        <v>0</v>
      </c>
      <c r="X350" s="1" t="s">
        <v>1190</v>
      </c>
      <c r="Y350" s="1" t="s">
        <v>1328</v>
      </c>
      <c r="Z350" s="1">
        <v>4835</v>
      </c>
      <c r="AA350" s="1"/>
      <c r="AB350" s="1" t="s">
        <v>1189</v>
      </c>
      <c r="AC350" s="1">
        <v>9</v>
      </c>
      <c r="AD350" s="1">
        <v>1928667</v>
      </c>
      <c r="AE350" s="1">
        <v>1600000</v>
      </c>
      <c r="AF350" s="1">
        <v>17358000</v>
      </c>
      <c r="AG350" s="1">
        <v>1226630</v>
      </c>
      <c r="AH350" s="1" t="s">
        <v>1469</v>
      </c>
      <c r="AI350" s="1">
        <v>0.63600000000000001</v>
      </c>
      <c r="AJ350" s="1" t="s">
        <v>1475</v>
      </c>
      <c r="AK350" s="1">
        <v>15</v>
      </c>
      <c r="AL350" s="1">
        <v>82500</v>
      </c>
      <c r="AM350" s="1">
        <v>632500</v>
      </c>
      <c r="AN350" s="1" t="s">
        <v>1326</v>
      </c>
    </row>
    <row r="351" spans="1:40" x14ac:dyDescent="0.25">
      <c r="A351" s="1">
        <v>4639</v>
      </c>
      <c r="B351" s="1">
        <v>4639</v>
      </c>
      <c r="C351" s="1" t="s">
        <v>877</v>
      </c>
      <c r="D351" s="1" t="s">
        <v>878</v>
      </c>
      <c r="E351" s="1" t="s">
        <v>1315</v>
      </c>
      <c r="F351" s="1" t="s">
        <v>879</v>
      </c>
      <c r="G351" s="1">
        <v>479</v>
      </c>
      <c r="H351" s="1" t="s">
        <v>1369</v>
      </c>
      <c r="I351" s="1" t="s">
        <v>1283</v>
      </c>
      <c r="J351" s="1" t="s">
        <v>1286</v>
      </c>
      <c r="K351" s="1" t="s">
        <v>31</v>
      </c>
      <c r="L351" s="1" t="s">
        <v>1317</v>
      </c>
      <c r="M351" s="1" t="s">
        <v>1370</v>
      </c>
      <c r="N351" s="1" t="s">
        <v>1336</v>
      </c>
      <c r="O351" s="1">
        <v>48.6</v>
      </c>
      <c r="P351" s="1" t="s">
        <v>1320</v>
      </c>
      <c r="Q351" s="1">
        <v>4.4000000000000004</v>
      </c>
      <c r="R351" s="1" t="s">
        <v>1470</v>
      </c>
      <c r="S351" s="1">
        <v>0.3</v>
      </c>
      <c r="T351" s="1" t="s">
        <v>1322</v>
      </c>
      <c r="U351" s="1">
        <v>41</v>
      </c>
      <c r="V351" s="1">
        <v>1250000</v>
      </c>
      <c r="W351" s="1" t="b">
        <v>0</v>
      </c>
      <c r="X351" s="1" t="s">
        <v>880</v>
      </c>
      <c r="Y351" s="1" t="s">
        <v>1331</v>
      </c>
      <c r="Z351" s="1">
        <v>4197</v>
      </c>
      <c r="AA351" s="1"/>
      <c r="AB351" s="1" t="s">
        <v>1206</v>
      </c>
      <c r="AC351" s="1">
        <v>5</v>
      </c>
      <c r="AD351" s="1">
        <v>1705400</v>
      </c>
      <c r="AE351" s="1">
        <v>1250000</v>
      </c>
      <c r="AF351" s="1">
        <v>8527000</v>
      </c>
      <c r="AG351" s="1">
        <v>1127502</v>
      </c>
      <c r="AH351" s="1" t="s">
        <v>1469</v>
      </c>
      <c r="AI351" s="1">
        <v>0.66100000000000003</v>
      </c>
      <c r="AJ351" s="1" t="s">
        <v>1475</v>
      </c>
      <c r="AK351" s="1">
        <v>15</v>
      </c>
      <c r="AL351" s="1">
        <v>187500</v>
      </c>
      <c r="AM351" s="1">
        <v>1437500</v>
      </c>
      <c r="AN351" s="1" t="s">
        <v>1326</v>
      </c>
    </row>
    <row r="352" spans="1:40" x14ac:dyDescent="0.25">
      <c r="A352" s="1">
        <v>7855</v>
      </c>
      <c r="B352" s="1">
        <v>7836</v>
      </c>
      <c r="C352" s="1" t="s">
        <v>881</v>
      </c>
      <c r="D352" s="1" t="s">
        <v>882</v>
      </c>
      <c r="E352" s="1" t="s">
        <v>1474</v>
      </c>
      <c r="F352" s="1" t="s">
        <v>879</v>
      </c>
      <c r="G352" s="1">
        <v>479</v>
      </c>
      <c r="H352" s="1" t="s">
        <v>1369</v>
      </c>
      <c r="I352" s="1" t="s">
        <v>1283</v>
      </c>
      <c r="J352" s="1" t="s">
        <v>1286</v>
      </c>
      <c r="K352" s="1" t="s">
        <v>31</v>
      </c>
      <c r="L352" s="1" t="s">
        <v>1317</v>
      </c>
      <c r="M352" s="1" t="s">
        <v>1370</v>
      </c>
      <c r="N352" s="1" t="s">
        <v>1336</v>
      </c>
      <c r="O352" s="1">
        <v>40</v>
      </c>
      <c r="P352" s="1" t="s">
        <v>1330</v>
      </c>
      <c r="Q352" s="1">
        <v>1.1000000000000001</v>
      </c>
      <c r="R352" s="1" t="s">
        <v>1327</v>
      </c>
      <c r="S352" s="1">
        <v>0.3</v>
      </c>
      <c r="T352" s="1" t="s">
        <v>1322</v>
      </c>
      <c r="U352" s="1">
        <v>41</v>
      </c>
      <c r="V352" s="1">
        <v>1417000</v>
      </c>
      <c r="W352" s="1" t="b">
        <v>0</v>
      </c>
      <c r="X352" s="1" t="s">
        <v>880</v>
      </c>
      <c r="Y352" s="1" t="s">
        <v>1328</v>
      </c>
      <c r="Z352" s="1">
        <v>4197</v>
      </c>
      <c r="AA352" s="1"/>
      <c r="AB352" s="1" t="s">
        <v>1206</v>
      </c>
      <c r="AC352" s="1">
        <v>5</v>
      </c>
      <c r="AD352" s="1">
        <v>1705400</v>
      </c>
      <c r="AE352" s="1">
        <v>1250000</v>
      </c>
      <c r="AF352" s="1">
        <v>8527000</v>
      </c>
      <c r="AG352" s="1">
        <v>1127502</v>
      </c>
      <c r="AH352" s="1" t="s">
        <v>1329</v>
      </c>
      <c r="AI352" s="1">
        <v>0.66100000000000003</v>
      </c>
      <c r="AJ352" s="1" t="s">
        <v>1475</v>
      </c>
      <c r="AK352" s="1">
        <v>10</v>
      </c>
      <c r="AL352" s="1">
        <v>141700</v>
      </c>
      <c r="AM352" s="1">
        <v>1558700</v>
      </c>
      <c r="AN352" s="1" t="s">
        <v>1326</v>
      </c>
    </row>
    <row r="353" spans="1:40" x14ac:dyDescent="0.25">
      <c r="A353" s="1">
        <v>4491</v>
      </c>
      <c r="B353" s="1">
        <v>4491</v>
      </c>
      <c r="C353" s="1" t="s">
        <v>883</v>
      </c>
      <c r="D353" s="1" t="s">
        <v>884</v>
      </c>
      <c r="E353" s="1" t="s">
        <v>1474</v>
      </c>
      <c r="F353" s="1" t="s">
        <v>879</v>
      </c>
      <c r="G353" s="1">
        <v>479</v>
      </c>
      <c r="H353" s="1" t="s">
        <v>1369</v>
      </c>
      <c r="I353" s="1" t="s">
        <v>1283</v>
      </c>
      <c r="J353" s="1" t="s">
        <v>1286</v>
      </c>
      <c r="K353" s="1" t="s">
        <v>31</v>
      </c>
      <c r="L353" s="1" t="s">
        <v>1317</v>
      </c>
      <c r="M353" s="1" t="s">
        <v>1370</v>
      </c>
      <c r="N353" s="1" t="s">
        <v>1336</v>
      </c>
      <c r="O353" s="1">
        <v>33</v>
      </c>
      <c r="P353" s="1" t="s">
        <v>1333</v>
      </c>
      <c r="Q353" s="1">
        <v>14.3</v>
      </c>
      <c r="R353" s="1" t="s">
        <v>1473</v>
      </c>
      <c r="S353" s="1">
        <v>0.3</v>
      </c>
      <c r="T353" s="1" t="s">
        <v>1322</v>
      </c>
      <c r="U353" s="1">
        <v>41</v>
      </c>
      <c r="V353" s="1">
        <v>1210000</v>
      </c>
      <c r="W353" s="1" t="b">
        <v>0</v>
      </c>
      <c r="X353" s="1" t="s">
        <v>880</v>
      </c>
      <c r="Y353" s="1" t="s">
        <v>1323</v>
      </c>
      <c r="Z353" s="1">
        <v>4197</v>
      </c>
      <c r="AA353" s="1"/>
      <c r="AB353" s="1" t="s">
        <v>1206</v>
      </c>
      <c r="AC353" s="1">
        <v>5</v>
      </c>
      <c r="AD353" s="1">
        <v>1705400</v>
      </c>
      <c r="AE353" s="1">
        <v>1250000</v>
      </c>
      <c r="AF353" s="1">
        <v>8527000</v>
      </c>
      <c r="AG353" s="1">
        <v>1127502</v>
      </c>
      <c r="AH353" s="1" t="s">
        <v>1469</v>
      </c>
      <c r="AI353" s="1">
        <v>0.66100000000000003</v>
      </c>
      <c r="AJ353" s="1" t="s">
        <v>1475</v>
      </c>
      <c r="AK353" s="1">
        <v>15</v>
      </c>
      <c r="AL353" s="1">
        <v>181500</v>
      </c>
      <c r="AM353" s="1">
        <v>1391500</v>
      </c>
      <c r="AN353" s="1" t="s">
        <v>1326</v>
      </c>
    </row>
    <row r="354" spans="1:40" x14ac:dyDescent="0.25">
      <c r="A354" s="1">
        <v>4490</v>
      </c>
      <c r="B354" s="1">
        <v>4490</v>
      </c>
      <c r="C354" s="1" t="s">
        <v>885</v>
      </c>
      <c r="D354" s="1" t="s">
        <v>886</v>
      </c>
      <c r="E354" s="1" t="s">
        <v>1315</v>
      </c>
      <c r="F354" s="1" t="s">
        <v>887</v>
      </c>
      <c r="G354" s="1">
        <v>479</v>
      </c>
      <c r="H354" s="1" t="s">
        <v>1369</v>
      </c>
      <c r="I354" s="1" t="s">
        <v>1283</v>
      </c>
      <c r="J354" s="1" t="s">
        <v>1286</v>
      </c>
      <c r="K354" s="1" t="s">
        <v>31</v>
      </c>
      <c r="L354" s="1" t="s">
        <v>1317</v>
      </c>
      <c r="M354" s="1" t="s">
        <v>1370</v>
      </c>
      <c r="N354" s="1" t="s">
        <v>1336</v>
      </c>
      <c r="O354" s="1">
        <v>33.299999999999997</v>
      </c>
      <c r="P354" s="1" t="s">
        <v>1333</v>
      </c>
      <c r="Q354" s="1">
        <v>10.9</v>
      </c>
      <c r="R354" s="1" t="s">
        <v>1473</v>
      </c>
      <c r="S354" s="1">
        <v>0.3</v>
      </c>
      <c r="T354" s="1" t="s">
        <v>1322</v>
      </c>
      <c r="U354" s="1">
        <v>41</v>
      </c>
      <c r="V354" s="1">
        <v>950000</v>
      </c>
      <c r="W354" s="1" t="b">
        <v>0</v>
      </c>
      <c r="X354" s="1" t="s">
        <v>880</v>
      </c>
      <c r="Y354" s="1" t="s">
        <v>1323</v>
      </c>
      <c r="Z354" s="1">
        <v>4197</v>
      </c>
      <c r="AA354" s="1"/>
      <c r="AB354" s="1" t="s">
        <v>1206</v>
      </c>
      <c r="AC354" s="1">
        <v>5</v>
      </c>
      <c r="AD354" s="1">
        <v>1705400</v>
      </c>
      <c r="AE354" s="1">
        <v>1250000</v>
      </c>
      <c r="AF354" s="1">
        <v>8527000</v>
      </c>
      <c r="AG354" s="1">
        <v>1127502</v>
      </c>
      <c r="AH354" s="1" t="s">
        <v>1469</v>
      </c>
      <c r="AI354" s="1">
        <v>0.66100000000000003</v>
      </c>
      <c r="AJ354" s="1" t="s">
        <v>1475</v>
      </c>
      <c r="AK354" s="1">
        <v>15</v>
      </c>
      <c r="AL354" s="1">
        <v>142500</v>
      </c>
      <c r="AM354" s="1">
        <v>1092500</v>
      </c>
      <c r="AN354" s="1" t="s">
        <v>1326</v>
      </c>
    </row>
    <row r="355" spans="1:40" x14ac:dyDescent="0.25">
      <c r="A355" s="1">
        <v>4704</v>
      </c>
      <c r="B355" s="1">
        <v>4704</v>
      </c>
      <c r="C355" s="1" t="s">
        <v>895</v>
      </c>
      <c r="D355" s="1" t="s">
        <v>40</v>
      </c>
      <c r="E355" s="1" t="s">
        <v>1315</v>
      </c>
      <c r="F355" s="1" t="s">
        <v>896</v>
      </c>
      <c r="G355" s="1">
        <v>474</v>
      </c>
      <c r="H355" s="1" t="s">
        <v>1401</v>
      </c>
      <c r="I355" s="1" t="s">
        <v>1283</v>
      </c>
      <c r="J355" s="1" t="s">
        <v>1290</v>
      </c>
      <c r="K355" s="1" t="s">
        <v>31</v>
      </c>
      <c r="L355" s="1" t="s">
        <v>1317</v>
      </c>
      <c r="M355" s="1" t="s">
        <v>1403</v>
      </c>
      <c r="N355" s="1" t="s">
        <v>1402</v>
      </c>
      <c r="O355" s="1">
        <v>49.1</v>
      </c>
      <c r="P355" s="1" t="s">
        <v>1320</v>
      </c>
      <c r="Q355" s="1">
        <v>23.1</v>
      </c>
      <c r="R355" s="1" t="s">
        <v>1473</v>
      </c>
      <c r="S355" s="1">
        <v>0.3</v>
      </c>
      <c r="T355" s="1" t="s">
        <v>1322</v>
      </c>
      <c r="U355" s="1">
        <v>41</v>
      </c>
      <c r="V355" s="1">
        <v>1550000</v>
      </c>
      <c r="W355" s="1" t="b">
        <v>1</v>
      </c>
      <c r="X355" s="1" t="s">
        <v>897</v>
      </c>
      <c r="Y355" s="1" t="s">
        <v>31</v>
      </c>
      <c r="Z355" s="1">
        <v>4550</v>
      </c>
      <c r="AA355" s="1"/>
      <c r="AB355" s="1" t="s">
        <v>1094</v>
      </c>
      <c r="AC355" s="1">
        <v>23</v>
      </c>
      <c r="AD355" s="1">
        <v>742609</v>
      </c>
      <c r="AE355" s="1">
        <v>600000</v>
      </c>
      <c r="AF355" s="1">
        <v>17080000</v>
      </c>
      <c r="AG355" s="1">
        <v>292271</v>
      </c>
      <c r="AH355" s="1" t="s">
        <v>1471</v>
      </c>
      <c r="AI355" s="1">
        <v>0.39400000000000002</v>
      </c>
      <c r="AJ355" s="1" t="s">
        <v>1476</v>
      </c>
      <c r="AK355" s="1">
        <v>0</v>
      </c>
      <c r="AL355" s="1">
        <v>0</v>
      </c>
      <c r="AM355" s="1">
        <v>1550000</v>
      </c>
      <c r="AN355" s="1" t="s">
        <v>1326</v>
      </c>
    </row>
    <row r="356" spans="1:40" x14ac:dyDescent="0.25">
      <c r="A356" s="1">
        <v>4669</v>
      </c>
      <c r="B356" s="1">
        <v>4669</v>
      </c>
      <c r="C356" s="1" t="s">
        <v>898</v>
      </c>
      <c r="D356" s="1" t="s">
        <v>43</v>
      </c>
      <c r="E356" s="1" t="s">
        <v>1315</v>
      </c>
      <c r="F356" s="1" t="s">
        <v>899</v>
      </c>
      <c r="G356" s="1">
        <v>475</v>
      </c>
      <c r="H356" s="1" t="s">
        <v>1433</v>
      </c>
      <c r="I356" s="1" t="s">
        <v>1283</v>
      </c>
      <c r="J356" s="1" t="s">
        <v>1290</v>
      </c>
      <c r="K356" s="1" t="s">
        <v>31</v>
      </c>
      <c r="L356" s="1" t="s">
        <v>1317</v>
      </c>
      <c r="M356" s="1" t="s">
        <v>1434</v>
      </c>
      <c r="N356" s="1" t="s">
        <v>1356</v>
      </c>
      <c r="O356" s="1">
        <v>57.7</v>
      </c>
      <c r="P356" s="1" t="s">
        <v>1472</v>
      </c>
      <c r="Q356" s="1">
        <v>28.8</v>
      </c>
      <c r="R356" s="1" t="s">
        <v>1473</v>
      </c>
      <c r="S356" s="1">
        <v>0.3</v>
      </c>
      <c r="T356" s="1" t="s">
        <v>1322</v>
      </c>
      <c r="U356" s="1">
        <v>41</v>
      </c>
      <c r="V356" s="1">
        <v>1380000</v>
      </c>
      <c r="W356" s="1" t="b">
        <v>1</v>
      </c>
      <c r="X356" s="1" t="s">
        <v>897</v>
      </c>
      <c r="Y356" s="1" t="s">
        <v>31</v>
      </c>
      <c r="Z356" s="1">
        <v>4550</v>
      </c>
      <c r="AA356" s="1"/>
      <c r="AB356" s="1" t="s">
        <v>1094</v>
      </c>
      <c r="AC356" s="1">
        <v>1</v>
      </c>
      <c r="AD356" s="1">
        <v>1380000</v>
      </c>
      <c r="AE356" s="1">
        <v>1380000</v>
      </c>
      <c r="AF356" s="1">
        <v>1380000</v>
      </c>
      <c r="AG356" s="1">
        <v>0</v>
      </c>
      <c r="AH356" s="1" t="s">
        <v>1466</v>
      </c>
      <c r="AI356" s="1"/>
      <c r="AJ356" s="1" t="s">
        <v>1478</v>
      </c>
      <c r="AK356" s="1">
        <v>3</v>
      </c>
      <c r="AL356" s="1">
        <v>41400</v>
      </c>
      <c r="AM356" s="1">
        <v>1421400</v>
      </c>
      <c r="AN356" s="1" t="s">
        <v>1326</v>
      </c>
    </row>
    <row r="357" spans="1:40" x14ac:dyDescent="0.25">
      <c r="A357" s="1">
        <v>4568</v>
      </c>
      <c r="B357" s="1">
        <v>4568</v>
      </c>
      <c r="C357" s="1" t="s">
        <v>900</v>
      </c>
      <c r="D357" s="1" t="s">
        <v>901</v>
      </c>
      <c r="E357" s="1" t="s">
        <v>1315</v>
      </c>
      <c r="F357" s="1" t="s">
        <v>902</v>
      </c>
      <c r="G357" s="1">
        <v>468</v>
      </c>
      <c r="H357" s="1" t="s">
        <v>1394</v>
      </c>
      <c r="I357" s="1" t="s">
        <v>1283</v>
      </c>
      <c r="J357" s="1" t="s">
        <v>1290</v>
      </c>
      <c r="K357" s="1" t="s">
        <v>31</v>
      </c>
      <c r="L357" s="1" t="s">
        <v>1317</v>
      </c>
      <c r="M357" s="1" t="s">
        <v>1395</v>
      </c>
      <c r="N357" s="1" t="s">
        <v>1347</v>
      </c>
      <c r="O357" s="1">
        <v>61.3</v>
      </c>
      <c r="P357" s="1" t="s">
        <v>1472</v>
      </c>
      <c r="Q357" s="1">
        <v>38.9</v>
      </c>
      <c r="R357" s="1" t="s">
        <v>1473</v>
      </c>
      <c r="S357" s="1">
        <v>0.3</v>
      </c>
      <c r="T357" s="1" t="s">
        <v>1322</v>
      </c>
      <c r="U357" s="1">
        <v>41</v>
      </c>
      <c r="V357" s="1">
        <v>1701000</v>
      </c>
      <c r="W357" s="1" t="b">
        <v>1</v>
      </c>
      <c r="X357" s="1" t="s">
        <v>897</v>
      </c>
      <c r="Y357" s="1" t="s">
        <v>31</v>
      </c>
      <c r="Z357" s="1">
        <v>4550</v>
      </c>
      <c r="AA357" s="1"/>
      <c r="AB357" s="1" t="s">
        <v>1094</v>
      </c>
      <c r="AC357" s="1">
        <v>9</v>
      </c>
      <c r="AD357" s="1">
        <v>913444</v>
      </c>
      <c r="AE357" s="1">
        <v>820000</v>
      </c>
      <c r="AF357" s="1">
        <v>8221000</v>
      </c>
      <c r="AG357" s="1">
        <v>322602</v>
      </c>
      <c r="AH357" s="1" t="s">
        <v>1471</v>
      </c>
      <c r="AI357" s="1">
        <v>0.35299999999999998</v>
      </c>
      <c r="AJ357" s="1" t="s">
        <v>1476</v>
      </c>
      <c r="AK357" s="1">
        <v>0</v>
      </c>
      <c r="AL357" s="1">
        <v>0</v>
      </c>
      <c r="AM357" s="1">
        <v>1701000</v>
      </c>
      <c r="AN357" s="1" t="s">
        <v>1326</v>
      </c>
    </row>
    <row r="358" spans="1:40" x14ac:dyDescent="0.25">
      <c r="A358" s="1">
        <v>4716</v>
      </c>
      <c r="B358" s="1">
        <v>4716</v>
      </c>
      <c r="C358" s="1" t="s">
        <v>903</v>
      </c>
      <c r="D358" s="1" t="s">
        <v>810</v>
      </c>
      <c r="E358" s="1" t="s">
        <v>1315</v>
      </c>
      <c r="F358" s="1" t="s">
        <v>904</v>
      </c>
      <c r="G358" s="1">
        <v>474</v>
      </c>
      <c r="H358" s="1" t="s">
        <v>1401</v>
      </c>
      <c r="I358" s="1" t="s">
        <v>1283</v>
      </c>
      <c r="J358" s="1" t="s">
        <v>1290</v>
      </c>
      <c r="K358" s="1" t="s">
        <v>31</v>
      </c>
      <c r="L358" s="1" t="s">
        <v>1317</v>
      </c>
      <c r="M358" s="1" t="s">
        <v>1403</v>
      </c>
      <c r="N358" s="1" t="s">
        <v>1402</v>
      </c>
      <c r="O358" s="1">
        <v>59.7</v>
      </c>
      <c r="P358" s="1" t="s">
        <v>1472</v>
      </c>
      <c r="Q358" s="1">
        <v>33.9</v>
      </c>
      <c r="R358" s="1" t="s">
        <v>1473</v>
      </c>
      <c r="S358" s="1">
        <v>0.3</v>
      </c>
      <c r="T358" s="1" t="s">
        <v>1322</v>
      </c>
      <c r="U358" s="1">
        <v>41</v>
      </c>
      <c r="V358" s="1">
        <v>1480000</v>
      </c>
      <c r="W358" s="1" t="b">
        <v>1</v>
      </c>
      <c r="X358" s="1" t="s">
        <v>897</v>
      </c>
      <c r="Y358" s="1" t="s">
        <v>31</v>
      </c>
      <c r="Z358" s="1">
        <v>4550</v>
      </c>
      <c r="AA358" s="1"/>
      <c r="AB358" s="1" t="s">
        <v>1094</v>
      </c>
      <c r="AC358" s="1">
        <v>23</v>
      </c>
      <c r="AD358" s="1">
        <v>742609</v>
      </c>
      <c r="AE358" s="1">
        <v>600000</v>
      </c>
      <c r="AF358" s="1">
        <v>17080000</v>
      </c>
      <c r="AG358" s="1">
        <v>292271</v>
      </c>
      <c r="AH358" s="1" t="s">
        <v>1471</v>
      </c>
      <c r="AI358" s="1">
        <v>0.39400000000000002</v>
      </c>
      <c r="AJ358" s="1" t="s">
        <v>1476</v>
      </c>
      <c r="AK358" s="1">
        <v>0</v>
      </c>
      <c r="AL358" s="1">
        <v>0</v>
      </c>
      <c r="AM358" s="1">
        <v>1480000</v>
      </c>
      <c r="AN358" s="1" t="s">
        <v>1326</v>
      </c>
    </row>
    <row r="359" spans="1:40" x14ac:dyDescent="0.25">
      <c r="A359" s="1">
        <v>4444</v>
      </c>
      <c r="B359" s="1">
        <v>4444</v>
      </c>
      <c r="C359" s="1" t="s">
        <v>503</v>
      </c>
      <c r="D359" s="1" t="s">
        <v>504</v>
      </c>
      <c r="E359" s="1" t="s">
        <v>1474</v>
      </c>
      <c r="F359" s="1" t="s">
        <v>505</v>
      </c>
      <c r="G359" s="1">
        <v>415</v>
      </c>
      <c r="H359" s="1" t="s">
        <v>1414</v>
      </c>
      <c r="I359" s="1" t="s">
        <v>1283</v>
      </c>
      <c r="J359" s="1" t="s">
        <v>1290</v>
      </c>
      <c r="K359" s="1" t="s">
        <v>31</v>
      </c>
      <c r="L359" s="1" t="s">
        <v>1317</v>
      </c>
      <c r="M359" s="1" t="s">
        <v>1415</v>
      </c>
      <c r="N359" s="1" t="s">
        <v>1346</v>
      </c>
      <c r="O359" s="1">
        <v>35.9</v>
      </c>
      <c r="P359" s="1" t="s">
        <v>1330</v>
      </c>
      <c r="Q359" s="1">
        <v>10.7</v>
      </c>
      <c r="R359" s="1" t="s">
        <v>1473</v>
      </c>
      <c r="S359" s="1">
        <v>0.3</v>
      </c>
      <c r="T359" s="1" t="s">
        <v>1322</v>
      </c>
      <c r="U359" s="1">
        <v>41</v>
      </c>
      <c r="V359" s="1">
        <v>2150000</v>
      </c>
      <c r="W359" s="1" t="b">
        <v>1</v>
      </c>
      <c r="X359" s="1" t="s">
        <v>956</v>
      </c>
      <c r="Y359" s="1" t="s">
        <v>31</v>
      </c>
      <c r="Z359" s="1">
        <v>4794</v>
      </c>
      <c r="AA359" s="1"/>
      <c r="AB359" s="1" t="s">
        <v>955</v>
      </c>
      <c r="AC359" s="1">
        <v>9</v>
      </c>
      <c r="AD359" s="1">
        <v>1752778</v>
      </c>
      <c r="AE359" s="1">
        <v>1200000</v>
      </c>
      <c r="AF359" s="1">
        <v>15775000</v>
      </c>
      <c r="AG359" s="1">
        <v>775246</v>
      </c>
      <c r="AH359" s="1" t="s">
        <v>1471</v>
      </c>
      <c r="AI359" s="1">
        <v>0.442</v>
      </c>
      <c r="AJ359" s="1" t="s">
        <v>1476</v>
      </c>
      <c r="AK359" s="1">
        <v>3</v>
      </c>
      <c r="AL359" s="1">
        <v>64500</v>
      </c>
      <c r="AM359" s="1">
        <v>2214500</v>
      </c>
      <c r="AN359" s="1" t="s">
        <v>1326</v>
      </c>
    </row>
    <row r="360" spans="1:40" x14ac:dyDescent="0.25">
      <c r="A360" s="1">
        <v>6798</v>
      </c>
      <c r="B360" s="1">
        <v>6779</v>
      </c>
      <c r="C360" s="1" t="s">
        <v>671</v>
      </c>
      <c r="D360" s="1" t="s">
        <v>672</v>
      </c>
      <c r="E360" s="1" t="s">
        <v>1315</v>
      </c>
      <c r="F360" s="1" t="s">
        <v>673</v>
      </c>
      <c r="G360" s="1">
        <v>415</v>
      </c>
      <c r="H360" s="1" t="s">
        <v>1414</v>
      </c>
      <c r="I360" s="1" t="s">
        <v>1283</v>
      </c>
      <c r="J360" s="1" t="s">
        <v>1290</v>
      </c>
      <c r="K360" s="1" t="s">
        <v>31</v>
      </c>
      <c r="L360" s="1" t="s">
        <v>1317</v>
      </c>
      <c r="M360" s="1" t="s">
        <v>1415</v>
      </c>
      <c r="N360" s="1" t="s">
        <v>1346</v>
      </c>
      <c r="O360" s="1">
        <v>36.1</v>
      </c>
      <c r="P360" s="1" t="s">
        <v>1330</v>
      </c>
      <c r="Q360" s="1">
        <v>1.6</v>
      </c>
      <c r="R360" s="1" t="s">
        <v>1327</v>
      </c>
      <c r="S360" s="1">
        <v>0.3</v>
      </c>
      <c r="T360" s="1" t="s">
        <v>1322</v>
      </c>
      <c r="U360" s="1">
        <v>41</v>
      </c>
      <c r="V360" s="1">
        <v>1000000</v>
      </c>
      <c r="W360" s="1" t="b">
        <v>0</v>
      </c>
      <c r="X360" s="1" t="s">
        <v>956</v>
      </c>
      <c r="Y360" s="1" t="s">
        <v>1328</v>
      </c>
      <c r="Z360" s="1">
        <v>4794</v>
      </c>
      <c r="AA360" s="1"/>
      <c r="AB360" s="1" t="s">
        <v>955</v>
      </c>
      <c r="AC360" s="1">
        <v>9</v>
      </c>
      <c r="AD360" s="1">
        <v>1752778</v>
      </c>
      <c r="AE360" s="1">
        <v>1200000</v>
      </c>
      <c r="AF360" s="1">
        <v>15775000</v>
      </c>
      <c r="AG360" s="1">
        <v>775246</v>
      </c>
      <c r="AH360" s="1" t="s">
        <v>1469</v>
      </c>
      <c r="AI360" s="1">
        <v>0.442</v>
      </c>
      <c r="AJ360" s="1" t="s">
        <v>1476</v>
      </c>
      <c r="AK360" s="1">
        <v>15</v>
      </c>
      <c r="AL360" s="1">
        <v>150000</v>
      </c>
      <c r="AM360" s="1">
        <v>1150000</v>
      </c>
      <c r="AN360" s="1" t="s">
        <v>1326</v>
      </c>
    </row>
    <row r="361" spans="1:40" x14ac:dyDescent="0.25">
      <c r="A361" s="1">
        <v>4618</v>
      </c>
      <c r="B361" s="1">
        <v>4618</v>
      </c>
      <c r="C361" s="1" t="s">
        <v>528</v>
      </c>
      <c r="D361" s="1" t="s">
        <v>529</v>
      </c>
      <c r="E361" s="1" t="s">
        <v>1315</v>
      </c>
      <c r="F361" s="1" t="s">
        <v>140</v>
      </c>
      <c r="G361" s="1">
        <v>415</v>
      </c>
      <c r="H361" s="1" t="s">
        <v>1414</v>
      </c>
      <c r="I361" s="1" t="s">
        <v>1283</v>
      </c>
      <c r="J361" s="1" t="s">
        <v>1290</v>
      </c>
      <c r="K361" s="1" t="s">
        <v>31</v>
      </c>
      <c r="L361" s="1" t="s">
        <v>1317</v>
      </c>
      <c r="M361" s="1" t="s">
        <v>1415</v>
      </c>
      <c r="N361" s="1" t="s">
        <v>1346</v>
      </c>
      <c r="O361" s="1">
        <v>36.799999999999997</v>
      </c>
      <c r="P361" s="1" t="s">
        <v>1330</v>
      </c>
      <c r="Q361" s="1">
        <v>5.4</v>
      </c>
      <c r="R361" s="1" t="s">
        <v>1321</v>
      </c>
      <c r="S361" s="1">
        <v>0.3</v>
      </c>
      <c r="T361" s="1" t="s">
        <v>1322</v>
      </c>
      <c r="U361" s="1">
        <v>41</v>
      </c>
      <c r="V361" s="1">
        <v>3125000</v>
      </c>
      <c r="W361" s="1" t="b">
        <v>0</v>
      </c>
      <c r="X361" s="1" t="s">
        <v>956</v>
      </c>
      <c r="Y361" s="1" t="s">
        <v>1323</v>
      </c>
      <c r="Z361" s="1">
        <v>4794</v>
      </c>
      <c r="AA361" s="1"/>
      <c r="AB361" s="1" t="s">
        <v>955</v>
      </c>
      <c r="AC361" s="1">
        <v>9</v>
      </c>
      <c r="AD361" s="1">
        <v>1752778</v>
      </c>
      <c r="AE361" s="1">
        <v>1200000</v>
      </c>
      <c r="AF361" s="1">
        <v>15775000</v>
      </c>
      <c r="AG361" s="1">
        <v>775246</v>
      </c>
      <c r="AH361" s="1" t="s">
        <v>1471</v>
      </c>
      <c r="AI361" s="1">
        <v>0.442</v>
      </c>
      <c r="AJ361" s="1" t="s">
        <v>1476</v>
      </c>
      <c r="AK361" s="1">
        <v>0</v>
      </c>
      <c r="AL361" s="1">
        <v>0</v>
      </c>
      <c r="AM361" s="1">
        <v>3125000</v>
      </c>
      <c r="AN361" s="1" t="s">
        <v>1326</v>
      </c>
    </row>
    <row r="362" spans="1:40" x14ac:dyDescent="0.25">
      <c r="A362" s="1">
        <v>4940</v>
      </c>
      <c r="B362" s="1">
        <v>4921</v>
      </c>
      <c r="C362" s="1" t="s">
        <v>336</v>
      </c>
      <c r="D362" s="1" t="s">
        <v>337</v>
      </c>
      <c r="E362" s="1" t="s">
        <v>1474</v>
      </c>
      <c r="F362" s="1" t="s">
        <v>140</v>
      </c>
      <c r="G362" s="1">
        <v>415</v>
      </c>
      <c r="H362" s="1" t="s">
        <v>1414</v>
      </c>
      <c r="I362" s="1" t="s">
        <v>1283</v>
      </c>
      <c r="J362" s="1" t="s">
        <v>1290</v>
      </c>
      <c r="K362" s="1" t="s">
        <v>31</v>
      </c>
      <c r="L362" s="1" t="s">
        <v>1317</v>
      </c>
      <c r="M362" s="1" t="s">
        <v>1415</v>
      </c>
      <c r="N362" s="1" t="s">
        <v>1346</v>
      </c>
      <c r="O362" s="1">
        <v>37.5</v>
      </c>
      <c r="P362" s="1" t="s">
        <v>1330</v>
      </c>
      <c r="Q362" s="1">
        <v>2.7</v>
      </c>
      <c r="R362" s="1" t="s">
        <v>1327</v>
      </c>
      <c r="S362" s="1">
        <v>0.1</v>
      </c>
      <c r="T362" s="1" t="s">
        <v>1322</v>
      </c>
      <c r="U362" s="1">
        <v>41</v>
      </c>
      <c r="V362" s="1">
        <v>2300000</v>
      </c>
      <c r="W362" s="1" t="b">
        <v>0</v>
      </c>
      <c r="X362" s="1" t="s">
        <v>956</v>
      </c>
      <c r="Y362" s="1" t="s">
        <v>1331</v>
      </c>
      <c r="Z362" s="1">
        <v>4794</v>
      </c>
      <c r="AA362" s="1"/>
      <c r="AB362" s="1" t="s">
        <v>955</v>
      </c>
      <c r="AC362" s="1">
        <v>9</v>
      </c>
      <c r="AD362" s="1">
        <v>1752778</v>
      </c>
      <c r="AE362" s="1">
        <v>1200000</v>
      </c>
      <c r="AF362" s="1">
        <v>15775000</v>
      </c>
      <c r="AG362" s="1">
        <v>775246</v>
      </c>
      <c r="AH362" s="1" t="s">
        <v>1471</v>
      </c>
      <c r="AI362" s="1">
        <v>0.442</v>
      </c>
      <c r="AJ362" s="1" t="s">
        <v>1476</v>
      </c>
      <c r="AK362" s="1">
        <v>0</v>
      </c>
      <c r="AL362" s="1">
        <v>0</v>
      </c>
      <c r="AM362" s="1">
        <v>2300000</v>
      </c>
      <c r="AN362" s="1" t="s">
        <v>1326</v>
      </c>
    </row>
    <row r="363" spans="1:40" x14ac:dyDescent="0.25">
      <c r="A363" s="1">
        <v>7557</v>
      </c>
      <c r="B363" s="1">
        <v>7538</v>
      </c>
      <c r="C363" s="1" t="s">
        <v>138</v>
      </c>
      <c r="D363" s="1" t="s">
        <v>139</v>
      </c>
      <c r="E363" s="1" t="s">
        <v>1315</v>
      </c>
      <c r="F363" s="1" t="s">
        <v>140</v>
      </c>
      <c r="G363" s="1">
        <v>415</v>
      </c>
      <c r="H363" s="1" t="s">
        <v>1414</v>
      </c>
      <c r="I363" s="1" t="s">
        <v>1283</v>
      </c>
      <c r="J363" s="1" t="s">
        <v>1290</v>
      </c>
      <c r="K363" s="1" t="s">
        <v>31</v>
      </c>
      <c r="L363" s="1" t="s">
        <v>1317</v>
      </c>
      <c r="M363" s="1" t="s">
        <v>1415</v>
      </c>
      <c r="N363" s="1" t="s">
        <v>1346</v>
      </c>
      <c r="O363" s="1">
        <v>36.4</v>
      </c>
      <c r="P363" s="1" t="s">
        <v>1330</v>
      </c>
      <c r="Q363" s="1">
        <v>1.2</v>
      </c>
      <c r="R363" s="1" t="s">
        <v>1327</v>
      </c>
      <c r="S363" s="1">
        <v>0.1</v>
      </c>
      <c r="T363" s="1" t="s">
        <v>1322</v>
      </c>
      <c r="U363" s="1">
        <v>41</v>
      </c>
      <c r="V363" s="1">
        <v>2500000</v>
      </c>
      <c r="W363" s="1" t="b">
        <v>0</v>
      </c>
      <c r="X363" s="1" t="s">
        <v>956</v>
      </c>
      <c r="Y363" s="1" t="s">
        <v>1328</v>
      </c>
      <c r="Z363" s="1">
        <v>4794</v>
      </c>
      <c r="AA363" s="1"/>
      <c r="AB363" s="1" t="s">
        <v>955</v>
      </c>
      <c r="AC363" s="1">
        <v>9</v>
      </c>
      <c r="AD363" s="1">
        <v>1752778</v>
      </c>
      <c r="AE363" s="1">
        <v>1200000</v>
      </c>
      <c r="AF363" s="1">
        <v>15775000</v>
      </c>
      <c r="AG363" s="1">
        <v>775246</v>
      </c>
      <c r="AH363" s="1" t="s">
        <v>1471</v>
      </c>
      <c r="AI363" s="1">
        <v>0.442</v>
      </c>
      <c r="AJ363" s="1" t="s">
        <v>1476</v>
      </c>
      <c r="AK363" s="1">
        <v>0</v>
      </c>
      <c r="AL363" s="1">
        <v>0</v>
      </c>
      <c r="AM363" s="1">
        <v>2500000</v>
      </c>
      <c r="AN363" s="1" t="s">
        <v>1326</v>
      </c>
    </row>
    <row r="364" spans="1:40" x14ac:dyDescent="0.25">
      <c r="A364" s="1">
        <v>4366</v>
      </c>
      <c r="B364" s="1">
        <v>4366</v>
      </c>
      <c r="C364" s="1" t="s">
        <v>905</v>
      </c>
      <c r="D364" s="1" t="s">
        <v>906</v>
      </c>
      <c r="E364" s="1" t="s">
        <v>1474</v>
      </c>
      <c r="F364" s="1" t="s">
        <v>907</v>
      </c>
      <c r="G364" s="1">
        <v>415</v>
      </c>
      <c r="H364" s="1" t="s">
        <v>1414</v>
      </c>
      <c r="I364" s="1" t="s">
        <v>1283</v>
      </c>
      <c r="J364" s="1" t="s">
        <v>1290</v>
      </c>
      <c r="K364" s="1" t="s">
        <v>31</v>
      </c>
      <c r="L364" s="1" t="s">
        <v>1317</v>
      </c>
      <c r="M364" s="1" t="s">
        <v>1415</v>
      </c>
      <c r="N364" s="1" t="s">
        <v>1346</v>
      </c>
      <c r="O364" s="1">
        <v>39.200000000000003</v>
      </c>
      <c r="P364" s="1" t="s">
        <v>1330</v>
      </c>
      <c r="Q364" s="1">
        <v>5.5</v>
      </c>
      <c r="R364" s="1" t="s">
        <v>1321</v>
      </c>
      <c r="S364" s="1">
        <v>0.3</v>
      </c>
      <c r="T364" s="1" t="s">
        <v>1322</v>
      </c>
      <c r="U364" s="1">
        <v>41</v>
      </c>
      <c r="V364" s="1">
        <v>1200000</v>
      </c>
      <c r="W364" s="1" t="b">
        <v>0</v>
      </c>
      <c r="X364" s="1" t="s">
        <v>504</v>
      </c>
      <c r="Y364" s="1" t="s">
        <v>1323</v>
      </c>
      <c r="Z364" s="1">
        <v>4444</v>
      </c>
      <c r="AA364" s="1"/>
      <c r="AB364" s="1" t="s">
        <v>503</v>
      </c>
      <c r="AC364" s="1">
        <v>9</v>
      </c>
      <c r="AD364" s="1">
        <v>1752778</v>
      </c>
      <c r="AE364" s="1">
        <v>1200000</v>
      </c>
      <c r="AF364" s="1">
        <v>15775000</v>
      </c>
      <c r="AG364" s="1">
        <v>775246</v>
      </c>
      <c r="AH364" s="1" t="s">
        <v>1469</v>
      </c>
      <c r="AI364" s="1">
        <v>0.442</v>
      </c>
      <c r="AJ364" s="1" t="s">
        <v>1476</v>
      </c>
      <c r="AK364" s="1">
        <v>15</v>
      </c>
      <c r="AL364" s="1">
        <v>180000</v>
      </c>
      <c r="AM364" s="1">
        <v>1380000</v>
      </c>
      <c r="AN364" s="1" t="s">
        <v>1326</v>
      </c>
    </row>
    <row r="365" spans="1:40" x14ac:dyDescent="0.25">
      <c r="A365" s="1">
        <v>4944</v>
      </c>
      <c r="B365" s="1">
        <v>4925</v>
      </c>
      <c r="C365" s="1" t="s">
        <v>908</v>
      </c>
      <c r="D365" s="1" t="s">
        <v>909</v>
      </c>
      <c r="E365" s="1" t="s">
        <v>1315</v>
      </c>
      <c r="F365" s="1" t="s">
        <v>907</v>
      </c>
      <c r="G365" s="1">
        <v>415</v>
      </c>
      <c r="H365" s="1" t="s">
        <v>1414</v>
      </c>
      <c r="I365" s="1" t="s">
        <v>1283</v>
      </c>
      <c r="J365" s="1" t="s">
        <v>1290</v>
      </c>
      <c r="K365" s="1" t="s">
        <v>31</v>
      </c>
      <c r="L365" s="1" t="s">
        <v>1317</v>
      </c>
      <c r="M365" s="1" t="s">
        <v>1415</v>
      </c>
      <c r="N365" s="1" t="s">
        <v>1346</v>
      </c>
      <c r="O365" s="1">
        <v>48.5</v>
      </c>
      <c r="P365" s="1" t="s">
        <v>1320</v>
      </c>
      <c r="Q365" s="1">
        <v>2.6</v>
      </c>
      <c r="R365" s="1" t="s">
        <v>1327</v>
      </c>
      <c r="S365" s="1">
        <v>0.3</v>
      </c>
      <c r="T365" s="1" t="s">
        <v>1322</v>
      </c>
      <c r="U365" s="1">
        <v>41</v>
      </c>
      <c r="V365" s="1">
        <v>1200000</v>
      </c>
      <c r="W365" s="1" t="b">
        <v>0</v>
      </c>
      <c r="X365" s="1" t="s">
        <v>504</v>
      </c>
      <c r="Y365" s="1" t="s">
        <v>1331</v>
      </c>
      <c r="Z365" s="1">
        <v>4444</v>
      </c>
      <c r="AA365" s="1"/>
      <c r="AB365" s="1" t="s">
        <v>503</v>
      </c>
      <c r="AC365" s="1">
        <v>9</v>
      </c>
      <c r="AD365" s="1">
        <v>1752778</v>
      </c>
      <c r="AE365" s="1">
        <v>1200000</v>
      </c>
      <c r="AF365" s="1">
        <v>15775000</v>
      </c>
      <c r="AG365" s="1">
        <v>775246</v>
      </c>
      <c r="AH365" s="1" t="s">
        <v>1469</v>
      </c>
      <c r="AI365" s="1">
        <v>0.442</v>
      </c>
      <c r="AJ365" s="1" t="s">
        <v>1476</v>
      </c>
      <c r="AK365" s="1">
        <v>15</v>
      </c>
      <c r="AL365" s="1">
        <v>180000</v>
      </c>
      <c r="AM365" s="1">
        <v>1380000</v>
      </c>
      <c r="AN365" s="1" t="s">
        <v>1326</v>
      </c>
    </row>
    <row r="366" spans="1:40" x14ac:dyDescent="0.25">
      <c r="A366" s="1">
        <v>4443</v>
      </c>
      <c r="B366" s="1">
        <v>4443</v>
      </c>
      <c r="C366" s="1" t="s">
        <v>910</v>
      </c>
      <c r="D366" s="1" t="s">
        <v>911</v>
      </c>
      <c r="E366" s="1" t="s">
        <v>1315</v>
      </c>
      <c r="F366" s="1" t="s">
        <v>907</v>
      </c>
      <c r="G366" s="1">
        <v>415</v>
      </c>
      <c r="H366" s="1" t="s">
        <v>1414</v>
      </c>
      <c r="I366" s="1" t="s">
        <v>1283</v>
      </c>
      <c r="J366" s="1" t="s">
        <v>1290</v>
      </c>
      <c r="K366" s="1" t="s">
        <v>31</v>
      </c>
      <c r="L366" s="1" t="s">
        <v>1317</v>
      </c>
      <c r="M366" s="1" t="s">
        <v>1415</v>
      </c>
      <c r="N366" s="1" t="s">
        <v>1346</v>
      </c>
      <c r="O366" s="1">
        <v>35.4</v>
      </c>
      <c r="P366" s="1" t="s">
        <v>1330</v>
      </c>
      <c r="Q366" s="1">
        <v>4.3</v>
      </c>
      <c r="R366" s="1" t="s">
        <v>1470</v>
      </c>
      <c r="S366" s="1">
        <v>0.3</v>
      </c>
      <c r="T366" s="1" t="s">
        <v>1322</v>
      </c>
      <c r="U366" s="1">
        <v>41</v>
      </c>
      <c r="V366" s="1">
        <v>1200000</v>
      </c>
      <c r="W366" s="1" t="b">
        <v>0</v>
      </c>
      <c r="X366" s="1" t="s">
        <v>504</v>
      </c>
      <c r="Y366" s="1" t="s">
        <v>1331</v>
      </c>
      <c r="Z366" s="1">
        <v>4444</v>
      </c>
      <c r="AA366" s="1"/>
      <c r="AB366" s="1" t="s">
        <v>503</v>
      </c>
      <c r="AC366" s="1">
        <v>9</v>
      </c>
      <c r="AD366" s="1">
        <v>1752778</v>
      </c>
      <c r="AE366" s="1">
        <v>1200000</v>
      </c>
      <c r="AF366" s="1">
        <v>15775000</v>
      </c>
      <c r="AG366" s="1">
        <v>775246</v>
      </c>
      <c r="AH366" s="1" t="s">
        <v>1469</v>
      </c>
      <c r="AI366" s="1">
        <v>0.442</v>
      </c>
      <c r="AJ366" s="1" t="s">
        <v>1476</v>
      </c>
      <c r="AK366" s="1">
        <v>15</v>
      </c>
      <c r="AL366" s="1">
        <v>180000</v>
      </c>
      <c r="AM366" s="1">
        <v>1380000</v>
      </c>
      <c r="AN366" s="1" t="s">
        <v>1326</v>
      </c>
    </row>
    <row r="367" spans="1:40" x14ac:dyDescent="0.25">
      <c r="A367" s="1">
        <v>9505</v>
      </c>
      <c r="B367" s="1">
        <v>9486</v>
      </c>
      <c r="C367" s="1" t="s">
        <v>912</v>
      </c>
      <c r="D367" s="1" t="s">
        <v>913</v>
      </c>
      <c r="E367" s="1" t="s">
        <v>1474</v>
      </c>
      <c r="F367" s="1" t="s">
        <v>907</v>
      </c>
      <c r="G367" s="1">
        <v>415</v>
      </c>
      <c r="H367" s="1" t="s">
        <v>1414</v>
      </c>
      <c r="I367" s="1" t="s">
        <v>1283</v>
      </c>
      <c r="J367" s="1" t="s">
        <v>1290</v>
      </c>
      <c r="K367" s="1" t="s">
        <v>31</v>
      </c>
      <c r="L367" s="1" t="s">
        <v>1317</v>
      </c>
      <c r="M367" s="1" t="s">
        <v>1415</v>
      </c>
      <c r="N367" s="1" t="s">
        <v>1346</v>
      </c>
      <c r="O367" s="1">
        <v>36.9</v>
      </c>
      <c r="P367" s="1" t="s">
        <v>1330</v>
      </c>
      <c r="Q367" s="1">
        <v>0.4</v>
      </c>
      <c r="R367" s="1" t="s">
        <v>1332</v>
      </c>
      <c r="S367" s="1">
        <v>0.2</v>
      </c>
      <c r="T367" s="1" t="s">
        <v>1322</v>
      </c>
      <c r="U367" s="1">
        <v>41</v>
      </c>
      <c r="V367" s="1">
        <v>1100000</v>
      </c>
      <c r="W367" s="1" t="b">
        <v>0</v>
      </c>
      <c r="X367" s="1" t="s">
        <v>504</v>
      </c>
      <c r="Y367" s="1" t="s">
        <v>1328</v>
      </c>
      <c r="Z367" s="1">
        <v>4444</v>
      </c>
      <c r="AA367" s="1"/>
      <c r="AB367" s="1" t="s">
        <v>503</v>
      </c>
      <c r="AC367" s="1">
        <v>9</v>
      </c>
      <c r="AD367" s="1">
        <v>1752778</v>
      </c>
      <c r="AE367" s="1">
        <v>1200000</v>
      </c>
      <c r="AF367" s="1">
        <v>15775000</v>
      </c>
      <c r="AG367" s="1">
        <v>775246</v>
      </c>
      <c r="AH367" s="1" t="s">
        <v>1469</v>
      </c>
      <c r="AI367" s="1">
        <v>0.442</v>
      </c>
      <c r="AJ367" s="1" t="s">
        <v>1476</v>
      </c>
      <c r="AK367" s="1">
        <v>15</v>
      </c>
      <c r="AL367" s="1">
        <v>165000</v>
      </c>
      <c r="AM367" s="1">
        <v>1265000</v>
      </c>
      <c r="AN367" s="1" t="s">
        <v>1326</v>
      </c>
    </row>
    <row r="368" spans="1:40" x14ac:dyDescent="0.25">
      <c r="A368" s="1">
        <v>4238</v>
      </c>
      <c r="B368" s="1">
        <v>4238</v>
      </c>
      <c r="C368" s="1" t="s">
        <v>914</v>
      </c>
      <c r="D368" s="1" t="s">
        <v>915</v>
      </c>
      <c r="E368" s="1" t="s">
        <v>1315</v>
      </c>
      <c r="F368" s="1" t="s">
        <v>916</v>
      </c>
      <c r="G368" s="1">
        <v>462</v>
      </c>
      <c r="H368" s="1" t="s">
        <v>1398</v>
      </c>
      <c r="I368" s="1" t="s">
        <v>1283</v>
      </c>
      <c r="J368" s="1" t="s">
        <v>1290</v>
      </c>
      <c r="K368" s="1" t="s">
        <v>31</v>
      </c>
      <c r="L368" s="1" t="s">
        <v>1317</v>
      </c>
      <c r="M368" s="1" t="s">
        <v>1400</v>
      </c>
      <c r="N368" s="1" t="s">
        <v>1399</v>
      </c>
      <c r="O368" s="1">
        <v>51.6</v>
      </c>
      <c r="P368" s="1" t="s">
        <v>1320</v>
      </c>
      <c r="Q368" s="1">
        <v>16</v>
      </c>
      <c r="R368" s="1" t="s">
        <v>1473</v>
      </c>
      <c r="S368" s="1">
        <v>0.3</v>
      </c>
      <c r="T368" s="1" t="s">
        <v>1322</v>
      </c>
      <c r="U368" s="1">
        <v>41</v>
      </c>
      <c r="V368" s="1">
        <v>1900000</v>
      </c>
      <c r="W368" s="1" t="b">
        <v>1</v>
      </c>
      <c r="X368" s="1" t="s">
        <v>753</v>
      </c>
      <c r="Y368" s="1" t="s">
        <v>31</v>
      </c>
      <c r="Z368" s="1">
        <v>4342</v>
      </c>
      <c r="AA368" s="1"/>
      <c r="AB368" s="1" t="s">
        <v>752</v>
      </c>
      <c r="AC368" s="1">
        <v>5</v>
      </c>
      <c r="AD368" s="1">
        <v>3139560</v>
      </c>
      <c r="AE368" s="1">
        <v>1900000</v>
      </c>
      <c r="AF368" s="1">
        <v>15697800</v>
      </c>
      <c r="AG368" s="1">
        <v>2606727</v>
      </c>
      <c r="AH368" s="1" t="s">
        <v>1469</v>
      </c>
      <c r="AI368" s="1">
        <v>0.83</v>
      </c>
      <c r="AJ368" s="1" t="s">
        <v>1475</v>
      </c>
      <c r="AK368" s="1">
        <v>15</v>
      </c>
      <c r="AL368" s="1">
        <v>285000</v>
      </c>
      <c r="AM368" s="1">
        <v>2185000</v>
      </c>
      <c r="AN368" s="1" t="s">
        <v>1326</v>
      </c>
    </row>
    <row r="369" spans="1:40" x14ac:dyDescent="0.25">
      <c r="A369" s="1">
        <v>10428</v>
      </c>
      <c r="B369" s="1">
        <v>10409</v>
      </c>
      <c r="C369" s="1" t="s">
        <v>917</v>
      </c>
      <c r="D369" s="1" t="s">
        <v>918</v>
      </c>
      <c r="E369" s="1" t="s">
        <v>1315</v>
      </c>
      <c r="F369" s="1" t="s">
        <v>919</v>
      </c>
      <c r="G369" s="1">
        <v>460</v>
      </c>
      <c r="H369" s="1" t="s">
        <v>1412</v>
      </c>
      <c r="I369" s="1" t="s">
        <v>1283</v>
      </c>
      <c r="J369" s="1" t="s">
        <v>1290</v>
      </c>
      <c r="K369" s="1" t="s">
        <v>31</v>
      </c>
      <c r="L369" s="1" t="s">
        <v>1317</v>
      </c>
      <c r="M369" s="1" t="s">
        <v>1413</v>
      </c>
      <c r="N369" s="1" t="s">
        <v>1348</v>
      </c>
      <c r="O369" s="1">
        <v>44.1</v>
      </c>
      <c r="P369" s="1" t="s">
        <v>1330</v>
      </c>
      <c r="Q369" s="1">
        <v>0.2</v>
      </c>
      <c r="R369" s="1" t="s">
        <v>1332</v>
      </c>
      <c r="S369" s="1">
        <v>0.1</v>
      </c>
      <c r="T369" s="1" t="s">
        <v>1468</v>
      </c>
      <c r="U369" s="1">
        <v>41</v>
      </c>
      <c r="V369" s="1">
        <v>1372000</v>
      </c>
      <c r="W369" s="1" t="b">
        <v>1</v>
      </c>
      <c r="X369" s="1" t="s">
        <v>753</v>
      </c>
      <c r="Y369" s="1" t="s">
        <v>31</v>
      </c>
      <c r="Z369" s="1">
        <v>4342</v>
      </c>
      <c r="AA369" s="1"/>
      <c r="AB369" s="1" t="s">
        <v>752</v>
      </c>
      <c r="AC369" s="1">
        <v>13</v>
      </c>
      <c r="AD369" s="1">
        <v>1199702</v>
      </c>
      <c r="AE369" s="1">
        <v>1150000</v>
      </c>
      <c r="AF369" s="1">
        <v>15596124</v>
      </c>
      <c r="AG369" s="1">
        <v>204535</v>
      </c>
      <c r="AH369" s="1" t="s">
        <v>1324</v>
      </c>
      <c r="AI369" s="1">
        <v>0.17</v>
      </c>
      <c r="AJ369" s="1" t="s">
        <v>1479</v>
      </c>
      <c r="AK369" s="1">
        <v>3</v>
      </c>
      <c r="AL369" s="1">
        <v>41160</v>
      </c>
      <c r="AM369" s="1">
        <v>1413160</v>
      </c>
      <c r="AN369" s="1" t="s">
        <v>1326</v>
      </c>
    </row>
    <row r="370" spans="1:40" x14ac:dyDescent="0.25">
      <c r="A370" s="1">
        <v>4242</v>
      </c>
      <c r="B370" s="1">
        <v>4242</v>
      </c>
      <c r="C370" s="1" t="s">
        <v>920</v>
      </c>
      <c r="D370" s="1" t="s">
        <v>921</v>
      </c>
      <c r="E370" s="1" t="s">
        <v>1315</v>
      </c>
      <c r="F370" s="1" t="s">
        <v>922</v>
      </c>
      <c r="G370" s="1">
        <v>460</v>
      </c>
      <c r="H370" s="1" t="s">
        <v>1412</v>
      </c>
      <c r="I370" s="1" t="s">
        <v>1283</v>
      </c>
      <c r="J370" s="1" t="s">
        <v>1290</v>
      </c>
      <c r="K370" s="1" t="s">
        <v>31</v>
      </c>
      <c r="L370" s="1" t="s">
        <v>1317</v>
      </c>
      <c r="M370" s="1" t="s">
        <v>1413</v>
      </c>
      <c r="N370" s="1" t="s">
        <v>1348</v>
      </c>
      <c r="O370" s="1">
        <v>50.8</v>
      </c>
      <c r="P370" s="1" t="s">
        <v>1320</v>
      </c>
      <c r="Q370" s="1">
        <v>11.2</v>
      </c>
      <c r="R370" s="1" t="s">
        <v>1473</v>
      </c>
      <c r="S370" s="1">
        <v>0.2</v>
      </c>
      <c r="T370" s="1" t="s">
        <v>1322</v>
      </c>
      <c r="U370" s="1">
        <v>41</v>
      </c>
      <c r="V370" s="1">
        <v>1000000</v>
      </c>
      <c r="W370" s="1" t="b">
        <v>0</v>
      </c>
      <c r="X370" s="1" t="s">
        <v>915</v>
      </c>
      <c r="Y370" s="1" t="s">
        <v>1323</v>
      </c>
      <c r="Z370" s="1">
        <v>4238</v>
      </c>
      <c r="AA370" s="1"/>
      <c r="AB370" s="1" t="s">
        <v>914</v>
      </c>
      <c r="AC370" s="1">
        <v>13</v>
      </c>
      <c r="AD370" s="1">
        <v>1199702</v>
      </c>
      <c r="AE370" s="1">
        <v>1150000</v>
      </c>
      <c r="AF370" s="1">
        <v>15596124</v>
      </c>
      <c r="AG370" s="1">
        <v>204535</v>
      </c>
      <c r="AH370" s="1" t="s">
        <v>1329</v>
      </c>
      <c r="AI370" s="1">
        <v>0.17</v>
      </c>
      <c r="AJ370" s="1" t="s">
        <v>1479</v>
      </c>
      <c r="AK370" s="1">
        <v>10</v>
      </c>
      <c r="AL370" s="1">
        <v>100000</v>
      </c>
      <c r="AM370" s="1">
        <v>1100000</v>
      </c>
      <c r="AN370" s="1" t="s">
        <v>1326</v>
      </c>
    </row>
    <row r="371" spans="1:40" x14ac:dyDescent="0.25">
      <c r="A371" s="1">
        <v>9372</v>
      </c>
      <c r="B371" s="1">
        <v>9353</v>
      </c>
      <c r="C371" s="1" t="s">
        <v>923</v>
      </c>
      <c r="D371" s="1" t="s">
        <v>924</v>
      </c>
      <c r="E371" s="1" t="s">
        <v>1474</v>
      </c>
      <c r="F371" s="1" t="s">
        <v>83</v>
      </c>
      <c r="G371" s="1">
        <v>422</v>
      </c>
      <c r="H371" s="1" t="s">
        <v>1435</v>
      </c>
      <c r="I371" s="1" t="s">
        <v>1283</v>
      </c>
      <c r="J371" s="1" t="s">
        <v>1291</v>
      </c>
      <c r="K371" s="1" t="s">
        <v>31</v>
      </c>
      <c r="L371" s="1" t="s">
        <v>1317</v>
      </c>
      <c r="M371" s="1" t="s">
        <v>1437</v>
      </c>
      <c r="N371" s="1" t="s">
        <v>1436</v>
      </c>
      <c r="O371" s="1">
        <v>19.899999999999999</v>
      </c>
      <c r="P371" s="1" t="s">
        <v>1467</v>
      </c>
      <c r="Q371" s="1">
        <v>0.5</v>
      </c>
      <c r="R371" s="1" t="s">
        <v>1332</v>
      </c>
      <c r="S371" s="1">
        <v>0.1</v>
      </c>
      <c r="T371" s="1" t="s">
        <v>1322</v>
      </c>
      <c r="U371" s="1">
        <v>41</v>
      </c>
      <c r="V371" s="1">
        <v>655000</v>
      </c>
      <c r="W371" s="1" t="b">
        <v>0</v>
      </c>
      <c r="X371" s="1" t="s">
        <v>925</v>
      </c>
      <c r="Y371" s="1" t="s">
        <v>1328</v>
      </c>
      <c r="Z371" s="1">
        <v>4610</v>
      </c>
      <c r="AA371" s="1"/>
      <c r="AB371" s="1" t="s">
        <v>1082</v>
      </c>
      <c r="AC371" s="1">
        <v>9</v>
      </c>
      <c r="AD371" s="1">
        <v>1647778</v>
      </c>
      <c r="AE371" s="1">
        <v>750000</v>
      </c>
      <c r="AF371" s="1">
        <v>14830000</v>
      </c>
      <c r="AG371" s="1">
        <v>1799823</v>
      </c>
      <c r="AH371" s="1" t="s">
        <v>1469</v>
      </c>
      <c r="AI371" s="1">
        <v>1.0920000000000001</v>
      </c>
      <c r="AJ371" s="1" t="s">
        <v>1475</v>
      </c>
      <c r="AK371" s="1">
        <v>15</v>
      </c>
      <c r="AL371" s="1">
        <v>98250</v>
      </c>
      <c r="AM371" s="1">
        <v>753250</v>
      </c>
      <c r="AN371" s="1" t="s">
        <v>1326</v>
      </c>
    </row>
    <row r="372" spans="1:40" x14ac:dyDescent="0.25">
      <c r="A372" s="1">
        <v>4861</v>
      </c>
      <c r="B372" s="1">
        <v>4842</v>
      </c>
      <c r="C372" s="1" t="s">
        <v>926</v>
      </c>
      <c r="D372" s="1" t="s">
        <v>927</v>
      </c>
      <c r="E372" s="1" t="s">
        <v>1315</v>
      </c>
      <c r="F372" s="1" t="s">
        <v>83</v>
      </c>
      <c r="G372" s="1">
        <v>422</v>
      </c>
      <c r="H372" s="1" t="s">
        <v>1435</v>
      </c>
      <c r="I372" s="1" t="s">
        <v>1283</v>
      </c>
      <c r="J372" s="1" t="s">
        <v>1291</v>
      </c>
      <c r="K372" s="1" t="s">
        <v>31</v>
      </c>
      <c r="L372" s="1" t="s">
        <v>1317</v>
      </c>
      <c r="M372" s="1" t="s">
        <v>1437</v>
      </c>
      <c r="N372" s="1" t="s">
        <v>1436</v>
      </c>
      <c r="O372" s="1">
        <v>24.3</v>
      </c>
      <c r="P372" s="1" t="s">
        <v>1467</v>
      </c>
      <c r="Q372" s="1">
        <v>3.1</v>
      </c>
      <c r="R372" s="1" t="s">
        <v>1470</v>
      </c>
      <c r="S372" s="1">
        <v>0.1</v>
      </c>
      <c r="T372" s="1" t="s">
        <v>1322</v>
      </c>
      <c r="U372" s="1">
        <v>41</v>
      </c>
      <c r="V372" s="1">
        <v>720000</v>
      </c>
      <c r="W372" s="1" t="b">
        <v>0</v>
      </c>
      <c r="X372" s="1" t="s">
        <v>925</v>
      </c>
      <c r="Y372" s="1" t="s">
        <v>1331</v>
      </c>
      <c r="Z372" s="1">
        <v>4610</v>
      </c>
      <c r="AA372" s="1"/>
      <c r="AB372" s="1" t="s">
        <v>1082</v>
      </c>
      <c r="AC372" s="1">
        <v>9</v>
      </c>
      <c r="AD372" s="1">
        <v>1647778</v>
      </c>
      <c r="AE372" s="1">
        <v>750000</v>
      </c>
      <c r="AF372" s="1">
        <v>14830000</v>
      </c>
      <c r="AG372" s="1">
        <v>1799823</v>
      </c>
      <c r="AH372" s="1" t="s">
        <v>1469</v>
      </c>
      <c r="AI372" s="1">
        <v>1.0920000000000001</v>
      </c>
      <c r="AJ372" s="1" t="s">
        <v>1475</v>
      </c>
      <c r="AK372" s="1">
        <v>15</v>
      </c>
      <c r="AL372" s="1">
        <v>108000</v>
      </c>
      <c r="AM372" s="1">
        <v>828000</v>
      </c>
      <c r="AN372" s="1" t="s">
        <v>1326</v>
      </c>
    </row>
    <row r="373" spans="1:40" x14ac:dyDescent="0.25">
      <c r="A373" s="1">
        <v>4858</v>
      </c>
      <c r="B373" s="1">
        <v>4839</v>
      </c>
      <c r="C373" s="1" t="s">
        <v>928</v>
      </c>
      <c r="D373" s="1" t="s">
        <v>929</v>
      </c>
      <c r="E373" s="1" t="s">
        <v>1474</v>
      </c>
      <c r="F373" s="1" t="s">
        <v>83</v>
      </c>
      <c r="G373" s="1">
        <v>422</v>
      </c>
      <c r="H373" s="1" t="s">
        <v>1435</v>
      </c>
      <c r="I373" s="1" t="s">
        <v>1283</v>
      </c>
      <c r="J373" s="1" t="s">
        <v>1291</v>
      </c>
      <c r="K373" s="1" t="s">
        <v>31</v>
      </c>
      <c r="L373" s="1" t="s">
        <v>1317</v>
      </c>
      <c r="M373" s="1" t="s">
        <v>1437</v>
      </c>
      <c r="N373" s="1" t="s">
        <v>1436</v>
      </c>
      <c r="O373" s="1">
        <v>28.2</v>
      </c>
      <c r="P373" s="1" t="s">
        <v>1333</v>
      </c>
      <c r="Q373" s="1">
        <v>3.2</v>
      </c>
      <c r="R373" s="1" t="s">
        <v>1470</v>
      </c>
      <c r="S373" s="1">
        <v>0.1</v>
      </c>
      <c r="T373" s="1" t="s">
        <v>1322</v>
      </c>
      <c r="U373" s="1">
        <v>41</v>
      </c>
      <c r="V373" s="1">
        <v>750000</v>
      </c>
      <c r="W373" s="1" t="b">
        <v>0</v>
      </c>
      <c r="X373" s="1" t="s">
        <v>925</v>
      </c>
      <c r="Y373" s="1" t="s">
        <v>1331</v>
      </c>
      <c r="Z373" s="1">
        <v>4610</v>
      </c>
      <c r="AA373" s="1"/>
      <c r="AB373" s="1" t="s">
        <v>1082</v>
      </c>
      <c r="AC373" s="1">
        <v>9</v>
      </c>
      <c r="AD373" s="1">
        <v>1647778</v>
      </c>
      <c r="AE373" s="1">
        <v>750000</v>
      </c>
      <c r="AF373" s="1">
        <v>14830000</v>
      </c>
      <c r="AG373" s="1">
        <v>1799823</v>
      </c>
      <c r="AH373" s="1" t="s">
        <v>1469</v>
      </c>
      <c r="AI373" s="1">
        <v>1.0920000000000001</v>
      </c>
      <c r="AJ373" s="1" t="s">
        <v>1475</v>
      </c>
      <c r="AK373" s="1">
        <v>15</v>
      </c>
      <c r="AL373" s="1">
        <v>112500</v>
      </c>
      <c r="AM373" s="1">
        <v>862500</v>
      </c>
      <c r="AN373" s="1" t="s">
        <v>1326</v>
      </c>
    </row>
    <row r="374" spans="1:40" x14ac:dyDescent="0.25">
      <c r="A374" s="1">
        <v>4245</v>
      </c>
      <c r="B374" s="1">
        <v>4245</v>
      </c>
      <c r="C374" s="1" t="s">
        <v>930</v>
      </c>
      <c r="D374" s="1" t="s">
        <v>931</v>
      </c>
      <c r="E374" s="1" t="s">
        <v>1315</v>
      </c>
      <c r="F374" s="1" t="s">
        <v>932</v>
      </c>
      <c r="G374" s="1">
        <v>486</v>
      </c>
      <c r="H374" s="1" t="s">
        <v>1371</v>
      </c>
      <c r="I374" s="1" t="s">
        <v>1283</v>
      </c>
      <c r="J374" s="1" t="s">
        <v>1286</v>
      </c>
      <c r="K374" s="1" t="s">
        <v>31</v>
      </c>
      <c r="L374" s="1" t="s">
        <v>1317</v>
      </c>
      <c r="M374" s="1" t="s">
        <v>1372</v>
      </c>
      <c r="N374" s="1" t="s">
        <v>1341</v>
      </c>
      <c r="O374" s="1">
        <v>51.2</v>
      </c>
      <c r="P374" s="1" t="s">
        <v>1320</v>
      </c>
      <c r="Q374" s="1">
        <v>13.3</v>
      </c>
      <c r="R374" s="1" t="s">
        <v>1473</v>
      </c>
      <c r="S374" s="1">
        <v>0.3</v>
      </c>
      <c r="T374" s="1" t="s">
        <v>1322</v>
      </c>
      <c r="U374" s="1">
        <v>41</v>
      </c>
      <c r="V374" s="1">
        <v>2305000</v>
      </c>
      <c r="W374" s="1" t="b">
        <v>0</v>
      </c>
      <c r="X374" s="1" t="s">
        <v>834</v>
      </c>
      <c r="Y374" s="1" t="s">
        <v>1323</v>
      </c>
      <c r="Z374" s="1">
        <v>4624</v>
      </c>
      <c r="AA374" s="1"/>
      <c r="AB374" s="1" t="s">
        <v>833</v>
      </c>
      <c r="AC374" s="1">
        <v>15</v>
      </c>
      <c r="AD374" s="1">
        <v>2671120</v>
      </c>
      <c r="AE374" s="1">
        <v>2600000</v>
      </c>
      <c r="AF374" s="1">
        <v>40066800</v>
      </c>
      <c r="AG374" s="1">
        <v>1489345</v>
      </c>
      <c r="AH374" s="1" t="s">
        <v>1329</v>
      </c>
      <c r="AI374" s="1">
        <v>0.55800000000000005</v>
      </c>
      <c r="AJ374" s="1" t="s">
        <v>1475</v>
      </c>
      <c r="AK374" s="1">
        <v>10</v>
      </c>
      <c r="AL374" s="1">
        <v>230500</v>
      </c>
      <c r="AM374" s="1">
        <v>2535500</v>
      </c>
      <c r="AN374" s="1" t="s">
        <v>1326</v>
      </c>
    </row>
    <row r="375" spans="1:40" x14ac:dyDescent="0.25">
      <c r="A375" s="1">
        <v>4877</v>
      </c>
      <c r="B375" s="1">
        <v>4858</v>
      </c>
      <c r="C375" s="1" t="s">
        <v>933</v>
      </c>
      <c r="D375" s="1" t="s">
        <v>934</v>
      </c>
      <c r="E375" s="1" t="s">
        <v>1315</v>
      </c>
      <c r="F375" s="1" t="s">
        <v>935</v>
      </c>
      <c r="G375" s="1">
        <v>486</v>
      </c>
      <c r="H375" s="1" t="s">
        <v>1371</v>
      </c>
      <c r="I375" s="1" t="s">
        <v>1283</v>
      </c>
      <c r="J375" s="1" t="s">
        <v>1286</v>
      </c>
      <c r="K375" s="1" t="s">
        <v>31</v>
      </c>
      <c r="L375" s="1" t="s">
        <v>1317</v>
      </c>
      <c r="M375" s="1" t="s">
        <v>1372</v>
      </c>
      <c r="N375" s="1" t="s">
        <v>1341</v>
      </c>
      <c r="O375" s="1">
        <v>35.299999999999997</v>
      </c>
      <c r="P375" s="1" t="s">
        <v>1330</v>
      </c>
      <c r="Q375" s="1">
        <v>3</v>
      </c>
      <c r="R375" s="1" t="s">
        <v>1470</v>
      </c>
      <c r="S375" s="1">
        <v>0.3</v>
      </c>
      <c r="T375" s="1" t="s">
        <v>1322</v>
      </c>
      <c r="U375" s="1">
        <v>41</v>
      </c>
      <c r="V375" s="1">
        <v>1127000</v>
      </c>
      <c r="W375" s="1" t="b">
        <v>0</v>
      </c>
      <c r="X375" s="1" t="s">
        <v>834</v>
      </c>
      <c r="Y375" s="1" t="s">
        <v>1331</v>
      </c>
      <c r="Z375" s="1">
        <v>4624</v>
      </c>
      <c r="AA375" s="1"/>
      <c r="AB375" s="1" t="s">
        <v>833</v>
      </c>
      <c r="AC375" s="1">
        <v>15</v>
      </c>
      <c r="AD375" s="1">
        <v>2671120</v>
      </c>
      <c r="AE375" s="1">
        <v>2600000</v>
      </c>
      <c r="AF375" s="1">
        <v>40066800</v>
      </c>
      <c r="AG375" s="1">
        <v>1489345</v>
      </c>
      <c r="AH375" s="1" t="s">
        <v>1469</v>
      </c>
      <c r="AI375" s="1">
        <v>0.55800000000000005</v>
      </c>
      <c r="AJ375" s="1" t="s">
        <v>1475</v>
      </c>
      <c r="AK375" s="1">
        <v>15</v>
      </c>
      <c r="AL375" s="1">
        <v>169050</v>
      </c>
      <c r="AM375" s="1">
        <v>1296050</v>
      </c>
      <c r="AN375" s="1" t="s">
        <v>1326</v>
      </c>
    </row>
    <row r="376" spans="1:40" x14ac:dyDescent="0.25">
      <c r="A376" s="1">
        <v>10465</v>
      </c>
      <c r="B376" s="1">
        <v>10446</v>
      </c>
      <c r="C376" s="1" t="s">
        <v>936</v>
      </c>
      <c r="D376" s="1" t="s">
        <v>937</v>
      </c>
      <c r="E376" s="1" t="s">
        <v>1315</v>
      </c>
      <c r="F376" s="1" t="s">
        <v>935</v>
      </c>
      <c r="G376" s="1">
        <v>486</v>
      </c>
      <c r="H376" s="1" t="s">
        <v>1371</v>
      </c>
      <c r="I376" s="1" t="s">
        <v>1283</v>
      </c>
      <c r="J376" s="1" t="s">
        <v>1286</v>
      </c>
      <c r="K376" s="1" t="s">
        <v>31</v>
      </c>
      <c r="L376" s="1" t="s">
        <v>1317</v>
      </c>
      <c r="M376" s="1" t="s">
        <v>1372</v>
      </c>
      <c r="N376" s="1" t="s">
        <v>1341</v>
      </c>
      <c r="O376" s="1">
        <v>27.6</v>
      </c>
      <c r="P376" s="1" t="s">
        <v>1333</v>
      </c>
      <c r="Q376" s="1">
        <v>0.2</v>
      </c>
      <c r="R376" s="1" t="s">
        <v>1332</v>
      </c>
      <c r="S376" s="1">
        <v>0.1</v>
      </c>
      <c r="T376" s="1" t="s">
        <v>1468</v>
      </c>
      <c r="U376" s="1">
        <v>41</v>
      </c>
      <c r="V376" s="1">
        <v>848000</v>
      </c>
      <c r="W376" s="1" t="b">
        <v>0</v>
      </c>
      <c r="X376" s="1" t="s">
        <v>834</v>
      </c>
      <c r="Y376" s="1" t="s">
        <v>1328</v>
      </c>
      <c r="Z376" s="1">
        <v>4624</v>
      </c>
      <c r="AA376" s="1"/>
      <c r="AB376" s="1" t="s">
        <v>833</v>
      </c>
      <c r="AC376" s="1">
        <v>15</v>
      </c>
      <c r="AD376" s="1">
        <v>2671120</v>
      </c>
      <c r="AE376" s="1">
        <v>2600000</v>
      </c>
      <c r="AF376" s="1">
        <v>40066800</v>
      </c>
      <c r="AG376" s="1">
        <v>1489345</v>
      </c>
      <c r="AH376" s="1" t="s">
        <v>1469</v>
      </c>
      <c r="AI376" s="1">
        <v>0.55800000000000005</v>
      </c>
      <c r="AJ376" s="1" t="s">
        <v>1475</v>
      </c>
      <c r="AK376" s="1">
        <v>15</v>
      </c>
      <c r="AL376" s="1">
        <v>127200</v>
      </c>
      <c r="AM376" s="1">
        <v>975200</v>
      </c>
      <c r="AN376" s="1" t="s">
        <v>1326</v>
      </c>
    </row>
    <row r="377" spans="1:40" x14ac:dyDescent="0.25">
      <c r="A377" s="1">
        <v>4429</v>
      </c>
      <c r="B377" s="1">
        <v>4429</v>
      </c>
      <c r="C377" s="1" t="s">
        <v>168</v>
      </c>
      <c r="D377" s="1" t="s">
        <v>169</v>
      </c>
      <c r="E377" s="1" t="s">
        <v>1474</v>
      </c>
      <c r="F377" s="1" t="s">
        <v>118</v>
      </c>
      <c r="G377" s="1">
        <v>418</v>
      </c>
      <c r="H377" s="1" t="s">
        <v>1441</v>
      </c>
      <c r="I377" s="1" t="s">
        <v>1283</v>
      </c>
      <c r="J377" s="1" t="s">
        <v>1291</v>
      </c>
      <c r="K377" s="1" t="s">
        <v>31</v>
      </c>
      <c r="L377" s="1" t="s">
        <v>1317</v>
      </c>
      <c r="M377" s="1" t="s">
        <v>1442</v>
      </c>
      <c r="N377" s="1" t="s">
        <v>1351</v>
      </c>
      <c r="O377" s="1">
        <v>36.9</v>
      </c>
      <c r="P377" s="1" t="s">
        <v>1330</v>
      </c>
      <c r="Q377" s="1">
        <v>9.6999999999999993</v>
      </c>
      <c r="R377" s="1" t="s">
        <v>1321</v>
      </c>
      <c r="S377" s="1">
        <v>0.3</v>
      </c>
      <c r="T377" s="1" t="s">
        <v>1322</v>
      </c>
      <c r="U377" s="1">
        <v>41</v>
      </c>
      <c r="V377" s="1">
        <v>1260000</v>
      </c>
      <c r="W377" s="1" t="b">
        <v>0</v>
      </c>
      <c r="X377" s="1" t="s">
        <v>119</v>
      </c>
      <c r="Y377" s="1" t="s">
        <v>1323</v>
      </c>
      <c r="Z377" s="1">
        <v>4380</v>
      </c>
      <c r="AA377" s="1"/>
      <c r="AB377" s="1" t="s">
        <v>794</v>
      </c>
      <c r="AC377" s="1">
        <v>22</v>
      </c>
      <c r="AD377" s="1">
        <v>1708273</v>
      </c>
      <c r="AE377" s="1">
        <v>1230000</v>
      </c>
      <c r="AF377" s="1">
        <v>37582000</v>
      </c>
      <c r="AG377" s="1">
        <v>1153616</v>
      </c>
      <c r="AH377" s="1" t="s">
        <v>1469</v>
      </c>
      <c r="AI377" s="1">
        <v>0.67500000000000004</v>
      </c>
      <c r="AJ377" s="1" t="s">
        <v>1475</v>
      </c>
      <c r="AK377" s="1">
        <v>15</v>
      </c>
      <c r="AL377" s="1">
        <v>189000</v>
      </c>
      <c r="AM377" s="1">
        <v>1449000</v>
      </c>
      <c r="AN377" s="1" t="s">
        <v>1326</v>
      </c>
    </row>
    <row r="378" spans="1:40" x14ac:dyDescent="0.25">
      <c r="A378" s="1">
        <v>4771</v>
      </c>
      <c r="B378" s="1">
        <v>4743</v>
      </c>
      <c r="C378" s="1" t="s">
        <v>116</v>
      </c>
      <c r="D378" s="1" t="s">
        <v>117</v>
      </c>
      <c r="E378" s="1" t="s">
        <v>1474</v>
      </c>
      <c r="F378" s="1" t="s">
        <v>118</v>
      </c>
      <c r="G378" s="1">
        <v>418</v>
      </c>
      <c r="H378" s="1" t="s">
        <v>1441</v>
      </c>
      <c r="I378" s="1" t="s">
        <v>1283</v>
      </c>
      <c r="J378" s="1" t="s">
        <v>1291</v>
      </c>
      <c r="K378" s="1" t="s">
        <v>31</v>
      </c>
      <c r="L378" s="1" t="s">
        <v>1317</v>
      </c>
      <c r="M378" s="1" t="s">
        <v>1442</v>
      </c>
      <c r="N378" s="1" t="s">
        <v>1351</v>
      </c>
      <c r="O378" s="1">
        <v>30.8</v>
      </c>
      <c r="P378" s="1" t="s">
        <v>1333</v>
      </c>
      <c r="Q378" s="1">
        <v>3.7</v>
      </c>
      <c r="R378" s="1" t="s">
        <v>1470</v>
      </c>
      <c r="S378" s="1">
        <v>0.3</v>
      </c>
      <c r="T378" s="1" t="s">
        <v>1322</v>
      </c>
      <c r="U378" s="1">
        <v>41</v>
      </c>
      <c r="V378" s="1">
        <v>1500000</v>
      </c>
      <c r="W378" s="1" t="b">
        <v>0</v>
      </c>
      <c r="X378" s="1" t="s">
        <v>119</v>
      </c>
      <c r="Y378" s="1" t="s">
        <v>1331</v>
      </c>
      <c r="Z378" s="1">
        <v>4380</v>
      </c>
      <c r="AA378" s="1"/>
      <c r="AB378" s="1" t="s">
        <v>794</v>
      </c>
      <c r="AC378" s="1">
        <v>22</v>
      </c>
      <c r="AD378" s="1">
        <v>1708273</v>
      </c>
      <c r="AE378" s="1">
        <v>1230000</v>
      </c>
      <c r="AF378" s="1">
        <v>37582000</v>
      </c>
      <c r="AG378" s="1">
        <v>1153616</v>
      </c>
      <c r="AH378" s="1" t="s">
        <v>1329</v>
      </c>
      <c r="AI378" s="1">
        <v>0.67500000000000004</v>
      </c>
      <c r="AJ378" s="1" t="s">
        <v>1475</v>
      </c>
      <c r="AK378" s="1">
        <v>10</v>
      </c>
      <c r="AL378" s="1">
        <v>150000</v>
      </c>
      <c r="AM378" s="1">
        <v>1650000</v>
      </c>
      <c r="AN378" s="1" t="s">
        <v>1326</v>
      </c>
    </row>
    <row r="379" spans="1:40" x14ac:dyDescent="0.25">
      <c r="A379" s="1">
        <v>5351</v>
      </c>
      <c r="B379" s="1">
        <v>5332</v>
      </c>
      <c r="C379" s="1" t="s">
        <v>650</v>
      </c>
      <c r="D379" s="1" t="s">
        <v>651</v>
      </c>
      <c r="E379" s="1" t="s">
        <v>1474</v>
      </c>
      <c r="F379" s="1" t="s">
        <v>118</v>
      </c>
      <c r="G379" s="1">
        <v>418</v>
      </c>
      <c r="H379" s="1" t="s">
        <v>1441</v>
      </c>
      <c r="I379" s="1" t="s">
        <v>1283</v>
      </c>
      <c r="J379" s="1" t="s">
        <v>1291</v>
      </c>
      <c r="K379" s="1" t="s">
        <v>31</v>
      </c>
      <c r="L379" s="1" t="s">
        <v>1317</v>
      </c>
      <c r="M379" s="1" t="s">
        <v>1442</v>
      </c>
      <c r="N379" s="1" t="s">
        <v>1351</v>
      </c>
      <c r="O379" s="1">
        <v>28.9</v>
      </c>
      <c r="P379" s="1" t="s">
        <v>1333</v>
      </c>
      <c r="Q379" s="1">
        <v>2.2999999999999998</v>
      </c>
      <c r="R379" s="1" t="s">
        <v>1327</v>
      </c>
      <c r="S379" s="1">
        <v>0.3</v>
      </c>
      <c r="T379" s="1" t="s">
        <v>1322</v>
      </c>
      <c r="U379" s="1">
        <v>41</v>
      </c>
      <c r="V379" s="1">
        <v>1200000</v>
      </c>
      <c r="W379" s="1" t="b">
        <v>0</v>
      </c>
      <c r="X379" s="1" t="s">
        <v>119</v>
      </c>
      <c r="Y379" s="1" t="s">
        <v>1331</v>
      </c>
      <c r="Z379" s="1">
        <v>4380</v>
      </c>
      <c r="AA379" s="1"/>
      <c r="AB379" s="1" t="s">
        <v>794</v>
      </c>
      <c r="AC379" s="1">
        <v>22</v>
      </c>
      <c r="AD379" s="1">
        <v>1708273</v>
      </c>
      <c r="AE379" s="1">
        <v>1230000</v>
      </c>
      <c r="AF379" s="1">
        <v>37582000</v>
      </c>
      <c r="AG379" s="1">
        <v>1153616</v>
      </c>
      <c r="AH379" s="1" t="s">
        <v>1469</v>
      </c>
      <c r="AI379" s="1">
        <v>0.67500000000000004</v>
      </c>
      <c r="AJ379" s="1" t="s">
        <v>1475</v>
      </c>
      <c r="AK379" s="1">
        <v>15</v>
      </c>
      <c r="AL379" s="1">
        <v>180000</v>
      </c>
      <c r="AM379" s="1">
        <v>1380000</v>
      </c>
      <c r="AN379" s="1" t="s">
        <v>1326</v>
      </c>
    </row>
    <row r="380" spans="1:40" x14ac:dyDescent="0.25">
      <c r="A380" s="1">
        <v>11253</v>
      </c>
      <c r="B380" s="1">
        <v>11201</v>
      </c>
      <c r="C380" s="1" t="s">
        <v>2147</v>
      </c>
      <c r="D380" s="1" t="s">
        <v>2148</v>
      </c>
      <c r="E380" s="1" t="s">
        <v>1315</v>
      </c>
      <c r="F380" s="1" t="s">
        <v>118</v>
      </c>
      <c r="G380" s="1">
        <v>418</v>
      </c>
      <c r="H380" s="1" t="s">
        <v>1441</v>
      </c>
      <c r="I380" s="1" t="s">
        <v>1283</v>
      </c>
      <c r="J380" s="1" t="s">
        <v>1291</v>
      </c>
      <c r="K380" s="1" t="s">
        <v>31</v>
      </c>
      <c r="L380" s="1" t="s">
        <v>1317</v>
      </c>
      <c r="M380" s="1" t="s">
        <v>1442</v>
      </c>
      <c r="N380" s="1" t="s">
        <v>1351</v>
      </c>
      <c r="O380" s="1">
        <v>26.4</v>
      </c>
      <c r="P380" s="1" t="s">
        <v>1333</v>
      </c>
      <c r="Q380" s="1">
        <v>0</v>
      </c>
      <c r="R380" s="1" t="s">
        <v>1332</v>
      </c>
      <c r="S380" s="1">
        <v>0</v>
      </c>
      <c r="T380" s="1" t="s">
        <v>1468</v>
      </c>
      <c r="U380" s="1">
        <v>41</v>
      </c>
      <c r="V380" s="1">
        <v>922000</v>
      </c>
      <c r="W380" s="1" t="b">
        <v>0</v>
      </c>
      <c r="X380" s="1" t="s">
        <v>119</v>
      </c>
      <c r="Y380" s="1" t="s">
        <v>1328</v>
      </c>
      <c r="Z380" s="1">
        <v>4380</v>
      </c>
      <c r="AA380" s="1"/>
      <c r="AB380" s="1" t="s">
        <v>794</v>
      </c>
      <c r="AC380" s="1">
        <v>22</v>
      </c>
      <c r="AD380" s="1">
        <v>1708273</v>
      </c>
      <c r="AE380" s="1">
        <v>1230000</v>
      </c>
      <c r="AF380" s="1">
        <v>37582000</v>
      </c>
      <c r="AG380" s="1">
        <v>1153616</v>
      </c>
      <c r="AH380" s="1" t="s">
        <v>1469</v>
      </c>
      <c r="AI380" s="1">
        <v>0.67500000000000004</v>
      </c>
      <c r="AJ380" s="1" t="s">
        <v>1475</v>
      </c>
      <c r="AK380" s="1">
        <v>15</v>
      </c>
      <c r="AL380" s="1">
        <v>138300</v>
      </c>
      <c r="AM380" s="1">
        <v>1060300</v>
      </c>
      <c r="AN380" s="1" t="s">
        <v>1326</v>
      </c>
    </row>
    <row r="381" spans="1:40" x14ac:dyDescent="0.25">
      <c r="A381" s="1">
        <v>4197</v>
      </c>
      <c r="B381" s="1">
        <v>4197</v>
      </c>
      <c r="C381" s="1" t="s">
        <v>1206</v>
      </c>
      <c r="D381" s="1" t="s">
        <v>880</v>
      </c>
      <c r="E381" s="1" t="s">
        <v>1315</v>
      </c>
      <c r="F381" s="1" t="s">
        <v>1207</v>
      </c>
      <c r="G381" s="1">
        <v>479</v>
      </c>
      <c r="H381" s="1" t="s">
        <v>1369</v>
      </c>
      <c r="I381" s="1" t="s">
        <v>1283</v>
      </c>
      <c r="J381" s="1" t="s">
        <v>1286</v>
      </c>
      <c r="K381" s="1" t="s">
        <v>31</v>
      </c>
      <c r="L381" s="1" t="s">
        <v>1317</v>
      </c>
      <c r="M381" s="1" t="s">
        <v>1370</v>
      </c>
      <c r="N381" s="1" t="s">
        <v>1336</v>
      </c>
      <c r="O381" s="1">
        <v>58.8</v>
      </c>
      <c r="P381" s="1" t="s">
        <v>1472</v>
      </c>
      <c r="Q381" s="1">
        <v>15.9</v>
      </c>
      <c r="R381" s="1" t="s">
        <v>1473</v>
      </c>
      <c r="S381" s="1">
        <v>0.3</v>
      </c>
      <c r="T381" s="1" t="s">
        <v>1322</v>
      </c>
      <c r="U381" s="1">
        <v>41</v>
      </c>
      <c r="V381" s="1">
        <v>3700000</v>
      </c>
      <c r="W381" s="1" t="b">
        <v>1</v>
      </c>
      <c r="X381" s="1" t="s">
        <v>970</v>
      </c>
      <c r="Y381" s="1" t="s">
        <v>31</v>
      </c>
      <c r="Z381" s="1">
        <v>4796</v>
      </c>
      <c r="AA381" s="1"/>
      <c r="AB381" s="1" t="s">
        <v>969</v>
      </c>
      <c r="AC381" s="1">
        <v>5</v>
      </c>
      <c r="AD381" s="1">
        <v>1705400</v>
      </c>
      <c r="AE381" s="1">
        <v>1250000</v>
      </c>
      <c r="AF381" s="1">
        <v>8527000</v>
      </c>
      <c r="AG381" s="1">
        <v>1127502</v>
      </c>
      <c r="AH381" s="1" t="s">
        <v>1471</v>
      </c>
      <c r="AI381" s="1">
        <v>0.66100000000000003</v>
      </c>
      <c r="AJ381" s="1" t="s">
        <v>1475</v>
      </c>
      <c r="AK381" s="1">
        <v>0</v>
      </c>
      <c r="AL381" s="1">
        <v>0</v>
      </c>
      <c r="AM381" s="1">
        <v>3700000</v>
      </c>
      <c r="AN381" s="1" t="s">
        <v>1326</v>
      </c>
    </row>
    <row r="382" spans="1:40" x14ac:dyDescent="0.25">
      <c r="A382" s="1">
        <v>4328</v>
      </c>
      <c r="B382" s="1">
        <v>4328</v>
      </c>
      <c r="C382" s="1" t="s">
        <v>1208</v>
      </c>
      <c r="D382" s="1" t="s">
        <v>199</v>
      </c>
      <c r="E382" s="1" t="s">
        <v>1315</v>
      </c>
      <c r="F382" s="1" t="s">
        <v>1209</v>
      </c>
      <c r="G382" s="1">
        <v>472</v>
      </c>
      <c r="H382" s="1" t="s">
        <v>1358</v>
      </c>
      <c r="I382" s="1" t="s">
        <v>1283</v>
      </c>
      <c r="J382" s="1" t="s">
        <v>1286</v>
      </c>
      <c r="K382" s="1" t="s">
        <v>31</v>
      </c>
      <c r="L382" s="1" t="s">
        <v>1317</v>
      </c>
      <c r="M382" s="1" t="s">
        <v>1359</v>
      </c>
      <c r="N382" s="1" t="s">
        <v>1335</v>
      </c>
      <c r="O382" s="1">
        <v>43.4</v>
      </c>
      <c r="P382" s="1" t="s">
        <v>1330</v>
      </c>
      <c r="Q382" s="1">
        <v>15</v>
      </c>
      <c r="R382" s="1" t="s">
        <v>1473</v>
      </c>
      <c r="S382" s="1">
        <v>0.3</v>
      </c>
      <c r="T382" s="1" t="s">
        <v>1322</v>
      </c>
      <c r="U382" s="1">
        <v>41</v>
      </c>
      <c r="V382" s="1">
        <v>6000000</v>
      </c>
      <c r="W382" s="1" t="b">
        <v>1</v>
      </c>
      <c r="X382" s="1" t="s">
        <v>970</v>
      </c>
      <c r="Y382" s="1" t="s">
        <v>31</v>
      </c>
      <c r="Z382" s="1">
        <v>4796</v>
      </c>
      <c r="AA382" s="1"/>
      <c r="AB382" s="1" t="s">
        <v>969</v>
      </c>
      <c r="AC382" s="1">
        <v>11</v>
      </c>
      <c r="AD382" s="1">
        <v>2108091</v>
      </c>
      <c r="AE382" s="1">
        <v>1653000</v>
      </c>
      <c r="AF382" s="1">
        <v>23189000</v>
      </c>
      <c r="AG382" s="1">
        <v>1400726</v>
      </c>
      <c r="AH382" s="1" t="s">
        <v>1471</v>
      </c>
      <c r="AI382" s="1">
        <v>0.66400000000000003</v>
      </c>
      <c r="AJ382" s="1" t="s">
        <v>1475</v>
      </c>
      <c r="AK382" s="1">
        <v>0</v>
      </c>
      <c r="AL382" s="1">
        <v>0</v>
      </c>
      <c r="AM382" s="1">
        <v>6000000</v>
      </c>
      <c r="AN382" s="1" t="s">
        <v>1326</v>
      </c>
    </row>
    <row r="383" spans="1:40" x14ac:dyDescent="0.25">
      <c r="A383" s="1">
        <v>4193</v>
      </c>
      <c r="B383" s="1">
        <v>4193</v>
      </c>
      <c r="C383" s="1" t="s">
        <v>1210</v>
      </c>
      <c r="D383" s="1" t="s">
        <v>1129</v>
      </c>
      <c r="E383" s="1" t="s">
        <v>1474</v>
      </c>
      <c r="F383" s="1" t="s">
        <v>1211</v>
      </c>
      <c r="G383" s="1">
        <v>482</v>
      </c>
      <c r="H383" s="1" t="s">
        <v>1366</v>
      </c>
      <c r="I383" s="1" t="s">
        <v>1283</v>
      </c>
      <c r="J383" s="1" t="s">
        <v>1286</v>
      </c>
      <c r="K383" s="1" t="s">
        <v>31</v>
      </c>
      <c r="L383" s="1" t="s">
        <v>1317</v>
      </c>
      <c r="M383" s="1" t="s">
        <v>1368</v>
      </c>
      <c r="N383" s="1" t="s">
        <v>1367</v>
      </c>
      <c r="O383" s="1">
        <v>49</v>
      </c>
      <c r="P383" s="1" t="s">
        <v>1320</v>
      </c>
      <c r="Q383" s="1">
        <v>10.6</v>
      </c>
      <c r="R383" s="1" t="s">
        <v>1473</v>
      </c>
      <c r="S383" s="1">
        <v>0.3</v>
      </c>
      <c r="T383" s="1" t="s">
        <v>1322</v>
      </c>
      <c r="U383" s="1">
        <v>41</v>
      </c>
      <c r="V383" s="1">
        <v>6300000</v>
      </c>
      <c r="W383" s="1" t="b">
        <v>1</v>
      </c>
      <c r="X383" s="1" t="s">
        <v>970</v>
      </c>
      <c r="Y383" s="1" t="s">
        <v>31</v>
      </c>
      <c r="Z383" s="1">
        <v>4796</v>
      </c>
      <c r="AA383" s="1"/>
      <c r="AB383" s="1" t="s">
        <v>969</v>
      </c>
      <c r="AC383" s="1">
        <v>9</v>
      </c>
      <c r="AD383" s="1">
        <v>2760333</v>
      </c>
      <c r="AE383" s="1">
        <v>2000000</v>
      </c>
      <c r="AF383" s="1">
        <v>24843000</v>
      </c>
      <c r="AG383" s="1">
        <v>1590524</v>
      </c>
      <c r="AH383" s="1" t="s">
        <v>1471</v>
      </c>
      <c r="AI383" s="1">
        <v>0.57599999999999996</v>
      </c>
      <c r="AJ383" s="1" t="s">
        <v>1475</v>
      </c>
      <c r="AK383" s="1">
        <v>0</v>
      </c>
      <c r="AL383" s="1">
        <v>0</v>
      </c>
      <c r="AM383" s="1">
        <v>6300000</v>
      </c>
      <c r="AN383" s="1" t="s">
        <v>1326</v>
      </c>
    </row>
    <row r="384" spans="1:40" x14ac:dyDescent="0.25">
      <c r="A384" s="1">
        <v>8253</v>
      </c>
      <c r="B384" s="1">
        <v>8234</v>
      </c>
      <c r="C384" s="1" t="s">
        <v>1212</v>
      </c>
      <c r="D384" s="1" t="s">
        <v>1213</v>
      </c>
      <c r="E384" s="1" t="s">
        <v>1474</v>
      </c>
      <c r="F384" s="1" t="s">
        <v>1214</v>
      </c>
      <c r="G384" s="1">
        <v>480</v>
      </c>
      <c r="H384" s="1" t="s">
        <v>1363</v>
      </c>
      <c r="I384" s="1" t="s">
        <v>1283</v>
      </c>
      <c r="J384" s="1" t="s">
        <v>1286</v>
      </c>
      <c r="K384" s="1" t="s">
        <v>31</v>
      </c>
      <c r="L384" s="1" t="s">
        <v>1317</v>
      </c>
      <c r="M384" s="1" t="s">
        <v>1365</v>
      </c>
      <c r="N384" s="1" t="s">
        <v>1364</v>
      </c>
      <c r="O384" s="1">
        <v>35.299999999999997</v>
      </c>
      <c r="P384" s="1" t="s">
        <v>1330</v>
      </c>
      <c r="Q384" s="1">
        <v>1</v>
      </c>
      <c r="R384" s="1" t="s">
        <v>1327</v>
      </c>
      <c r="S384" s="1">
        <v>0.3</v>
      </c>
      <c r="T384" s="1" t="s">
        <v>1322</v>
      </c>
      <c r="U384" s="1">
        <v>41</v>
      </c>
      <c r="V384" s="1">
        <v>3274000</v>
      </c>
      <c r="W384" s="1" t="b">
        <v>1</v>
      </c>
      <c r="X384" s="1" t="s">
        <v>970</v>
      </c>
      <c r="Y384" s="1" t="s">
        <v>31</v>
      </c>
      <c r="Z384" s="1">
        <v>4796</v>
      </c>
      <c r="AA384" s="1"/>
      <c r="AB384" s="1" t="s">
        <v>969</v>
      </c>
      <c r="AC384" s="1">
        <v>8</v>
      </c>
      <c r="AD384" s="1">
        <v>1715000</v>
      </c>
      <c r="AE384" s="1">
        <v>1650000</v>
      </c>
      <c r="AF384" s="1">
        <v>13720000</v>
      </c>
      <c r="AG384" s="1">
        <v>738828</v>
      </c>
      <c r="AH384" s="1" t="s">
        <v>1471</v>
      </c>
      <c r="AI384" s="1">
        <v>0.43099999999999999</v>
      </c>
      <c r="AJ384" s="1" t="s">
        <v>1476</v>
      </c>
      <c r="AK384" s="1">
        <v>0</v>
      </c>
      <c r="AL384" s="1">
        <v>0</v>
      </c>
      <c r="AM384" s="1">
        <v>3274000</v>
      </c>
      <c r="AN384" s="1" t="s">
        <v>1326</v>
      </c>
    </row>
    <row r="385" spans="1:40" x14ac:dyDescent="0.25">
      <c r="A385" s="1">
        <v>4685</v>
      </c>
      <c r="B385" s="1">
        <v>4685</v>
      </c>
      <c r="C385" s="1" t="s">
        <v>1215</v>
      </c>
      <c r="D385" s="1" t="s">
        <v>1125</v>
      </c>
      <c r="E385" s="1" t="s">
        <v>1315</v>
      </c>
      <c r="F385" s="1" t="s">
        <v>1216</v>
      </c>
      <c r="G385" s="1">
        <v>481</v>
      </c>
      <c r="H385" s="1" t="s">
        <v>1375</v>
      </c>
      <c r="I385" s="1" t="s">
        <v>1283</v>
      </c>
      <c r="J385" s="1" t="s">
        <v>1286</v>
      </c>
      <c r="K385" s="1" t="s">
        <v>31</v>
      </c>
      <c r="L385" s="1" t="s">
        <v>1317</v>
      </c>
      <c r="M385" s="1" t="s">
        <v>1377</v>
      </c>
      <c r="N385" s="1" t="s">
        <v>1376</v>
      </c>
      <c r="O385" s="1">
        <v>50.8</v>
      </c>
      <c r="P385" s="1" t="s">
        <v>1320</v>
      </c>
      <c r="Q385" s="1">
        <v>32.5</v>
      </c>
      <c r="R385" s="1" t="s">
        <v>1473</v>
      </c>
      <c r="S385" s="1">
        <v>0.3</v>
      </c>
      <c r="T385" s="1" t="s">
        <v>1322</v>
      </c>
      <c r="U385" s="1">
        <v>41</v>
      </c>
      <c r="V385" s="1">
        <v>3250000</v>
      </c>
      <c r="W385" s="1" t="b">
        <v>1</v>
      </c>
      <c r="X385" s="1" t="s">
        <v>970</v>
      </c>
      <c r="Y385" s="1" t="s">
        <v>31</v>
      </c>
      <c r="Z385" s="1">
        <v>4796</v>
      </c>
      <c r="AA385" s="1"/>
      <c r="AB385" s="1" t="s">
        <v>969</v>
      </c>
      <c r="AC385" s="1">
        <v>2</v>
      </c>
      <c r="AD385" s="1">
        <v>2250000</v>
      </c>
      <c r="AE385" s="1">
        <v>2250000</v>
      </c>
      <c r="AF385" s="1">
        <v>4500000</v>
      </c>
      <c r="AG385" s="1">
        <v>1414214</v>
      </c>
      <c r="AH385" s="1" t="s">
        <v>1471</v>
      </c>
      <c r="AI385" s="1">
        <v>0.629</v>
      </c>
      <c r="AJ385" s="1" t="s">
        <v>1475</v>
      </c>
      <c r="AK385" s="1">
        <v>0</v>
      </c>
      <c r="AL385" s="1">
        <v>0</v>
      </c>
      <c r="AM385" s="1">
        <v>3250000</v>
      </c>
      <c r="AN385" s="1" t="s">
        <v>1326</v>
      </c>
    </row>
    <row r="386" spans="1:40" x14ac:dyDescent="0.25">
      <c r="A386" s="1">
        <v>7326</v>
      </c>
      <c r="B386" s="1">
        <v>7307</v>
      </c>
      <c r="C386" s="1" t="s">
        <v>1217</v>
      </c>
      <c r="D386" s="1" t="s">
        <v>1218</v>
      </c>
      <c r="E386" s="1" t="s">
        <v>1474</v>
      </c>
      <c r="F386" s="1" t="s">
        <v>1219</v>
      </c>
      <c r="G386" s="1">
        <v>482</v>
      </c>
      <c r="H386" s="1" t="s">
        <v>1366</v>
      </c>
      <c r="I386" s="1" t="s">
        <v>1283</v>
      </c>
      <c r="J386" s="1" t="s">
        <v>1286</v>
      </c>
      <c r="K386" s="1" t="s">
        <v>31</v>
      </c>
      <c r="L386" s="1" t="s">
        <v>1317</v>
      </c>
      <c r="M386" s="1" t="s">
        <v>1368</v>
      </c>
      <c r="N386" s="1" t="s">
        <v>1367</v>
      </c>
      <c r="O386" s="1">
        <v>30.3</v>
      </c>
      <c r="P386" s="1" t="s">
        <v>1333</v>
      </c>
      <c r="Q386" s="1">
        <v>1.3</v>
      </c>
      <c r="R386" s="1" t="s">
        <v>1327</v>
      </c>
      <c r="S386" s="1">
        <v>0.3</v>
      </c>
      <c r="T386" s="1" t="s">
        <v>1322</v>
      </c>
      <c r="U386" s="1">
        <v>41</v>
      </c>
      <c r="V386" s="1">
        <v>1900000</v>
      </c>
      <c r="W386" s="1" t="b">
        <v>0</v>
      </c>
      <c r="X386" s="1" t="s">
        <v>970</v>
      </c>
      <c r="Y386" s="1" t="s">
        <v>1328</v>
      </c>
      <c r="Z386" s="1">
        <v>4796</v>
      </c>
      <c r="AA386" s="1"/>
      <c r="AB386" s="1" t="s">
        <v>969</v>
      </c>
      <c r="AC386" s="1">
        <v>9</v>
      </c>
      <c r="AD386" s="1">
        <v>2760333</v>
      </c>
      <c r="AE386" s="1">
        <v>2000000</v>
      </c>
      <c r="AF386" s="1">
        <v>24843000</v>
      </c>
      <c r="AG386" s="1">
        <v>1590524</v>
      </c>
      <c r="AH386" s="1" t="s">
        <v>1469</v>
      </c>
      <c r="AI386" s="1">
        <v>0.57599999999999996</v>
      </c>
      <c r="AJ386" s="1" t="s">
        <v>1475</v>
      </c>
      <c r="AK386" s="1">
        <v>15</v>
      </c>
      <c r="AL386" s="1">
        <v>285000</v>
      </c>
      <c r="AM386" s="1">
        <v>2185000</v>
      </c>
      <c r="AN386" s="1" t="s">
        <v>1326</v>
      </c>
    </row>
    <row r="387" spans="1:40" x14ac:dyDescent="0.25">
      <c r="A387" s="1">
        <v>4320</v>
      </c>
      <c r="B387" s="1">
        <v>4320</v>
      </c>
      <c r="C387" s="1" t="s">
        <v>1220</v>
      </c>
      <c r="D387" s="1" t="s">
        <v>839</v>
      </c>
      <c r="E387" s="1" t="s">
        <v>1315</v>
      </c>
      <c r="F387" s="1" t="s">
        <v>1221</v>
      </c>
      <c r="G387" s="1">
        <v>482</v>
      </c>
      <c r="H387" s="1" t="s">
        <v>1366</v>
      </c>
      <c r="I387" s="1" t="s">
        <v>1283</v>
      </c>
      <c r="J387" s="1" t="s">
        <v>1286</v>
      </c>
      <c r="K387" s="1" t="s">
        <v>31</v>
      </c>
      <c r="L387" s="1" t="s">
        <v>1317</v>
      </c>
      <c r="M387" s="1" t="s">
        <v>1368</v>
      </c>
      <c r="N387" s="1" t="s">
        <v>1367</v>
      </c>
      <c r="O387" s="1">
        <v>42.3</v>
      </c>
      <c r="P387" s="1" t="s">
        <v>1330</v>
      </c>
      <c r="Q387" s="1">
        <v>12.9</v>
      </c>
      <c r="R387" s="1" t="s">
        <v>1473</v>
      </c>
      <c r="S387" s="1">
        <v>0.3</v>
      </c>
      <c r="T387" s="1" t="s">
        <v>1322</v>
      </c>
      <c r="U387" s="1">
        <v>41</v>
      </c>
      <c r="V387" s="1">
        <v>3800000</v>
      </c>
      <c r="W387" s="1" t="b">
        <v>1</v>
      </c>
      <c r="X387" s="1" t="s">
        <v>970</v>
      </c>
      <c r="Y387" s="1" t="s">
        <v>31</v>
      </c>
      <c r="Z387" s="1">
        <v>4796</v>
      </c>
      <c r="AA387" s="1"/>
      <c r="AB387" s="1" t="s">
        <v>969</v>
      </c>
      <c r="AC387" s="1">
        <v>9</v>
      </c>
      <c r="AD387" s="1">
        <v>2760333</v>
      </c>
      <c r="AE387" s="1">
        <v>2000000</v>
      </c>
      <c r="AF387" s="1">
        <v>24843000</v>
      </c>
      <c r="AG387" s="1">
        <v>1590524</v>
      </c>
      <c r="AH387" s="1" t="s">
        <v>1471</v>
      </c>
      <c r="AI387" s="1">
        <v>0.57599999999999996</v>
      </c>
      <c r="AJ387" s="1" t="s">
        <v>1475</v>
      </c>
      <c r="AK387" s="1">
        <v>0</v>
      </c>
      <c r="AL387" s="1">
        <v>0</v>
      </c>
      <c r="AM387" s="1">
        <v>3800000</v>
      </c>
      <c r="AN387" s="1" t="s">
        <v>1326</v>
      </c>
    </row>
    <row r="388" spans="1:40" x14ac:dyDescent="0.25">
      <c r="A388" s="1">
        <v>4364</v>
      </c>
      <c r="B388" s="1">
        <v>4364</v>
      </c>
      <c r="C388" s="1" t="s">
        <v>1130</v>
      </c>
      <c r="D388" s="1" t="s">
        <v>1131</v>
      </c>
      <c r="E388" s="1" t="s">
        <v>1474</v>
      </c>
      <c r="F388" s="1" t="s">
        <v>1132</v>
      </c>
      <c r="G388" s="1">
        <v>482</v>
      </c>
      <c r="H388" s="1" t="s">
        <v>1366</v>
      </c>
      <c r="I388" s="1" t="s">
        <v>1283</v>
      </c>
      <c r="J388" s="1" t="s">
        <v>1286</v>
      </c>
      <c r="K388" s="1" t="s">
        <v>31</v>
      </c>
      <c r="L388" s="1" t="s">
        <v>1317</v>
      </c>
      <c r="M388" s="1" t="s">
        <v>1368</v>
      </c>
      <c r="N388" s="1" t="s">
        <v>1367</v>
      </c>
      <c r="O388" s="1">
        <v>40.299999999999997</v>
      </c>
      <c r="P388" s="1" t="s">
        <v>1330</v>
      </c>
      <c r="Q388" s="1">
        <v>16.8</v>
      </c>
      <c r="R388" s="1" t="s">
        <v>1473</v>
      </c>
      <c r="S388" s="1">
        <v>0.1</v>
      </c>
      <c r="T388" s="1" t="s">
        <v>1322</v>
      </c>
      <c r="U388" s="1">
        <v>41</v>
      </c>
      <c r="V388" s="1">
        <v>3500000</v>
      </c>
      <c r="W388" s="1" t="b">
        <v>0</v>
      </c>
      <c r="X388" s="1" t="s">
        <v>970</v>
      </c>
      <c r="Y388" s="1" t="s">
        <v>1323</v>
      </c>
      <c r="Z388" s="1">
        <v>4796</v>
      </c>
      <c r="AA388" s="1"/>
      <c r="AB388" s="1" t="s">
        <v>969</v>
      </c>
      <c r="AC388" s="1">
        <v>9</v>
      </c>
      <c r="AD388" s="1">
        <v>2760333</v>
      </c>
      <c r="AE388" s="1">
        <v>2000000</v>
      </c>
      <c r="AF388" s="1">
        <v>24843000</v>
      </c>
      <c r="AG388" s="1">
        <v>1590524</v>
      </c>
      <c r="AH388" s="1" t="s">
        <v>1471</v>
      </c>
      <c r="AI388" s="1">
        <v>0.57599999999999996</v>
      </c>
      <c r="AJ388" s="1" t="s">
        <v>1475</v>
      </c>
      <c r="AK388" s="1">
        <v>3</v>
      </c>
      <c r="AL388" s="1">
        <v>105000</v>
      </c>
      <c r="AM388" s="1">
        <v>3605000</v>
      </c>
      <c r="AN388" s="1" t="s">
        <v>1326</v>
      </c>
    </row>
    <row r="389" spans="1:40" x14ac:dyDescent="0.25">
      <c r="A389" s="1">
        <v>4435</v>
      </c>
      <c r="B389" s="1">
        <v>4435</v>
      </c>
      <c r="C389" s="1" t="s">
        <v>1222</v>
      </c>
      <c r="D389" s="1" t="s">
        <v>1223</v>
      </c>
      <c r="E389" s="1" t="s">
        <v>1315</v>
      </c>
      <c r="F389" s="1" t="s">
        <v>1085</v>
      </c>
      <c r="G389" s="1">
        <v>460</v>
      </c>
      <c r="H389" s="1" t="s">
        <v>1412</v>
      </c>
      <c r="I389" s="1" t="s">
        <v>1283</v>
      </c>
      <c r="J389" s="1" t="s">
        <v>1290</v>
      </c>
      <c r="K389" s="1" t="s">
        <v>31</v>
      </c>
      <c r="L389" s="1" t="s">
        <v>1317</v>
      </c>
      <c r="M389" s="1" t="s">
        <v>1413</v>
      </c>
      <c r="N389" s="1" t="s">
        <v>1348</v>
      </c>
      <c r="O389" s="1">
        <v>35.799999999999997</v>
      </c>
      <c r="P389" s="1" t="s">
        <v>1330</v>
      </c>
      <c r="Q389" s="1">
        <v>12.7</v>
      </c>
      <c r="R389" s="1" t="s">
        <v>1473</v>
      </c>
      <c r="S389" s="1">
        <v>0.2</v>
      </c>
      <c r="T389" s="1" t="s">
        <v>1322</v>
      </c>
      <c r="U389" s="1">
        <v>41</v>
      </c>
      <c r="V389" s="1">
        <v>1100000</v>
      </c>
      <c r="W389" s="1" t="b">
        <v>0</v>
      </c>
      <c r="X389" s="1" t="s">
        <v>918</v>
      </c>
      <c r="Y389" s="1" t="s">
        <v>1323</v>
      </c>
      <c r="Z389" s="1">
        <v>10428</v>
      </c>
      <c r="AA389" s="1"/>
      <c r="AB389" s="1" t="s">
        <v>917</v>
      </c>
      <c r="AC389" s="1">
        <v>13</v>
      </c>
      <c r="AD389" s="1">
        <v>1199702</v>
      </c>
      <c r="AE389" s="1">
        <v>1150000</v>
      </c>
      <c r="AF389" s="1">
        <v>15596124</v>
      </c>
      <c r="AG389" s="1">
        <v>204535</v>
      </c>
      <c r="AH389" s="1" t="s">
        <v>1329</v>
      </c>
      <c r="AI389" s="1">
        <v>0.17</v>
      </c>
      <c r="AJ389" s="1" t="s">
        <v>1479</v>
      </c>
      <c r="AK389" s="1">
        <v>5</v>
      </c>
      <c r="AL389" s="1">
        <v>55000</v>
      </c>
      <c r="AM389" s="1">
        <v>1155000</v>
      </c>
      <c r="AN389" s="1" t="s">
        <v>1326</v>
      </c>
    </row>
    <row r="390" spans="1:40" x14ac:dyDescent="0.25">
      <c r="A390" s="1">
        <v>4714</v>
      </c>
      <c r="B390" s="1">
        <v>4714</v>
      </c>
      <c r="C390" s="1" t="s">
        <v>1224</v>
      </c>
      <c r="D390" s="1" t="s">
        <v>1225</v>
      </c>
      <c r="E390" s="1" t="s">
        <v>1315</v>
      </c>
      <c r="F390" s="1" t="s">
        <v>1085</v>
      </c>
      <c r="G390" s="1">
        <v>460</v>
      </c>
      <c r="H390" s="1" t="s">
        <v>1412</v>
      </c>
      <c r="I390" s="1" t="s">
        <v>1283</v>
      </c>
      <c r="J390" s="1" t="s">
        <v>1290</v>
      </c>
      <c r="K390" s="1" t="s">
        <v>31</v>
      </c>
      <c r="L390" s="1" t="s">
        <v>1317</v>
      </c>
      <c r="M390" s="1" t="s">
        <v>1413</v>
      </c>
      <c r="N390" s="1" t="s">
        <v>1348</v>
      </c>
      <c r="O390" s="1">
        <v>32.200000000000003</v>
      </c>
      <c r="P390" s="1" t="s">
        <v>1333</v>
      </c>
      <c r="Q390" s="1">
        <v>6.3</v>
      </c>
      <c r="R390" s="1" t="s">
        <v>1321</v>
      </c>
      <c r="S390" s="1">
        <v>0.2</v>
      </c>
      <c r="T390" s="1" t="s">
        <v>1322</v>
      </c>
      <c r="U390" s="1">
        <v>41</v>
      </c>
      <c r="V390" s="1">
        <v>1100000</v>
      </c>
      <c r="W390" s="1" t="b">
        <v>0</v>
      </c>
      <c r="X390" s="1" t="s">
        <v>918</v>
      </c>
      <c r="Y390" s="1" t="s">
        <v>1323</v>
      </c>
      <c r="Z390" s="1">
        <v>10428</v>
      </c>
      <c r="AA390" s="1"/>
      <c r="AB390" s="1" t="s">
        <v>917</v>
      </c>
      <c r="AC390" s="1">
        <v>13</v>
      </c>
      <c r="AD390" s="1">
        <v>1199702</v>
      </c>
      <c r="AE390" s="1">
        <v>1150000</v>
      </c>
      <c r="AF390" s="1">
        <v>15596124</v>
      </c>
      <c r="AG390" s="1">
        <v>204535</v>
      </c>
      <c r="AH390" s="1" t="s">
        <v>1329</v>
      </c>
      <c r="AI390" s="1">
        <v>0.17</v>
      </c>
      <c r="AJ390" s="1" t="s">
        <v>1479</v>
      </c>
      <c r="AK390" s="1">
        <v>5</v>
      </c>
      <c r="AL390" s="1">
        <v>55000</v>
      </c>
      <c r="AM390" s="1">
        <v>1155000</v>
      </c>
      <c r="AN390" s="1" t="s">
        <v>1326</v>
      </c>
    </row>
    <row r="391" spans="1:40" x14ac:dyDescent="0.25">
      <c r="A391" s="1">
        <v>4770</v>
      </c>
      <c r="B391" s="1">
        <v>4742</v>
      </c>
      <c r="C391" s="1" t="s">
        <v>1226</v>
      </c>
      <c r="D391" s="1" t="s">
        <v>1099</v>
      </c>
      <c r="E391" s="1" t="s">
        <v>1315</v>
      </c>
      <c r="F391" s="1" t="s">
        <v>1085</v>
      </c>
      <c r="G391" s="1">
        <v>460</v>
      </c>
      <c r="H391" s="1" t="s">
        <v>1412</v>
      </c>
      <c r="I391" s="1" t="s">
        <v>1283</v>
      </c>
      <c r="J391" s="1" t="s">
        <v>1290</v>
      </c>
      <c r="K391" s="1" t="s">
        <v>31</v>
      </c>
      <c r="L391" s="1" t="s">
        <v>1317</v>
      </c>
      <c r="M391" s="1" t="s">
        <v>1413</v>
      </c>
      <c r="N391" s="1" t="s">
        <v>1348</v>
      </c>
      <c r="O391" s="1">
        <v>43.4</v>
      </c>
      <c r="P391" s="1" t="s">
        <v>1330</v>
      </c>
      <c r="Q391" s="1">
        <v>2.9</v>
      </c>
      <c r="R391" s="1" t="s">
        <v>1327</v>
      </c>
      <c r="S391" s="1">
        <v>0.2</v>
      </c>
      <c r="T391" s="1" t="s">
        <v>1322</v>
      </c>
      <c r="U391" s="1">
        <v>41</v>
      </c>
      <c r="V391" s="1">
        <v>1500000</v>
      </c>
      <c r="W391" s="1" t="b">
        <v>0</v>
      </c>
      <c r="X391" s="1" t="s">
        <v>918</v>
      </c>
      <c r="Y391" s="1" t="s">
        <v>1331</v>
      </c>
      <c r="Z391" s="1">
        <v>10428</v>
      </c>
      <c r="AA391" s="1"/>
      <c r="AB391" s="1" t="s">
        <v>917</v>
      </c>
      <c r="AC391" s="1">
        <v>13</v>
      </c>
      <c r="AD391" s="1">
        <v>1199702</v>
      </c>
      <c r="AE391" s="1">
        <v>1150000</v>
      </c>
      <c r="AF391" s="1">
        <v>15596124</v>
      </c>
      <c r="AG391" s="1">
        <v>204535</v>
      </c>
      <c r="AH391" s="1" t="s">
        <v>1471</v>
      </c>
      <c r="AI391" s="1">
        <v>0.17</v>
      </c>
      <c r="AJ391" s="1" t="s">
        <v>1479</v>
      </c>
      <c r="AK391" s="1">
        <v>3</v>
      </c>
      <c r="AL391" s="1">
        <v>45000</v>
      </c>
      <c r="AM391" s="1">
        <v>1545000</v>
      </c>
      <c r="AN391" s="1" t="s">
        <v>1326</v>
      </c>
    </row>
    <row r="392" spans="1:40" x14ac:dyDescent="0.25">
      <c r="A392" s="1">
        <v>4404</v>
      </c>
      <c r="B392" s="1">
        <v>4404</v>
      </c>
      <c r="C392" s="1" t="s">
        <v>1227</v>
      </c>
      <c r="D392" s="1" t="s">
        <v>1228</v>
      </c>
      <c r="E392" s="1" t="s">
        <v>1315</v>
      </c>
      <c r="F392" s="1" t="s">
        <v>1085</v>
      </c>
      <c r="G392" s="1">
        <v>460</v>
      </c>
      <c r="H392" s="1" t="s">
        <v>1412</v>
      </c>
      <c r="I392" s="1" t="s">
        <v>1283</v>
      </c>
      <c r="J392" s="1" t="s">
        <v>1290</v>
      </c>
      <c r="K392" s="1" t="s">
        <v>31</v>
      </c>
      <c r="L392" s="1" t="s">
        <v>1317</v>
      </c>
      <c r="M392" s="1" t="s">
        <v>1413</v>
      </c>
      <c r="N392" s="1" t="s">
        <v>1348</v>
      </c>
      <c r="O392" s="1">
        <v>37.799999999999997</v>
      </c>
      <c r="P392" s="1" t="s">
        <v>1330</v>
      </c>
      <c r="Q392" s="1">
        <v>6.6</v>
      </c>
      <c r="R392" s="1" t="s">
        <v>1321</v>
      </c>
      <c r="S392" s="1">
        <v>0.2</v>
      </c>
      <c r="T392" s="1" t="s">
        <v>1322</v>
      </c>
      <c r="U392" s="1">
        <v>41</v>
      </c>
      <c r="V392" s="1">
        <v>1100000</v>
      </c>
      <c r="W392" s="1" t="b">
        <v>0</v>
      </c>
      <c r="X392" s="1" t="s">
        <v>918</v>
      </c>
      <c r="Y392" s="1" t="s">
        <v>1323</v>
      </c>
      <c r="Z392" s="1">
        <v>10428</v>
      </c>
      <c r="AA392" s="1"/>
      <c r="AB392" s="1" t="s">
        <v>917</v>
      </c>
      <c r="AC392" s="1">
        <v>13</v>
      </c>
      <c r="AD392" s="1">
        <v>1199702</v>
      </c>
      <c r="AE392" s="1">
        <v>1150000</v>
      </c>
      <c r="AF392" s="1">
        <v>15596124</v>
      </c>
      <c r="AG392" s="1">
        <v>204535</v>
      </c>
      <c r="AH392" s="1" t="s">
        <v>1329</v>
      </c>
      <c r="AI392" s="1">
        <v>0.17</v>
      </c>
      <c r="AJ392" s="1" t="s">
        <v>1479</v>
      </c>
      <c r="AK392" s="1">
        <v>5</v>
      </c>
      <c r="AL392" s="1">
        <v>55000</v>
      </c>
      <c r="AM392" s="1">
        <v>1155000</v>
      </c>
      <c r="AN392" s="1" t="s">
        <v>1326</v>
      </c>
    </row>
    <row r="393" spans="1:40" x14ac:dyDescent="0.25">
      <c r="A393" s="1">
        <v>9108</v>
      </c>
      <c r="B393" s="1">
        <v>9089</v>
      </c>
      <c r="C393" s="1" t="s">
        <v>1229</v>
      </c>
      <c r="D393" s="1" t="s">
        <v>1230</v>
      </c>
      <c r="E393" s="1" t="s">
        <v>1315</v>
      </c>
      <c r="F393" s="1" t="s">
        <v>1085</v>
      </c>
      <c r="G393" s="1">
        <v>460</v>
      </c>
      <c r="H393" s="1" t="s">
        <v>1412</v>
      </c>
      <c r="I393" s="1" t="s">
        <v>1283</v>
      </c>
      <c r="J393" s="1" t="s">
        <v>1290</v>
      </c>
      <c r="K393" s="1" t="s">
        <v>31</v>
      </c>
      <c r="L393" s="1" t="s">
        <v>1317</v>
      </c>
      <c r="M393" s="1" t="s">
        <v>1413</v>
      </c>
      <c r="N393" s="1" t="s">
        <v>1348</v>
      </c>
      <c r="O393" s="1">
        <v>39.6</v>
      </c>
      <c r="P393" s="1" t="s">
        <v>1330</v>
      </c>
      <c r="Q393" s="1">
        <v>0.7</v>
      </c>
      <c r="R393" s="1" t="s">
        <v>1332</v>
      </c>
      <c r="S393" s="1">
        <v>0.2</v>
      </c>
      <c r="T393" s="1" t="s">
        <v>1322</v>
      </c>
      <c r="U393" s="1">
        <v>41</v>
      </c>
      <c r="V393" s="1">
        <v>1614000</v>
      </c>
      <c r="W393" s="1" t="b">
        <v>0</v>
      </c>
      <c r="X393" s="1" t="s">
        <v>918</v>
      </c>
      <c r="Y393" s="1" t="s">
        <v>1328</v>
      </c>
      <c r="Z393" s="1">
        <v>10428</v>
      </c>
      <c r="AA393" s="1"/>
      <c r="AB393" s="1" t="s">
        <v>917</v>
      </c>
      <c r="AC393" s="1">
        <v>13</v>
      </c>
      <c r="AD393" s="1">
        <v>1199702</v>
      </c>
      <c r="AE393" s="1">
        <v>1150000</v>
      </c>
      <c r="AF393" s="1">
        <v>15596124</v>
      </c>
      <c r="AG393" s="1">
        <v>204535</v>
      </c>
      <c r="AH393" s="1" t="s">
        <v>1471</v>
      </c>
      <c r="AI393" s="1">
        <v>0.17</v>
      </c>
      <c r="AJ393" s="1" t="s">
        <v>1479</v>
      </c>
      <c r="AK393" s="1">
        <v>0</v>
      </c>
      <c r="AL393" s="1">
        <v>0</v>
      </c>
      <c r="AM393" s="1">
        <v>1614000</v>
      </c>
      <c r="AN393" s="1" t="s">
        <v>1326</v>
      </c>
    </row>
    <row r="394" spans="1:40" x14ac:dyDescent="0.25">
      <c r="A394" s="1">
        <v>8844</v>
      </c>
      <c r="B394" s="1">
        <v>8825</v>
      </c>
      <c r="C394" s="1" t="s">
        <v>1231</v>
      </c>
      <c r="D394" s="1" t="s">
        <v>1232</v>
      </c>
      <c r="E394" s="1" t="s">
        <v>1315</v>
      </c>
      <c r="F394" s="1" t="s">
        <v>1085</v>
      </c>
      <c r="G394" s="1">
        <v>460</v>
      </c>
      <c r="H394" s="1" t="s">
        <v>1412</v>
      </c>
      <c r="I394" s="1" t="s">
        <v>1283</v>
      </c>
      <c r="J394" s="1" t="s">
        <v>1290</v>
      </c>
      <c r="K394" s="1" t="s">
        <v>31</v>
      </c>
      <c r="L394" s="1" t="s">
        <v>1317</v>
      </c>
      <c r="M394" s="1" t="s">
        <v>1413</v>
      </c>
      <c r="N394" s="1" t="s">
        <v>1348</v>
      </c>
      <c r="O394" s="1">
        <v>31.3</v>
      </c>
      <c r="P394" s="1" t="s">
        <v>1333</v>
      </c>
      <c r="Q394" s="1">
        <v>0.8</v>
      </c>
      <c r="R394" s="1" t="s">
        <v>1332</v>
      </c>
      <c r="S394" s="1">
        <v>0.2</v>
      </c>
      <c r="T394" s="1" t="s">
        <v>1322</v>
      </c>
      <c r="U394" s="1">
        <v>41</v>
      </c>
      <c r="V394" s="1">
        <v>1260000</v>
      </c>
      <c r="W394" s="1" t="b">
        <v>0</v>
      </c>
      <c r="X394" s="1" t="s">
        <v>918</v>
      </c>
      <c r="Y394" s="1" t="s">
        <v>1328</v>
      </c>
      <c r="Z394" s="1">
        <v>10428</v>
      </c>
      <c r="AA394" s="1"/>
      <c r="AB394" s="1" t="s">
        <v>917</v>
      </c>
      <c r="AC394" s="1">
        <v>13</v>
      </c>
      <c r="AD394" s="1">
        <v>1199702</v>
      </c>
      <c r="AE394" s="1">
        <v>1150000</v>
      </c>
      <c r="AF394" s="1">
        <v>15596124</v>
      </c>
      <c r="AG394" s="1">
        <v>204535</v>
      </c>
      <c r="AH394" s="1" t="s">
        <v>1324</v>
      </c>
      <c r="AI394" s="1">
        <v>0.17</v>
      </c>
      <c r="AJ394" s="1" t="s">
        <v>1479</v>
      </c>
      <c r="AK394" s="1">
        <v>3</v>
      </c>
      <c r="AL394" s="1">
        <v>37800</v>
      </c>
      <c r="AM394" s="1">
        <v>1297800</v>
      </c>
      <c r="AN394" s="1" t="s">
        <v>1326</v>
      </c>
    </row>
    <row r="395" spans="1:40" x14ac:dyDescent="0.25">
      <c r="A395" s="1">
        <v>4302</v>
      </c>
      <c r="B395" s="1">
        <v>4302</v>
      </c>
      <c r="C395" s="1" t="s">
        <v>1233</v>
      </c>
      <c r="D395" s="1" t="s">
        <v>1234</v>
      </c>
      <c r="E395" s="1" t="s">
        <v>1315</v>
      </c>
      <c r="F395" s="1" t="s">
        <v>1085</v>
      </c>
      <c r="G395" s="1">
        <v>460</v>
      </c>
      <c r="H395" s="1" t="s">
        <v>1412</v>
      </c>
      <c r="I395" s="1" t="s">
        <v>1283</v>
      </c>
      <c r="J395" s="1" t="s">
        <v>1290</v>
      </c>
      <c r="K395" s="1" t="s">
        <v>31</v>
      </c>
      <c r="L395" s="1" t="s">
        <v>1317</v>
      </c>
      <c r="M395" s="1" t="s">
        <v>1413</v>
      </c>
      <c r="N395" s="1" t="s">
        <v>1348</v>
      </c>
      <c r="O395" s="1">
        <v>45</v>
      </c>
      <c r="P395" s="1" t="s">
        <v>1320</v>
      </c>
      <c r="Q395" s="1">
        <v>17.8</v>
      </c>
      <c r="R395" s="1" t="s">
        <v>1473</v>
      </c>
      <c r="S395" s="1">
        <v>0.2</v>
      </c>
      <c r="T395" s="1" t="s">
        <v>1322</v>
      </c>
      <c r="U395" s="1">
        <v>41</v>
      </c>
      <c r="V395" s="1">
        <v>1300000</v>
      </c>
      <c r="W395" s="1" t="b">
        <v>0</v>
      </c>
      <c r="X395" s="1" t="s">
        <v>918</v>
      </c>
      <c r="Y395" s="1" t="s">
        <v>1323</v>
      </c>
      <c r="Z395" s="1">
        <v>10428</v>
      </c>
      <c r="AA395" s="1"/>
      <c r="AB395" s="1" t="s">
        <v>917</v>
      </c>
      <c r="AC395" s="1">
        <v>13</v>
      </c>
      <c r="AD395" s="1">
        <v>1199702</v>
      </c>
      <c r="AE395" s="1">
        <v>1150000</v>
      </c>
      <c r="AF395" s="1">
        <v>15596124</v>
      </c>
      <c r="AG395" s="1">
        <v>204535</v>
      </c>
      <c r="AH395" s="1" t="s">
        <v>1324</v>
      </c>
      <c r="AI395" s="1">
        <v>0.17</v>
      </c>
      <c r="AJ395" s="1" t="s">
        <v>1479</v>
      </c>
      <c r="AK395" s="1">
        <v>3</v>
      </c>
      <c r="AL395" s="1">
        <v>39000</v>
      </c>
      <c r="AM395" s="1">
        <v>1339000</v>
      </c>
      <c r="AN395" s="1" t="s">
        <v>1326</v>
      </c>
    </row>
    <row r="396" spans="1:40" x14ac:dyDescent="0.25">
      <c r="A396" s="1">
        <v>4845</v>
      </c>
      <c r="B396" s="1">
        <v>4826</v>
      </c>
      <c r="C396" s="1" t="s">
        <v>1235</v>
      </c>
      <c r="D396" s="1" t="s">
        <v>1236</v>
      </c>
      <c r="E396" s="1" t="s">
        <v>1315</v>
      </c>
      <c r="F396" s="1" t="s">
        <v>1085</v>
      </c>
      <c r="G396" s="1">
        <v>460</v>
      </c>
      <c r="H396" s="1" t="s">
        <v>1412</v>
      </c>
      <c r="I396" s="1" t="s">
        <v>1283</v>
      </c>
      <c r="J396" s="1" t="s">
        <v>1290</v>
      </c>
      <c r="K396" s="1" t="s">
        <v>31</v>
      </c>
      <c r="L396" s="1" t="s">
        <v>1317</v>
      </c>
      <c r="M396" s="1" t="s">
        <v>1413</v>
      </c>
      <c r="N396" s="1" t="s">
        <v>1348</v>
      </c>
      <c r="O396" s="1">
        <v>31.3</v>
      </c>
      <c r="P396" s="1" t="s">
        <v>1333</v>
      </c>
      <c r="Q396" s="1">
        <v>3.3</v>
      </c>
      <c r="R396" s="1" t="s">
        <v>1470</v>
      </c>
      <c r="S396" s="1">
        <v>0.2</v>
      </c>
      <c r="T396" s="1" t="s">
        <v>1322</v>
      </c>
      <c r="U396" s="1">
        <v>41</v>
      </c>
      <c r="V396" s="1">
        <v>1200000</v>
      </c>
      <c r="W396" s="1" t="b">
        <v>0</v>
      </c>
      <c r="X396" s="1" t="s">
        <v>918</v>
      </c>
      <c r="Y396" s="1" t="s">
        <v>1331</v>
      </c>
      <c r="Z396" s="1">
        <v>10428</v>
      </c>
      <c r="AA396" s="1"/>
      <c r="AB396" s="1" t="s">
        <v>917</v>
      </c>
      <c r="AC396" s="1">
        <v>13</v>
      </c>
      <c r="AD396" s="1">
        <v>1199702</v>
      </c>
      <c r="AE396" s="1">
        <v>1150000</v>
      </c>
      <c r="AF396" s="1">
        <v>15596124</v>
      </c>
      <c r="AG396" s="1">
        <v>204535</v>
      </c>
      <c r="AH396" s="1" t="s">
        <v>1466</v>
      </c>
      <c r="AI396" s="1">
        <v>0.17</v>
      </c>
      <c r="AJ396" s="1" t="s">
        <v>1479</v>
      </c>
      <c r="AK396" s="1">
        <v>3</v>
      </c>
      <c r="AL396" s="1">
        <v>36000</v>
      </c>
      <c r="AM396" s="1">
        <v>1236000</v>
      </c>
      <c r="AN396" s="1" t="s">
        <v>1326</v>
      </c>
    </row>
    <row r="397" spans="1:40" x14ac:dyDescent="0.25">
      <c r="A397" s="1">
        <v>7426</v>
      </c>
      <c r="B397" s="1">
        <v>7407</v>
      </c>
      <c r="C397" s="1" t="s">
        <v>1237</v>
      </c>
      <c r="D397" s="1" t="s">
        <v>1238</v>
      </c>
      <c r="E397" s="1" t="s">
        <v>1315</v>
      </c>
      <c r="F397" s="1" t="s">
        <v>1085</v>
      </c>
      <c r="G397" s="1">
        <v>460</v>
      </c>
      <c r="H397" s="1" t="s">
        <v>1412</v>
      </c>
      <c r="I397" s="1" t="s">
        <v>1283</v>
      </c>
      <c r="J397" s="1" t="s">
        <v>1290</v>
      </c>
      <c r="K397" s="1" t="s">
        <v>31</v>
      </c>
      <c r="L397" s="1" t="s">
        <v>1317</v>
      </c>
      <c r="M397" s="1" t="s">
        <v>1413</v>
      </c>
      <c r="N397" s="1" t="s">
        <v>1348</v>
      </c>
      <c r="O397" s="1">
        <v>34</v>
      </c>
      <c r="P397" s="1" t="s">
        <v>1333</v>
      </c>
      <c r="Q397" s="1">
        <v>1.3</v>
      </c>
      <c r="R397" s="1" t="s">
        <v>1327</v>
      </c>
      <c r="S397" s="1">
        <v>0.2</v>
      </c>
      <c r="T397" s="1" t="s">
        <v>1322</v>
      </c>
      <c r="U397" s="1">
        <v>41</v>
      </c>
      <c r="V397" s="1">
        <v>950000</v>
      </c>
      <c r="W397" s="1" t="b">
        <v>0</v>
      </c>
      <c r="X397" s="1" t="s">
        <v>918</v>
      </c>
      <c r="Y397" s="1" t="s">
        <v>1328</v>
      </c>
      <c r="Z397" s="1">
        <v>10428</v>
      </c>
      <c r="AA397" s="1"/>
      <c r="AB397" s="1" t="s">
        <v>917</v>
      </c>
      <c r="AC397" s="1">
        <v>13</v>
      </c>
      <c r="AD397" s="1">
        <v>1199702</v>
      </c>
      <c r="AE397" s="1">
        <v>1150000</v>
      </c>
      <c r="AF397" s="1">
        <v>15596124</v>
      </c>
      <c r="AG397" s="1">
        <v>204535</v>
      </c>
      <c r="AH397" s="1" t="s">
        <v>1469</v>
      </c>
      <c r="AI397" s="1">
        <v>0.17</v>
      </c>
      <c r="AJ397" s="1" t="s">
        <v>1479</v>
      </c>
      <c r="AK397" s="1">
        <v>15</v>
      </c>
      <c r="AL397" s="1">
        <v>142500</v>
      </c>
      <c r="AM397" s="1">
        <v>1092500</v>
      </c>
      <c r="AN397" s="1" t="s">
        <v>1326</v>
      </c>
    </row>
    <row r="398" spans="1:40" x14ac:dyDescent="0.25">
      <c r="A398" s="1">
        <v>10466</v>
      </c>
      <c r="B398" s="1">
        <v>10447</v>
      </c>
      <c r="C398" s="1" t="s">
        <v>1239</v>
      </c>
      <c r="D398" s="1" t="s">
        <v>1240</v>
      </c>
      <c r="E398" s="1" t="s">
        <v>1315</v>
      </c>
      <c r="F398" s="1" t="s">
        <v>1085</v>
      </c>
      <c r="G398" s="1">
        <v>460</v>
      </c>
      <c r="H398" s="1" t="s">
        <v>1412</v>
      </c>
      <c r="I398" s="1" t="s">
        <v>1283</v>
      </c>
      <c r="J398" s="1" t="s">
        <v>1290</v>
      </c>
      <c r="K398" s="1" t="s">
        <v>31</v>
      </c>
      <c r="L398" s="1" t="s">
        <v>1317</v>
      </c>
      <c r="M398" s="1" t="s">
        <v>1413</v>
      </c>
      <c r="N398" s="1" t="s">
        <v>1348</v>
      </c>
      <c r="O398" s="1">
        <v>40</v>
      </c>
      <c r="P398" s="1" t="s">
        <v>1330</v>
      </c>
      <c r="Q398" s="1">
        <v>0.2</v>
      </c>
      <c r="R398" s="1" t="s">
        <v>1332</v>
      </c>
      <c r="S398" s="1">
        <v>0.1</v>
      </c>
      <c r="T398" s="1" t="s">
        <v>1468</v>
      </c>
      <c r="U398" s="1">
        <v>41</v>
      </c>
      <c r="V398" s="1">
        <v>950124</v>
      </c>
      <c r="W398" s="1" t="b">
        <v>0</v>
      </c>
      <c r="X398" s="1" t="s">
        <v>918</v>
      </c>
      <c r="Y398" s="1" t="s">
        <v>1328</v>
      </c>
      <c r="Z398" s="1">
        <v>10428</v>
      </c>
      <c r="AA398" s="1"/>
      <c r="AB398" s="1" t="s">
        <v>917</v>
      </c>
      <c r="AC398" s="1">
        <v>13</v>
      </c>
      <c r="AD398" s="1">
        <v>1199702</v>
      </c>
      <c r="AE398" s="1">
        <v>1150000</v>
      </c>
      <c r="AF398" s="1">
        <v>15596124</v>
      </c>
      <c r="AG398" s="1">
        <v>204535</v>
      </c>
      <c r="AH398" s="1" t="s">
        <v>1469</v>
      </c>
      <c r="AI398" s="1">
        <v>0.17</v>
      </c>
      <c r="AJ398" s="1" t="s">
        <v>1479</v>
      </c>
      <c r="AK398" s="1">
        <v>15</v>
      </c>
      <c r="AL398" s="1">
        <v>142519</v>
      </c>
      <c r="AM398" s="1">
        <v>1092643</v>
      </c>
      <c r="AN398" s="1" t="s">
        <v>1326</v>
      </c>
    </row>
    <row r="399" spans="1:40" x14ac:dyDescent="0.25">
      <c r="A399" s="1">
        <v>4281</v>
      </c>
      <c r="B399" s="1">
        <v>4281</v>
      </c>
      <c r="C399" s="1" t="s">
        <v>938</v>
      </c>
      <c r="D399" s="1" t="s">
        <v>751</v>
      </c>
      <c r="E399" s="1" t="s">
        <v>1315</v>
      </c>
      <c r="F399" s="1" t="s">
        <v>939</v>
      </c>
      <c r="G399" s="1">
        <v>462</v>
      </c>
      <c r="H399" s="1" t="s">
        <v>1398</v>
      </c>
      <c r="I399" s="1" t="s">
        <v>1283</v>
      </c>
      <c r="J399" s="1" t="s">
        <v>1290</v>
      </c>
      <c r="K399" s="1" t="s">
        <v>31</v>
      </c>
      <c r="L399" s="1" t="s">
        <v>1317</v>
      </c>
      <c r="M399" s="1" t="s">
        <v>1400</v>
      </c>
      <c r="N399" s="1" t="s">
        <v>1399</v>
      </c>
      <c r="O399" s="1">
        <v>46.8</v>
      </c>
      <c r="P399" s="1" t="s">
        <v>1320</v>
      </c>
      <c r="Q399" s="1">
        <v>17.8</v>
      </c>
      <c r="R399" s="1" t="s">
        <v>1473</v>
      </c>
      <c r="S399" s="1">
        <v>0.3</v>
      </c>
      <c r="T399" s="1" t="s">
        <v>1322</v>
      </c>
      <c r="U399" s="1">
        <v>41</v>
      </c>
      <c r="V399" s="1">
        <v>7500000</v>
      </c>
      <c r="W399" s="1" t="b">
        <v>1</v>
      </c>
      <c r="X399" s="1" t="s">
        <v>992</v>
      </c>
      <c r="Y399" s="1" t="s">
        <v>31</v>
      </c>
      <c r="Z399" s="1">
        <v>4789</v>
      </c>
      <c r="AA399" s="1"/>
      <c r="AB399" s="1" t="s">
        <v>991</v>
      </c>
      <c r="AC399" s="1">
        <v>5</v>
      </c>
      <c r="AD399" s="1">
        <v>3139560</v>
      </c>
      <c r="AE399" s="1">
        <v>1900000</v>
      </c>
      <c r="AF399" s="1">
        <v>15697800</v>
      </c>
      <c r="AG399" s="1">
        <v>2606727</v>
      </c>
      <c r="AH399" s="1" t="s">
        <v>1471</v>
      </c>
      <c r="AI399" s="1">
        <v>0.83</v>
      </c>
      <c r="AJ399" s="1" t="s">
        <v>1475</v>
      </c>
      <c r="AK399" s="1">
        <v>0</v>
      </c>
      <c r="AL399" s="1">
        <v>0</v>
      </c>
      <c r="AM399" s="1">
        <v>7500000</v>
      </c>
      <c r="AN399" s="1" t="s">
        <v>1326</v>
      </c>
    </row>
    <row r="400" spans="1:40" x14ac:dyDescent="0.25">
      <c r="A400" s="1">
        <v>4791</v>
      </c>
      <c r="B400" s="1">
        <v>4773</v>
      </c>
      <c r="C400" s="1" t="s">
        <v>941</v>
      </c>
      <c r="D400" s="1" t="s">
        <v>942</v>
      </c>
      <c r="E400" s="1" t="s">
        <v>1474</v>
      </c>
      <c r="F400" s="1" t="s">
        <v>943</v>
      </c>
      <c r="G400" s="1">
        <v>511</v>
      </c>
      <c r="H400" s="1" t="s">
        <v>1338</v>
      </c>
      <c r="I400" s="1" t="s">
        <v>1283</v>
      </c>
      <c r="J400" s="1" t="s">
        <v>1286</v>
      </c>
      <c r="K400" s="1" t="s">
        <v>1334</v>
      </c>
      <c r="L400" s="1" t="s">
        <v>1317</v>
      </c>
      <c r="M400" s="1" t="s">
        <v>1340</v>
      </c>
      <c r="N400" s="1" t="s">
        <v>1339</v>
      </c>
      <c r="O400" s="1">
        <v>57.3</v>
      </c>
      <c r="P400" s="1" t="s">
        <v>1472</v>
      </c>
      <c r="Q400" s="1">
        <v>34.4</v>
      </c>
      <c r="R400" s="1" t="s">
        <v>1473</v>
      </c>
      <c r="S400" s="1">
        <v>0.3</v>
      </c>
      <c r="T400" s="1" t="s">
        <v>1322</v>
      </c>
      <c r="U400" s="1">
        <v>41</v>
      </c>
      <c r="V400" s="1">
        <v>7000000</v>
      </c>
      <c r="W400" s="1" t="b">
        <v>0</v>
      </c>
      <c r="X400" s="1" t="s">
        <v>992</v>
      </c>
      <c r="Y400" s="1" t="s">
        <v>1323</v>
      </c>
      <c r="Z400" s="1">
        <v>4789</v>
      </c>
      <c r="AA400" s="1"/>
      <c r="AB400" s="1" t="s">
        <v>991</v>
      </c>
      <c r="AC400" s="1">
        <v>12</v>
      </c>
      <c r="AD400" s="1">
        <v>10141667</v>
      </c>
      <c r="AE400" s="1">
        <v>9800000</v>
      </c>
      <c r="AF400" s="1">
        <v>121700000</v>
      </c>
      <c r="AG400" s="1">
        <v>2753331</v>
      </c>
      <c r="AH400" s="1" t="s">
        <v>1469</v>
      </c>
      <c r="AI400" s="1">
        <v>0.27100000000000002</v>
      </c>
      <c r="AJ400" s="1" t="s">
        <v>1325</v>
      </c>
      <c r="AK400" s="1">
        <v>15</v>
      </c>
      <c r="AL400" s="1">
        <v>1050000</v>
      </c>
      <c r="AM400" s="1">
        <v>8050000</v>
      </c>
      <c r="AN400" s="1" t="s">
        <v>1326</v>
      </c>
    </row>
    <row r="401" spans="1:40" x14ac:dyDescent="0.25">
      <c r="A401" s="1">
        <v>4792</v>
      </c>
      <c r="B401" s="1">
        <v>4774</v>
      </c>
      <c r="C401" s="1" t="s">
        <v>944</v>
      </c>
      <c r="D401" s="1" t="s">
        <v>945</v>
      </c>
      <c r="E401" s="1" t="s">
        <v>1315</v>
      </c>
      <c r="F401" s="1" t="s">
        <v>946</v>
      </c>
      <c r="G401" s="1">
        <v>511</v>
      </c>
      <c r="H401" s="1" t="s">
        <v>1338</v>
      </c>
      <c r="I401" s="1" t="s">
        <v>1283</v>
      </c>
      <c r="J401" s="1" t="s">
        <v>1286</v>
      </c>
      <c r="K401" s="1" t="s">
        <v>1334</v>
      </c>
      <c r="L401" s="1" t="s">
        <v>1317</v>
      </c>
      <c r="M401" s="1" t="s">
        <v>1340</v>
      </c>
      <c r="N401" s="1" t="s">
        <v>1339</v>
      </c>
      <c r="O401" s="1">
        <v>53.8</v>
      </c>
      <c r="P401" s="1" t="s">
        <v>1320</v>
      </c>
      <c r="Q401" s="1">
        <v>28.8</v>
      </c>
      <c r="R401" s="1" t="s">
        <v>1473</v>
      </c>
      <c r="S401" s="1">
        <v>0.3</v>
      </c>
      <c r="T401" s="1" t="s">
        <v>1322</v>
      </c>
      <c r="U401" s="1">
        <v>41</v>
      </c>
      <c r="V401" s="1">
        <v>10200000</v>
      </c>
      <c r="W401" s="1" t="b">
        <v>1</v>
      </c>
      <c r="X401" s="1" t="s">
        <v>992</v>
      </c>
      <c r="Y401" s="1" t="s">
        <v>31</v>
      </c>
      <c r="Z401" s="1">
        <v>4789</v>
      </c>
      <c r="AA401" s="1"/>
      <c r="AB401" s="1" t="s">
        <v>991</v>
      </c>
      <c r="AC401" s="1">
        <v>12</v>
      </c>
      <c r="AD401" s="1">
        <v>10141667</v>
      </c>
      <c r="AE401" s="1">
        <v>9800000</v>
      </c>
      <c r="AF401" s="1">
        <v>121700000</v>
      </c>
      <c r="AG401" s="1">
        <v>2753331</v>
      </c>
      <c r="AH401" s="1" t="s">
        <v>1466</v>
      </c>
      <c r="AI401" s="1">
        <v>0.27100000000000002</v>
      </c>
      <c r="AJ401" s="1" t="s">
        <v>1325</v>
      </c>
      <c r="AK401" s="1">
        <v>3</v>
      </c>
      <c r="AL401" s="1">
        <v>306000</v>
      </c>
      <c r="AM401" s="1">
        <v>10506000</v>
      </c>
      <c r="AN401" s="1" t="s">
        <v>1326</v>
      </c>
    </row>
    <row r="402" spans="1:40" x14ac:dyDescent="0.25">
      <c r="A402" s="1">
        <v>4776</v>
      </c>
      <c r="B402" s="1">
        <v>4748</v>
      </c>
      <c r="C402" s="1" t="s">
        <v>947</v>
      </c>
      <c r="D402" s="1" t="s">
        <v>948</v>
      </c>
      <c r="E402" s="1" t="s">
        <v>1315</v>
      </c>
      <c r="F402" s="1" t="s">
        <v>949</v>
      </c>
      <c r="G402" s="1">
        <v>511</v>
      </c>
      <c r="H402" s="1" t="s">
        <v>1338</v>
      </c>
      <c r="I402" s="1" t="s">
        <v>1283</v>
      </c>
      <c r="J402" s="1" t="s">
        <v>1286</v>
      </c>
      <c r="K402" s="1" t="s">
        <v>1334</v>
      </c>
      <c r="L402" s="1" t="s">
        <v>1317</v>
      </c>
      <c r="M402" s="1" t="s">
        <v>1340</v>
      </c>
      <c r="N402" s="1" t="s">
        <v>1339</v>
      </c>
      <c r="O402" s="1">
        <v>57.8</v>
      </c>
      <c r="P402" s="1" t="s">
        <v>1472</v>
      </c>
      <c r="Q402" s="1">
        <v>27.5</v>
      </c>
      <c r="R402" s="1" t="s">
        <v>1473</v>
      </c>
      <c r="S402" s="1">
        <v>0.3</v>
      </c>
      <c r="T402" s="1" t="s">
        <v>1322</v>
      </c>
      <c r="U402" s="1">
        <v>41</v>
      </c>
      <c r="V402" s="1">
        <v>9300000</v>
      </c>
      <c r="W402" s="1" t="b">
        <v>1</v>
      </c>
      <c r="X402" s="1" t="s">
        <v>992</v>
      </c>
      <c r="Y402" s="1" t="s">
        <v>31</v>
      </c>
      <c r="Z402" s="1">
        <v>4789</v>
      </c>
      <c r="AA402" s="1"/>
      <c r="AB402" s="1" t="s">
        <v>991</v>
      </c>
      <c r="AC402" s="1">
        <v>12</v>
      </c>
      <c r="AD402" s="1">
        <v>10141667</v>
      </c>
      <c r="AE402" s="1">
        <v>9800000</v>
      </c>
      <c r="AF402" s="1">
        <v>121700000</v>
      </c>
      <c r="AG402" s="1">
        <v>2753331</v>
      </c>
      <c r="AH402" s="1" t="s">
        <v>1329</v>
      </c>
      <c r="AI402" s="1">
        <v>0.27100000000000002</v>
      </c>
      <c r="AJ402" s="1" t="s">
        <v>1325</v>
      </c>
      <c r="AK402" s="1">
        <v>5</v>
      </c>
      <c r="AL402" s="1">
        <v>465000</v>
      </c>
      <c r="AM402" s="1">
        <v>9765000</v>
      </c>
      <c r="AN402" s="1" t="s">
        <v>1326</v>
      </c>
    </row>
    <row r="403" spans="1:40" x14ac:dyDescent="0.25">
      <c r="A403" s="1">
        <v>4258</v>
      </c>
      <c r="B403" s="1">
        <v>4258</v>
      </c>
      <c r="C403" s="1" t="s">
        <v>950</v>
      </c>
      <c r="D403" s="1" t="s">
        <v>823</v>
      </c>
      <c r="E403" s="1" t="s">
        <v>1474</v>
      </c>
      <c r="F403" s="1" t="s">
        <v>951</v>
      </c>
      <c r="G403" s="1">
        <v>486</v>
      </c>
      <c r="H403" s="1" t="s">
        <v>1371</v>
      </c>
      <c r="I403" s="1" t="s">
        <v>1283</v>
      </c>
      <c r="J403" s="1" t="s">
        <v>1286</v>
      </c>
      <c r="K403" s="1" t="s">
        <v>31</v>
      </c>
      <c r="L403" s="1" t="s">
        <v>1317</v>
      </c>
      <c r="M403" s="1" t="s">
        <v>1372</v>
      </c>
      <c r="N403" s="1" t="s">
        <v>1341</v>
      </c>
      <c r="O403" s="1">
        <v>48.8</v>
      </c>
      <c r="P403" s="1" t="s">
        <v>1320</v>
      </c>
      <c r="Q403" s="1">
        <v>10.6</v>
      </c>
      <c r="R403" s="1" t="s">
        <v>1473</v>
      </c>
      <c r="S403" s="1">
        <v>0.3</v>
      </c>
      <c r="T403" s="1" t="s">
        <v>1322</v>
      </c>
      <c r="U403" s="1">
        <v>41</v>
      </c>
      <c r="V403" s="1">
        <v>6700000</v>
      </c>
      <c r="W403" s="1" t="b">
        <v>1</v>
      </c>
      <c r="X403" s="1" t="s">
        <v>992</v>
      </c>
      <c r="Y403" s="1" t="s">
        <v>31</v>
      </c>
      <c r="Z403" s="1">
        <v>4789</v>
      </c>
      <c r="AA403" s="1"/>
      <c r="AB403" s="1" t="s">
        <v>991</v>
      </c>
      <c r="AC403" s="1">
        <v>15</v>
      </c>
      <c r="AD403" s="1">
        <v>2671120</v>
      </c>
      <c r="AE403" s="1">
        <v>2600000</v>
      </c>
      <c r="AF403" s="1">
        <v>40066800</v>
      </c>
      <c r="AG403" s="1">
        <v>1489345</v>
      </c>
      <c r="AH403" s="1" t="s">
        <v>1471</v>
      </c>
      <c r="AI403" s="1">
        <v>0.55800000000000005</v>
      </c>
      <c r="AJ403" s="1" t="s">
        <v>1475</v>
      </c>
      <c r="AK403" s="1">
        <v>0</v>
      </c>
      <c r="AL403" s="1">
        <v>0</v>
      </c>
      <c r="AM403" s="1">
        <v>6700000</v>
      </c>
      <c r="AN403" s="1" t="s">
        <v>1326</v>
      </c>
    </row>
    <row r="404" spans="1:40" x14ac:dyDescent="0.25">
      <c r="A404" s="1">
        <v>4793</v>
      </c>
      <c r="B404" s="1">
        <v>4775</v>
      </c>
      <c r="C404" s="1" t="s">
        <v>952</v>
      </c>
      <c r="D404" s="1" t="s">
        <v>953</v>
      </c>
      <c r="E404" s="1" t="s">
        <v>1474</v>
      </c>
      <c r="F404" s="1" t="s">
        <v>954</v>
      </c>
      <c r="G404" s="1">
        <v>511</v>
      </c>
      <c r="H404" s="1" t="s">
        <v>1338</v>
      </c>
      <c r="I404" s="1" t="s">
        <v>1283</v>
      </c>
      <c r="J404" s="1" t="s">
        <v>1286</v>
      </c>
      <c r="K404" s="1" t="s">
        <v>1334</v>
      </c>
      <c r="L404" s="1" t="s">
        <v>1317</v>
      </c>
      <c r="M404" s="1" t="s">
        <v>1340</v>
      </c>
      <c r="N404" s="1" t="s">
        <v>1339</v>
      </c>
      <c r="O404" s="1">
        <v>61.5</v>
      </c>
      <c r="P404" s="1" t="s">
        <v>1472</v>
      </c>
      <c r="Q404" s="1">
        <v>36.1</v>
      </c>
      <c r="R404" s="1" t="s">
        <v>1473</v>
      </c>
      <c r="S404" s="1">
        <v>0.3</v>
      </c>
      <c r="T404" s="1" t="s">
        <v>1322</v>
      </c>
      <c r="U404" s="1">
        <v>41</v>
      </c>
      <c r="V404" s="1">
        <v>8400000</v>
      </c>
      <c r="W404" s="1" t="b">
        <v>1</v>
      </c>
      <c r="X404" s="1" t="s">
        <v>992</v>
      </c>
      <c r="Y404" s="1" t="s">
        <v>31</v>
      </c>
      <c r="Z404" s="1">
        <v>4789</v>
      </c>
      <c r="AA404" s="1"/>
      <c r="AB404" s="1" t="s">
        <v>991</v>
      </c>
      <c r="AC404" s="1">
        <v>12</v>
      </c>
      <c r="AD404" s="1">
        <v>10141667</v>
      </c>
      <c r="AE404" s="1">
        <v>9800000</v>
      </c>
      <c r="AF404" s="1">
        <v>121700000</v>
      </c>
      <c r="AG404" s="1">
        <v>2753331</v>
      </c>
      <c r="AH404" s="1" t="s">
        <v>1329</v>
      </c>
      <c r="AI404" s="1">
        <v>0.27100000000000002</v>
      </c>
      <c r="AJ404" s="1" t="s">
        <v>1325</v>
      </c>
      <c r="AK404" s="1">
        <v>10</v>
      </c>
      <c r="AL404" s="1">
        <v>840000</v>
      </c>
      <c r="AM404" s="1">
        <v>9240000</v>
      </c>
      <c r="AN404" s="1" t="s">
        <v>1326</v>
      </c>
    </row>
    <row r="405" spans="1:40" x14ac:dyDescent="0.25">
      <c r="A405" s="1">
        <v>4794</v>
      </c>
      <c r="B405" s="1">
        <v>4776</v>
      </c>
      <c r="C405" s="1" t="s">
        <v>955</v>
      </c>
      <c r="D405" s="1" t="s">
        <v>956</v>
      </c>
      <c r="E405" s="1" t="s">
        <v>1315</v>
      </c>
      <c r="F405" s="1" t="s">
        <v>957</v>
      </c>
      <c r="G405" s="1">
        <v>511</v>
      </c>
      <c r="H405" s="1" t="s">
        <v>1338</v>
      </c>
      <c r="I405" s="1" t="s">
        <v>1283</v>
      </c>
      <c r="J405" s="1" t="s">
        <v>1286</v>
      </c>
      <c r="K405" s="1" t="s">
        <v>1334</v>
      </c>
      <c r="L405" s="1" t="s">
        <v>1317</v>
      </c>
      <c r="M405" s="1" t="s">
        <v>1340</v>
      </c>
      <c r="N405" s="1" t="s">
        <v>1339</v>
      </c>
      <c r="O405" s="1">
        <v>63.6</v>
      </c>
      <c r="P405" s="1" t="s">
        <v>1472</v>
      </c>
      <c r="Q405" s="1">
        <v>9.5</v>
      </c>
      <c r="R405" s="1" t="s">
        <v>1321</v>
      </c>
      <c r="S405" s="1">
        <v>0.3</v>
      </c>
      <c r="T405" s="1" t="s">
        <v>1322</v>
      </c>
      <c r="U405" s="1">
        <v>41</v>
      </c>
      <c r="V405" s="1">
        <v>9800000</v>
      </c>
      <c r="W405" s="1" t="b">
        <v>1</v>
      </c>
      <c r="X405" s="1" t="s">
        <v>992</v>
      </c>
      <c r="Y405" s="1" t="s">
        <v>31</v>
      </c>
      <c r="Z405" s="1">
        <v>4789</v>
      </c>
      <c r="AA405" s="1"/>
      <c r="AB405" s="1" t="s">
        <v>991</v>
      </c>
      <c r="AC405" s="1">
        <v>12</v>
      </c>
      <c r="AD405" s="1">
        <v>10141667</v>
      </c>
      <c r="AE405" s="1">
        <v>9800000</v>
      </c>
      <c r="AF405" s="1">
        <v>121700000</v>
      </c>
      <c r="AG405" s="1">
        <v>2753331</v>
      </c>
      <c r="AH405" s="1" t="s">
        <v>1466</v>
      </c>
      <c r="AI405" s="1">
        <v>0.27100000000000002</v>
      </c>
      <c r="AJ405" s="1" t="s">
        <v>1325</v>
      </c>
      <c r="AK405" s="1">
        <v>3</v>
      </c>
      <c r="AL405" s="1">
        <v>294000</v>
      </c>
      <c r="AM405" s="1">
        <v>10094000</v>
      </c>
      <c r="AN405" s="1" t="s">
        <v>1326</v>
      </c>
    </row>
    <row r="406" spans="1:40" x14ac:dyDescent="0.25">
      <c r="A406" s="1">
        <v>4290</v>
      </c>
      <c r="B406" s="1">
        <v>4290</v>
      </c>
      <c r="C406" s="1" t="s">
        <v>958</v>
      </c>
      <c r="D406" s="1" t="s">
        <v>959</v>
      </c>
      <c r="E406" s="1" t="s">
        <v>1474</v>
      </c>
      <c r="F406" s="1" t="s">
        <v>960</v>
      </c>
      <c r="G406" s="1">
        <v>422</v>
      </c>
      <c r="H406" s="1" t="s">
        <v>1435</v>
      </c>
      <c r="I406" s="1" t="s">
        <v>1283</v>
      </c>
      <c r="J406" s="1" t="s">
        <v>1291</v>
      </c>
      <c r="K406" s="1" t="s">
        <v>31</v>
      </c>
      <c r="L406" s="1" t="s">
        <v>1317</v>
      </c>
      <c r="M406" s="1" t="s">
        <v>1437</v>
      </c>
      <c r="N406" s="1" t="s">
        <v>1436</v>
      </c>
      <c r="O406" s="1">
        <v>46.3</v>
      </c>
      <c r="P406" s="1" t="s">
        <v>1320</v>
      </c>
      <c r="Q406" s="1">
        <v>20.6</v>
      </c>
      <c r="R406" s="1" t="s">
        <v>1473</v>
      </c>
      <c r="S406" s="1">
        <v>0.3</v>
      </c>
      <c r="T406" s="1" t="s">
        <v>1322</v>
      </c>
      <c r="U406" s="1">
        <v>41</v>
      </c>
      <c r="V406" s="1">
        <v>6100000</v>
      </c>
      <c r="W406" s="1" t="b">
        <v>1</v>
      </c>
      <c r="X406" s="1" t="s">
        <v>992</v>
      </c>
      <c r="Y406" s="1" t="s">
        <v>31</v>
      </c>
      <c r="Z406" s="1">
        <v>4789</v>
      </c>
      <c r="AA406" s="1"/>
      <c r="AB406" s="1" t="s">
        <v>991</v>
      </c>
      <c r="AC406" s="1">
        <v>9</v>
      </c>
      <c r="AD406" s="1">
        <v>1647778</v>
      </c>
      <c r="AE406" s="1">
        <v>750000</v>
      </c>
      <c r="AF406" s="1">
        <v>14830000</v>
      </c>
      <c r="AG406" s="1">
        <v>1799823</v>
      </c>
      <c r="AH406" s="1" t="s">
        <v>1471</v>
      </c>
      <c r="AI406" s="1">
        <v>1.0920000000000001</v>
      </c>
      <c r="AJ406" s="1" t="s">
        <v>1475</v>
      </c>
      <c r="AK406" s="1">
        <v>0</v>
      </c>
      <c r="AL406" s="1">
        <v>0</v>
      </c>
      <c r="AM406" s="1">
        <v>6100000</v>
      </c>
      <c r="AN406" s="1" t="s">
        <v>1326</v>
      </c>
    </row>
    <row r="407" spans="1:40" x14ac:dyDescent="0.25">
      <c r="A407" s="1">
        <v>4801</v>
      </c>
      <c r="B407" s="1">
        <v>4783</v>
      </c>
      <c r="C407" s="1" t="s">
        <v>961</v>
      </c>
      <c r="D407" s="1" t="s">
        <v>962</v>
      </c>
      <c r="E407" s="1" t="s">
        <v>1474</v>
      </c>
      <c r="F407" s="1" t="s">
        <v>963</v>
      </c>
      <c r="G407" s="1">
        <v>511</v>
      </c>
      <c r="H407" s="1" t="s">
        <v>1338</v>
      </c>
      <c r="I407" s="1" t="s">
        <v>1283</v>
      </c>
      <c r="J407" s="1" t="s">
        <v>1286</v>
      </c>
      <c r="K407" s="1" t="s">
        <v>1334</v>
      </c>
      <c r="L407" s="1" t="s">
        <v>1317</v>
      </c>
      <c r="M407" s="1" t="s">
        <v>1340</v>
      </c>
      <c r="N407" s="1" t="s">
        <v>1339</v>
      </c>
      <c r="O407" s="1">
        <v>48.1</v>
      </c>
      <c r="P407" s="1" t="s">
        <v>1320</v>
      </c>
      <c r="Q407" s="1">
        <v>19.399999999999999</v>
      </c>
      <c r="R407" s="1" t="s">
        <v>1473</v>
      </c>
      <c r="S407" s="1">
        <v>0.3</v>
      </c>
      <c r="T407" s="1" t="s">
        <v>1322</v>
      </c>
      <c r="U407" s="1">
        <v>41</v>
      </c>
      <c r="V407" s="1">
        <v>8500000</v>
      </c>
      <c r="W407" s="1" t="b">
        <v>1</v>
      </c>
      <c r="X407" s="1" t="s">
        <v>992</v>
      </c>
      <c r="Y407" s="1" t="s">
        <v>31</v>
      </c>
      <c r="Z407" s="1">
        <v>4789</v>
      </c>
      <c r="AA407" s="1"/>
      <c r="AB407" s="1" t="s">
        <v>991</v>
      </c>
      <c r="AC407" s="1">
        <v>12</v>
      </c>
      <c r="AD407" s="1">
        <v>10141667</v>
      </c>
      <c r="AE407" s="1">
        <v>9800000</v>
      </c>
      <c r="AF407" s="1">
        <v>121700000</v>
      </c>
      <c r="AG407" s="1">
        <v>2753331</v>
      </c>
      <c r="AH407" s="1" t="s">
        <v>1329</v>
      </c>
      <c r="AI407" s="1">
        <v>0.27100000000000002</v>
      </c>
      <c r="AJ407" s="1" t="s">
        <v>1325</v>
      </c>
      <c r="AK407" s="1">
        <v>10</v>
      </c>
      <c r="AL407" s="1">
        <v>850000</v>
      </c>
      <c r="AM407" s="1">
        <v>9350000</v>
      </c>
      <c r="AN407" s="1" t="s">
        <v>1326</v>
      </c>
    </row>
    <row r="408" spans="1:40" x14ac:dyDescent="0.25">
      <c r="A408" s="1">
        <v>4235</v>
      </c>
      <c r="B408" s="1">
        <v>4235</v>
      </c>
      <c r="C408" s="1" t="s">
        <v>964</v>
      </c>
      <c r="D408" s="1" t="s">
        <v>965</v>
      </c>
      <c r="E408" s="1" t="s">
        <v>1474</v>
      </c>
      <c r="F408" s="1" t="s">
        <v>966</v>
      </c>
      <c r="G408" s="1">
        <v>464</v>
      </c>
      <c r="H408" s="1" t="s">
        <v>1392</v>
      </c>
      <c r="I408" s="1" t="s">
        <v>1283</v>
      </c>
      <c r="J408" s="1" t="s">
        <v>1290</v>
      </c>
      <c r="K408" s="1" t="s">
        <v>31</v>
      </c>
      <c r="L408" s="1" t="s">
        <v>1317</v>
      </c>
      <c r="M408" s="1" t="s">
        <v>1393</v>
      </c>
      <c r="N408" s="1" t="s">
        <v>1354</v>
      </c>
      <c r="O408" s="1">
        <v>51.7</v>
      </c>
      <c r="P408" s="1" t="s">
        <v>1320</v>
      </c>
      <c r="Q408" s="1">
        <v>5.6</v>
      </c>
      <c r="R408" s="1" t="s">
        <v>1321</v>
      </c>
      <c r="S408" s="1">
        <v>0.3</v>
      </c>
      <c r="T408" s="1" t="s">
        <v>1322</v>
      </c>
      <c r="U408" s="1">
        <v>41</v>
      </c>
      <c r="V408" s="1">
        <v>6700000</v>
      </c>
      <c r="W408" s="1" t="b">
        <v>1</v>
      </c>
      <c r="X408" s="1" t="s">
        <v>992</v>
      </c>
      <c r="Y408" s="1" t="s">
        <v>31</v>
      </c>
      <c r="Z408" s="1">
        <v>4789</v>
      </c>
      <c r="AA408" s="1"/>
      <c r="AB408" s="1" t="s">
        <v>991</v>
      </c>
      <c r="AC408" s="1">
        <v>12</v>
      </c>
      <c r="AD408" s="1">
        <v>1660500</v>
      </c>
      <c r="AE408" s="1">
        <v>866000</v>
      </c>
      <c r="AF408" s="1">
        <v>19926000</v>
      </c>
      <c r="AG408" s="1">
        <v>1735109</v>
      </c>
      <c r="AH408" s="1" t="s">
        <v>1471</v>
      </c>
      <c r="AI408" s="1">
        <v>1.0449999999999999</v>
      </c>
      <c r="AJ408" s="1" t="s">
        <v>1475</v>
      </c>
      <c r="AK408" s="1">
        <v>0</v>
      </c>
      <c r="AL408" s="1">
        <v>0</v>
      </c>
      <c r="AM408" s="1">
        <v>6700000</v>
      </c>
      <c r="AN408" s="1" t="s">
        <v>1326</v>
      </c>
    </row>
    <row r="409" spans="1:40" x14ac:dyDescent="0.25">
      <c r="A409" s="1">
        <v>4268</v>
      </c>
      <c r="B409" s="1">
        <v>4268</v>
      </c>
      <c r="C409" s="1" t="s">
        <v>967</v>
      </c>
      <c r="D409" s="1" t="s">
        <v>775</v>
      </c>
      <c r="E409" s="1" t="s">
        <v>1474</v>
      </c>
      <c r="F409" s="1" t="s">
        <v>968</v>
      </c>
      <c r="G409" s="1">
        <v>511</v>
      </c>
      <c r="H409" s="1" t="s">
        <v>1338</v>
      </c>
      <c r="I409" s="1" t="s">
        <v>1283</v>
      </c>
      <c r="J409" s="1" t="s">
        <v>1286</v>
      </c>
      <c r="K409" s="1" t="s">
        <v>1334</v>
      </c>
      <c r="L409" s="1" t="s">
        <v>1317</v>
      </c>
      <c r="M409" s="1" t="s">
        <v>1340</v>
      </c>
      <c r="N409" s="1" t="s">
        <v>1339</v>
      </c>
      <c r="O409" s="1">
        <v>48.4</v>
      </c>
      <c r="P409" s="1" t="s">
        <v>1320</v>
      </c>
      <c r="Q409" s="1">
        <v>21.8</v>
      </c>
      <c r="R409" s="1" t="s">
        <v>1473</v>
      </c>
      <c r="S409" s="1">
        <v>0.3</v>
      </c>
      <c r="T409" s="1" t="s">
        <v>1322</v>
      </c>
      <c r="U409" s="1">
        <v>41</v>
      </c>
      <c r="V409" s="1">
        <v>9100000</v>
      </c>
      <c r="W409" s="1" t="b">
        <v>1</v>
      </c>
      <c r="X409" s="1" t="s">
        <v>992</v>
      </c>
      <c r="Y409" s="1" t="s">
        <v>31</v>
      </c>
      <c r="Z409" s="1">
        <v>4789</v>
      </c>
      <c r="AA409" s="1"/>
      <c r="AB409" s="1" t="s">
        <v>991</v>
      </c>
      <c r="AC409" s="1">
        <v>12</v>
      </c>
      <c r="AD409" s="1">
        <v>10141667</v>
      </c>
      <c r="AE409" s="1">
        <v>9800000</v>
      </c>
      <c r="AF409" s="1">
        <v>121700000</v>
      </c>
      <c r="AG409" s="1">
        <v>2753331</v>
      </c>
      <c r="AH409" s="1" t="s">
        <v>1329</v>
      </c>
      <c r="AI409" s="1">
        <v>0.27100000000000002</v>
      </c>
      <c r="AJ409" s="1" t="s">
        <v>1325</v>
      </c>
      <c r="AK409" s="1">
        <v>10</v>
      </c>
      <c r="AL409" s="1">
        <v>910000</v>
      </c>
      <c r="AM409" s="1">
        <v>10010000</v>
      </c>
      <c r="AN409" s="1" t="s">
        <v>1326</v>
      </c>
    </row>
    <row r="410" spans="1:40" x14ac:dyDescent="0.25">
      <c r="A410" s="1">
        <v>4796</v>
      </c>
      <c r="B410" s="1">
        <v>4778</v>
      </c>
      <c r="C410" s="1" t="s">
        <v>969</v>
      </c>
      <c r="D410" s="1" t="s">
        <v>970</v>
      </c>
      <c r="E410" s="1" t="s">
        <v>1315</v>
      </c>
      <c r="F410" s="1" t="s">
        <v>971</v>
      </c>
      <c r="G410" s="1">
        <v>511</v>
      </c>
      <c r="H410" s="1" t="s">
        <v>1338</v>
      </c>
      <c r="I410" s="1" t="s">
        <v>1283</v>
      </c>
      <c r="J410" s="1" t="s">
        <v>1286</v>
      </c>
      <c r="K410" s="1" t="s">
        <v>1334</v>
      </c>
      <c r="L410" s="1" t="s">
        <v>1317</v>
      </c>
      <c r="M410" s="1" t="s">
        <v>1340</v>
      </c>
      <c r="N410" s="1" t="s">
        <v>1339</v>
      </c>
      <c r="O410" s="1">
        <v>54.4</v>
      </c>
      <c r="P410" s="1" t="s">
        <v>1320</v>
      </c>
      <c r="Q410" s="1">
        <v>4.8</v>
      </c>
      <c r="R410" s="1" t="s">
        <v>1470</v>
      </c>
      <c r="S410" s="1">
        <v>0.3</v>
      </c>
      <c r="T410" s="1" t="s">
        <v>1322</v>
      </c>
      <c r="U410" s="1">
        <v>41</v>
      </c>
      <c r="V410" s="1">
        <v>10000000</v>
      </c>
      <c r="W410" s="1" t="b">
        <v>1</v>
      </c>
      <c r="X410" s="1" t="s">
        <v>992</v>
      </c>
      <c r="Y410" s="1" t="s">
        <v>31</v>
      </c>
      <c r="Z410" s="1">
        <v>4789</v>
      </c>
      <c r="AA410" s="1"/>
      <c r="AB410" s="1" t="s">
        <v>991</v>
      </c>
      <c r="AC410" s="1">
        <v>12</v>
      </c>
      <c r="AD410" s="1">
        <v>10141667</v>
      </c>
      <c r="AE410" s="1">
        <v>9800000</v>
      </c>
      <c r="AF410" s="1">
        <v>121700000</v>
      </c>
      <c r="AG410" s="1">
        <v>2753331</v>
      </c>
      <c r="AH410" s="1" t="s">
        <v>1466</v>
      </c>
      <c r="AI410" s="1">
        <v>0.27100000000000002</v>
      </c>
      <c r="AJ410" s="1" t="s">
        <v>1325</v>
      </c>
      <c r="AK410" s="1">
        <v>3</v>
      </c>
      <c r="AL410" s="1">
        <v>300000</v>
      </c>
      <c r="AM410" s="1">
        <v>10300000</v>
      </c>
      <c r="AN410" s="1" t="s">
        <v>1326</v>
      </c>
    </row>
    <row r="411" spans="1:40" x14ac:dyDescent="0.25">
      <c r="A411" s="1">
        <v>4797</v>
      </c>
      <c r="B411" s="1">
        <v>4779</v>
      </c>
      <c r="C411" s="1" t="s">
        <v>972</v>
      </c>
      <c r="D411" s="1" t="s">
        <v>973</v>
      </c>
      <c r="E411" s="1" t="s">
        <v>1474</v>
      </c>
      <c r="F411" s="1" t="s">
        <v>974</v>
      </c>
      <c r="G411" s="1">
        <v>511</v>
      </c>
      <c r="H411" s="1" t="s">
        <v>1338</v>
      </c>
      <c r="I411" s="1" t="s">
        <v>1283</v>
      </c>
      <c r="J411" s="1" t="s">
        <v>1286</v>
      </c>
      <c r="K411" s="1" t="s">
        <v>1334</v>
      </c>
      <c r="L411" s="1" t="s">
        <v>1317</v>
      </c>
      <c r="M411" s="1" t="s">
        <v>1340</v>
      </c>
      <c r="N411" s="1" t="s">
        <v>1339</v>
      </c>
      <c r="O411" s="1">
        <v>58.1</v>
      </c>
      <c r="P411" s="1" t="s">
        <v>1472</v>
      </c>
      <c r="Q411" s="1">
        <v>17.8</v>
      </c>
      <c r="R411" s="1" t="s">
        <v>1473</v>
      </c>
      <c r="S411" s="1">
        <v>0.3</v>
      </c>
      <c r="T411" s="1" t="s">
        <v>1322</v>
      </c>
      <c r="U411" s="1">
        <v>41</v>
      </c>
      <c r="V411" s="1">
        <v>10400000</v>
      </c>
      <c r="W411" s="1" t="b">
        <v>1</v>
      </c>
      <c r="X411" s="1" t="s">
        <v>992</v>
      </c>
      <c r="Y411" s="1" t="s">
        <v>31</v>
      </c>
      <c r="Z411" s="1">
        <v>4789</v>
      </c>
      <c r="AA411" s="1"/>
      <c r="AB411" s="1" t="s">
        <v>991</v>
      </c>
      <c r="AC411" s="1">
        <v>12</v>
      </c>
      <c r="AD411" s="1">
        <v>10141667</v>
      </c>
      <c r="AE411" s="1">
        <v>9800000</v>
      </c>
      <c r="AF411" s="1">
        <v>121700000</v>
      </c>
      <c r="AG411" s="1">
        <v>2753331</v>
      </c>
      <c r="AH411" s="1" t="s">
        <v>1466</v>
      </c>
      <c r="AI411" s="1">
        <v>0.27100000000000002</v>
      </c>
      <c r="AJ411" s="1" t="s">
        <v>1325</v>
      </c>
      <c r="AK411" s="1">
        <v>3</v>
      </c>
      <c r="AL411" s="1">
        <v>312000</v>
      </c>
      <c r="AM411" s="1">
        <v>10712000</v>
      </c>
      <c r="AN411" s="1" t="s">
        <v>1326</v>
      </c>
    </row>
    <row r="412" spans="1:40" x14ac:dyDescent="0.25">
      <c r="A412" s="1">
        <v>4798</v>
      </c>
      <c r="B412" s="1">
        <v>4780</v>
      </c>
      <c r="C412" s="1" t="s">
        <v>975</v>
      </c>
      <c r="D412" s="1" t="s">
        <v>976</v>
      </c>
      <c r="E412" s="1" t="s">
        <v>1315</v>
      </c>
      <c r="F412" s="1" t="s">
        <v>977</v>
      </c>
      <c r="G412" s="1">
        <v>511</v>
      </c>
      <c r="H412" s="1" t="s">
        <v>1338</v>
      </c>
      <c r="I412" s="1" t="s">
        <v>1283</v>
      </c>
      <c r="J412" s="1" t="s">
        <v>1286</v>
      </c>
      <c r="K412" s="1" t="s">
        <v>1334</v>
      </c>
      <c r="L412" s="1" t="s">
        <v>1317</v>
      </c>
      <c r="M412" s="1" t="s">
        <v>1340</v>
      </c>
      <c r="N412" s="1" t="s">
        <v>1339</v>
      </c>
      <c r="O412" s="1">
        <v>59.8</v>
      </c>
      <c r="P412" s="1" t="s">
        <v>1472</v>
      </c>
      <c r="Q412" s="1">
        <v>32.4</v>
      </c>
      <c r="R412" s="1" t="s">
        <v>1473</v>
      </c>
      <c r="S412" s="1">
        <v>0.3</v>
      </c>
      <c r="T412" s="1" t="s">
        <v>1322</v>
      </c>
      <c r="U412" s="1">
        <v>41</v>
      </c>
      <c r="V412" s="1">
        <v>11000000</v>
      </c>
      <c r="W412" s="1" t="b">
        <v>1</v>
      </c>
      <c r="X412" s="1" t="s">
        <v>992</v>
      </c>
      <c r="Y412" s="1" t="s">
        <v>31</v>
      </c>
      <c r="Z412" s="1">
        <v>4789</v>
      </c>
      <c r="AA412" s="1"/>
      <c r="AB412" s="1" t="s">
        <v>991</v>
      </c>
      <c r="AC412" s="1">
        <v>12</v>
      </c>
      <c r="AD412" s="1">
        <v>10141667</v>
      </c>
      <c r="AE412" s="1">
        <v>9800000</v>
      </c>
      <c r="AF412" s="1">
        <v>121700000</v>
      </c>
      <c r="AG412" s="1">
        <v>2753331</v>
      </c>
      <c r="AH412" s="1" t="s">
        <v>1324</v>
      </c>
      <c r="AI412" s="1">
        <v>0.27100000000000002</v>
      </c>
      <c r="AJ412" s="1" t="s">
        <v>1325</v>
      </c>
      <c r="AK412" s="1">
        <v>3</v>
      </c>
      <c r="AL412" s="1">
        <v>330000</v>
      </c>
      <c r="AM412" s="1">
        <v>11330000</v>
      </c>
      <c r="AN412" s="1" t="s">
        <v>1326</v>
      </c>
    </row>
    <row r="413" spans="1:40" x14ac:dyDescent="0.25">
      <c r="A413" s="1">
        <v>4499</v>
      </c>
      <c r="B413" s="1">
        <v>4499</v>
      </c>
      <c r="C413" s="1" t="s">
        <v>978</v>
      </c>
      <c r="D413" s="1" t="s">
        <v>979</v>
      </c>
      <c r="E413" s="1" t="s">
        <v>1474</v>
      </c>
      <c r="F413" s="1" t="s">
        <v>980</v>
      </c>
      <c r="G413" s="1">
        <v>423</v>
      </c>
      <c r="H413" s="1" t="s">
        <v>1443</v>
      </c>
      <c r="I413" s="1" t="s">
        <v>1283</v>
      </c>
      <c r="J413" s="1" t="s">
        <v>1291</v>
      </c>
      <c r="K413" s="1" t="s">
        <v>31</v>
      </c>
      <c r="L413" s="1" t="s">
        <v>1317</v>
      </c>
      <c r="M413" s="1" t="s">
        <v>1445</v>
      </c>
      <c r="N413" s="1" t="s">
        <v>1444</v>
      </c>
      <c r="O413" s="1">
        <v>65.400000000000006</v>
      </c>
      <c r="P413" s="1" t="s">
        <v>1477</v>
      </c>
      <c r="Q413" s="1">
        <v>31.4</v>
      </c>
      <c r="R413" s="1" t="s">
        <v>1473</v>
      </c>
      <c r="S413" s="1">
        <v>0.3</v>
      </c>
      <c r="T413" s="1" t="s">
        <v>1322</v>
      </c>
      <c r="U413" s="1">
        <v>41</v>
      </c>
      <c r="V413" s="1">
        <v>5850000</v>
      </c>
      <c r="W413" s="1" t="b">
        <v>1</v>
      </c>
      <c r="X413" s="1" t="s">
        <v>992</v>
      </c>
      <c r="Y413" s="1" t="s">
        <v>31</v>
      </c>
      <c r="Z413" s="1">
        <v>4789</v>
      </c>
      <c r="AA413" s="1"/>
      <c r="AB413" s="1" t="s">
        <v>991</v>
      </c>
      <c r="AC413" s="1">
        <v>17</v>
      </c>
      <c r="AD413" s="1">
        <v>1593941</v>
      </c>
      <c r="AE413" s="1">
        <v>945000</v>
      </c>
      <c r="AF413" s="1">
        <v>27097000</v>
      </c>
      <c r="AG413" s="1">
        <v>1495711</v>
      </c>
      <c r="AH413" s="1" t="s">
        <v>1471</v>
      </c>
      <c r="AI413" s="1">
        <v>0.93799999999999994</v>
      </c>
      <c r="AJ413" s="1" t="s">
        <v>1475</v>
      </c>
      <c r="AK413" s="1">
        <v>0</v>
      </c>
      <c r="AL413" s="1">
        <v>0</v>
      </c>
      <c r="AM413" s="1">
        <v>5850000</v>
      </c>
      <c r="AN413" s="1" t="s">
        <v>1326</v>
      </c>
    </row>
    <row r="414" spans="1:40" x14ac:dyDescent="0.25">
      <c r="A414" s="1">
        <v>4529</v>
      </c>
      <c r="B414" s="1">
        <v>4529</v>
      </c>
      <c r="C414" s="1" t="s">
        <v>981</v>
      </c>
      <c r="D414" s="1" t="s">
        <v>113</v>
      </c>
      <c r="E414" s="1" t="s">
        <v>1474</v>
      </c>
      <c r="F414" s="1" t="s">
        <v>982</v>
      </c>
      <c r="G414" s="1">
        <v>484</v>
      </c>
      <c r="H414" s="1" t="s">
        <v>1454</v>
      </c>
      <c r="I414" s="1" t="s">
        <v>1284</v>
      </c>
      <c r="J414" s="1" t="s">
        <v>1286</v>
      </c>
      <c r="K414" s="1" t="s">
        <v>31</v>
      </c>
      <c r="L414" s="1" t="s">
        <v>1317</v>
      </c>
      <c r="M414" s="1" t="s">
        <v>1455</v>
      </c>
      <c r="N414" s="1" t="s">
        <v>1353</v>
      </c>
      <c r="O414" s="1">
        <v>54</v>
      </c>
      <c r="P414" s="1" t="s">
        <v>1320</v>
      </c>
      <c r="Q414" s="1">
        <v>6.9</v>
      </c>
      <c r="R414" s="1" t="s">
        <v>1321</v>
      </c>
      <c r="S414" s="1">
        <v>0.3</v>
      </c>
      <c r="T414" s="1" t="s">
        <v>1322</v>
      </c>
      <c r="U414" s="1">
        <v>41</v>
      </c>
      <c r="V414" s="1">
        <v>8600000</v>
      </c>
      <c r="W414" s="1" t="b">
        <v>1</v>
      </c>
      <c r="X414" s="1" t="s">
        <v>992</v>
      </c>
      <c r="Y414" s="1" t="s">
        <v>31</v>
      </c>
      <c r="Z414" s="1">
        <v>4789</v>
      </c>
      <c r="AA414" s="1"/>
      <c r="AB414" s="1" t="s">
        <v>991</v>
      </c>
      <c r="AC414" s="1">
        <v>12</v>
      </c>
      <c r="AD414" s="1">
        <v>1964106</v>
      </c>
      <c r="AE414" s="1">
        <v>836500</v>
      </c>
      <c r="AF414" s="1">
        <v>23569278</v>
      </c>
      <c r="AG414" s="1">
        <v>2494734</v>
      </c>
      <c r="AH414" s="1" t="s">
        <v>1471</v>
      </c>
      <c r="AI414" s="1">
        <v>1.27</v>
      </c>
      <c r="AJ414" s="1" t="s">
        <v>1475</v>
      </c>
      <c r="AK414" s="1">
        <v>0</v>
      </c>
      <c r="AL414" s="1">
        <v>0</v>
      </c>
      <c r="AM414" s="1">
        <v>8600000</v>
      </c>
      <c r="AN414" s="1" t="s">
        <v>1326</v>
      </c>
    </row>
    <row r="415" spans="1:40" x14ac:dyDescent="0.25">
      <c r="A415" s="1">
        <v>4915</v>
      </c>
      <c r="B415" s="1">
        <v>4896</v>
      </c>
      <c r="C415" s="1" t="s">
        <v>748</v>
      </c>
      <c r="D415" s="1" t="s">
        <v>749</v>
      </c>
      <c r="E415" s="1" t="s">
        <v>1315</v>
      </c>
      <c r="F415" s="1" t="s">
        <v>750</v>
      </c>
      <c r="G415" s="1">
        <v>462</v>
      </c>
      <c r="H415" s="1" t="s">
        <v>1398</v>
      </c>
      <c r="I415" s="1" t="s">
        <v>1283</v>
      </c>
      <c r="J415" s="1" t="s">
        <v>1290</v>
      </c>
      <c r="K415" s="1" t="s">
        <v>31</v>
      </c>
      <c r="L415" s="1" t="s">
        <v>1317</v>
      </c>
      <c r="M415" s="1" t="s">
        <v>1400</v>
      </c>
      <c r="N415" s="1" t="s">
        <v>1399</v>
      </c>
      <c r="O415" s="1">
        <v>46.6</v>
      </c>
      <c r="P415" s="1" t="s">
        <v>1320</v>
      </c>
      <c r="Q415" s="1">
        <v>3</v>
      </c>
      <c r="R415" s="1" t="s">
        <v>1470</v>
      </c>
      <c r="S415" s="1">
        <v>0.3</v>
      </c>
      <c r="T415" s="1" t="s">
        <v>1322</v>
      </c>
      <c r="U415" s="1">
        <v>41</v>
      </c>
      <c r="V415" s="1">
        <v>1400000</v>
      </c>
      <c r="W415" s="1" t="b">
        <v>1</v>
      </c>
      <c r="X415" s="1" t="s">
        <v>751</v>
      </c>
      <c r="Y415" s="1" t="s">
        <v>31</v>
      </c>
      <c r="Z415" s="1">
        <v>4281</v>
      </c>
      <c r="AA415" s="1"/>
      <c r="AB415" s="1" t="s">
        <v>938</v>
      </c>
      <c r="AC415" s="1">
        <v>5</v>
      </c>
      <c r="AD415" s="1">
        <v>3139560</v>
      </c>
      <c r="AE415" s="1">
        <v>1900000</v>
      </c>
      <c r="AF415" s="1">
        <v>15697800</v>
      </c>
      <c r="AG415" s="1">
        <v>2606727</v>
      </c>
      <c r="AH415" s="1" t="s">
        <v>1469</v>
      </c>
      <c r="AI415" s="1">
        <v>0.83</v>
      </c>
      <c r="AJ415" s="1" t="s">
        <v>1475</v>
      </c>
      <c r="AK415" s="1">
        <v>15</v>
      </c>
      <c r="AL415" s="1">
        <v>210000</v>
      </c>
      <c r="AM415" s="1">
        <v>1610000</v>
      </c>
      <c r="AN415" s="1" t="s">
        <v>1326</v>
      </c>
    </row>
    <row r="416" spans="1:40" x14ac:dyDescent="0.25">
      <c r="A416" s="1">
        <v>4342</v>
      </c>
      <c r="B416" s="1">
        <v>4342</v>
      </c>
      <c r="C416" s="1" t="s">
        <v>752</v>
      </c>
      <c r="D416" s="1" t="s">
        <v>753</v>
      </c>
      <c r="E416" s="1" t="s">
        <v>1315</v>
      </c>
      <c r="F416" s="1" t="s">
        <v>754</v>
      </c>
      <c r="G416" s="1">
        <v>462</v>
      </c>
      <c r="H416" s="1" t="s">
        <v>1398</v>
      </c>
      <c r="I416" s="1" t="s">
        <v>1283</v>
      </c>
      <c r="J416" s="1" t="s">
        <v>1290</v>
      </c>
      <c r="K416" s="1" t="s">
        <v>31</v>
      </c>
      <c r="L416" s="1" t="s">
        <v>1317</v>
      </c>
      <c r="M416" s="1" t="s">
        <v>1400</v>
      </c>
      <c r="N416" s="1" t="s">
        <v>1399</v>
      </c>
      <c r="O416" s="1">
        <v>41.6</v>
      </c>
      <c r="P416" s="1" t="s">
        <v>1330</v>
      </c>
      <c r="Q416" s="1">
        <v>11.1</v>
      </c>
      <c r="R416" s="1" t="s">
        <v>1473</v>
      </c>
      <c r="S416" s="1">
        <v>0.3</v>
      </c>
      <c r="T416" s="1" t="s">
        <v>1322</v>
      </c>
      <c r="U416" s="1">
        <v>41</v>
      </c>
      <c r="V416" s="1">
        <v>3600000</v>
      </c>
      <c r="W416" s="1" t="b">
        <v>1</v>
      </c>
      <c r="X416" s="1" t="s">
        <v>751</v>
      </c>
      <c r="Y416" s="1" t="s">
        <v>31</v>
      </c>
      <c r="Z416" s="1">
        <v>4281</v>
      </c>
      <c r="AA416" s="1"/>
      <c r="AB416" s="1" t="s">
        <v>938</v>
      </c>
      <c r="AC416" s="1">
        <v>5</v>
      </c>
      <c r="AD416" s="1">
        <v>3139560</v>
      </c>
      <c r="AE416" s="1">
        <v>1900000</v>
      </c>
      <c r="AF416" s="1">
        <v>15697800</v>
      </c>
      <c r="AG416" s="1">
        <v>2606727</v>
      </c>
      <c r="AH416" s="1" t="s">
        <v>1324</v>
      </c>
      <c r="AI416" s="1">
        <v>0.83</v>
      </c>
      <c r="AJ416" s="1" t="s">
        <v>1475</v>
      </c>
      <c r="AK416" s="1">
        <v>3</v>
      </c>
      <c r="AL416" s="1">
        <v>108000</v>
      </c>
      <c r="AM416" s="1">
        <v>3708000</v>
      </c>
      <c r="AN416" s="1" t="s">
        <v>1326</v>
      </c>
    </row>
    <row r="417" spans="1:40" x14ac:dyDescent="0.25">
      <c r="A417" s="1">
        <v>4859</v>
      </c>
      <c r="B417" s="1">
        <v>4840</v>
      </c>
      <c r="C417" s="1" t="s">
        <v>755</v>
      </c>
      <c r="D417" s="1" t="s">
        <v>756</v>
      </c>
      <c r="E417" s="1" t="s">
        <v>1474</v>
      </c>
      <c r="F417" s="1" t="s">
        <v>757</v>
      </c>
      <c r="G417" s="1">
        <v>461</v>
      </c>
      <c r="H417" s="1" t="s">
        <v>1424</v>
      </c>
      <c r="I417" s="1" t="s">
        <v>1283</v>
      </c>
      <c r="J417" s="1" t="s">
        <v>1290</v>
      </c>
      <c r="K417" s="1" t="s">
        <v>31</v>
      </c>
      <c r="L417" s="1" t="s">
        <v>1317</v>
      </c>
      <c r="M417" s="1" t="s">
        <v>1426</v>
      </c>
      <c r="N417" s="1" t="s">
        <v>1425</v>
      </c>
      <c r="O417" s="1">
        <v>52.3</v>
      </c>
      <c r="P417" s="1" t="s">
        <v>1320</v>
      </c>
      <c r="Q417" s="1">
        <v>3.2</v>
      </c>
      <c r="R417" s="1" t="s">
        <v>1470</v>
      </c>
      <c r="S417" s="1">
        <v>0.3</v>
      </c>
      <c r="T417" s="1" t="s">
        <v>1322</v>
      </c>
      <c r="U417" s="1">
        <v>41</v>
      </c>
      <c r="V417" s="1">
        <v>4750000</v>
      </c>
      <c r="W417" s="1" t="b">
        <v>1</v>
      </c>
      <c r="X417" s="1" t="s">
        <v>751</v>
      </c>
      <c r="Y417" s="1" t="s">
        <v>31</v>
      </c>
      <c r="Z417" s="1">
        <v>4281</v>
      </c>
      <c r="AA417" s="1"/>
      <c r="AB417" s="1" t="s">
        <v>938</v>
      </c>
      <c r="AC417" s="1">
        <v>9</v>
      </c>
      <c r="AD417" s="1">
        <v>1928667</v>
      </c>
      <c r="AE417" s="1">
        <v>1600000</v>
      </c>
      <c r="AF417" s="1">
        <v>17358000</v>
      </c>
      <c r="AG417" s="1">
        <v>1226630</v>
      </c>
      <c r="AH417" s="1" t="s">
        <v>1471</v>
      </c>
      <c r="AI417" s="1">
        <v>0.63600000000000001</v>
      </c>
      <c r="AJ417" s="1" t="s">
        <v>1475</v>
      </c>
      <c r="AK417" s="1">
        <v>0</v>
      </c>
      <c r="AL417" s="1">
        <v>0</v>
      </c>
      <c r="AM417" s="1">
        <v>4750000</v>
      </c>
      <c r="AN417" s="1" t="s">
        <v>1326</v>
      </c>
    </row>
    <row r="418" spans="1:40" x14ac:dyDescent="0.25">
      <c r="A418" s="1">
        <v>7986</v>
      </c>
      <c r="B418" s="1">
        <v>7967</v>
      </c>
      <c r="C418" s="1" t="s">
        <v>758</v>
      </c>
      <c r="D418" s="1" t="s">
        <v>759</v>
      </c>
      <c r="E418" s="1" t="s">
        <v>1315</v>
      </c>
      <c r="F418" s="1" t="s">
        <v>760</v>
      </c>
      <c r="G418" s="1">
        <v>462</v>
      </c>
      <c r="H418" s="1" t="s">
        <v>1398</v>
      </c>
      <c r="I418" s="1" t="s">
        <v>1283</v>
      </c>
      <c r="J418" s="1" t="s">
        <v>1290</v>
      </c>
      <c r="K418" s="1" t="s">
        <v>31</v>
      </c>
      <c r="L418" s="1" t="s">
        <v>1317</v>
      </c>
      <c r="M418" s="1" t="s">
        <v>1400</v>
      </c>
      <c r="N418" s="1" t="s">
        <v>1399</v>
      </c>
      <c r="O418" s="1">
        <v>54.9</v>
      </c>
      <c r="P418" s="1" t="s">
        <v>1320</v>
      </c>
      <c r="Q418" s="1">
        <v>1.1000000000000001</v>
      </c>
      <c r="R418" s="1" t="s">
        <v>1327</v>
      </c>
      <c r="S418" s="1">
        <v>0.2</v>
      </c>
      <c r="T418" s="1" t="s">
        <v>1322</v>
      </c>
      <c r="U418" s="1">
        <v>41</v>
      </c>
      <c r="V418" s="1">
        <v>1297800</v>
      </c>
      <c r="W418" s="1" t="b">
        <v>0</v>
      </c>
      <c r="X418" s="1" t="s">
        <v>751</v>
      </c>
      <c r="Y418" s="1" t="s">
        <v>1328</v>
      </c>
      <c r="Z418" s="1">
        <v>4281</v>
      </c>
      <c r="AA418" s="1"/>
      <c r="AB418" s="1" t="s">
        <v>938</v>
      </c>
      <c r="AC418" s="1">
        <v>5</v>
      </c>
      <c r="AD418" s="1">
        <v>3139560</v>
      </c>
      <c r="AE418" s="1">
        <v>1900000</v>
      </c>
      <c r="AF418" s="1">
        <v>15697800</v>
      </c>
      <c r="AG418" s="1">
        <v>2606727</v>
      </c>
      <c r="AH418" s="1" t="s">
        <v>1469</v>
      </c>
      <c r="AI418" s="1">
        <v>0.83</v>
      </c>
      <c r="AJ418" s="1" t="s">
        <v>1475</v>
      </c>
      <c r="AK418" s="1">
        <v>15</v>
      </c>
      <c r="AL418" s="1">
        <v>194670</v>
      </c>
      <c r="AM418" s="1">
        <v>1492470</v>
      </c>
      <c r="AN418" s="1" t="s">
        <v>1326</v>
      </c>
    </row>
    <row r="419" spans="1:40" x14ac:dyDescent="0.25">
      <c r="A419" s="1">
        <v>8449</v>
      </c>
      <c r="B419" s="1">
        <v>8430</v>
      </c>
      <c r="C419" s="1" t="s">
        <v>983</v>
      </c>
      <c r="D419" s="1" t="s">
        <v>984</v>
      </c>
      <c r="E419" s="1" t="s">
        <v>1474</v>
      </c>
      <c r="F419" s="1" t="s">
        <v>385</v>
      </c>
      <c r="G419" s="1">
        <v>458</v>
      </c>
      <c r="H419" s="1" t="s">
        <v>1396</v>
      </c>
      <c r="I419" s="1" t="s">
        <v>1283</v>
      </c>
      <c r="J419" s="1" t="s">
        <v>1290</v>
      </c>
      <c r="K419" s="1" t="s">
        <v>31</v>
      </c>
      <c r="L419" s="1" t="s">
        <v>1317</v>
      </c>
      <c r="M419" s="1" t="s">
        <v>1397</v>
      </c>
      <c r="N419" s="1" t="s">
        <v>1345</v>
      </c>
      <c r="O419" s="1">
        <v>26.9</v>
      </c>
      <c r="P419" s="1" t="s">
        <v>1333</v>
      </c>
      <c r="Q419" s="1">
        <v>0.8</v>
      </c>
      <c r="R419" s="1" t="s">
        <v>1332</v>
      </c>
      <c r="S419" s="1">
        <v>0.3</v>
      </c>
      <c r="T419" s="1" t="s">
        <v>1322</v>
      </c>
      <c r="U419" s="1">
        <v>41</v>
      </c>
      <c r="V419" s="1">
        <v>1244000</v>
      </c>
      <c r="W419" s="1" t="b">
        <v>0</v>
      </c>
      <c r="X419" s="1" t="s">
        <v>948</v>
      </c>
      <c r="Y419" s="1" t="s">
        <v>1328</v>
      </c>
      <c r="Z419" s="1">
        <v>4776</v>
      </c>
      <c r="AA419" s="1"/>
      <c r="AB419" s="1" t="s">
        <v>947</v>
      </c>
      <c r="AC419" s="1">
        <v>23</v>
      </c>
      <c r="AD419" s="1">
        <v>1033826</v>
      </c>
      <c r="AE419" s="1">
        <v>772000</v>
      </c>
      <c r="AF419" s="1">
        <v>23778000</v>
      </c>
      <c r="AG419" s="1">
        <v>661324</v>
      </c>
      <c r="AH419" s="1" t="s">
        <v>1471</v>
      </c>
      <c r="AI419" s="1">
        <v>0.64</v>
      </c>
      <c r="AJ419" s="1" t="s">
        <v>1475</v>
      </c>
      <c r="AK419" s="1">
        <v>3</v>
      </c>
      <c r="AL419" s="1">
        <v>37320</v>
      </c>
      <c r="AM419" s="1">
        <v>1281320</v>
      </c>
      <c r="AN419" s="1" t="s">
        <v>1326</v>
      </c>
    </row>
    <row r="420" spans="1:40" x14ac:dyDescent="0.25">
      <c r="A420" s="1">
        <v>4676</v>
      </c>
      <c r="B420" s="1">
        <v>4676</v>
      </c>
      <c r="C420" s="1" t="s">
        <v>985</v>
      </c>
      <c r="D420" s="1" t="s">
        <v>986</v>
      </c>
      <c r="E420" s="1" t="s">
        <v>1315</v>
      </c>
      <c r="F420" s="1" t="s">
        <v>987</v>
      </c>
      <c r="G420" s="1">
        <v>444</v>
      </c>
      <c r="H420" s="1" t="s">
        <v>1387</v>
      </c>
      <c r="I420" s="1" t="s">
        <v>1283</v>
      </c>
      <c r="J420" s="1" t="s">
        <v>1290</v>
      </c>
      <c r="K420" s="1" t="s">
        <v>31</v>
      </c>
      <c r="L420" s="1" t="s">
        <v>1317</v>
      </c>
      <c r="M420" s="1" t="s">
        <v>1388</v>
      </c>
      <c r="N420" s="1" t="s">
        <v>1349</v>
      </c>
      <c r="O420" s="1">
        <v>57.5</v>
      </c>
      <c r="P420" s="1" t="s">
        <v>1472</v>
      </c>
      <c r="Q420" s="1">
        <v>36.1</v>
      </c>
      <c r="R420" s="1" t="s">
        <v>1473</v>
      </c>
      <c r="S420" s="1">
        <v>0.3</v>
      </c>
      <c r="T420" s="1" t="s">
        <v>1322</v>
      </c>
      <c r="U420" s="1">
        <v>41</v>
      </c>
      <c r="V420" s="1">
        <v>1680000</v>
      </c>
      <c r="W420" s="1" t="b">
        <v>0</v>
      </c>
      <c r="X420" s="1" t="s">
        <v>988</v>
      </c>
      <c r="Y420" s="1" t="s">
        <v>1323</v>
      </c>
      <c r="Z420" s="1">
        <v>4243</v>
      </c>
      <c r="AA420" s="1"/>
      <c r="AB420" s="1" t="s">
        <v>1086</v>
      </c>
      <c r="AC420" s="1">
        <v>28</v>
      </c>
      <c r="AD420" s="1">
        <v>2099357</v>
      </c>
      <c r="AE420" s="1">
        <v>1772500</v>
      </c>
      <c r="AF420" s="1">
        <v>58782000</v>
      </c>
      <c r="AG420" s="1">
        <v>1299418</v>
      </c>
      <c r="AH420" s="1" t="s">
        <v>1329</v>
      </c>
      <c r="AI420" s="1">
        <v>0.61899999999999999</v>
      </c>
      <c r="AJ420" s="1" t="s">
        <v>1475</v>
      </c>
      <c r="AK420" s="1">
        <v>10</v>
      </c>
      <c r="AL420" s="1">
        <v>168000</v>
      </c>
      <c r="AM420" s="1">
        <v>1848000</v>
      </c>
      <c r="AN420" s="1" t="s">
        <v>1326</v>
      </c>
    </row>
    <row r="421" spans="1:40" x14ac:dyDescent="0.25">
      <c r="A421" s="1">
        <v>4817</v>
      </c>
      <c r="B421" s="1">
        <v>4799</v>
      </c>
      <c r="C421" s="1" t="s">
        <v>989</v>
      </c>
      <c r="D421" s="1" t="s">
        <v>990</v>
      </c>
      <c r="E421" s="1" t="s">
        <v>1315</v>
      </c>
      <c r="F421" s="1" t="s">
        <v>34</v>
      </c>
      <c r="G421" s="1">
        <v>444</v>
      </c>
      <c r="H421" s="1" t="s">
        <v>1387</v>
      </c>
      <c r="I421" s="1" t="s">
        <v>1283</v>
      </c>
      <c r="J421" s="1" t="s">
        <v>1290</v>
      </c>
      <c r="K421" s="1" t="s">
        <v>31</v>
      </c>
      <c r="L421" s="1" t="s">
        <v>1317</v>
      </c>
      <c r="M421" s="1" t="s">
        <v>1388</v>
      </c>
      <c r="N421" s="1" t="s">
        <v>1349</v>
      </c>
      <c r="O421" s="1">
        <v>40.5</v>
      </c>
      <c r="P421" s="1" t="s">
        <v>1330</v>
      </c>
      <c r="Q421" s="1">
        <v>3.5</v>
      </c>
      <c r="R421" s="1" t="s">
        <v>1470</v>
      </c>
      <c r="S421" s="1">
        <v>0.1</v>
      </c>
      <c r="T421" s="1" t="s">
        <v>1322</v>
      </c>
      <c r="U421" s="1">
        <v>41</v>
      </c>
      <c r="V421" s="1">
        <v>700000</v>
      </c>
      <c r="W421" s="1" t="b">
        <v>0</v>
      </c>
      <c r="X421" s="1" t="s">
        <v>988</v>
      </c>
      <c r="Y421" s="1" t="s">
        <v>1331</v>
      </c>
      <c r="Z421" s="1">
        <v>4243</v>
      </c>
      <c r="AA421" s="1"/>
      <c r="AB421" s="1" t="s">
        <v>1086</v>
      </c>
      <c r="AC421" s="1">
        <v>28</v>
      </c>
      <c r="AD421" s="1">
        <v>2099357</v>
      </c>
      <c r="AE421" s="1">
        <v>1772500</v>
      </c>
      <c r="AF421" s="1">
        <v>58782000</v>
      </c>
      <c r="AG421" s="1">
        <v>1299418</v>
      </c>
      <c r="AH421" s="1" t="s">
        <v>1469</v>
      </c>
      <c r="AI421" s="1">
        <v>0.61899999999999999</v>
      </c>
      <c r="AJ421" s="1" t="s">
        <v>1475</v>
      </c>
      <c r="AK421" s="1">
        <v>15</v>
      </c>
      <c r="AL421" s="1">
        <v>105000</v>
      </c>
      <c r="AM421" s="1">
        <v>805000</v>
      </c>
      <c r="AN421" s="1" t="s">
        <v>1326</v>
      </c>
    </row>
    <row r="422" spans="1:40" x14ac:dyDescent="0.25">
      <c r="A422" s="1">
        <v>4789</v>
      </c>
      <c r="B422" s="1">
        <v>4771</v>
      </c>
      <c r="C422" s="1" t="s">
        <v>991</v>
      </c>
      <c r="D422" s="1" t="s">
        <v>992</v>
      </c>
      <c r="E422" s="1" t="s">
        <v>1315</v>
      </c>
      <c r="F422" s="1" t="s">
        <v>993</v>
      </c>
      <c r="G422" s="1">
        <v>511</v>
      </c>
      <c r="H422" s="1" t="s">
        <v>1338</v>
      </c>
      <c r="I422" s="1" t="s">
        <v>1283</v>
      </c>
      <c r="J422" s="1" t="s">
        <v>1286</v>
      </c>
      <c r="K422" s="1" t="s">
        <v>1334</v>
      </c>
      <c r="L422" s="1" t="s">
        <v>1317</v>
      </c>
      <c r="M422" s="1" t="s">
        <v>1340</v>
      </c>
      <c r="N422" s="1" t="s">
        <v>1339</v>
      </c>
      <c r="O422" s="1">
        <v>54.7</v>
      </c>
      <c r="P422" s="1" t="s">
        <v>1320</v>
      </c>
      <c r="Q422" s="1">
        <v>29.4</v>
      </c>
      <c r="R422" s="1" t="s">
        <v>1473</v>
      </c>
      <c r="S422" s="1">
        <v>0.3</v>
      </c>
      <c r="T422" s="1" t="s">
        <v>1322</v>
      </c>
      <c r="U422" s="1">
        <v>41</v>
      </c>
      <c r="V422" s="1">
        <v>18200000</v>
      </c>
      <c r="W422" s="1" t="b">
        <v>1</v>
      </c>
      <c r="X422" s="1" t="s">
        <v>995</v>
      </c>
      <c r="Y422" s="1" t="s">
        <v>31</v>
      </c>
      <c r="Z422" s="1">
        <v>4790</v>
      </c>
      <c r="AA422" s="1"/>
      <c r="AB422" s="1" t="s">
        <v>994</v>
      </c>
      <c r="AC422" s="1">
        <v>12</v>
      </c>
      <c r="AD422" s="1">
        <v>10141667</v>
      </c>
      <c r="AE422" s="1">
        <v>9800000</v>
      </c>
      <c r="AF422" s="1">
        <v>121700000</v>
      </c>
      <c r="AG422" s="1">
        <v>2753331</v>
      </c>
      <c r="AH422" s="1" t="s">
        <v>1471</v>
      </c>
      <c r="AI422" s="1">
        <v>0.27100000000000002</v>
      </c>
      <c r="AJ422" s="1" t="s">
        <v>1325</v>
      </c>
      <c r="AK422" s="1">
        <v>0</v>
      </c>
      <c r="AL422" s="1">
        <v>0</v>
      </c>
      <c r="AM422" s="1">
        <v>18200000</v>
      </c>
      <c r="AN422" s="1" t="s">
        <v>1326</v>
      </c>
    </row>
    <row r="423" spans="1:40" x14ac:dyDescent="0.25">
      <c r="A423" s="1">
        <v>4790</v>
      </c>
      <c r="B423" s="1">
        <v>4772</v>
      </c>
      <c r="C423" s="1" t="s">
        <v>994</v>
      </c>
      <c r="D423" s="1" t="s">
        <v>995</v>
      </c>
      <c r="E423" s="1" t="s">
        <v>1315</v>
      </c>
      <c r="F423" s="1" t="s">
        <v>996</v>
      </c>
      <c r="G423" s="1">
        <v>511</v>
      </c>
      <c r="H423" s="1" t="s">
        <v>1338</v>
      </c>
      <c r="I423" s="1" t="s">
        <v>1283</v>
      </c>
      <c r="J423" s="1" t="s">
        <v>1286</v>
      </c>
      <c r="K423" s="1" t="s">
        <v>1334</v>
      </c>
      <c r="L423" s="1" t="s">
        <v>1317</v>
      </c>
      <c r="M423" s="1" t="s">
        <v>1340</v>
      </c>
      <c r="N423" s="1" t="s">
        <v>1339</v>
      </c>
      <c r="O423" s="1">
        <v>81.2</v>
      </c>
      <c r="P423" s="1" t="s">
        <v>1477</v>
      </c>
      <c r="Q423" s="1">
        <v>9.1</v>
      </c>
      <c r="R423" s="1" t="s">
        <v>1321</v>
      </c>
      <c r="S423" s="1">
        <v>0.3</v>
      </c>
      <c r="T423" s="1" t="s">
        <v>1322</v>
      </c>
      <c r="U423" s="1">
        <v>41</v>
      </c>
      <c r="V423" s="1">
        <v>9800000</v>
      </c>
      <c r="W423" s="1" t="b">
        <v>1</v>
      </c>
      <c r="X423" s="1" t="s">
        <v>995</v>
      </c>
      <c r="Y423" s="1" t="s">
        <v>31</v>
      </c>
      <c r="Z423" s="1">
        <v>4790</v>
      </c>
      <c r="AA423" s="1"/>
      <c r="AB423" s="1" t="s">
        <v>994</v>
      </c>
      <c r="AC423" s="1">
        <v>12</v>
      </c>
      <c r="AD423" s="1">
        <v>10141667</v>
      </c>
      <c r="AE423" s="1">
        <v>9800000</v>
      </c>
      <c r="AF423" s="1">
        <v>121700000</v>
      </c>
      <c r="AG423" s="1">
        <v>2753331</v>
      </c>
      <c r="AH423" s="1" t="s">
        <v>1466</v>
      </c>
      <c r="AI423" s="1">
        <v>0.27100000000000002</v>
      </c>
      <c r="AJ423" s="1" t="s">
        <v>1325</v>
      </c>
      <c r="AK423" s="1">
        <v>3</v>
      </c>
      <c r="AL423" s="1">
        <v>294000</v>
      </c>
      <c r="AM423" s="1">
        <v>10094000</v>
      </c>
      <c r="AN423" s="1" t="s">
        <v>1326</v>
      </c>
    </row>
    <row r="424" spans="1:40" x14ac:dyDescent="0.25">
      <c r="A424" s="1">
        <v>9306</v>
      </c>
      <c r="B424" s="1">
        <v>9287</v>
      </c>
      <c r="C424" s="1" t="s">
        <v>997</v>
      </c>
      <c r="D424" s="1" t="s">
        <v>998</v>
      </c>
      <c r="E424" s="1" t="s">
        <v>1474</v>
      </c>
      <c r="F424" s="1" t="s">
        <v>999</v>
      </c>
      <c r="G424" s="1">
        <v>439</v>
      </c>
      <c r="H424" s="1" t="s">
        <v>1382</v>
      </c>
      <c r="I424" s="1" t="s">
        <v>1283</v>
      </c>
      <c r="J424" s="1" t="s">
        <v>1289</v>
      </c>
      <c r="K424" s="1" t="s">
        <v>31</v>
      </c>
      <c r="L424" s="1" t="s">
        <v>1317</v>
      </c>
      <c r="M424" s="1" t="s">
        <v>1384</v>
      </c>
      <c r="N424" s="1" t="s">
        <v>1383</v>
      </c>
      <c r="O424" s="1">
        <v>37.1</v>
      </c>
      <c r="P424" s="1" t="s">
        <v>1330</v>
      </c>
      <c r="Q424" s="1">
        <v>0.5</v>
      </c>
      <c r="R424" s="1" t="s">
        <v>1332</v>
      </c>
      <c r="S424" s="1">
        <v>0.3</v>
      </c>
      <c r="T424" s="1" t="s">
        <v>1322</v>
      </c>
      <c r="U424" s="1">
        <v>41</v>
      </c>
      <c r="V424" s="1">
        <v>853000</v>
      </c>
      <c r="W424" s="1" t="b">
        <v>0</v>
      </c>
      <c r="X424" s="1" t="s">
        <v>765</v>
      </c>
      <c r="Y424" s="1" t="s">
        <v>1328</v>
      </c>
      <c r="Z424" s="1">
        <v>4202</v>
      </c>
      <c r="AA424" s="1"/>
      <c r="AB424" s="1" t="s">
        <v>764</v>
      </c>
      <c r="AC424" s="1">
        <v>5</v>
      </c>
      <c r="AD424" s="1">
        <v>1880600</v>
      </c>
      <c r="AE424" s="1">
        <v>1600000</v>
      </c>
      <c r="AF424" s="1">
        <v>9403000</v>
      </c>
      <c r="AG424" s="1">
        <v>979391</v>
      </c>
      <c r="AH424" s="1" t="s">
        <v>1469</v>
      </c>
      <c r="AI424" s="1">
        <v>0.52100000000000002</v>
      </c>
      <c r="AJ424" s="1" t="s">
        <v>1475</v>
      </c>
      <c r="AK424" s="1">
        <v>15</v>
      </c>
      <c r="AL424" s="1">
        <v>127950</v>
      </c>
      <c r="AM424" s="1">
        <v>980950</v>
      </c>
      <c r="AN424" s="1" t="s">
        <v>1326</v>
      </c>
    </row>
    <row r="425" spans="1:40" x14ac:dyDescent="0.25">
      <c r="A425" s="1">
        <v>4271</v>
      </c>
      <c r="B425" s="1">
        <v>4271</v>
      </c>
      <c r="C425" s="1" t="s">
        <v>1006</v>
      </c>
      <c r="D425" s="1" t="s">
        <v>1007</v>
      </c>
      <c r="E425" s="1" t="s">
        <v>1315</v>
      </c>
      <c r="F425" s="1" t="s">
        <v>1008</v>
      </c>
      <c r="G425" s="1">
        <v>472</v>
      </c>
      <c r="H425" s="1" t="s">
        <v>1358</v>
      </c>
      <c r="I425" s="1" t="s">
        <v>1283</v>
      </c>
      <c r="J425" s="1" t="s">
        <v>1286</v>
      </c>
      <c r="K425" s="1" t="s">
        <v>31</v>
      </c>
      <c r="L425" s="1" t="s">
        <v>1317</v>
      </c>
      <c r="M425" s="1" t="s">
        <v>1359</v>
      </c>
      <c r="N425" s="1" t="s">
        <v>1335</v>
      </c>
      <c r="O425" s="1">
        <v>47.6</v>
      </c>
      <c r="P425" s="1" t="s">
        <v>1320</v>
      </c>
      <c r="Q425" s="1">
        <v>4.0999999999999996</v>
      </c>
      <c r="R425" s="1" t="s">
        <v>1470</v>
      </c>
      <c r="S425" s="1">
        <v>0.3</v>
      </c>
      <c r="T425" s="1" t="s">
        <v>1322</v>
      </c>
      <c r="U425" s="1">
        <v>41</v>
      </c>
      <c r="V425" s="1">
        <v>1053000</v>
      </c>
      <c r="W425" s="1" t="b">
        <v>0</v>
      </c>
      <c r="X425" s="1" t="s">
        <v>475</v>
      </c>
      <c r="Y425" s="1" t="s">
        <v>1331</v>
      </c>
      <c r="Z425" s="1">
        <v>4828</v>
      </c>
      <c r="AA425" s="1"/>
      <c r="AB425" s="1" t="s">
        <v>474</v>
      </c>
      <c r="AC425" s="1">
        <v>11</v>
      </c>
      <c r="AD425" s="1">
        <v>2108091</v>
      </c>
      <c r="AE425" s="1">
        <v>1653000</v>
      </c>
      <c r="AF425" s="1">
        <v>23189000</v>
      </c>
      <c r="AG425" s="1">
        <v>1400726</v>
      </c>
      <c r="AH425" s="1" t="s">
        <v>1469</v>
      </c>
      <c r="AI425" s="1">
        <v>0.66400000000000003</v>
      </c>
      <c r="AJ425" s="1" t="s">
        <v>1475</v>
      </c>
      <c r="AK425" s="1">
        <v>15</v>
      </c>
      <c r="AL425" s="1">
        <v>157950</v>
      </c>
      <c r="AM425" s="1">
        <v>1210950</v>
      </c>
      <c r="AN425" s="1" t="s">
        <v>1326</v>
      </c>
    </row>
    <row r="426" spans="1:40" x14ac:dyDescent="0.25">
      <c r="A426" s="1">
        <v>4842</v>
      </c>
      <c r="B426" s="1">
        <v>4823</v>
      </c>
      <c r="C426" s="1" t="s">
        <v>1009</v>
      </c>
      <c r="D426" s="1" t="s">
        <v>1010</v>
      </c>
      <c r="E426" s="1" t="s">
        <v>1474</v>
      </c>
      <c r="F426" s="1" t="s">
        <v>1008</v>
      </c>
      <c r="G426" s="1">
        <v>472</v>
      </c>
      <c r="H426" s="1" t="s">
        <v>1358</v>
      </c>
      <c r="I426" s="1" t="s">
        <v>1283</v>
      </c>
      <c r="J426" s="1" t="s">
        <v>1286</v>
      </c>
      <c r="K426" s="1" t="s">
        <v>31</v>
      </c>
      <c r="L426" s="1" t="s">
        <v>1317</v>
      </c>
      <c r="M426" s="1" t="s">
        <v>1359</v>
      </c>
      <c r="N426" s="1" t="s">
        <v>1335</v>
      </c>
      <c r="O426" s="1">
        <v>42.6</v>
      </c>
      <c r="P426" s="1" t="s">
        <v>1330</v>
      </c>
      <c r="Q426" s="1">
        <v>3.3</v>
      </c>
      <c r="R426" s="1" t="s">
        <v>1470</v>
      </c>
      <c r="S426" s="1">
        <v>0.3</v>
      </c>
      <c r="T426" s="1" t="s">
        <v>1322</v>
      </c>
      <c r="U426" s="1">
        <v>41</v>
      </c>
      <c r="V426" s="1">
        <v>1230000</v>
      </c>
      <c r="W426" s="1" t="b">
        <v>0</v>
      </c>
      <c r="X426" s="1" t="s">
        <v>475</v>
      </c>
      <c r="Y426" s="1" t="s">
        <v>1331</v>
      </c>
      <c r="Z426" s="1">
        <v>4828</v>
      </c>
      <c r="AA426" s="1"/>
      <c r="AB426" s="1" t="s">
        <v>474</v>
      </c>
      <c r="AC426" s="1">
        <v>11</v>
      </c>
      <c r="AD426" s="1">
        <v>2108091</v>
      </c>
      <c r="AE426" s="1">
        <v>1653000</v>
      </c>
      <c r="AF426" s="1">
        <v>23189000</v>
      </c>
      <c r="AG426" s="1">
        <v>1400726</v>
      </c>
      <c r="AH426" s="1" t="s">
        <v>1469</v>
      </c>
      <c r="AI426" s="1">
        <v>0.66400000000000003</v>
      </c>
      <c r="AJ426" s="1" t="s">
        <v>1475</v>
      </c>
      <c r="AK426" s="1">
        <v>15</v>
      </c>
      <c r="AL426" s="1">
        <v>184500</v>
      </c>
      <c r="AM426" s="1">
        <v>1414500</v>
      </c>
      <c r="AN426" s="1" t="s">
        <v>1326</v>
      </c>
    </row>
    <row r="427" spans="1:40" x14ac:dyDescent="0.25">
      <c r="A427" s="1">
        <v>4134</v>
      </c>
      <c r="B427" s="1">
        <v>4134</v>
      </c>
      <c r="C427" s="1" t="s">
        <v>1011</v>
      </c>
      <c r="D427" s="1" t="s">
        <v>1012</v>
      </c>
      <c r="E427" s="1" t="s">
        <v>1315</v>
      </c>
      <c r="F427" s="1" t="s">
        <v>1008</v>
      </c>
      <c r="G427" s="1">
        <v>472</v>
      </c>
      <c r="H427" s="1" t="s">
        <v>1358</v>
      </c>
      <c r="I427" s="1" t="s">
        <v>1283</v>
      </c>
      <c r="J427" s="1" t="s">
        <v>1286</v>
      </c>
      <c r="K427" s="1" t="s">
        <v>31</v>
      </c>
      <c r="L427" s="1" t="s">
        <v>1317</v>
      </c>
      <c r="M427" s="1" t="s">
        <v>1359</v>
      </c>
      <c r="N427" s="1" t="s">
        <v>1335</v>
      </c>
      <c r="O427" s="1">
        <v>41.6</v>
      </c>
      <c r="P427" s="1" t="s">
        <v>1330</v>
      </c>
      <c r="Q427" s="1">
        <v>15.5</v>
      </c>
      <c r="R427" s="1" t="s">
        <v>1473</v>
      </c>
      <c r="S427" s="1">
        <v>0.3</v>
      </c>
      <c r="T427" s="1" t="s">
        <v>1322</v>
      </c>
      <c r="U427" s="1">
        <v>41</v>
      </c>
      <c r="V427" s="1">
        <v>1260000</v>
      </c>
      <c r="W427" s="1" t="b">
        <v>0</v>
      </c>
      <c r="X427" s="1" t="s">
        <v>475</v>
      </c>
      <c r="Y427" s="1" t="s">
        <v>1323</v>
      </c>
      <c r="Z427" s="1">
        <v>4828</v>
      </c>
      <c r="AA427" s="1"/>
      <c r="AB427" s="1" t="s">
        <v>474</v>
      </c>
      <c r="AC427" s="1">
        <v>11</v>
      </c>
      <c r="AD427" s="1">
        <v>2108091</v>
      </c>
      <c r="AE427" s="1">
        <v>1653000</v>
      </c>
      <c r="AF427" s="1">
        <v>23189000</v>
      </c>
      <c r="AG427" s="1">
        <v>1400726</v>
      </c>
      <c r="AH427" s="1" t="s">
        <v>1469</v>
      </c>
      <c r="AI427" s="1">
        <v>0.66400000000000003</v>
      </c>
      <c r="AJ427" s="1" t="s">
        <v>1475</v>
      </c>
      <c r="AK427" s="1">
        <v>15</v>
      </c>
      <c r="AL427" s="1">
        <v>189000</v>
      </c>
      <c r="AM427" s="1">
        <v>1449000</v>
      </c>
      <c r="AN427" s="1" t="s">
        <v>1326</v>
      </c>
    </row>
    <row r="428" spans="1:40" x14ac:dyDescent="0.25">
      <c r="A428" s="1">
        <v>4278</v>
      </c>
      <c r="B428" s="1">
        <v>4278</v>
      </c>
      <c r="C428" s="1" t="s">
        <v>1013</v>
      </c>
      <c r="D428" s="1" t="s">
        <v>848</v>
      </c>
      <c r="E428" s="1" t="s">
        <v>1474</v>
      </c>
      <c r="F428" s="1" t="s">
        <v>1014</v>
      </c>
      <c r="G428" s="1">
        <v>458</v>
      </c>
      <c r="H428" s="1" t="s">
        <v>1396</v>
      </c>
      <c r="I428" s="1" t="s">
        <v>1283</v>
      </c>
      <c r="J428" s="1" t="s">
        <v>1290</v>
      </c>
      <c r="K428" s="1" t="s">
        <v>31</v>
      </c>
      <c r="L428" s="1" t="s">
        <v>1317</v>
      </c>
      <c r="M428" s="1" t="s">
        <v>1397</v>
      </c>
      <c r="N428" s="1" t="s">
        <v>1345</v>
      </c>
      <c r="O428" s="1">
        <v>46.8</v>
      </c>
      <c r="P428" s="1" t="s">
        <v>1320</v>
      </c>
      <c r="Q428" s="1">
        <v>18.2</v>
      </c>
      <c r="R428" s="1" t="s">
        <v>1473</v>
      </c>
      <c r="S428" s="1">
        <v>0.3</v>
      </c>
      <c r="T428" s="1" t="s">
        <v>1322</v>
      </c>
      <c r="U428" s="1">
        <v>41</v>
      </c>
      <c r="V428" s="1">
        <v>3200000</v>
      </c>
      <c r="W428" s="1" t="b">
        <v>1</v>
      </c>
      <c r="X428" s="1" t="s">
        <v>965</v>
      </c>
      <c r="Y428" s="1" t="s">
        <v>31</v>
      </c>
      <c r="Z428" s="1">
        <v>4235</v>
      </c>
      <c r="AA428" s="1"/>
      <c r="AB428" s="1" t="s">
        <v>964</v>
      </c>
      <c r="AC428" s="1">
        <v>23</v>
      </c>
      <c r="AD428" s="1">
        <v>1033826</v>
      </c>
      <c r="AE428" s="1">
        <v>772000</v>
      </c>
      <c r="AF428" s="1">
        <v>23778000</v>
      </c>
      <c r="AG428" s="1">
        <v>661324</v>
      </c>
      <c r="AH428" s="1" t="s">
        <v>1471</v>
      </c>
      <c r="AI428" s="1">
        <v>0.64</v>
      </c>
      <c r="AJ428" s="1" t="s">
        <v>1475</v>
      </c>
      <c r="AK428" s="1">
        <v>0</v>
      </c>
      <c r="AL428" s="1">
        <v>0</v>
      </c>
      <c r="AM428" s="1">
        <v>3200000</v>
      </c>
      <c r="AN428" s="1" t="s">
        <v>1326</v>
      </c>
    </row>
    <row r="429" spans="1:40" x14ac:dyDescent="0.25">
      <c r="A429" s="1">
        <v>4284</v>
      </c>
      <c r="B429" s="1">
        <v>4284</v>
      </c>
      <c r="C429" s="1" t="s">
        <v>1015</v>
      </c>
      <c r="D429" s="1" t="s">
        <v>238</v>
      </c>
      <c r="E429" s="1" t="s">
        <v>1315</v>
      </c>
      <c r="F429" s="1" t="s">
        <v>1016</v>
      </c>
      <c r="G429" s="1">
        <v>464</v>
      </c>
      <c r="H429" s="1" t="s">
        <v>1392</v>
      </c>
      <c r="I429" s="1" t="s">
        <v>1283</v>
      </c>
      <c r="J429" s="1" t="s">
        <v>1290</v>
      </c>
      <c r="K429" s="1" t="s">
        <v>31</v>
      </c>
      <c r="L429" s="1" t="s">
        <v>1317</v>
      </c>
      <c r="M429" s="1" t="s">
        <v>1393</v>
      </c>
      <c r="N429" s="1" t="s">
        <v>1354</v>
      </c>
      <c r="O429" s="1">
        <v>46.5</v>
      </c>
      <c r="P429" s="1" t="s">
        <v>1320</v>
      </c>
      <c r="Q429" s="1">
        <v>5.2</v>
      </c>
      <c r="R429" s="1" t="s">
        <v>1321</v>
      </c>
      <c r="S429" s="1">
        <v>0.3</v>
      </c>
      <c r="T429" s="1" t="s">
        <v>1322</v>
      </c>
      <c r="U429" s="1">
        <v>41</v>
      </c>
      <c r="V429" s="1">
        <v>3200000</v>
      </c>
      <c r="W429" s="1" t="b">
        <v>1</v>
      </c>
      <c r="X429" s="1" t="s">
        <v>965</v>
      </c>
      <c r="Y429" s="1" t="s">
        <v>31</v>
      </c>
      <c r="Z429" s="1">
        <v>4235</v>
      </c>
      <c r="AA429" s="1"/>
      <c r="AB429" s="1" t="s">
        <v>964</v>
      </c>
      <c r="AC429" s="1">
        <v>12</v>
      </c>
      <c r="AD429" s="1">
        <v>1660500</v>
      </c>
      <c r="AE429" s="1">
        <v>866000</v>
      </c>
      <c r="AF429" s="1">
        <v>19926000</v>
      </c>
      <c r="AG429" s="1">
        <v>1735109</v>
      </c>
      <c r="AH429" s="1" t="s">
        <v>1471</v>
      </c>
      <c r="AI429" s="1">
        <v>1.0449999999999999</v>
      </c>
      <c r="AJ429" s="1" t="s">
        <v>1475</v>
      </c>
      <c r="AK429" s="1">
        <v>0</v>
      </c>
      <c r="AL429" s="1">
        <v>0</v>
      </c>
      <c r="AM429" s="1">
        <v>3200000</v>
      </c>
      <c r="AN429" s="1" t="s">
        <v>1326</v>
      </c>
    </row>
    <row r="430" spans="1:40" x14ac:dyDescent="0.25">
      <c r="A430" s="1">
        <v>4438</v>
      </c>
      <c r="B430" s="1">
        <v>4438</v>
      </c>
      <c r="C430" s="1" t="s">
        <v>1017</v>
      </c>
      <c r="D430" s="1" t="s">
        <v>71</v>
      </c>
      <c r="E430" s="1" t="s">
        <v>1474</v>
      </c>
      <c r="F430" s="1" t="s">
        <v>1018</v>
      </c>
      <c r="G430" s="1">
        <v>458</v>
      </c>
      <c r="H430" s="1" t="s">
        <v>1396</v>
      </c>
      <c r="I430" s="1" t="s">
        <v>1283</v>
      </c>
      <c r="J430" s="1" t="s">
        <v>1290</v>
      </c>
      <c r="K430" s="1" t="s">
        <v>31</v>
      </c>
      <c r="L430" s="1" t="s">
        <v>1317</v>
      </c>
      <c r="M430" s="1" t="s">
        <v>1397</v>
      </c>
      <c r="N430" s="1" t="s">
        <v>1345</v>
      </c>
      <c r="O430" s="1">
        <v>35.6</v>
      </c>
      <c r="P430" s="1" t="s">
        <v>1330</v>
      </c>
      <c r="Q430" s="1">
        <v>12.8</v>
      </c>
      <c r="R430" s="1" t="s">
        <v>1473</v>
      </c>
      <c r="S430" s="1">
        <v>0.3</v>
      </c>
      <c r="T430" s="1" t="s">
        <v>1322</v>
      </c>
      <c r="U430" s="1">
        <v>41</v>
      </c>
      <c r="V430" s="1">
        <v>2800000</v>
      </c>
      <c r="W430" s="1" t="b">
        <v>1</v>
      </c>
      <c r="X430" s="1" t="s">
        <v>965</v>
      </c>
      <c r="Y430" s="1" t="s">
        <v>31</v>
      </c>
      <c r="Z430" s="1">
        <v>4235</v>
      </c>
      <c r="AA430" s="1"/>
      <c r="AB430" s="1" t="s">
        <v>964</v>
      </c>
      <c r="AC430" s="1">
        <v>23</v>
      </c>
      <c r="AD430" s="1">
        <v>1033826</v>
      </c>
      <c r="AE430" s="1">
        <v>772000</v>
      </c>
      <c r="AF430" s="1">
        <v>23778000</v>
      </c>
      <c r="AG430" s="1">
        <v>661324</v>
      </c>
      <c r="AH430" s="1" t="s">
        <v>1471</v>
      </c>
      <c r="AI430" s="1">
        <v>0.64</v>
      </c>
      <c r="AJ430" s="1" t="s">
        <v>1475</v>
      </c>
      <c r="AK430" s="1">
        <v>0</v>
      </c>
      <c r="AL430" s="1">
        <v>0</v>
      </c>
      <c r="AM430" s="1">
        <v>2800000</v>
      </c>
      <c r="AN430" s="1" t="s">
        <v>1326</v>
      </c>
    </row>
    <row r="431" spans="1:40" x14ac:dyDescent="0.25">
      <c r="A431" s="1">
        <v>4354</v>
      </c>
      <c r="B431" s="1">
        <v>4354</v>
      </c>
      <c r="C431" s="1" t="s">
        <v>1019</v>
      </c>
      <c r="D431" s="1" t="s">
        <v>1020</v>
      </c>
      <c r="E431" s="1" t="s">
        <v>1474</v>
      </c>
      <c r="F431" s="1" t="s">
        <v>1021</v>
      </c>
      <c r="G431" s="1">
        <v>469</v>
      </c>
      <c r="H431" s="1" t="s">
        <v>1427</v>
      </c>
      <c r="I431" s="1" t="s">
        <v>1283</v>
      </c>
      <c r="J431" s="1" t="s">
        <v>1290</v>
      </c>
      <c r="K431" s="1" t="s">
        <v>31</v>
      </c>
      <c r="L431" s="1" t="s">
        <v>1317</v>
      </c>
      <c r="M431" s="1" t="s">
        <v>1429</v>
      </c>
      <c r="N431" s="1" t="s">
        <v>1428</v>
      </c>
      <c r="O431" s="1">
        <v>41.1</v>
      </c>
      <c r="P431" s="1" t="s">
        <v>1330</v>
      </c>
      <c r="Q431" s="1">
        <v>10.7</v>
      </c>
      <c r="R431" s="1" t="s">
        <v>1473</v>
      </c>
      <c r="S431" s="1">
        <v>0.3</v>
      </c>
      <c r="T431" s="1" t="s">
        <v>1322</v>
      </c>
      <c r="U431" s="1">
        <v>41</v>
      </c>
      <c r="V431" s="1">
        <v>3200000</v>
      </c>
      <c r="W431" s="1" t="b">
        <v>1</v>
      </c>
      <c r="X431" s="1" t="s">
        <v>965</v>
      </c>
      <c r="Y431" s="1" t="s">
        <v>31</v>
      </c>
      <c r="Z431" s="1">
        <v>4235</v>
      </c>
      <c r="AA431" s="1"/>
      <c r="AB431" s="1" t="s">
        <v>964</v>
      </c>
      <c r="AC431" s="1">
        <v>5</v>
      </c>
      <c r="AD431" s="1">
        <v>1792600</v>
      </c>
      <c r="AE431" s="1">
        <v>1608000</v>
      </c>
      <c r="AF431" s="1">
        <v>8963000</v>
      </c>
      <c r="AG431" s="1">
        <v>945068</v>
      </c>
      <c r="AH431" s="1" t="s">
        <v>1471</v>
      </c>
      <c r="AI431" s="1">
        <v>0.52700000000000002</v>
      </c>
      <c r="AJ431" s="1" t="s">
        <v>1475</v>
      </c>
      <c r="AK431" s="1">
        <v>0</v>
      </c>
      <c r="AL431" s="1">
        <v>0</v>
      </c>
      <c r="AM431" s="1">
        <v>3200000</v>
      </c>
      <c r="AN431" s="1" t="s">
        <v>1326</v>
      </c>
    </row>
    <row r="432" spans="1:40" x14ac:dyDescent="0.25">
      <c r="A432" s="1">
        <v>8317</v>
      </c>
      <c r="B432" s="1">
        <v>8298</v>
      </c>
      <c r="C432" s="1" t="s">
        <v>15</v>
      </c>
      <c r="D432" s="1" t="s">
        <v>821</v>
      </c>
      <c r="E432" s="1" t="s">
        <v>1315</v>
      </c>
      <c r="F432" s="1" t="s">
        <v>822</v>
      </c>
      <c r="G432" s="1">
        <v>486</v>
      </c>
      <c r="H432" s="1" t="s">
        <v>1371</v>
      </c>
      <c r="I432" s="1" t="s">
        <v>1283</v>
      </c>
      <c r="J432" s="1" t="s">
        <v>1286</v>
      </c>
      <c r="K432" s="1" t="s">
        <v>31</v>
      </c>
      <c r="L432" s="1" t="s">
        <v>1317</v>
      </c>
      <c r="M432" s="1" t="s">
        <v>1372</v>
      </c>
      <c r="N432" s="1" t="s">
        <v>1341</v>
      </c>
      <c r="O432" s="1">
        <v>31.6</v>
      </c>
      <c r="P432" s="1" t="s">
        <v>1333</v>
      </c>
      <c r="Q432" s="1">
        <v>0.9</v>
      </c>
      <c r="R432" s="1" t="s">
        <v>1332</v>
      </c>
      <c r="S432" s="1">
        <v>0.3</v>
      </c>
      <c r="T432" s="1" t="s">
        <v>1322</v>
      </c>
      <c r="U432" s="1">
        <v>41</v>
      </c>
      <c r="V432" s="1">
        <v>2998800</v>
      </c>
      <c r="W432" s="1" t="b">
        <v>0</v>
      </c>
      <c r="X432" s="1" t="s">
        <v>823</v>
      </c>
      <c r="Y432" s="1" t="s">
        <v>1328</v>
      </c>
      <c r="Z432" s="1">
        <v>4258</v>
      </c>
      <c r="AA432" s="1"/>
      <c r="AB432" s="1" t="s">
        <v>950</v>
      </c>
      <c r="AC432" s="1">
        <v>15</v>
      </c>
      <c r="AD432" s="1">
        <v>2671120</v>
      </c>
      <c r="AE432" s="1">
        <v>2600000</v>
      </c>
      <c r="AF432" s="1">
        <v>40066800</v>
      </c>
      <c r="AG432" s="1">
        <v>1489345</v>
      </c>
      <c r="AH432" s="1" t="s">
        <v>1324</v>
      </c>
      <c r="AI432" s="1">
        <v>0.55800000000000005</v>
      </c>
      <c r="AJ432" s="1" t="s">
        <v>1475</v>
      </c>
      <c r="AK432" s="1">
        <v>3</v>
      </c>
      <c r="AL432" s="1">
        <v>89964</v>
      </c>
      <c r="AM432" s="1">
        <v>3088764</v>
      </c>
      <c r="AN432" s="1" t="s">
        <v>1326</v>
      </c>
    </row>
    <row r="433" spans="1:40" x14ac:dyDescent="0.25">
      <c r="A433" s="1">
        <v>9834</v>
      </c>
      <c r="B433" s="1">
        <v>9815</v>
      </c>
      <c r="C433" s="1" t="s">
        <v>824</v>
      </c>
      <c r="D433" s="1" t="s">
        <v>825</v>
      </c>
      <c r="E433" s="1" t="s">
        <v>1315</v>
      </c>
      <c r="F433" s="1" t="s">
        <v>826</v>
      </c>
      <c r="G433" s="1">
        <v>486</v>
      </c>
      <c r="H433" s="1" t="s">
        <v>1371</v>
      </c>
      <c r="I433" s="1" t="s">
        <v>1283</v>
      </c>
      <c r="J433" s="1" t="s">
        <v>1286</v>
      </c>
      <c r="K433" s="1" t="s">
        <v>31</v>
      </c>
      <c r="L433" s="1" t="s">
        <v>1317</v>
      </c>
      <c r="M433" s="1" t="s">
        <v>1372</v>
      </c>
      <c r="N433" s="1" t="s">
        <v>1341</v>
      </c>
      <c r="O433" s="1">
        <v>22.8</v>
      </c>
      <c r="P433" s="1" t="s">
        <v>1467</v>
      </c>
      <c r="Q433" s="1">
        <v>0.4</v>
      </c>
      <c r="R433" s="1" t="s">
        <v>1332</v>
      </c>
      <c r="S433" s="1">
        <v>0.1</v>
      </c>
      <c r="T433" s="1" t="s">
        <v>1322</v>
      </c>
      <c r="U433" s="1">
        <v>41</v>
      </c>
      <c r="V433" s="1">
        <v>1250000</v>
      </c>
      <c r="W433" s="1" t="b">
        <v>0</v>
      </c>
      <c r="X433" s="1" t="s">
        <v>823</v>
      </c>
      <c r="Y433" s="1" t="s">
        <v>1328</v>
      </c>
      <c r="Z433" s="1">
        <v>4258</v>
      </c>
      <c r="AA433" s="1"/>
      <c r="AB433" s="1" t="s">
        <v>950</v>
      </c>
      <c r="AC433" s="1">
        <v>15</v>
      </c>
      <c r="AD433" s="1">
        <v>2671120</v>
      </c>
      <c r="AE433" s="1">
        <v>2600000</v>
      </c>
      <c r="AF433" s="1">
        <v>40066800</v>
      </c>
      <c r="AG433" s="1">
        <v>1489345</v>
      </c>
      <c r="AH433" s="1" t="s">
        <v>1469</v>
      </c>
      <c r="AI433" s="1">
        <v>0.55800000000000005</v>
      </c>
      <c r="AJ433" s="1" t="s">
        <v>1475</v>
      </c>
      <c r="AK433" s="1">
        <v>15</v>
      </c>
      <c r="AL433" s="1">
        <v>187500</v>
      </c>
      <c r="AM433" s="1">
        <v>1437500</v>
      </c>
      <c r="AN433" s="1" t="s">
        <v>1326</v>
      </c>
    </row>
    <row r="434" spans="1:40" x14ac:dyDescent="0.25">
      <c r="A434" s="1">
        <v>4267</v>
      </c>
      <c r="B434" s="1">
        <v>4267</v>
      </c>
      <c r="C434" s="1" t="s">
        <v>827</v>
      </c>
      <c r="D434" s="1" t="s">
        <v>159</v>
      </c>
      <c r="E434" s="1" t="s">
        <v>1474</v>
      </c>
      <c r="F434" s="1" t="s">
        <v>828</v>
      </c>
      <c r="G434" s="1">
        <v>486</v>
      </c>
      <c r="H434" s="1" t="s">
        <v>1371</v>
      </c>
      <c r="I434" s="1" t="s">
        <v>1283</v>
      </c>
      <c r="J434" s="1" t="s">
        <v>1286</v>
      </c>
      <c r="K434" s="1" t="s">
        <v>31</v>
      </c>
      <c r="L434" s="1" t="s">
        <v>1317</v>
      </c>
      <c r="M434" s="1" t="s">
        <v>1372</v>
      </c>
      <c r="N434" s="1" t="s">
        <v>1341</v>
      </c>
      <c r="O434" s="1">
        <v>48.5</v>
      </c>
      <c r="P434" s="1" t="s">
        <v>1320</v>
      </c>
      <c r="Q434" s="1">
        <v>4.5</v>
      </c>
      <c r="R434" s="1" t="s">
        <v>1470</v>
      </c>
      <c r="S434" s="1">
        <v>0.3</v>
      </c>
      <c r="T434" s="1" t="s">
        <v>1322</v>
      </c>
      <c r="U434" s="1">
        <v>41</v>
      </c>
      <c r="V434" s="1">
        <v>4507000</v>
      </c>
      <c r="W434" s="1" t="b">
        <v>1</v>
      </c>
      <c r="X434" s="1" t="s">
        <v>823</v>
      </c>
      <c r="Y434" s="1" t="s">
        <v>31</v>
      </c>
      <c r="Z434" s="1">
        <v>4258</v>
      </c>
      <c r="AA434" s="1"/>
      <c r="AB434" s="1" t="s">
        <v>950</v>
      </c>
      <c r="AC434" s="1">
        <v>15</v>
      </c>
      <c r="AD434" s="1">
        <v>2671120</v>
      </c>
      <c r="AE434" s="1">
        <v>2600000</v>
      </c>
      <c r="AF434" s="1">
        <v>40066800</v>
      </c>
      <c r="AG434" s="1">
        <v>1489345</v>
      </c>
      <c r="AH434" s="1" t="s">
        <v>1471</v>
      </c>
      <c r="AI434" s="1">
        <v>0.55800000000000005</v>
      </c>
      <c r="AJ434" s="1" t="s">
        <v>1475</v>
      </c>
      <c r="AK434" s="1">
        <v>0</v>
      </c>
      <c r="AL434" s="1">
        <v>0</v>
      </c>
      <c r="AM434" s="1">
        <v>4507000</v>
      </c>
      <c r="AN434" s="1" t="s">
        <v>1326</v>
      </c>
    </row>
    <row r="435" spans="1:40" x14ac:dyDescent="0.25">
      <c r="A435" s="1">
        <v>7463</v>
      </c>
      <c r="B435" s="1">
        <v>7444</v>
      </c>
      <c r="C435" s="1" t="s">
        <v>829</v>
      </c>
      <c r="D435" s="1" t="s">
        <v>830</v>
      </c>
      <c r="E435" s="1" t="s">
        <v>1315</v>
      </c>
      <c r="F435" s="1" t="s">
        <v>831</v>
      </c>
      <c r="G435" s="1">
        <v>486</v>
      </c>
      <c r="H435" s="1" t="s">
        <v>1371</v>
      </c>
      <c r="I435" s="1" t="s">
        <v>1283</v>
      </c>
      <c r="J435" s="1" t="s">
        <v>1286</v>
      </c>
      <c r="K435" s="1" t="s">
        <v>31</v>
      </c>
      <c r="L435" s="1" t="s">
        <v>1317</v>
      </c>
      <c r="M435" s="1" t="s">
        <v>1372</v>
      </c>
      <c r="N435" s="1" t="s">
        <v>1341</v>
      </c>
      <c r="O435" s="1">
        <v>52.1</v>
      </c>
      <c r="P435" s="1" t="s">
        <v>1320</v>
      </c>
      <c r="Q435" s="1">
        <v>1.2</v>
      </c>
      <c r="R435" s="1" t="s">
        <v>1327</v>
      </c>
      <c r="S435" s="1">
        <v>0.3</v>
      </c>
      <c r="T435" s="1" t="s">
        <v>1322</v>
      </c>
      <c r="U435" s="1">
        <v>41</v>
      </c>
      <c r="V435" s="1">
        <v>3270000</v>
      </c>
      <c r="W435" s="1" t="b">
        <v>0</v>
      </c>
      <c r="X435" s="1" t="s">
        <v>823</v>
      </c>
      <c r="Y435" s="1" t="s">
        <v>1328</v>
      </c>
      <c r="Z435" s="1">
        <v>4258</v>
      </c>
      <c r="AA435" s="1"/>
      <c r="AB435" s="1" t="s">
        <v>950</v>
      </c>
      <c r="AC435" s="1">
        <v>15</v>
      </c>
      <c r="AD435" s="1">
        <v>2671120</v>
      </c>
      <c r="AE435" s="1">
        <v>2600000</v>
      </c>
      <c r="AF435" s="1">
        <v>40066800</v>
      </c>
      <c r="AG435" s="1">
        <v>1489345</v>
      </c>
      <c r="AH435" s="1" t="s">
        <v>1471</v>
      </c>
      <c r="AI435" s="1">
        <v>0.55800000000000005</v>
      </c>
      <c r="AJ435" s="1" t="s">
        <v>1475</v>
      </c>
      <c r="AK435" s="1">
        <v>3</v>
      </c>
      <c r="AL435" s="1">
        <v>98100</v>
      </c>
      <c r="AM435" s="1">
        <v>3368100</v>
      </c>
      <c r="AN435" s="1" t="s">
        <v>1326</v>
      </c>
    </row>
    <row r="436" spans="1:40" x14ac:dyDescent="0.25">
      <c r="A436" s="1">
        <v>10725</v>
      </c>
      <c r="B436" s="1">
        <v>10673</v>
      </c>
      <c r="C436" s="1" t="s">
        <v>13</v>
      </c>
      <c r="D436" s="1" t="s">
        <v>832</v>
      </c>
      <c r="E436" s="1" t="s">
        <v>1315</v>
      </c>
      <c r="F436" s="1" t="s">
        <v>826</v>
      </c>
      <c r="G436" s="1">
        <v>486</v>
      </c>
      <c r="H436" s="1" t="s">
        <v>1371</v>
      </c>
      <c r="I436" s="1" t="s">
        <v>1283</v>
      </c>
      <c r="J436" s="1" t="s">
        <v>1286</v>
      </c>
      <c r="K436" s="1" t="s">
        <v>31</v>
      </c>
      <c r="L436" s="1" t="s">
        <v>1317</v>
      </c>
      <c r="M436" s="1" t="s">
        <v>1372</v>
      </c>
      <c r="N436" s="1" t="s">
        <v>1341</v>
      </c>
      <c r="O436" s="1">
        <v>22.9</v>
      </c>
      <c r="P436" s="1" t="s">
        <v>1467</v>
      </c>
      <c r="Q436" s="1">
        <v>0.1</v>
      </c>
      <c r="R436" s="1" t="s">
        <v>1332</v>
      </c>
      <c r="S436" s="1">
        <v>0</v>
      </c>
      <c r="T436" s="1" t="s">
        <v>1468</v>
      </c>
      <c r="U436" s="1">
        <v>41</v>
      </c>
      <c r="V436" s="1">
        <v>972000</v>
      </c>
      <c r="W436" s="1" t="b">
        <v>0</v>
      </c>
      <c r="X436" s="1" t="s">
        <v>823</v>
      </c>
      <c r="Y436" s="1" t="s">
        <v>1328</v>
      </c>
      <c r="Z436" s="1">
        <v>4258</v>
      </c>
      <c r="AA436" s="1"/>
      <c r="AB436" s="1" t="s">
        <v>950</v>
      </c>
      <c r="AC436" s="1">
        <v>15</v>
      </c>
      <c r="AD436" s="1">
        <v>2671120</v>
      </c>
      <c r="AE436" s="1">
        <v>2600000</v>
      </c>
      <c r="AF436" s="1">
        <v>40066800</v>
      </c>
      <c r="AG436" s="1">
        <v>1489345</v>
      </c>
      <c r="AH436" s="1" t="s">
        <v>1469</v>
      </c>
      <c r="AI436" s="1">
        <v>0.55800000000000005</v>
      </c>
      <c r="AJ436" s="1" t="s">
        <v>1475</v>
      </c>
      <c r="AK436" s="1">
        <v>15</v>
      </c>
      <c r="AL436" s="1">
        <v>145800</v>
      </c>
      <c r="AM436" s="1">
        <v>1117800</v>
      </c>
      <c r="AN436" s="1" t="s">
        <v>1326</v>
      </c>
    </row>
    <row r="437" spans="1:40" x14ac:dyDescent="0.25">
      <c r="A437" s="1">
        <v>4624</v>
      </c>
      <c r="B437" s="1">
        <v>4624</v>
      </c>
      <c r="C437" s="1" t="s">
        <v>833</v>
      </c>
      <c r="D437" s="1" t="s">
        <v>834</v>
      </c>
      <c r="E437" s="1" t="s">
        <v>1315</v>
      </c>
      <c r="F437" s="1" t="s">
        <v>835</v>
      </c>
      <c r="G437" s="1">
        <v>486</v>
      </c>
      <c r="H437" s="1" t="s">
        <v>1371</v>
      </c>
      <c r="I437" s="1" t="s">
        <v>1283</v>
      </c>
      <c r="J437" s="1" t="s">
        <v>1286</v>
      </c>
      <c r="K437" s="1" t="s">
        <v>31</v>
      </c>
      <c r="L437" s="1" t="s">
        <v>1317</v>
      </c>
      <c r="M437" s="1" t="s">
        <v>1372</v>
      </c>
      <c r="N437" s="1" t="s">
        <v>1341</v>
      </c>
      <c r="O437" s="1">
        <v>44.5</v>
      </c>
      <c r="P437" s="1" t="s">
        <v>1330</v>
      </c>
      <c r="Q437" s="1">
        <v>5.7</v>
      </c>
      <c r="R437" s="1" t="s">
        <v>1321</v>
      </c>
      <c r="S437" s="1">
        <v>0.3</v>
      </c>
      <c r="T437" s="1" t="s">
        <v>1322</v>
      </c>
      <c r="U437" s="1">
        <v>41</v>
      </c>
      <c r="V437" s="1">
        <v>2900000</v>
      </c>
      <c r="W437" s="1" t="b">
        <v>1</v>
      </c>
      <c r="X437" s="1" t="s">
        <v>823</v>
      </c>
      <c r="Y437" s="1" t="s">
        <v>31</v>
      </c>
      <c r="Z437" s="1">
        <v>4258</v>
      </c>
      <c r="AA437" s="1"/>
      <c r="AB437" s="1" t="s">
        <v>950</v>
      </c>
      <c r="AC437" s="1">
        <v>15</v>
      </c>
      <c r="AD437" s="1">
        <v>2671120</v>
      </c>
      <c r="AE437" s="1">
        <v>2600000</v>
      </c>
      <c r="AF437" s="1">
        <v>40066800</v>
      </c>
      <c r="AG437" s="1">
        <v>1489345</v>
      </c>
      <c r="AH437" s="1" t="s">
        <v>1324</v>
      </c>
      <c r="AI437" s="1">
        <v>0.55800000000000005</v>
      </c>
      <c r="AJ437" s="1" t="s">
        <v>1475</v>
      </c>
      <c r="AK437" s="1">
        <v>3</v>
      </c>
      <c r="AL437" s="1">
        <v>87000</v>
      </c>
      <c r="AM437" s="1">
        <v>2987000</v>
      </c>
      <c r="AN437" s="1" t="s">
        <v>1326</v>
      </c>
    </row>
    <row r="438" spans="1:40" x14ac:dyDescent="0.25">
      <c r="A438" s="1">
        <v>4174</v>
      </c>
      <c r="B438" s="1">
        <v>4174</v>
      </c>
      <c r="C438" s="1" t="s">
        <v>1022</v>
      </c>
      <c r="D438" s="1" t="s">
        <v>1023</v>
      </c>
      <c r="E438" s="1" t="s">
        <v>1315</v>
      </c>
      <c r="F438" s="1" t="s">
        <v>39</v>
      </c>
      <c r="G438" s="1">
        <v>468</v>
      </c>
      <c r="H438" s="1" t="s">
        <v>1394</v>
      </c>
      <c r="I438" s="1" t="s">
        <v>1283</v>
      </c>
      <c r="J438" s="1" t="s">
        <v>1290</v>
      </c>
      <c r="K438" s="1" t="s">
        <v>31</v>
      </c>
      <c r="L438" s="1" t="s">
        <v>1317</v>
      </c>
      <c r="M438" s="1" t="s">
        <v>1395</v>
      </c>
      <c r="N438" s="1" t="s">
        <v>1347</v>
      </c>
      <c r="O438" s="1">
        <v>63.5</v>
      </c>
      <c r="P438" s="1" t="s">
        <v>1472</v>
      </c>
      <c r="Q438" s="1">
        <v>11</v>
      </c>
      <c r="R438" s="1" t="s">
        <v>1473</v>
      </c>
      <c r="S438" s="1">
        <v>0.3</v>
      </c>
      <c r="T438" s="1" t="s">
        <v>1322</v>
      </c>
      <c r="U438" s="1">
        <v>41</v>
      </c>
      <c r="V438" s="1">
        <v>820000</v>
      </c>
      <c r="W438" s="1" t="b">
        <v>0</v>
      </c>
      <c r="X438" s="1" t="s">
        <v>901</v>
      </c>
      <c r="Y438" s="1" t="s">
        <v>1323</v>
      </c>
      <c r="Z438" s="1">
        <v>4568</v>
      </c>
      <c r="AA438" s="1"/>
      <c r="AB438" s="1" t="s">
        <v>900</v>
      </c>
      <c r="AC438" s="1">
        <v>9</v>
      </c>
      <c r="AD438" s="1">
        <v>913444</v>
      </c>
      <c r="AE438" s="1">
        <v>820000</v>
      </c>
      <c r="AF438" s="1">
        <v>8221000</v>
      </c>
      <c r="AG438" s="1">
        <v>322602</v>
      </c>
      <c r="AH438" s="1" t="s">
        <v>1329</v>
      </c>
      <c r="AI438" s="1">
        <v>0.35299999999999998</v>
      </c>
      <c r="AJ438" s="1" t="s">
        <v>1476</v>
      </c>
      <c r="AK438" s="1">
        <v>10</v>
      </c>
      <c r="AL438" s="1">
        <v>82000</v>
      </c>
      <c r="AM438" s="1">
        <v>902000</v>
      </c>
      <c r="AN438" s="1" t="s">
        <v>1326</v>
      </c>
    </row>
    <row r="439" spans="1:40" x14ac:dyDescent="0.25">
      <c r="A439" s="1">
        <v>4397</v>
      </c>
      <c r="B439" s="1">
        <v>4397</v>
      </c>
      <c r="C439" s="1" t="s">
        <v>1024</v>
      </c>
      <c r="D439" s="1" t="s">
        <v>1025</v>
      </c>
      <c r="E439" s="1" t="s">
        <v>1315</v>
      </c>
      <c r="F439" s="1" t="s">
        <v>39</v>
      </c>
      <c r="G439" s="1">
        <v>468</v>
      </c>
      <c r="H439" s="1" t="s">
        <v>1394</v>
      </c>
      <c r="I439" s="1" t="s">
        <v>1283</v>
      </c>
      <c r="J439" s="1" t="s">
        <v>1290</v>
      </c>
      <c r="K439" s="1" t="s">
        <v>31</v>
      </c>
      <c r="L439" s="1" t="s">
        <v>1317</v>
      </c>
      <c r="M439" s="1" t="s">
        <v>1395</v>
      </c>
      <c r="N439" s="1" t="s">
        <v>1347</v>
      </c>
      <c r="O439" s="1">
        <v>38.5</v>
      </c>
      <c r="P439" s="1" t="s">
        <v>1330</v>
      </c>
      <c r="Q439" s="1">
        <v>13.2</v>
      </c>
      <c r="R439" s="1" t="s">
        <v>1473</v>
      </c>
      <c r="S439" s="1">
        <v>0.3</v>
      </c>
      <c r="T439" s="1" t="s">
        <v>1322</v>
      </c>
      <c r="U439" s="1">
        <v>41</v>
      </c>
      <c r="V439" s="1">
        <v>820000</v>
      </c>
      <c r="W439" s="1" t="b">
        <v>0</v>
      </c>
      <c r="X439" s="1" t="s">
        <v>901</v>
      </c>
      <c r="Y439" s="1" t="s">
        <v>1323</v>
      </c>
      <c r="Z439" s="1">
        <v>4568</v>
      </c>
      <c r="AA439" s="1"/>
      <c r="AB439" s="1" t="s">
        <v>900</v>
      </c>
      <c r="AC439" s="1">
        <v>9</v>
      </c>
      <c r="AD439" s="1">
        <v>913444</v>
      </c>
      <c r="AE439" s="1">
        <v>820000</v>
      </c>
      <c r="AF439" s="1">
        <v>8221000</v>
      </c>
      <c r="AG439" s="1">
        <v>322602</v>
      </c>
      <c r="AH439" s="1" t="s">
        <v>1329</v>
      </c>
      <c r="AI439" s="1">
        <v>0.35299999999999998</v>
      </c>
      <c r="AJ439" s="1" t="s">
        <v>1476</v>
      </c>
      <c r="AK439" s="1">
        <v>10</v>
      </c>
      <c r="AL439" s="1">
        <v>82000</v>
      </c>
      <c r="AM439" s="1">
        <v>902000</v>
      </c>
      <c r="AN439" s="1" t="s">
        <v>1326</v>
      </c>
    </row>
    <row r="440" spans="1:40" x14ac:dyDescent="0.25">
      <c r="A440" s="1">
        <v>4343</v>
      </c>
      <c r="B440" s="1">
        <v>4343</v>
      </c>
      <c r="C440" s="1" t="s">
        <v>1026</v>
      </c>
      <c r="D440" s="1" t="s">
        <v>1027</v>
      </c>
      <c r="E440" s="1" t="s">
        <v>1315</v>
      </c>
      <c r="F440" s="1" t="s">
        <v>39</v>
      </c>
      <c r="G440" s="1">
        <v>468</v>
      </c>
      <c r="H440" s="1" t="s">
        <v>1394</v>
      </c>
      <c r="I440" s="1" t="s">
        <v>1283</v>
      </c>
      <c r="J440" s="1" t="s">
        <v>1290</v>
      </c>
      <c r="K440" s="1" t="s">
        <v>31</v>
      </c>
      <c r="L440" s="1" t="s">
        <v>1317</v>
      </c>
      <c r="M440" s="1" t="s">
        <v>1395</v>
      </c>
      <c r="N440" s="1" t="s">
        <v>1347</v>
      </c>
      <c r="O440" s="1">
        <v>44.2</v>
      </c>
      <c r="P440" s="1" t="s">
        <v>1330</v>
      </c>
      <c r="Q440" s="1">
        <v>7.9</v>
      </c>
      <c r="R440" s="1" t="s">
        <v>1321</v>
      </c>
      <c r="S440" s="1">
        <v>0.3</v>
      </c>
      <c r="T440" s="1" t="s">
        <v>1322</v>
      </c>
      <c r="U440" s="1">
        <v>41</v>
      </c>
      <c r="V440" s="1">
        <v>745000</v>
      </c>
      <c r="W440" s="1" t="b">
        <v>0</v>
      </c>
      <c r="X440" s="1" t="s">
        <v>901</v>
      </c>
      <c r="Y440" s="1" t="s">
        <v>1323</v>
      </c>
      <c r="Z440" s="1">
        <v>4568</v>
      </c>
      <c r="AA440" s="1"/>
      <c r="AB440" s="1" t="s">
        <v>900</v>
      </c>
      <c r="AC440" s="1">
        <v>9</v>
      </c>
      <c r="AD440" s="1">
        <v>913444</v>
      </c>
      <c r="AE440" s="1">
        <v>820000</v>
      </c>
      <c r="AF440" s="1">
        <v>8221000</v>
      </c>
      <c r="AG440" s="1">
        <v>322602</v>
      </c>
      <c r="AH440" s="1" t="s">
        <v>1329</v>
      </c>
      <c r="AI440" s="1">
        <v>0.35299999999999998</v>
      </c>
      <c r="AJ440" s="1" t="s">
        <v>1476</v>
      </c>
      <c r="AK440" s="1">
        <v>10</v>
      </c>
      <c r="AL440" s="1">
        <v>74500</v>
      </c>
      <c r="AM440" s="1">
        <v>819500</v>
      </c>
      <c r="AN440" s="1" t="s">
        <v>1326</v>
      </c>
    </row>
    <row r="441" spans="1:40" x14ac:dyDescent="0.25">
      <c r="A441" s="1">
        <v>4398</v>
      </c>
      <c r="B441" s="1">
        <v>4398</v>
      </c>
      <c r="C441" s="1" t="s">
        <v>1028</v>
      </c>
      <c r="D441" s="1" t="s">
        <v>1029</v>
      </c>
      <c r="E441" s="1" t="s">
        <v>1315</v>
      </c>
      <c r="F441" s="1" t="s">
        <v>1030</v>
      </c>
      <c r="G441" s="1">
        <v>468</v>
      </c>
      <c r="H441" s="1" t="s">
        <v>1394</v>
      </c>
      <c r="I441" s="1" t="s">
        <v>1283</v>
      </c>
      <c r="J441" s="1" t="s">
        <v>1290</v>
      </c>
      <c r="K441" s="1" t="s">
        <v>31</v>
      </c>
      <c r="L441" s="1" t="s">
        <v>1317</v>
      </c>
      <c r="M441" s="1" t="s">
        <v>1395</v>
      </c>
      <c r="N441" s="1" t="s">
        <v>1347</v>
      </c>
      <c r="O441" s="1">
        <v>38.299999999999997</v>
      </c>
      <c r="P441" s="1" t="s">
        <v>1330</v>
      </c>
      <c r="Q441" s="1">
        <v>13.2</v>
      </c>
      <c r="R441" s="1" t="s">
        <v>1473</v>
      </c>
      <c r="S441" s="1">
        <v>0.3</v>
      </c>
      <c r="T441" s="1" t="s">
        <v>1322</v>
      </c>
      <c r="U441" s="1">
        <v>41</v>
      </c>
      <c r="V441" s="1">
        <v>980000</v>
      </c>
      <c r="W441" s="1" t="b">
        <v>0</v>
      </c>
      <c r="X441" s="1" t="s">
        <v>901</v>
      </c>
      <c r="Y441" s="1" t="s">
        <v>1323</v>
      </c>
      <c r="Z441" s="1">
        <v>4568</v>
      </c>
      <c r="AA441" s="1"/>
      <c r="AB441" s="1" t="s">
        <v>900</v>
      </c>
      <c r="AC441" s="1">
        <v>9</v>
      </c>
      <c r="AD441" s="1">
        <v>913444</v>
      </c>
      <c r="AE441" s="1">
        <v>820000</v>
      </c>
      <c r="AF441" s="1">
        <v>8221000</v>
      </c>
      <c r="AG441" s="1">
        <v>322602</v>
      </c>
      <c r="AH441" s="1" t="s">
        <v>1324</v>
      </c>
      <c r="AI441" s="1">
        <v>0.35299999999999998</v>
      </c>
      <c r="AJ441" s="1" t="s">
        <v>1476</v>
      </c>
      <c r="AK441" s="1">
        <v>3</v>
      </c>
      <c r="AL441" s="1">
        <v>29400</v>
      </c>
      <c r="AM441" s="1">
        <v>1009400</v>
      </c>
      <c r="AN441" s="1" t="s">
        <v>1326</v>
      </c>
    </row>
    <row r="442" spans="1:40" x14ac:dyDescent="0.25">
      <c r="A442" s="1">
        <v>4349</v>
      </c>
      <c r="B442" s="1">
        <v>4349</v>
      </c>
      <c r="C442" s="1" t="s">
        <v>1031</v>
      </c>
      <c r="D442" s="1" t="s">
        <v>1032</v>
      </c>
      <c r="E442" s="1" t="s">
        <v>1315</v>
      </c>
      <c r="F442" s="1" t="s">
        <v>1033</v>
      </c>
      <c r="G442" s="1">
        <v>468</v>
      </c>
      <c r="H442" s="1" t="s">
        <v>1394</v>
      </c>
      <c r="I442" s="1" t="s">
        <v>1283</v>
      </c>
      <c r="J442" s="1" t="s">
        <v>1290</v>
      </c>
      <c r="K442" s="1" t="s">
        <v>31</v>
      </c>
      <c r="L442" s="1" t="s">
        <v>1317</v>
      </c>
      <c r="M442" s="1" t="s">
        <v>1395</v>
      </c>
      <c r="N442" s="1" t="s">
        <v>1347</v>
      </c>
      <c r="O442" s="1">
        <v>41.6</v>
      </c>
      <c r="P442" s="1" t="s">
        <v>1330</v>
      </c>
      <c r="Q442" s="1">
        <v>12.8</v>
      </c>
      <c r="R442" s="1" t="s">
        <v>1473</v>
      </c>
      <c r="S442" s="1">
        <v>0.3</v>
      </c>
      <c r="T442" s="1" t="s">
        <v>1322</v>
      </c>
      <c r="U442" s="1">
        <v>41</v>
      </c>
      <c r="V442" s="1">
        <v>1050000</v>
      </c>
      <c r="W442" s="1" t="b">
        <v>0</v>
      </c>
      <c r="X442" s="1" t="s">
        <v>901</v>
      </c>
      <c r="Y442" s="1" t="s">
        <v>1323</v>
      </c>
      <c r="Z442" s="1">
        <v>4568</v>
      </c>
      <c r="AA442" s="1"/>
      <c r="AB442" s="1" t="s">
        <v>900</v>
      </c>
      <c r="AC442" s="1">
        <v>9</v>
      </c>
      <c r="AD442" s="1">
        <v>913444</v>
      </c>
      <c r="AE442" s="1">
        <v>820000</v>
      </c>
      <c r="AF442" s="1">
        <v>8221000</v>
      </c>
      <c r="AG442" s="1">
        <v>322602</v>
      </c>
      <c r="AH442" s="1" t="s">
        <v>1324</v>
      </c>
      <c r="AI442" s="1">
        <v>0.35299999999999998</v>
      </c>
      <c r="AJ442" s="1" t="s">
        <v>1476</v>
      </c>
      <c r="AK442" s="1">
        <v>3</v>
      </c>
      <c r="AL442" s="1">
        <v>31500</v>
      </c>
      <c r="AM442" s="1">
        <v>1081500</v>
      </c>
      <c r="AN442" s="1" t="s">
        <v>1326</v>
      </c>
    </row>
    <row r="443" spans="1:40" x14ac:dyDescent="0.25">
      <c r="A443" s="1">
        <v>4606</v>
      </c>
      <c r="B443" s="1">
        <v>4606</v>
      </c>
      <c r="C443" s="1" t="s">
        <v>1034</v>
      </c>
      <c r="D443" s="1" t="s">
        <v>1035</v>
      </c>
      <c r="E443" s="1" t="s">
        <v>1315</v>
      </c>
      <c r="F443" s="1" t="s">
        <v>39</v>
      </c>
      <c r="G443" s="1">
        <v>468</v>
      </c>
      <c r="H443" s="1" t="s">
        <v>1394</v>
      </c>
      <c r="I443" s="1" t="s">
        <v>1283</v>
      </c>
      <c r="J443" s="1" t="s">
        <v>1290</v>
      </c>
      <c r="K443" s="1" t="s">
        <v>31</v>
      </c>
      <c r="L443" s="1" t="s">
        <v>1317</v>
      </c>
      <c r="M443" s="1" t="s">
        <v>1395</v>
      </c>
      <c r="N443" s="1" t="s">
        <v>1347</v>
      </c>
      <c r="O443" s="1">
        <v>53</v>
      </c>
      <c r="P443" s="1" t="s">
        <v>1320</v>
      </c>
      <c r="Q443" s="1">
        <v>4</v>
      </c>
      <c r="R443" s="1" t="s">
        <v>1470</v>
      </c>
      <c r="S443" s="1">
        <v>0.3</v>
      </c>
      <c r="T443" s="1" t="s">
        <v>1322</v>
      </c>
      <c r="U443" s="1">
        <v>41</v>
      </c>
      <c r="V443" s="1">
        <v>735000</v>
      </c>
      <c r="W443" s="1" t="b">
        <v>0</v>
      </c>
      <c r="X443" s="1" t="s">
        <v>901</v>
      </c>
      <c r="Y443" s="1" t="s">
        <v>1331</v>
      </c>
      <c r="Z443" s="1">
        <v>4568</v>
      </c>
      <c r="AA443" s="1"/>
      <c r="AB443" s="1" t="s">
        <v>900</v>
      </c>
      <c r="AC443" s="1">
        <v>9</v>
      </c>
      <c r="AD443" s="1">
        <v>913444</v>
      </c>
      <c r="AE443" s="1">
        <v>820000</v>
      </c>
      <c r="AF443" s="1">
        <v>8221000</v>
      </c>
      <c r="AG443" s="1">
        <v>322602</v>
      </c>
      <c r="AH443" s="1" t="s">
        <v>1329</v>
      </c>
      <c r="AI443" s="1">
        <v>0.35299999999999998</v>
      </c>
      <c r="AJ443" s="1" t="s">
        <v>1476</v>
      </c>
      <c r="AK443" s="1">
        <v>10</v>
      </c>
      <c r="AL443" s="1">
        <v>73500</v>
      </c>
      <c r="AM443" s="1">
        <v>808500</v>
      </c>
      <c r="AN443" s="1" t="s">
        <v>1326</v>
      </c>
    </row>
    <row r="444" spans="1:40" x14ac:dyDescent="0.25">
      <c r="A444" s="1">
        <v>4646</v>
      </c>
      <c r="B444" s="1">
        <v>4646</v>
      </c>
      <c r="C444" s="1" t="s">
        <v>1036</v>
      </c>
      <c r="D444" s="1" t="s">
        <v>1037</v>
      </c>
      <c r="E444" s="1" t="s">
        <v>1315</v>
      </c>
      <c r="F444" s="1" t="s">
        <v>39</v>
      </c>
      <c r="G444" s="1">
        <v>468</v>
      </c>
      <c r="H444" s="1" t="s">
        <v>1394</v>
      </c>
      <c r="I444" s="1" t="s">
        <v>1283</v>
      </c>
      <c r="J444" s="1" t="s">
        <v>1290</v>
      </c>
      <c r="K444" s="1" t="s">
        <v>31</v>
      </c>
      <c r="L444" s="1" t="s">
        <v>1317</v>
      </c>
      <c r="M444" s="1" t="s">
        <v>1395</v>
      </c>
      <c r="N444" s="1" t="s">
        <v>1347</v>
      </c>
      <c r="O444" s="1">
        <v>33.5</v>
      </c>
      <c r="P444" s="1" t="s">
        <v>1333</v>
      </c>
      <c r="Q444" s="1">
        <v>8.8000000000000007</v>
      </c>
      <c r="R444" s="1" t="s">
        <v>1321</v>
      </c>
      <c r="S444" s="1">
        <v>0.3</v>
      </c>
      <c r="T444" s="1" t="s">
        <v>1322</v>
      </c>
      <c r="U444" s="1">
        <v>41</v>
      </c>
      <c r="V444" s="1">
        <v>745000</v>
      </c>
      <c r="W444" s="1" t="b">
        <v>0</v>
      </c>
      <c r="X444" s="1" t="s">
        <v>901</v>
      </c>
      <c r="Y444" s="1" t="s">
        <v>1323</v>
      </c>
      <c r="Z444" s="1">
        <v>4568</v>
      </c>
      <c r="AA444" s="1"/>
      <c r="AB444" s="1" t="s">
        <v>900</v>
      </c>
      <c r="AC444" s="1">
        <v>9</v>
      </c>
      <c r="AD444" s="1">
        <v>913444</v>
      </c>
      <c r="AE444" s="1">
        <v>820000</v>
      </c>
      <c r="AF444" s="1">
        <v>8221000</v>
      </c>
      <c r="AG444" s="1">
        <v>322602</v>
      </c>
      <c r="AH444" s="1" t="s">
        <v>1329</v>
      </c>
      <c r="AI444" s="1">
        <v>0.35299999999999998</v>
      </c>
      <c r="AJ444" s="1" t="s">
        <v>1476</v>
      </c>
      <c r="AK444" s="1">
        <v>10</v>
      </c>
      <c r="AL444" s="1">
        <v>74500</v>
      </c>
      <c r="AM444" s="1">
        <v>819500</v>
      </c>
      <c r="AN444" s="1" t="s">
        <v>1326</v>
      </c>
    </row>
    <row r="445" spans="1:40" x14ac:dyDescent="0.25">
      <c r="A445" s="1">
        <v>4984</v>
      </c>
      <c r="B445" s="1">
        <v>4965</v>
      </c>
      <c r="C445" s="1" t="s">
        <v>1038</v>
      </c>
      <c r="D445" s="1" t="s">
        <v>1039</v>
      </c>
      <c r="E445" s="1" t="s">
        <v>1315</v>
      </c>
      <c r="F445" s="1" t="s">
        <v>39</v>
      </c>
      <c r="G445" s="1">
        <v>468</v>
      </c>
      <c r="H445" s="1" t="s">
        <v>1394</v>
      </c>
      <c r="I445" s="1" t="s">
        <v>1283</v>
      </c>
      <c r="J445" s="1" t="s">
        <v>1290</v>
      </c>
      <c r="K445" s="1" t="s">
        <v>31</v>
      </c>
      <c r="L445" s="1" t="s">
        <v>1317</v>
      </c>
      <c r="M445" s="1" t="s">
        <v>1395</v>
      </c>
      <c r="N445" s="1" t="s">
        <v>1347</v>
      </c>
      <c r="O445" s="1">
        <v>31.3</v>
      </c>
      <c r="P445" s="1" t="s">
        <v>1333</v>
      </c>
      <c r="Q445" s="1">
        <v>2.6</v>
      </c>
      <c r="R445" s="1" t="s">
        <v>1327</v>
      </c>
      <c r="S445" s="1">
        <v>0.3</v>
      </c>
      <c r="T445" s="1" t="s">
        <v>1322</v>
      </c>
      <c r="U445" s="1">
        <v>41</v>
      </c>
      <c r="V445" s="1">
        <v>625000</v>
      </c>
      <c r="W445" s="1" t="b">
        <v>0</v>
      </c>
      <c r="X445" s="1" t="s">
        <v>901</v>
      </c>
      <c r="Y445" s="1" t="s">
        <v>1331</v>
      </c>
      <c r="Z445" s="1">
        <v>4568</v>
      </c>
      <c r="AA445" s="1"/>
      <c r="AB445" s="1" t="s">
        <v>900</v>
      </c>
      <c r="AC445" s="1">
        <v>9</v>
      </c>
      <c r="AD445" s="1">
        <v>913444</v>
      </c>
      <c r="AE445" s="1">
        <v>820000</v>
      </c>
      <c r="AF445" s="1">
        <v>8221000</v>
      </c>
      <c r="AG445" s="1">
        <v>322602</v>
      </c>
      <c r="AH445" s="1" t="s">
        <v>1469</v>
      </c>
      <c r="AI445" s="1">
        <v>0.35299999999999998</v>
      </c>
      <c r="AJ445" s="1" t="s">
        <v>1476</v>
      </c>
      <c r="AK445" s="1">
        <v>15</v>
      </c>
      <c r="AL445" s="1">
        <v>93750</v>
      </c>
      <c r="AM445" s="1">
        <v>718750</v>
      </c>
      <c r="AN445" s="1" t="s">
        <v>1326</v>
      </c>
    </row>
    <row r="446" spans="1:40" x14ac:dyDescent="0.25">
      <c r="A446" s="1">
        <v>5710</v>
      </c>
      <c r="B446" s="1">
        <v>5691</v>
      </c>
      <c r="C446" s="1" t="s">
        <v>1040</v>
      </c>
      <c r="D446" s="1" t="s">
        <v>1041</v>
      </c>
      <c r="E446" s="1" t="s">
        <v>1315</v>
      </c>
      <c r="F446" s="1" t="s">
        <v>34</v>
      </c>
      <c r="G446" s="1">
        <v>451</v>
      </c>
      <c r="H446" s="1" t="s">
        <v>1416</v>
      </c>
      <c r="I446" s="1" t="s">
        <v>1283</v>
      </c>
      <c r="J446" s="1" t="s">
        <v>1290</v>
      </c>
      <c r="K446" s="1" t="s">
        <v>31</v>
      </c>
      <c r="L446" s="1" t="s">
        <v>1317</v>
      </c>
      <c r="M446" s="1" t="s">
        <v>1418</v>
      </c>
      <c r="N446" s="1" t="s">
        <v>1417</v>
      </c>
      <c r="O446" s="1">
        <v>42.3</v>
      </c>
      <c r="P446" s="1" t="s">
        <v>1330</v>
      </c>
      <c r="Q446" s="1">
        <v>2.1</v>
      </c>
      <c r="R446" s="1" t="s">
        <v>1327</v>
      </c>
      <c r="S446" s="1">
        <v>0.3</v>
      </c>
      <c r="T446" s="1" t="s">
        <v>1322</v>
      </c>
      <c r="U446" s="1">
        <v>41</v>
      </c>
      <c r="V446" s="1">
        <v>620000</v>
      </c>
      <c r="W446" s="1" t="b">
        <v>0</v>
      </c>
      <c r="X446" s="1" t="s">
        <v>1042</v>
      </c>
      <c r="Y446" s="1" t="s">
        <v>1331</v>
      </c>
      <c r="Z446" s="1">
        <v>4710</v>
      </c>
      <c r="AA446" s="1"/>
      <c r="AB446" s="1" t="s">
        <v>1090</v>
      </c>
      <c r="AC446" s="1">
        <v>8</v>
      </c>
      <c r="AD446" s="1">
        <v>886250</v>
      </c>
      <c r="AE446" s="1">
        <v>705000</v>
      </c>
      <c r="AF446" s="1">
        <v>7090000</v>
      </c>
      <c r="AG446" s="1">
        <v>379396</v>
      </c>
      <c r="AH446" s="1" t="s">
        <v>1469</v>
      </c>
      <c r="AI446" s="1">
        <v>0.42799999999999999</v>
      </c>
      <c r="AJ446" s="1" t="s">
        <v>1476</v>
      </c>
      <c r="AK446" s="1">
        <v>15</v>
      </c>
      <c r="AL446" s="1">
        <v>93000</v>
      </c>
      <c r="AM446" s="1">
        <v>713000</v>
      </c>
      <c r="AN446" s="1" t="s">
        <v>1326</v>
      </c>
    </row>
    <row r="447" spans="1:40" x14ac:dyDescent="0.25">
      <c r="A447" s="1">
        <v>4455</v>
      </c>
      <c r="B447" s="1">
        <v>4455</v>
      </c>
      <c r="C447" s="1" t="s">
        <v>1043</v>
      </c>
      <c r="D447" s="1" t="s">
        <v>1044</v>
      </c>
      <c r="E447" s="1" t="s">
        <v>1315</v>
      </c>
      <c r="F447" s="1" t="s">
        <v>34</v>
      </c>
      <c r="G447" s="1">
        <v>451</v>
      </c>
      <c r="H447" s="1" t="s">
        <v>1416</v>
      </c>
      <c r="I447" s="1" t="s">
        <v>1283</v>
      </c>
      <c r="J447" s="1" t="s">
        <v>1290</v>
      </c>
      <c r="K447" s="1" t="s">
        <v>31</v>
      </c>
      <c r="L447" s="1" t="s">
        <v>1317</v>
      </c>
      <c r="M447" s="1" t="s">
        <v>1418</v>
      </c>
      <c r="N447" s="1" t="s">
        <v>1417</v>
      </c>
      <c r="O447" s="1">
        <v>35.6</v>
      </c>
      <c r="P447" s="1" t="s">
        <v>1330</v>
      </c>
      <c r="Q447" s="1">
        <v>4.7</v>
      </c>
      <c r="R447" s="1" t="s">
        <v>1470</v>
      </c>
      <c r="S447" s="1">
        <v>0.3</v>
      </c>
      <c r="T447" s="1" t="s">
        <v>1322</v>
      </c>
      <c r="U447" s="1">
        <v>41</v>
      </c>
      <c r="V447" s="1">
        <v>660000</v>
      </c>
      <c r="W447" s="1" t="b">
        <v>0</v>
      </c>
      <c r="X447" s="1" t="s">
        <v>1042</v>
      </c>
      <c r="Y447" s="1" t="s">
        <v>1331</v>
      </c>
      <c r="Z447" s="1">
        <v>4710</v>
      </c>
      <c r="AA447" s="1"/>
      <c r="AB447" s="1" t="s">
        <v>1090</v>
      </c>
      <c r="AC447" s="1">
        <v>8</v>
      </c>
      <c r="AD447" s="1">
        <v>886250</v>
      </c>
      <c r="AE447" s="1">
        <v>705000</v>
      </c>
      <c r="AF447" s="1">
        <v>7090000</v>
      </c>
      <c r="AG447" s="1">
        <v>379396</v>
      </c>
      <c r="AH447" s="1" t="s">
        <v>1469</v>
      </c>
      <c r="AI447" s="1">
        <v>0.42799999999999999</v>
      </c>
      <c r="AJ447" s="1" t="s">
        <v>1476</v>
      </c>
      <c r="AK447" s="1">
        <v>15</v>
      </c>
      <c r="AL447" s="1">
        <v>99000</v>
      </c>
      <c r="AM447" s="1">
        <v>759000</v>
      </c>
      <c r="AN447" s="1" t="s">
        <v>1326</v>
      </c>
    </row>
    <row r="448" spans="1:40" x14ac:dyDescent="0.25">
      <c r="A448" s="1">
        <v>7822</v>
      </c>
      <c r="B448" s="1">
        <v>7803</v>
      </c>
      <c r="C448" s="1" t="s">
        <v>1045</v>
      </c>
      <c r="D448" s="1" t="s">
        <v>1046</v>
      </c>
      <c r="E448" s="1" t="s">
        <v>1315</v>
      </c>
      <c r="F448" s="1" t="s">
        <v>34</v>
      </c>
      <c r="G448" s="1">
        <v>451</v>
      </c>
      <c r="H448" s="1" t="s">
        <v>1416</v>
      </c>
      <c r="I448" s="1" t="s">
        <v>1283</v>
      </c>
      <c r="J448" s="1" t="s">
        <v>1290</v>
      </c>
      <c r="K448" s="1" t="s">
        <v>31</v>
      </c>
      <c r="L448" s="1" t="s">
        <v>1317</v>
      </c>
      <c r="M448" s="1" t="s">
        <v>1418</v>
      </c>
      <c r="N448" s="1" t="s">
        <v>1417</v>
      </c>
      <c r="O448" s="1">
        <v>40.700000000000003</v>
      </c>
      <c r="P448" s="1" t="s">
        <v>1330</v>
      </c>
      <c r="Q448" s="1">
        <v>1.2</v>
      </c>
      <c r="R448" s="1" t="s">
        <v>1327</v>
      </c>
      <c r="S448" s="1">
        <v>0.3</v>
      </c>
      <c r="T448" s="1" t="s">
        <v>1322</v>
      </c>
      <c r="U448" s="1">
        <v>41</v>
      </c>
      <c r="V448" s="1">
        <v>580000</v>
      </c>
      <c r="W448" s="1" t="b">
        <v>0</v>
      </c>
      <c r="X448" s="1" t="s">
        <v>1042</v>
      </c>
      <c r="Y448" s="1" t="s">
        <v>1328</v>
      </c>
      <c r="Z448" s="1">
        <v>4710</v>
      </c>
      <c r="AA448" s="1"/>
      <c r="AB448" s="1" t="s">
        <v>1090</v>
      </c>
      <c r="AC448" s="1">
        <v>8</v>
      </c>
      <c r="AD448" s="1">
        <v>886250</v>
      </c>
      <c r="AE448" s="1">
        <v>705000</v>
      </c>
      <c r="AF448" s="1">
        <v>7090000</v>
      </c>
      <c r="AG448" s="1">
        <v>379396</v>
      </c>
      <c r="AH448" s="1" t="s">
        <v>1469</v>
      </c>
      <c r="AI448" s="1">
        <v>0.42799999999999999</v>
      </c>
      <c r="AJ448" s="1" t="s">
        <v>1476</v>
      </c>
      <c r="AK448" s="1">
        <v>15</v>
      </c>
      <c r="AL448" s="1">
        <v>87000</v>
      </c>
      <c r="AM448" s="1">
        <v>667000</v>
      </c>
      <c r="AN448" s="1" t="s">
        <v>1326</v>
      </c>
    </row>
    <row r="449" spans="1:40" x14ac:dyDescent="0.25">
      <c r="A449" s="1">
        <v>4189</v>
      </c>
      <c r="B449" s="1">
        <v>4189</v>
      </c>
      <c r="C449" s="1" t="s">
        <v>1047</v>
      </c>
      <c r="D449" s="1" t="s">
        <v>1048</v>
      </c>
      <c r="E449" s="1" t="s">
        <v>1315</v>
      </c>
      <c r="F449" s="1" t="s">
        <v>34</v>
      </c>
      <c r="G449" s="1">
        <v>451</v>
      </c>
      <c r="H449" s="1" t="s">
        <v>1416</v>
      </c>
      <c r="I449" s="1" t="s">
        <v>1283</v>
      </c>
      <c r="J449" s="1" t="s">
        <v>1290</v>
      </c>
      <c r="K449" s="1" t="s">
        <v>31</v>
      </c>
      <c r="L449" s="1" t="s">
        <v>1317</v>
      </c>
      <c r="M449" s="1" t="s">
        <v>1418</v>
      </c>
      <c r="N449" s="1" t="s">
        <v>1417</v>
      </c>
      <c r="O449" s="1">
        <v>60</v>
      </c>
      <c r="P449" s="1" t="s">
        <v>1472</v>
      </c>
      <c r="Q449" s="1">
        <v>9.4</v>
      </c>
      <c r="R449" s="1" t="s">
        <v>1321</v>
      </c>
      <c r="S449" s="1">
        <v>0.3</v>
      </c>
      <c r="T449" s="1" t="s">
        <v>1322</v>
      </c>
      <c r="U449" s="1">
        <v>41</v>
      </c>
      <c r="V449" s="1">
        <v>740000</v>
      </c>
      <c r="W449" s="1" t="b">
        <v>0</v>
      </c>
      <c r="X449" s="1" t="s">
        <v>1042</v>
      </c>
      <c r="Y449" s="1" t="s">
        <v>1323</v>
      </c>
      <c r="Z449" s="1">
        <v>4710</v>
      </c>
      <c r="AA449" s="1"/>
      <c r="AB449" s="1" t="s">
        <v>1090</v>
      </c>
      <c r="AC449" s="1">
        <v>8</v>
      </c>
      <c r="AD449" s="1">
        <v>886250</v>
      </c>
      <c r="AE449" s="1">
        <v>705000</v>
      </c>
      <c r="AF449" s="1">
        <v>7090000</v>
      </c>
      <c r="AG449" s="1">
        <v>379396</v>
      </c>
      <c r="AH449" s="1" t="s">
        <v>1329</v>
      </c>
      <c r="AI449" s="1">
        <v>0.42799999999999999</v>
      </c>
      <c r="AJ449" s="1" t="s">
        <v>1476</v>
      </c>
      <c r="AK449" s="1">
        <v>10</v>
      </c>
      <c r="AL449" s="1">
        <v>74000</v>
      </c>
      <c r="AM449" s="1">
        <v>814000</v>
      </c>
      <c r="AN449" s="1" t="s">
        <v>1326</v>
      </c>
    </row>
    <row r="450" spans="1:40" x14ac:dyDescent="0.25">
      <c r="A450" s="1">
        <v>4178</v>
      </c>
      <c r="B450" s="1">
        <v>4178</v>
      </c>
      <c r="C450" s="1" t="s">
        <v>1049</v>
      </c>
      <c r="D450" s="1" t="s">
        <v>1050</v>
      </c>
      <c r="E450" s="1" t="s">
        <v>1315</v>
      </c>
      <c r="F450" s="1" t="s">
        <v>34</v>
      </c>
      <c r="G450" s="1">
        <v>451</v>
      </c>
      <c r="H450" s="1" t="s">
        <v>1416</v>
      </c>
      <c r="I450" s="1" t="s">
        <v>1283</v>
      </c>
      <c r="J450" s="1" t="s">
        <v>1290</v>
      </c>
      <c r="K450" s="1" t="s">
        <v>31</v>
      </c>
      <c r="L450" s="1" t="s">
        <v>1317</v>
      </c>
      <c r="M450" s="1" t="s">
        <v>1418</v>
      </c>
      <c r="N450" s="1" t="s">
        <v>1417</v>
      </c>
      <c r="O450" s="1">
        <v>61</v>
      </c>
      <c r="P450" s="1" t="s">
        <v>1472</v>
      </c>
      <c r="Q450" s="1">
        <v>19.7</v>
      </c>
      <c r="R450" s="1" t="s">
        <v>1473</v>
      </c>
      <c r="S450" s="1">
        <v>0.3</v>
      </c>
      <c r="T450" s="1" t="s">
        <v>1322</v>
      </c>
      <c r="U450" s="1">
        <v>41</v>
      </c>
      <c r="V450" s="1">
        <v>1260000</v>
      </c>
      <c r="W450" s="1" t="b">
        <v>0</v>
      </c>
      <c r="X450" s="1" t="s">
        <v>1042</v>
      </c>
      <c r="Y450" s="1" t="s">
        <v>1323</v>
      </c>
      <c r="Z450" s="1">
        <v>4710</v>
      </c>
      <c r="AA450" s="1"/>
      <c r="AB450" s="1" t="s">
        <v>1090</v>
      </c>
      <c r="AC450" s="1">
        <v>8</v>
      </c>
      <c r="AD450" s="1">
        <v>886250</v>
      </c>
      <c r="AE450" s="1">
        <v>705000</v>
      </c>
      <c r="AF450" s="1">
        <v>7090000</v>
      </c>
      <c r="AG450" s="1">
        <v>379396</v>
      </c>
      <c r="AH450" s="1" t="s">
        <v>1471</v>
      </c>
      <c r="AI450" s="1">
        <v>0.42799999999999999</v>
      </c>
      <c r="AJ450" s="1" t="s">
        <v>1476</v>
      </c>
      <c r="AK450" s="1">
        <v>0</v>
      </c>
      <c r="AL450" s="1">
        <v>0</v>
      </c>
      <c r="AM450" s="1">
        <v>1260000</v>
      </c>
      <c r="AN450" s="1" t="s">
        <v>1326</v>
      </c>
    </row>
    <row r="451" spans="1:40" x14ac:dyDescent="0.25">
      <c r="A451" s="1">
        <v>4176</v>
      </c>
      <c r="B451" s="1">
        <v>4176</v>
      </c>
      <c r="C451" s="1" t="s">
        <v>1051</v>
      </c>
      <c r="D451" s="1" t="s">
        <v>1052</v>
      </c>
      <c r="E451" s="1" t="s">
        <v>1315</v>
      </c>
      <c r="F451" s="1" t="s">
        <v>34</v>
      </c>
      <c r="G451" s="1">
        <v>451</v>
      </c>
      <c r="H451" s="1" t="s">
        <v>1416</v>
      </c>
      <c r="I451" s="1" t="s">
        <v>1283</v>
      </c>
      <c r="J451" s="1" t="s">
        <v>1290</v>
      </c>
      <c r="K451" s="1" t="s">
        <v>31</v>
      </c>
      <c r="L451" s="1" t="s">
        <v>1317</v>
      </c>
      <c r="M451" s="1" t="s">
        <v>1418</v>
      </c>
      <c r="N451" s="1" t="s">
        <v>1417</v>
      </c>
      <c r="O451" s="1">
        <v>63.9</v>
      </c>
      <c r="P451" s="1" t="s">
        <v>1472</v>
      </c>
      <c r="Q451" s="1">
        <v>16.399999999999999</v>
      </c>
      <c r="R451" s="1" t="s">
        <v>1473</v>
      </c>
      <c r="S451" s="1">
        <v>0.3</v>
      </c>
      <c r="T451" s="1" t="s">
        <v>1322</v>
      </c>
      <c r="U451" s="1">
        <v>41</v>
      </c>
      <c r="V451" s="1">
        <v>910000</v>
      </c>
      <c r="W451" s="1" t="b">
        <v>0</v>
      </c>
      <c r="X451" s="1" t="s">
        <v>1042</v>
      </c>
      <c r="Y451" s="1" t="s">
        <v>1323</v>
      </c>
      <c r="Z451" s="1">
        <v>4710</v>
      </c>
      <c r="AA451" s="1"/>
      <c r="AB451" s="1" t="s">
        <v>1090</v>
      </c>
      <c r="AC451" s="1">
        <v>8</v>
      </c>
      <c r="AD451" s="1">
        <v>886250</v>
      </c>
      <c r="AE451" s="1">
        <v>705000</v>
      </c>
      <c r="AF451" s="1">
        <v>7090000</v>
      </c>
      <c r="AG451" s="1">
        <v>379396</v>
      </c>
      <c r="AH451" s="1" t="s">
        <v>1466</v>
      </c>
      <c r="AI451" s="1">
        <v>0.42799999999999999</v>
      </c>
      <c r="AJ451" s="1" t="s">
        <v>1476</v>
      </c>
      <c r="AK451" s="1">
        <v>3</v>
      </c>
      <c r="AL451" s="1">
        <v>27300</v>
      </c>
      <c r="AM451" s="1">
        <v>937300</v>
      </c>
      <c r="AN451" s="1" t="s">
        <v>1326</v>
      </c>
    </row>
    <row r="452" spans="1:40" x14ac:dyDescent="0.25">
      <c r="A452" s="1">
        <v>4230</v>
      </c>
      <c r="B452" s="1">
        <v>4230</v>
      </c>
      <c r="C452" s="1" t="s">
        <v>1053</v>
      </c>
      <c r="D452" s="1" t="s">
        <v>1054</v>
      </c>
      <c r="E452" s="1" t="s">
        <v>1315</v>
      </c>
      <c r="F452" s="1" t="s">
        <v>34</v>
      </c>
      <c r="G452" s="1">
        <v>451</v>
      </c>
      <c r="H452" s="1" t="s">
        <v>1416</v>
      </c>
      <c r="I452" s="1" t="s">
        <v>1283</v>
      </c>
      <c r="J452" s="1" t="s">
        <v>1290</v>
      </c>
      <c r="K452" s="1" t="s">
        <v>31</v>
      </c>
      <c r="L452" s="1" t="s">
        <v>1317</v>
      </c>
      <c r="M452" s="1" t="s">
        <v>1418</v>
      </c>
      <c r="N452" s="1" t="s">
        <v>1417</v>
      </c>
      <c r="O452" s="1">
        <v>52.8</v>
      </c>
      <c r="P452" s="1" t="s">
        <v>1320</v>
      </c>
      <c r="Q452" s="1">
        <v>4.5999999999999996</v>
      </c>
      <c r="R452" s="1" t="s">
        <v>1470</v>
      </c>
      <c r="S452" s="1">
        <v>0.3</v>
      </c>
      <c r="T452" s="1" t="s">
        <v>1322</v>
      </c>
      <c r="U452" s="1">
        <v>41</v>
      </c>
      <c r="V452" s="1">
        <v>670000</v>
      </c>
      <c r="W452" s="1" t="b">
        <v>0</v>
      </c>
      <c r="X452" s="1" t="s">
        <v>1042</v>
      </c>
      <c r="Y452" s="1" t="s">
        <v>1331</v>
      </c>
      <c r="Z452" s="1">
        <v>4710</v>
      </c>
      <c r="AA452" s="1"/>
      <c r="AB452" s="1" t="s">
        <v>1090</v>
      </c>
      <c r="AC452" s="1">
        <v>8</v>
      </c>
      <c r="AD452" s="1">
        <v>886250</v>
      </c>
      <c r="AE452" s="1">
        <v>705000</v>
      </c>
      <c r="AF452" s="1">
        <v>7090000</v>
      </c>
      <c r="AG452" s="1">
        <v>379396</v>
      </c>
      <c r="AH452" s="1" t="s">
        <v>1469</v>
      </c>
      <c r="AI452" s="1">
        <v>0.42799999999999999</v>
      </c>
      <c r="AJ452" s="1" t="s">
        <v>1476</v>
      </c>
      <c r="AK452" s="1">
        <v>15</v>
      </c>
      <c r="AL452" s="1">
        <v>100500</v>
      </c>
      <c r="AM452" s="1">
        <v>770500</v>
      </c>
      <c r="AN452" s="1" t="s">
        <v>1326</v>
      </c>
    </row>
    <row r="453" spans="1:40" x14ac:dyDescent="0.25">
      <c r="A453" s="1">
        <v>4243</v>
      </c>
      <c r="B453" s="1">
        <v>4243</v>
      </c>
      <c r="C453" s="1" t="s">
        <v>1086</v>
      </c>
      <c r="D453" s="1" t="s">
        <v>988</v>
      </c>
      <c r="E453" s="1" t="s">
        <v>1474</v>
      </c>
      <c r="F453" s="1" t="s">
        <v>1087</v>
      </c>
      <c r="G453" s="1">
        <v>444</v>
      </c>
      <c r="H453" s="1" t="s">
        <v>1387</v>
      </c>
      <c r="I453" s="1" t="s">
        <v>1283</v>
      </c>
      <c r="J453" s="1" t="s">
        <v>1290</v>
      </c>
      <c r="K453" s="1" t="s">
        <v>31</v>
      </c>
      <c r="L453" s="1" t="s">
        <v>1317</v>
      </c>
      <c r="M453" s="1" t="s">
        <v>1388</v>
      </c>
      <c r="N453" s="1" t="s">
        <v>1349</v>
      </c>
      <c r="O453" s="1">
        <v>50.8</v>
      </c>
      <c r="P453" s="1" t="s">
        <v>1320</v>
      </c>
      <c r="Q453" s="1">
        <v>20.6</v>
      </c>
      <c r="R453" s="1" t="s">
        <v>1473</v>
      </c>
      <c r="S453" s="1">
        <v>0.3</v>
      </c>
      <c r="T453" s="1" t="s">
        <v>1322</v>
      </c>
      <c r="U453" s="1">
        <v>41</v>
      </c>
      <c r="V453" s="1">
        <v>3050000</v>
      </c>
      <c r="W453" s="1" t="b">
        <v>1</v>
      </c>
      <c r="X453" s="1" t="s">
        <v>945</v>
      </c>
      <c r="Y453" s="1" t="s">
        <v>31</v>
      </c>
      <c r="Z453" s="1">
        <v>4792</v>
      </c>
      <c r="AA453" s="1"/>
      <c r="AB453" s="1" t="s">
        <v>944</v>
      </c>
      <c r="AC453" s="1">
        <v>28</v>
      </c>
      <c r="AD453" s="1">
        <v>2099357</v>
      </c>
      <c r="AE453" s="1">
        <v>1772500</v>
      </c>
      <c r="AF453" s="1">
        <v>58782000</v>
      </c>
      <c r="AG453" s="1">
        <v>1299418</v>
      </c>
      <c r="AH453" s="1" t="s">
        <v>1471</v>
      </c>
      <c r="AI453" s="1">
        <v>0.61899999999999999</v>
      </c>
      <c r="AJ453" s="1" t="s">
        <v>1475</v>
      </c>
      <c r="AK453" s="1">
        <v>0</v>
      </c>
      <c r="AL453" s="1">
        <v>0</v>
      </c>
      <c r="AM453" s="1">
        <v>3050000</v>
      </c>
      <c r="AN453" s="1" t="s">
        <v>1326</v>
      </c>
    </row>
    <row r="454" spans="1:40" x14ac:dyDescent="0.25">
      <c r="A454" s="1">
        <v>8120</v>
      </c>
      <c r="B454" s="1">
        <v>8101</v>
      </c>
      <c r="C454" s="1" t="s">
        <v>1088</v>
      </c>
      <c r="D454" s="1" t="s">
        <v>1089</v>
      </c>
      <c r="E454" s="1" t="s">
        <v>1474</v>
      </c>
      <c r="F454" s="1" t="s">
        <v>1087</v>
      </c>
      <c r="G454" s="1">
        <v>444</v>
      </c>
      <c r="H454" s="1" t="s">
        <v>1387</v>
      </c>
      <c r="I454" s="1" t="s">
        <v>1283</v>
      </c>
      <c r="J454" s="1" t="s">
        <v>1290</v>
      </c>
      <c r="K454" s="1" t="s">
        <v>31</v>
      </c>
      <c r="L454" s="1" t="s">
        <v>1317</v>
      </c>
      <c r="M454" s="1" t="s">
        <v>1388</v>
      </c>
      <c r="N454" s="1" t="s">
        <v>1349</v>
      </c>
      <c r="O454" s="1">
        <v>41.3</v>
      </c>
      <c r="P454" s="1" t="s">
        <v>1330</v>
      </c>
      <c r="Q454" s="1">
        <v>1</v>
      </c>
      <c r="R454" s="1" t="s">
        <v>1327</v>
      </c>
      <c r="S454" s="1">
        <v>0.3</v>
      </c>
      <c r="T454" s="1" t="s">
        <v>1322</v>
      </c>
      <c r="U454" s="1">
        <v>41</v>
      </c>
      <c r="V454" s="1">
        <v>3509000</v>
      </c>
      <c r="W454" s="1" t="b">
        <v>0</v>
      </c>
      <c r="X454" s="1" t="s">
        <v>945</v>
      </c>
      <c r="Y454" s="1" t="s">
        <v>1328</v>
      </c>
      <c r="Z454" s="1">
        <v>4792</v>
      </c>
      <c r="AA454" s="1"/>
      <c r="AB454" s="1" t="s">
        <v>944</v>
      </c>
      <c r="AC454" s="1">
        <v>28</v>
      </c>
      <c r="AD454" s="1">
        <v>2099357</v>
      </c>
      <c r="AE454" s="1">
        <v>1772500</v>
      </c>
      <c r="AF454" s="1">
        <v>58782000</v>
      </c>
      <c r="AG454" s="1">
        <v>1299418</v>
      </c>
      <c r="AH454" s="1" t="s">
        <v>1471</v>
      </c>
      <c r="AI454" s="1">
        <v>0.61899999999999999</v>
      </c>
      <c r="AJ454" s="1" t="s">
        <v>1475</v>
      </c>
      <c r="AK454" s="1">
        <v>0</v>
      </c>
      <c r="AL454" s="1">
        <v>0</v>
      </c>
      <c r="AM454" s="1">
        <v>3509000</v>
      </c>
      <c r="AN454" s="1" t="s">
        <v>1326</v>
      </c>
    </row>
    <row r="455" spans="1:40" x14ac:dyDescent="0.25">
      <c r="A455" s="1">
        <v>4710</v>
      </c>
      <c r="B455" s="1">
        <v>4710</v>
      </c>
      <c r="C455" s="1" t="s">
        <v>1090</v>
      </c>
      <c r="D455" s="1" t="s">
        <v>1042</v>
      </c>
      <c r="E455" s="1" t="s">
        <v>1315</v>
      </c>
      <c r="F455" s="1" t="s">
        <v>47</v>
      </c>
      <c r="G455" s="1">
        <v>451</v>
      </c>
      <c r="H455" s="1" t="s">
        <v>1416</v>
      </c>
      <c r="I455" s="1" t="s">
        <v>1283</v>
      </c>
      <c r="J455" s="1" t="s">
        <v>1290</v>
      </c>
      <c r="K455" s="1" t="s">
        <v>31</v>
      </c>
      <c r="L455" s="1" t="s">
        <v>1317</v>
      </c>
      <c r="M455" s="1" t="s">
        <v>1418</v>
      </c>
      <c r="N455" s="1" t="s">
        <v>1417</v>
      </c>
      <c r="O455" s="1">
        <v>41.5</v>
      </c>
      <c r="P455" s="1" t="s">
        <v>1330</v>
      </c>
      <c r="Q455" s="1">
        <v>7.2</v>
      </c>
      <c r="R455" s="1" t="s">
        <v>1321</v>
      </c>
      <c r="S455" s="1">
        <v>0.3</v>
      </c>
      <c r="T455" s="1" t="s">
        <v>1322</v>
      </c>
      <c r="U455" s="1">
        <v>41</v>
      </c>
      <c r="V455" s="1">
        <v>1650000</v>
      </c>
      <c r="W455" s="1" t="b">
        <v>1</v>
      </c>
      <c r="X455" s="1" t="s">
        <v>945</v>
      </c>
      <c r="Y455" s="1" t="s">
        <v>31</v>
      </c>
      <c r="Z455" s="1">
        <v>4792</v>
      </c>
      <c r="AA455" s="1"/>
      <c r="AB455" s="1" t="s">
        <v>944</v>
      </c>
      <c r="AC455" s="1">
        <v>8</v>
      </c>
      <c r="AD455" s="1">
        <v>886250</v>
      </c>
      <c r="AE455" s="1">
        <v>705000</v>
      </c>
      <c r="AF455" s="1">
        <v>7090000</v>
      </c>
      <c r="AG455" s="1">
        <v>379396</v>
      </c>
      <c r="AH455" s="1" t="s">
        <v>1471</v>
      </c>
      <c r="AI455" s="1">
        <v>0.42799999999999999</v>
      </c>
      <c r="AJ455" s="1" t="s">
        <v>1476</v>
      </c>
      <c r="AK455" s="1">
        <v>0</v>
      </c>
      <c r="AL455" s="1">
        <v>0</v>
      </c>
      <c r="AM455" s="1">
        <v>1650000</v>
      </c>
      <c r="AN455" s="1" t="s">
        <v>1326</v>
      </c>
    </row>
    <row r="456" spans="1:40" x14ac:dyDescent="0.25">
      <c r="A456" s="1">
        <v>4532</v>
      </c>
      <c r="B456" s="1">
        <v>4532</v>
      </c>
      <c r="C456" s="1" t="s">
        <v>1091</v>
      </c>
      <c r="D456" s="1" t="s">
        <v>1092</v>
      </c>
      <c r="E456" s="1" t="s">
        <v>1315</v>
      </c>
      <c r="F456" s="1" t="s">
        <v>1093</v>
      </c>
      <c r="G456" s="1">
        <v>444</v>
      </c>
      <c r="H456" s="1" t="s">
        <v>1387</v>
      </c>
      <c r="I456" s="1" t="s">
        <v>1283</v>
      </c>
      <c r="J456" s="1" t="s">
        <v>1290</v>
      </c>
      <c r="K456" s="1" t="s">
        <v>31</v>
      </c>
      <c r="L456" s="1" t="s">
        <v>1317</v>
      </c>
      <c r="M456" s="1" t="s">
        <v>1388</v>
      </c>
      <c r="N456" s="1" t="s">
        <v>1349</v>
      </c>
      <c r="O456" s="1">
        <v>30.3</v>
      </c>
      <c r="P456" s="1" t="s">
        <v>1333</v>
      </c>
      <c r="Q456" s="1">
        <v>4.7</v>
      </c>
      <c r="R456" s="1" t="s">
        <v>1470</v>
      </c>
      <c r="S456" s="1">
        <v>0.3</v>
      </c>
      <c r="T456" s="1" t="s">
        <v>1322</v>
      </c>
      <c r="U456" s="1">
        <v>41</v>
      </c>
      <c r="V456" s="1">
        <v>3050000</v>
      </c>
      <c r="W456" s="1" t="b">
        <v>1</v>
      </c>
      <c r="X456" s="1" t="s">
        <v>945</v>
      </c>
      <c r="Y456" s="1" t="s">
        <v>31</v>
      </c>
      <c r="Z456" s="1">
        <v>4792</v>
      </c>
      <c r="AA456" s="1"/>
      <c r="AB456" s="1" t="s">
        <v>944</v>
      </c>
      <c r="AC456" s="1">
        <v>28</v>
      </c>
      <c r="AD456" s="1">
        <v>2099357</v>
      </c>
      <c r="AE456" s="1">
        <v>1772500</v>
      </c>
      <c r="AF456" s="1">
        <v>58782000</v>
      </c>
      <c r="AG456" s="1">
        <v>1299418</v>
      </c>
      <c r="AH456" s="1" t="s">
        <v>1471</v>
      </c>
      <c r="AI456" s="1">
        <v>0.61899999999999999</v>
      </c>
      <c r="AJ456" s="1" t="s">
        <v>1475</v>
      </c>
      <c r="AK456" s="1">
        <v>0</v>
      </c>
      <c r="AL456" s="1">
        <v>0</v>
      </c>
      <c r="AM456" s="1">
        <v>3050000</v>
      </c>
      <c r="AN456" s="1" t="s">
        <v>1326</v>
      </c>
    </row>
    <row r="457" spans="1:40" x14ac:dyDescent="0.25">
      <c r="A457" s="1">
        <v>4550</v>
      </c>
      <c r="B457" s="1">
        <v>4550</v>
      </c>
      <c r="C457" s="1" t="s">
        <v>1094</v>
      </c>
      <c r="D457" s="1" t="s">
        <v>897</v>
      </c>
      <c r="E457" s="1" t="s">
        <v>1315</v>
      </c>
      <c r="F457" s="1" t="s">
        <v>1095</v>
      </c>
      <c r="G457" s="1">
        <v>444</v>
      </c>
      <c r="H457" s="1" t="s">
        <v>1387</v>
      </c>
      <c r="I457" s="1" t="s">
        <v>1283</v>
      </c>
      <c r="J457" s="1" t="s">
        <v>1290</v>
      </c>
      <c r="K457" s="1" t="s">
        <v>31</v>
      </c>
      <c r="L457" s="1" t="s">
        <v>1317</v>
      </c>
      <c r="M457" s="1" t="s">
        <v>1388</v>
      </c>
      <c r="N457" s="1" t="s">
        <v>1349</v>
      </c>
      <c r="O457" s="1">
        <v>62.6</v>
      </c>
      <c r="P457" s="1" t="s">
        <v>1472</v>
      </c>
      <c r="Q457" s="1">
        <v>40.1</v>
      </c>
      <c r="R457" s="1" t="s">
        <v>1473</v>
      </c>
      <c r="S457" s="1">
        <v>0.3</v>
      </c>
      <c r="T457" s="1" t="s">
        <v>1322</v>
      </c>
      <c r="U457" s="1">
        <v>41</v>
      </c>
      <c r="V457" s="1">
        <v>3150000</v>
      </c>
      <c r="W457" s="1" t="b">
        <v>1</v>
      </c>
      <c r="X457" s="1" t="s">
        <v>945</v>
      </c>
      <c r="Y457" s="1" t="s">
        <v>31</v>
      </c>
      <c r="Z457" s="1">
        <v>4792</v>
      </c>
      <c r="AA457" s="1"/>
      <c r="AB457" s="1" t="s">
        <v>944</v>
      </c>
      <c r="AC457" s="1">
        <v>28</v>
      </c>
      <c r="AD457" s="1">
        <v>2099357</v>
      </c>
      <c r="AE457" s="1">
        <v>1772500</v>
      </c>
      <c r="AF457" s="1">
        <v>58782000</v>
      </c>
      <c r="AG457" s="1">
        <v>1299418</v>
      </c>
      <c r="AH457" s="1" t="s">
        <v>1471</v>
      </c>
      <c r="AI457" s="1">
        <v>0.61899999999999999</v>
      </c>
      <c r="AJ457" s="1" t="s">
        <v>1475</v>
      </c>
      <c r="AK457" s="1">
        <v>0</v>
      </c>
      <c r="AL457" s="1">
        <v>0</v>
      </c>
      <c r="AM457" s="1">
        <v>3150000</v>
      </c>
      <c r="AN457" s="1" t="s">
        <v>1326</v>
      </c>
    </row>
    <row r="458" spans="1:40" x14ac:dyDescent="0.25">
      <c r="A458" s="1">
        <v>9207</v>
      </c>
      <c r="B458" s="1">
        <v>9188</v>
      </c>
      <c r="C458" s="1" t="s">
        <v>1096</v>
      </c>
      <c r="D458" s="1" t="s">
        <v>1097</v>
      </c>
      <c r="E458" s="1" t="s">
        <v>1315</v>
      </c>
      <c r="F458" s="1" t="s">
        <v>1098</v>
      </c>
      <c r="G458" s="1">
        <v>444</v>
      </c>
      <c r="H458" s="1" t="s">
        <v>1387</v>
      </c>
      <c r="I458" s="1" t="s">
        <v>1283</v>
      </c>
      <c r="J458" s="1" t="s">
        <v>1290</v>
      </c>
      <c r="K458" s="1" t="s">
        <v>31</v>
      </c>
      <c r="L458" s="1" t="s">
        <v>1317</v>
      </c>
      <c r="M458" s="1" t="s">
        <v>1388</v>
      </c>
      <c r="N458" s="1" t="s">
        <v>1349</v>
      </c>
      <c r="O458" s="1">
        <v>37.5</v>
      </c>
      <c r="P458" s="1" t="s">
        <v>1330</v>
      </c>
      <c r="Q458" s="1">
        <v>0.5</v>
      </c>
      <c r="R458" s="1" t="s">
        <v>1332</v>
      </c>
      <c r="S458" s="1">
        <v>0.3</v>
      </c>
      <c r="T458" s="1" t="s">
        <v>1322</v>
      </c>
      <c r="U458" s="1">
        <v>41</v>
      </c>
      <c r="V458" s="1">
        <v>6738000</v>
      </c>
      <c r="W458" s="1" t="b">
        <v>1</v>
      </c>
      <c r="X458" s="1" t="s">
        <v>945</v>
      </c>
      <c r="Y458" s="1" t="s">
        <v>31</v>
      </c>
      <c r="Z458" s="1">
        <v>4792</v>
      </c>
      <c r="AA458" s="1"/>
      <c r="AB458" s="1" t="s">
        <v>944</v>
      </c>
      <c r="AC458" s="1">
        <v>28</v>
      </c>
      <c r="AD458" s="1">
        <v>2099357</v>
      </c>
      <c r="AE458" s="1">
        <v>1772500</v>
      </c>
      <c r="AF458" s="1">
        <v>58782000</v>
      </c>
      <c r="AG458" s="1">
        <v>1299418</v>
      </c>
      <c r="AH458" s="1" t="s">
        <v>1471</v>
      </c>
      <c r="AI458" s="1">
        <v>0.61899999999999999</v>
      </c>
      <c r="AJ458" s="1" t="s">
        <v>1475</v>
      </c>
      <c r="AK458" s="1">
        <v>0</v>
      </c>
      <c r="AL458" s="1">
        <v>0</v>
      </c>
      <c r="AM458" s="1">
        <v>6738000</v>
      </c>
      <c r="AN458" s="1" t="s">
        <v>1326</v>
      </c>
    </row>
    <row r="459" spans="1:40" x14ac:dyDescent="0.25">
      <c r="A459" s="1">
        <v>4828</v>
      </c>
      <c r="B459" s="1">
        <v>4809</v>
      </c>
      <c r="C459" s="1" t="s">
        <v>474</v>
      </c>
      <c r="D459" s="1" t="s">
        <v>475</v>
      </c>
      <c r="E459" s="1" t="s">
        <v>1474</v>
      </c>
      <c r="F459" s="1" t="s">
        <v>476</v>
      </c>
      <c r="G459" s="1">
        <v>472</v>
      </c>
      <c r="H459" s="1" t="s">
        <v>1358</v>
      </c>
      <c r="I459" s="1" t="s">
        <v>1283</v>
      </c>
      <c r="J459" s="1" t="s">
        <v>1286</v>
      </c>
      <c r="K459" s="1" t="s">
        <v>31</v>
      </c>
      <c r="L459" s="1" t="s">
        <v>1317</v>
      </c>
      <c r="M459" s="1" t="s">
        <v>1359</v>
      </c>
      <c r="N459" s="1" t="s">
        <v>1335</v>
      </c>
      <c r="O459" s="1">
        <v>44.6</v>
      </c>
      <c r="P459" s="1" t="s">
        <v>1330</v>
      </c>
      <c r="Q459" s="1">
        <v>3.4</v>
      </c>
      <c r="R459" s="1" t="s">
        <v>1470</v>
      </c>
      <c r="S459" s="1">
        <v>0.3</v>
      </c>
      <c r="T459" s="1" t="s">
        <v>1322</v>
      </c>
      <c r="U459" s="1">
        <v>41</v>
      </c>
      <c r="V459" s="1">
        <v>2200000</v>
      </c>
      <c r="W459" s="1" t="b">
        <v>1</v>
      </c>
      <c r="X459" s="1" t="s">
        <v>199</v>
      </c>
      <c r="Y459" s="1" t="s">
        <v>31</v>
      </c>
      <c r="Z459" s="1">
        <v>4328</v>
      </c>
      <c r="AA459" s="1"/>
      <c r="AB459" s="1" t="s">
        <v>1208</v>
      </c>
      <c r="AC459" s="1">
        <v>11</v>
      </c>
      <c r="AD459" s="1">
        <v>2108091</v>
      </c>
      <c r="AE459" s="1">
        <v>1653000</v>
      </c>
      <c r="AF459" s="1">
        <v>23189000</v>
      </c>
      <c r="AG459" s="1">
        <v>1400726</v>
      </c>
      <c r="AH459" s="1" t="s">
        <v>1466</v>
      </c>
      <c r="AI459" s="1">
        <v>0.66400000000000003</v>
      </c>
      <c r="AJ459" s="1" t="s">
        <v>1475</v>
      </c>
      <c r="AK459" s="1">
        <v>3</v>
      </c>
      <c r="AL459" s="1">
        <v>66000</v>
      </c>
      <c r="AM459" s="1">
        <v>2266000</v>
      </c>
      <c r="AN459" s="1" t="s">
        <v>1326</v>
      </c>
    </row>
    <row r="460" spans="1:40" x14ac:dyDescent="0.25">
      <c r="A460" s="1">
        <v>6963</v>
      </c>
      <c r="B460" s="1">
        <v>6944</v>
      </c>
      <c r="C460" s="1" t="s">
        <v>196</v>
      </c>
      <c r="D460" s="1" t="s">
        <v>197</v>
      </c>
      <c r="E460" s="1" t="s">
        <v>1474</v>
      </c>
      <c r="F460" s="1" t="s">
        <v>198</v>
      </c>
      <c r="G460" s="1">
        <v>472</v>
      </c>
      <c r="H460" s="1" t="s">
        <v>1358</v>
      </c>
      <c r="I460" s="1" t="s">
        <v>1283</v>
      </c>
      <c r="J460" s="1" t="s">
        <v>1286</v>
      </c>
      <c r="K460" s="1" t="s">
        <v>31</v>
      </c>
      <c r="L460" s="1" t="s">
        <v>1317</v>
      </c>
      <c r="M460" s="1" t="s">
        <v>1359</v>
      </c>
      <c r="N460" s="1" t="s">
        <v>1335</v>
      </c>
      <c r="O460" s="1">
        <v>55.8</v>
      </c>
      <c r="P460" s="1" t="s">
        <v>1472</v>
      </c>
      <c r="Q460" s="1">
        <v>1.5</v>
      </c>
      <c r="R460" s="1" t="s">
        <v>1327</v>
      </c>
      <c r="S460" s="1">
        <v>0.3</v>
      </c>
      <c r="T460" s="1" t="s">
        <v>1322</v>
      </c>
      <c r="U460" s="1">
        <v>41</v>
      </c>
      <c r="V460" s="1">
        <v>2900000</v>
      </c>
      <c r="W460" s="1" t="b">
        <v>0</v>
      </c>
      <c r="X460" s="1" t="s">
        <v>199</v>
      </c>
      <c r="Y460" s="1" t="s">
        <v>1328</v>
      </c>
      <c r="Z460" s="1">
        <v>4328</v>
      </c>
      <c r="AA460" s="1"/>
      <c r="AB460" s="1" t="s">
        <v>1208</v>
      </c>
      <c r="AC460" s="1">
        <v>11</v>
      </c>
      <c r="AD460" s="1">
        <v>2108091</v>
      </c>
      <c r="AE460" s="1">
        <v>1653000</v>
      </c>
      <c r="AF460" s="1">
        <v>23189000</v>
      </c>
      <c r="AG460" s="1">
        <v>1400726</v>
      </c>
      <c r="AH460" s="1" t="s">
        <v>1471</v>
      </c>
      <c r="AI460" s="1">
        <v>0.66400000000000003</v>
      </c>
      <c r="AJ460" s="1" t="s">
        <v>1475</v>
      </c>
      <c r="AK460" s="1">
        <v>0</v>
      </c>
      <c r="AL460" s="1">
        <v>0</v>
      </c>
      <c r="AM460" s="1">
        <v>2900000</v>
      </c>
      <c r="AN460" s="1" t="s">
        <v>1326</v>
      </c>
    </row>
    <row r="461" spans="1:40" x14ac:dyDescent="0.25">
      <c r="A461" s="1">
        <v>5775</v>
      </c>
      <c r="B461" s="1">
        <v>5756</v>
      </c>
      <c r="C461" s="1" t="s">
        <v>656</v>
      </c>
      <c r="D461" s="1" t="s">
        <v>657</v>
      </c>
      <c r="E461" s="1" t="s">
        <v>1315</v>
      </c>
      <c r="F461" s="1" t="s">
        <v>465</v>
      </c>
      <c r="G461" s="1">
        <v>472</v>
      </c>
      <c r="H461" s="1" t="s">
        <v>1358</v>
      </c>
      <c r="I461" s="1" t="s">
        <v>1283</v>
      </c>
      <c r="J461" s="1" t="s">
        <v>1286</v>
      </c>
      <c r="K461" s="1" t="s">
        <v>31</v>
      </c>
      <c r="L461" s="1" t="s">
        <v>1317</v>
      </c>
      <c r="M461" s="1" t="s">
        <v>1359</v>
      </c>
      <c r="N461" s="1" t="s">
        <v>1335</v>
      </c>
      <c r="O461" s="1">
        <v>43</v>
      </c>
      <c r="P461" s="1" t="s">
        <v>1330</v>
      </c>
      <c r="Q461" s="1">
        <v>2</v>
      </c>
      <c r="R461" s="1" t="s">
        <v>1327</v>
      </c>
      <c r="S461" s="1">
        <v>0.3</v>
      </c>
      <c r="T461" s="1" t="s">
        <v>1322</v>
      </c>
      <c r="U461" s="1">
        <v>41</v>
      </c>
      <c r="V461" s="1">
        <v>1346000</v>
      </c>
      <c r="W461" s="1" t="b">
        <v>0</v>
      </c>
      <c r="X461" s="1" t="s">
        <v>199</v>
      </c>
      <c r="Y461" s="1" t="s">
        <v>1331</v>
      </c>
      <c r="Z461" s="1">
        <v>4328</v>
      </c>
      <c r="AA461" s="1"/>
      <c r="AB461" s="1" t="s">
        <v>1208</v>
      </c>
      <c r="AC461" s="1">
        <v>11</v>
      </c>
      <c r="AD461" s="1">
        <v>2108091</v>
      </c>
      <c r="AE461" s="1">
        <v>1653000</v>
      </c>
      <c r="AF461" s="1">
        <v>23189000</v>
      </c>
      <c r="AG461" s="1">
        <v>1400726</v>
      </c>
      <c r="AH461" s="1" t="s">
        <v>1469</v>
      </c>
      <c r="AI461" s="1">
        <v>0.66400000000000003</v>
      </c>
      <c r="AJ461" s="1" t="s">
        <v>1475</v>
      </c>
      <c r="AK461" s="1">
        <v>15</v>
      </c>
      <c r="AL461" s="1">
        <v>201900</v>
      </c>
      <c r="AM461" s="1">
        <v>1547900</v>
      </c>
      <c r="AN461" s="1" t="s">
        <v>1326</v>
      </c>
    </row>
    <row r="462" spans="1:40" x14ac:dyDescent="0.25">
      <c r="A462" s="1">
        <v>4450</v>
      </c>
      <c r="B462" s="1">
        <v>4450</v>
      </c>
      <c r="C462" s="1" t="s">
        <v>604</v>
      </c>
      <c r="D462" s="1" t="s">
        <v>605</v>
      </c>
      <c r="E462" s="1" t="s">
        <v>1315</v>
      </c>
      <c r="F462" s="1" t="s">
        <v>606</v>
      </c>
      <c r="G462" s="1">
        <v>473</v>
      </c>
      <c r="H462" s="1" t="s">
        <v>1360</v>
      </c>
      <c r="I462" s="1" t="s">
        <v>1283</v>
      </c>
      <c r="J462" s="1" t="s">
        <v>1286</v>
      </c>
      <c r="K462" s="1" t="s">
        <v>31</v>
      </c>
      <c r="L462" s="1" t="s">
        <v>1317</v>
      </c>
      <c r="M462" s="1" t="s">
        <v>1362</v>
      </c>
      <c r="N462" s="1" t="s">
        <v>1361</v>
      </c>
      <c r="O462" s="1">
        <v>35.6</v>
      </c>
      <c r="P462" s="1" t="s">
        <v>1330</v>
      </c>
      <c r="Q462" s="1">
        <v>17.2</v>
      </c>
      <c r="R462" s="1" t="s">
        <v>1473</v>
      </c>
      <c r="S462" s="1">
        <v>0.3</v>
      </c>
      <c r="T462" s="1" t="s">
        <v>1322</v>
      </c>
      <c r="U462" s="1">
        <v>41</v>
      </c>
      <c r="V462" s="1">
        <v>2100000</v>
      </c>
      <c r="W462" s="1" t="b">
        <v>0</v>
      </c>
      <c r="X462" s="1" t="s">
        <v>199</v>
      </c>
      <c r="Y462" s="1" t="s">
        <v>1323</v>
      </c>
      <c r="Z462" s="1">
        <v>4328</v>
      </c>
      <c r="AA462" s="1"/>
      <c r="AB462" s="1" t="s">
        <v>1208</v>
      </c>
      <c r="AC462" s="1">
        <v>2</v>
      </c>
      <c r="AD462" s="1">
        <v>2507000</v>
      </c>
      <c r="AE462" s="1">
        <v>2507000</v>
      </c>
      <c r="AF462" s="1">
        <v>5014000</v>
      </c>
      <c r="AG462" s="1">
        <v>575585</v>
      </c>
      <c r="AH462" s="1" t="s">
        <v>1329</v>
      </c>
      <c r="AI462" s="1">
        <v>0.23</v>
      </c>
      <c r="AJ462" s="1" t="s">
        <v>1479</v>
      </c>
      <c r="AK462" s="1">
        <v>10</v>
      </c>
      <c r="AL462" s="1">
        <v>210000</v>
      </c>
      <c r="AM462" s="1">
        <v>2310000</v>
      </c>
      <c r="AN462" s="1" t="s">
        <v>1326</v>
      </c>
    </row>
    <row r="463" spans="1:40" x14ac:dyDescent="0.25">
      <c r="A463" s="1">
        <v>7656</v>
      </c>
      <c r="B463" s="1">
        <v>7637</v>
      </c>
      <c r="C463" s="1" t="s">
        <v>299</v>
      </c>
      <c r="D463" s="1" t="s">
        <v>300</v>
      </c>
      <c r="E463" s="1" t="s">
        <v>1315</v>
      </c>
      <c r="F463" s="1" t="s">
        <v>301</v>
      </c>
      <c r="G463" s="1">
        <v>472</v>
      </c>
      <c r="H463" s="1" t="s">
        <v>1358</v>
      </c>
      <c r="I463" s="1" t="s">
        <v>1283</v>
      </c>
      <c r="J463" s="1" t="s">
        <v>1286</v>
      </c>
      <c r="K463" s="1" t="s">
        <v>31</v>
      </c>
      <c r="L463" s="1" t="s">
        <v>1317</v>
      </c>
      <c r="M463" s="1" t="s">
        <v>1359</v>
      </c>
      <c r="N463" s="1" t="s">
        <v>1335</v>
      </c>
      <c r="O463" s="1">
        <v>30.2</v>
      </c>
      <c r="P463" s="1" t="s">
        <v>1333</v>
      </c>
      <c r="Q463" s="1">
        <v>1.2</v>
      </c>
      <c r="R463" s="1" t="s">
        <v>1327</v>
      </c>
      <c r="S463" s="1">
        <v>0.3</v>
      </c>
      <c r="T463" s="1" t="s">
        <v>1322</v>
      </c>
      <c r="U463" s="1">
        <v>41</v>
      </c>
      <c r="V463" s="1">
        <v>1847000</v>
      </c>
      <c r="W463" s="1" t="b">
        <v>0</v>
      </c>
      <c r="X463" s="1" t="s">
        <v>199</v>
      </c>
      <c r="Y463" s="1" t="s">
        <v>1328</v>
      </c>
      <c r="Z463" s="1">
        <v>4328</v>
      </c>
      <c r="AA463" s="1"/>
      <c r="AB463" s="1" t="s">
        <v>1208</v>
      </c>
      <c r="AC463" s="1">
        <v>11</v>
      </c>
      <c r="AD463" s="1">
        <v>2108091</v>
      </c>
      <c r="AE463" s="1">
        <v>1653000</v>
      </c>
      <c r="AF463" s="1">
        <v>23189000</v>
      </c>
      <c r="AG463" s="1">
        <v>1400726</v>
      </c>
      <c r="AH463" s="1" t="s">
        <v>1329</v>
      </c>
      <c r="AI463" s="1">
        <v>0.66400000000000003</v>
      </c>
      <c r="AJ463" s="1" t="s">
        <v>1475</v>
      </c>
      <c r="AK463" s="1">
        <v>10</v>
      </c>
      <c r="AL463" s="1">
        <v>184700</v>
      </c>
      <c r="AM463" s="1">
        <v>2031700</v>
      </c>
      <c r="AN463" s="1" t="s">
        <v>1326</v>
      </c>
    </row>
    <row r="464" spans="1:40" x14ac:dyDescent="0.25">
      <c r="A464" s="1">
        <v>4486</v>
      </c>
      <c r="B464" s="1">
        <v>4486</v>
      </c>
      <c r="C464" s="1" t="s">
        <v>367</v>
      </c>
      <c r="D464" s="1" t="s">
        <v>368</v>
      </c>
      <c r="E464" s="1" t="s">
        <v>1474</v>
      </c>
      <c r="F464" s="1" t="s">
        <v>301</v>
      </c>
      <c r="G464" s="1">
        <v>472</v>
      </c>
      <c r="H464" s="1" t="s">
        <v>1358</v>
      </c>
      <c r="I464" s="1" t="s">
        <v>1283</v>
      </c>
      <c r="J464" s="1" t="s">
        <v>1286</v>
      </c>
      <c r="K464" s="1" t="s">
        <v>31</v>
      </c>
      <c r="L464" s="1" t="s">
        <v>1317</v>
      </c>
      <c r="M464" s="1" t="s">
        <v>1359</v>
      </c>
      <c r="N464" s="1" t="s">
        <v>1335</v>
      </c>
      <c r="O464" s="1">
        <v>33.299999999999997</v>
      </c>
      <c r="P464" s="1" t="s">
        <v>1333</v>
      </c>
      <c r="Q464" s="1">
        <v>8</v>
      </c>
      <c r="R464" s="1" t="s">
        <v>1321</v>
      </c>
      <c r="S464" s="1">
        <v>0.3</v>
      </c>
      <c r="T464" s="1" t="s">
        <v>1322</v>
      </c>
      <c r="U464" s="1">
        <v>41</v>
      </c>
      <c r="V464" s="1">
        <v>2200000</v>
      </c>
      <c r="W464" s="1" t="b">
        <v>0</v>
      </c>
      <c r="X464" s="1" t="s">
        <v>199</v>
      </c>
      <c r="Y464" s="1" t="s">
        <v>1323</v>
      </c>
      <c r="Z464" s="1">
        <v>4328</v>
      </c>
      <c r="AA464" s="1"/>
      <c r="AB464" s="1" t="s">
        <v>1208</v>
      </c>
      <c r="AC464" s="1">
        <v>11</v>
      </c>
      <c r="AD464" s="1">
        <v>2108091</v>
      </c>
      <c r="AE464" s="1">
        <v>1653000</v>
      </c>
      <c r="AF464" s="1">
        <v>23189000</v>
      </c>
      <c r="AG464" s="1">
        <v>1400726</v>
      </c>
      <c r="AH464" s="1" t="s">
        <v>1466</v>
      </c>
      <c r="AI464" s="1">
        <v>0.66400000000000003</v>
      </c>
      <c r="AJ464" s="1" t="s">
        <v>1475</v>
      </c>
      <c r="AK464" s="1">
        <v>3</v>
      </c>
      <c r="AL464" s="1">
        <v>66000</v>
      </c>
      <c r="AM464" s="1">
        <v>2266000</v>
      </c>
      <c r="AN464" s="1" t="s">
        <v>1326</v>
      </c>
    </row>
    <row r="465" spans="1:40" x14ac:dyDescent="0.25">
      <c r="A465" s="1">
        <v>8712</v>
      </c>
      <c r="B465" s="1">
        <v>8693</v>
      </c>
      <c r="C465" s="1" t="s">
        <v>615</v>
      </c>
      <c r="D465" s="1" t="s">
        <v>616</v>
      </c>
      <c r="E465" s="1" t="s">
        <v>1474</v>
      </c>
      <c r="F465" s="1" t="s">
        <v>606</v>
      </c>
      <c r="G465" s="1">
        <v>473</v>
      </c>
      <c r="H465" s="1" t="s">
        <v>1360</v>
      </c>
      <c r="I465" s="1" t="s">
        <v>1283</v>
      </c>
      <c r="J465" s="1" t="s">
        <v>1286</v>
      </c>
      <c r="K465" s="1" t="s">
        <v>31</v>
      </c>
      <c r="L465" s="1" t="s">
        <v>1317</v>
      </c>
      <c r="M465" s="1" t="s">
        <v>1362</v>
      </c>
      <c r="N465" s="1" t="s">
        <v>1361</v>
      </c>
      <c r="O465" s="1">
        <v>33.299999999999997</v>
      </c>
      <c r="P465" s="1" t="s">
        <v>1333</v>
      </c>
      <c r="Q465" s="1">
        <v>0.8</v>
      </c>
      <c r="R465" s="1" t="s">
        <v>1332</v>
      </c>
      <c r="S465" s="1">
        <v>0.3</v>
      </c>
      <c r="T465" s="1" t="s">
        <v>1322</v>
      </c>
      <c r="U465" s="1">
        <v>41</v>
      </c>
      <c r="V465" s="1">
        <v>2914000</v>
      </c>
      <c r="W465" s="1" t="b">
        <v>0</v>
      </c>
      <c r="X465" s="1" t="s">
        <v>199</v>
      </c>
      <c r="Y465" s="1" t="s">
        <v>1328</v>
      </c>
      <c r="Z465" s="1">
        <v>4328</v>
      </c>
      <c r="AA465" s="1"/>
      <c r="AB465" s="1" t="s">
        <v>1208</v>
      </c>
      <c r="AC465" s="1">
        <v>2</v>
      </c>
      <c r="AD465" s="1">
        <v>2507000</v>
      </c>
      <c r="AE465" s="1">
        <v>2507000</v>
      </c>
      <c r="AF465" s="1">
        <v>5014000</v>
      </c>
      <c r="AG465" s="1">
        <v>575585</v>
      </c>
      <c r="AH465" s="1" t="s">
        <v>1324</v>
      </c>
      <c r="AI465" s="1">
        <v>0.23</v>
      </c>
      <c r="AJ465" s="1" t="s">
        <v>1479</v>
      </c>
      <c r="AK465" s="1">
        <v>3</v>
      </c>
      <c r="AL465" s="1">
        <v>87420</v>
      </c>
      <c r="AM465" s="1">
        <v>3001420</v>
      </c>
      <c r="AN465" s="1" t="s">
        <v>1326</v>
      </c>
    </row>
    <row r="466" spans="1:40" x14ac:dyDescent="0.25">
      <c r="A466" s="1">
        <v>4261</v>
      </c>
      <c r="B466" s="1">
        <v>4261</v>
      </c>
      <c r="C466" s="1" t="s">
        <v>463</v>
      </c>
      <c r="D466" s="1" t="s">
        <v>464</v>
      </c>
      <c r="E466" s="1" t="s">
        <v>1474</v>
      </c>
      <c r="F466" s="1" t="s">
        <v>465</v>
      </c>
      <c r="G466" s="1">
        <v>472</v>
      </c>
      <c r="H466" s="1" t="s">
        <v>1358</v>
      </c>
      <c r="I466" s="1" t="s">
        <v>1283</v>
      </c>
      <c r="J466" s="1" t="s">
        <v>1286</v>
      </c>
      <c r="K466" s="1" t="s">
        <v>31</v>
      </c>
      <c r="L466" s="1" t="s">
        <v>1317</v>
      </c>
      <c r="M466" s="1" t="s">
        <v>1359</v>
      </c>
      <c r="N466" s="1" t="s">
        <v>1335</v>
      </c>
      <c r="O466" s="1">
        <v>49.2</v>
      </c>
      <c r="P466" s="1" t="s">
        <v>1320</v>
      </c>
      <c r="Q466" s="1">
        <v>9.1999999999999993</v>
      </c>
      <c r="R466" s="1" t="s">
        <v>1321</v>
      </c>
      <c r="S466" s="1">
        <v>0.3</v>
      </c>
      <c r="T466" s="1" t="s">
        <v>1322</v>
      </c>
      <c r="U466" s="1">
        <v>41</v>
      </c>
      <c r="V466" s="1">
        <v>1500000</v>
      </c>
      <c r="W466" s="1" t="b">
        <v>0</v>
      </c>
      <c r="X466" s="1" t="s">
        <v>199</v>
      </c>
      <c r="Y466" s="1" t="s">
        <v>1323</v>
      </c>
      <c r="Z466" s="1">
        <v>4328</v>
      </c>
      <c r="AA466" s="1"/>
      <c r="AB466" s="1" t="s">
        <v>1208</v>
      </c>
      <c r="AC466" s="1">
        <v>11</v>
      </c>
      <c r="AD466" s="1">
        <v>2108091</v>
      </c>
      <c r="AE466" s="1">
        <v>1653000</v>
      </c>
      <c r="AF466" s="1">
        <v>23189000</v>
      </c>
      <c r="AG466" s="1">
        <v>1400726</v>
      </c>
      <c r="AH466" s="1" t="s">
        <v>1469</v>
      </c>
      <c r="AI466" s="1">
        <v>0.66400000000000003</v>
      </c>
      <c r="AJ466" s="1" t="s">
        <v>1475</v>
      </c>
      <c r="AK466" s="1">
        <v>15</v>
      </c>
      <c r="AL466" s="1">
        <v>225000</v>
      </c>
      <c r="AM466" s="1">
        <v>1725000</v>
      </c>
      <c r="AN466" s="1" t="s">
        <v>1326</v>
      </c>
    </row>
    <row r="467" spans="1:40" x14ac:dyDescent="0.25">
      <c r="A467" s="1">
        <v>4338</v>
      </c>
      <c r="B467" s="1">
        <v>4338</v>
      </c>
      <c r="C467" s="1" t="s">
        <v>658</v>
      </c>
      <c r="D467" s="1" t="s">
        <v>659</v>
      </c>
      <c r="E467" s="1" t="s">
        <v>1315</v>
      </c>
      <c r="F467" s="1" t="s">
        <v>301</v>
      </c>
      <c r="G467" s="1">
        <v>472</v>
      </c>
      <c r="H467" s="1" t="s">
        <v>1358</v>
      </c>
      <c r="I467" s="1" t="s">
        <v>1283</v>
      </c>
      <c r="J467" s="1" t="s">
        <v>1286</v>
      </c>
      <c r="K467" s="1" t="s">
        <v>31</v>
      </c>
      <c r="L467" s="1" t="s">
        <v>1317</v>
      </c>
      <c r="M467" s="1" t="s">
        <v>1359</v>
      </c>
      <c r="N467" s="1" t="s">
        <v>1335</v>
      </c>
      <c r="O467" s="1">
        <v>42.4</v>
      </c>
      <c r="P467" s="1" t="s">
        <v>1330</v>
      </c>
      <c r="Q467" s="1">
        <v>17.899999999999999</v>
      </c>
      <c r="R467" s="1" t="s">
        <v>1473</v>
      </c>
      <c r="S467" s="1">
        <v>0.3</v>
      </c>
      <c r="T467" s="1" t="s">
        <v>1322</v>
      </c>
      <c r="U467" s="1">
        <v>41</v>
      </c>
      <c r="V467" s="1">
        <v>1653000</v>
      </c>
      <c r="W467" s="1" t="b">
        <v>0</v>
      </c>
      <c r="X467" s="1" t="s">
        <v>199</v>
      </c>
      <c r="Y467" s="1" t="s">
        <v>1323</v>
      </c>
      <c r="Z467" s="1">
        <v>4328</v>
      </c>
      <c r="AA467" s="1"/>
      <c r="AB467" s="1" t="s">
        <v>1208</v>
      </c>
      <c r="AC467" s="1">
        <v>11</v>
      </c>
      <c r="AD467" s="1">
        <v>2108091</v>
      </c>
      <c r="AE467" s="1">
        <v>1653000</v>
      </c>
      <c r="AF467" s="1">
        <v>23189000</v>
      </c>
      <c r="AG467" s="1">
        <v>1400726</v>
      </c>
      <c r="AH467" s="1" t="s">
        <v>1469</v>
      </c>
      <c r="AI467" s="1">
        <v>0.66400000000000003</v>
      </c>
      <c r="AJ467" s="1" t="s">
        <v>1475</v>
      </c>
      <c r="AK467" s="1">
        <v>15</v>
      </c>
      <c r="AL467" s="1">
        <v>247950</v>
      </c>
      <c r="AM467" s="1">
        <v>1900950</v>
      </c>
      <c r="AN467" s="1" t="s">
        <v>1326</v>
      </c>
    </row>
    <row r="468" spans="1:40" x14ac:dyDescent="0.25">
      <c r="A468" s="1">
        <v>8647</v>
      </c>
      <c r="B468" s="1">
        <v>8628</v>
      </c>
      <c r="C468" s="1" t="s">
        <v>808</v>
      </c>
      <c r="D468" s="1" t="s">
        <v>809</v>
      </c>
      <c r="E468" s="1" t="s">
        <v>1315</v>
      </c>
      <c r="F468" s="1" t="s">
        <v>39</v>
      </c>
      <c r="G468" s="1">
        <v>474</v>
      </c>
      <c r="H468" s="1" t="s">
        <v>1401</v>
      </c>
      <c r="I468" s="1" t="s">
        <v>1283</v>
      </c>
      <c r="J468" s="1" t="s">
        <v>1290</v>
      </c>
      <c r="K468" s="1" t="s">
        <v>31</v>
      </c>
      <c r="L468" s="1" t="s">
        <v>1317</v>
      </c>
      <c r="M468" s="1" t="s">
        <v>1403</v>
      </c>
      <c r="N468" s="1" t="s">
        <v>1402</v>
      </c>
      <c r="O468" s="1">
        <v>25.7</v>
      </c>
      <c r="P468" s="1" t="s">
        <v>1333</v>
      </c>
      <c r="Q468" s="1">
        <v>0.8</v>
      </c>
      <c r="R468" s="1" t="s">
        <v>1332</v>
      </c>
      <c r="S468" s="1">
        <v>0.3</v>
      </c>
      <c r="T468" s="1" t="s">
        <v>1322</v>
      </c>
      <c r="U468" s="1">
        <v>41</v>
      </c>
      <c r="V468" s="1">
        <v>570000</v>
      </c>
      <c r="W468" s="1" t="b">
        <v>0</v>
      </c>
      <c r="X468" s="1" t="s">
        <v>810</v>
      </c>
      <c r="Y468" s="1" t="s">
        <v>1328</v>
      </c>
      <c r="Z468" s="1">
        <v>4716</v>
      </c>
      <c r="AA468" s="1"/>
      <c r="AB468" s="1" t="s">
        <v>903</v>
      </c>
      <c r="AC468" s="1">
        <v>23</v>
      </c>
      <c r="AD468" s="1">
        <v>742609</v>
      </c>
      <c r="AE468" s="1">
        <v>600000</v>
      </c>
      <c r="AF468" s="1">
        <v>17080000</v>
      </c>
      <c r="AG468" s="1">
        <v>292271</v>
      </c>
      <c r="AH468" s="1" t="s">
        <v>1469</v>
      </c>
      <c r="AI468" s="1">
        <v>0.39400000000000002</v>
      </c>
      <c r="AJ468" s="1" t="s">
        <v>1476</v>
      </c>
      <c r="AK468" s="1">
        <v>15</v>
      </c>
      <c r="AL468" s="1">
        <v>85500</v>
      </c>
      <c r="AM468" s="1">
        <v>655500</v>
      </c>
      <c r="AN468" s="1" t="s">
        <v>1326</v>
      </c>
    </row>
    <row r="469" spans="1:40" x14ac:dyDescent="0.25">
      <c r="A469" s="1">
        <v>8845</v>
      </c>
      <c r="B469" s="1">
        <v>8826</v>
      </c>
      <c r="C469" s="1" t="s">
        <v>811</v>
      </c>
      <c r="D469" s="1" t="s">
        <v>812</v>
      </c>
      <c r="E469" s="1" t="s">
        <v>1315</v>
      </c>
      <c r="F469" s="1" t="s">
        <v>39</v>
      </c>
      <c r="G469" s="1">
        <v>474</v>
      </c>
      <c r="H469" s="1" t="s">
        <v>1401</v>
      </c>
      <c r="I469" s="1" t="s">
        <v>1283</v>
      </c>
      <c r="J469" s="1" t="s">
        <v>1290</v>
      </c>
      <c r="K469" s="1" t="s">
        <v>31</v>
      </c>
      <c r="L469" s="1" t="s">
        <v>1317</v>
      </c>
      <c r="M469" s="1" t="s">
        <v>1403</v>
      </c>
      <c r="N469" s="1" t="s">
        <v>1402</v>
      </c>
      <c r="O469" s="1">
        <v>26.8</v>
      </c>
      <c r="P469" s="1" t="s">
        <v>1333</v>
      </c>
      <c r="Q469" s="1">
        <v>0.8</v>
      </c>
      <c r="R469" s="1" t="s">
        <v>1332</v>
      </c>
      <c r="S469" s="1">
        <v>0.3</v>
      </c>
      <c r="T469" s="1" t="s">
        <v>1322</v>
      </c>
      <c r="U469" s="1">
        <v>41</v>
      </c>
      <c r="V469" s="1">
        <v>570000</v>
      </c>
      <c r="W469" s="1" t="b">
        <v>0</v>
      </c>
      <c r="X469" s="1" t="s">
        <v>810</v>
      </c>
      <c r="Y469" s="1" t="s">
        <v>1328</v>
      </c>
      <c r="Z469" s="1">
        <v>4716</v>
      </c>
      <c r="AA469" s="1"/>
      <c r="AB469" s="1" t="s">
        <v>903</v>
      </c>
      <c r="AC469" s="1">
        <v>23</v>
      </c>
      <c r="AD469" s="1">
        <v>742609</v>
      </c>
      <c r="AE469" s="1">
        <v>600000</v>
      </c>
      <c r="AF469" s="1">
        <v>17080000</v>
      </c>
      <c r="AG469" s="1">
        <v>292271</v>
      </c>
      <c r="AH469" s="1" t="s">
        <v>1469</v>
      </c>
      <c r="AI469" s="1">
        <v>0.39400000000000002</v>
      </c>
      <c r="AJ469" s="1" t="s">
        <v>1476</v>
      </c>
      <c r="AK469" s="1">
        <v>15</v>
      </c>
      <c r="AL469" s="1">
        <v>85500</v>
      </c>
      <c r="AM469" s="1">
        <v>655500</v>
      </c>
      <c r="AN469" s="1" t="s">
        <v>1326</v>
      </c>
    </row>
    <row r="470" spans="1:40" x14ac:dyDescent="0.25">
      <c r="A470" s="1">
        <v>4583</v>
      </c>
      <c r="B470" s="1">
        <v>4583</v>
      </c>
      <c r="C470" s="1" t="s">
        <v>813</v>
      </c>
      <c r="D470" s="1" t="s">
        <v>814</v>
      </c>
      <c r="E470" s="1" t="s">
        <v>1315</v>
      </c>
      <c r="F470" s="1" t="s">
        <v>39</v>
      </c>
      <c r="G470" s="1">
        <v>474</v>
      </c>
      <c r="H470" s="1" t="s">
        <v>1401</v>
      </c>
      <c r="I470" s="1" t="s">
        <v>1283</v>
      </c>
      <c r="J470" s="1" t="s">
        <v>1290</v>
      </c>
      <c r="K470" s="1" t="s">
        <v>31</v>
      </c>
      <c r="L470" s="1" t="s">
        <v>1317</v>
      </c>
      <c r="M470" s="1" t="s">
        <v>1403</v>
      </c>
      <c r="N470" s="1" t="s">
        <v>1402</v>
      </c>
      <c r="O470" s="1">
        <v>43.8</v>
      </c>
      <c r="P470" s="1" t="s">
        <v>1330</v>
      </c>
      <c r="Q470" s="1">
        <v>5.3</v>
      </c>
      <c r="R470" s="1" t="s">
        <v>1321</v>
      </c>
      <c r="S470" s="1">
        <v>0.3</v>
      </c>
      <c r="T470" s="1" t="s">
        <v>1322</v>
      </c>
      <c r="U470" s="1">
        <v>41</v>
      </c>
      <c r="V470" s="1">
        <v>740000</v>
      </c>
      <c r="W470" s="1" t="b">
        <v>0</v>
      </c>
      <c r="X470" s="1" t="s">
        <v>810</v>
      </c>
      <c r="Y470" s="1" t="s">
        <v>1323</v>
      </c>
      <c r="Z470" s="1">
        <v>4716</v>
      </c>
      <c r="AA470" s="1"/>
      <c r="AB470" s="1" t="s">
        <v>903</v>
      </c>
      <c r="AC470" s="1">
        <v>23</v>
      </c>
      <c r="AD470" s="1">
        <v>742609</v>
      </c>
      <c r="AE470" s="1">
        <v>600000</v>
      </c>
      <c r="AF470" s="1">
        <v>17080000</v>
      </c>
      <c r="AG470" s="1">
        <v>292271</v>
      </c>
      <c r="AH470" s="1" t="s">
        <v>1466</v>
      </c>
      <c r="AI470" s="1">
        <v>0.39400000000000002</v>
      </c>
      <c r="AJ470" s="1" t="s">
        <v>1476</v>
      </c>
      <c r="AK470" s="1">
        <v>3</v>
      </c>
      <c r="AL470" s="1">
        <v>22200</v>
      </c>
      <c r="AM470" s="1">
        <v>762200</v>
      </c>
      <c r="AN470" s="1" t="s">
        <v>1326</v>
      </c>
    </row>
    <row r="471" spans="1:40" x14ac:dyDescent="0.25">
      <c r="A471" s="1">
        <v>4406</v>
      </c>
      <c r="B471" s="1">
        <v>4406</v>
      </c>
      <c r="C471" s="1" t="s">
        <v>815</v>
      </c>
      <c r="D471" s="1" t="s">
        <v>816</v>
      </c>
      <c r="E471" s="1" t="s">
        <v>1315</v>
      </c>
      <c r="F471" s="1" t="s">
        <v>39</v>
      </c>
      <c r="G471" s="1">
        <v>474</v>
      </c>
      <c r="H471" s="1" t="s">
        <v>1401</v>
      </c>
      <c r="I471" s="1" t="s">
        <v>1283</v>
      </c>
      <c r="J471" s="1" t="s">
        <v>1290</v>
      </c>
      <c r="K471" s="1" t="s">
        <v>31</v>
      </c>
      <c r="L471" s="1" t="s">
        <v>1317</v>
      </c>
      <c r="M471" s="1" t="s">
        <v>1403</v>
      </c>
      <c r="N471" s="1" t="s">
        <v>1402</v>
      </c>
      <c r="O471" s="1">
        <v>37.9</v>
      </c>
      <c r="P471" s="1" t="s">
        <v>1330</v>
      </c>
      <c r="Q471" s="1">
        <v>7.1</v>
      </c>
      <c r="R471" s="1" t="s">
        <v>1321</v>
      </c>
      <c r="S471" s="1">
        <v>0.3</v>
      </c>
      <c r="T471" s="1" t="s">
        <v>1322</v>
      </c>
      <c r="U471" s="1">
        <v>41</v>
      </c>
      <c r="V471" s="1">
        <v>775000</v>
      </c>
      <c r="W471" s="1" t="b">
        <v>0</v>
      </c>
      <c r="X471" s="1" t="s">
        <v>810</v>
      </c>
      <c r="Y471" s="1" t="s">
        <v>1323</v>
      </c>
      <c r="Z471" s="1">
        <v>4716</v>
      </c>
      <c r="AA471" s="1"/>
      <c r="AB471" s="1" t="s">
        <v>903</v>
      </c>
      <c r="AC471" s="1">
        <v>23</v>
      </c>
      <c r="AD471" s="1">
        <v>742609</v>
      </c>
      <c r="AE471" s="1">
        <v>600000</v>
      </c>
      <c r="AF471" s="1">
        <v>17080000</v>
      </c>
      <c r="AG471" s="1">
        <v>292271</v>
      </c>
      <c r="AH471" s="1" t="s">
        <v>1466</v>
      </c>
      <c r="AI471" s="1">
        <v>0.39400000000000002</v>
      </c>
      <c r="AJ471" s="1" t="s">
        <v>1476</v>
      </c>
      <c r="AK471" s="1">
        <v>3</v>
      </c>
      <c r="AL471" s="1">
        <v>23250</v>
      </c>
      <c r="AM471" s="1">
        <v>798250</v>
      </c>
      <c r="AN471" s="1" t="s">
        <v>1326</v>
      </c>
    </row>
    <row r="472" spans="1:40" x14ac:dyDescent="0.25">
      <c r="A472" s="1">
        <v>6666</v>
      </c>
      <c r="B472" s="1">
        <v>6647</v>
      </c>
      <c r="C472" s="1" t="s">
        <v>817</v>
      </c>
      <c r="D472" s="1" t="s">
        <v>818</v>
      </c>
      <c r="E472" s="1" t="s">
        <v>1315</v>
      </c>
      <c r="F472" s="1" t="s">
        <v>39</v>
      </c>
      <c r="G472" s="1">
        <v>474</v>
      </c>
      <c r="H472" s="1" t="s">
        <v>1401</v>
      </c>
      <c r="I472" s="1" t="s">
        <v>1283</v>
      </c>
      <c r="J472" s="1" t="s">
        <v>1290</v>
      </c>
      <c r="K472" s="1" t="s">
        <v>31</v>
      </c>
      <c r="L472" s="1" t="s">
        <v>1317</v>
      </c>
      <c r="M472" s="1" t="s">
        <v>1403</v>
      </c>
      <c r="N472" s="1" t="s">
        <v>1402</v>
      </c>
      <c r="O472" s="1">
        <v>24.4</v>
      </c>
      <c r="P472" s="1" t="s">
        <v>1467</v>
      </c>
      <c r="Q472" s="1">
        <v>1.6</v>
      </c>
      <c r="R472" s="1" t="s">
        <v>1327</v>
      </c>
      <c r="S472" s="1">
        <v>0.3</v>
      </c>
      <c r="T472" s="1" t="s">
        <v>1322</v>
      </c>
      <c r="U472" s="1">
        <v>41</v>
      </c>
      <c r="V472" s="1">
        <v>600000</v>
      </c>
      <c r="W472" s="1" t="b">
        <v>0</v>
      </c>
      <c r="X472" s="1" t="s">
        <v>810</v>
      </c>
      <c r="Y472" s="1" t="s">
        <v>1328</v>
      </c>
      <c r="Z472" s="1">
        <v>4716</v>
      </c>
      <c r="AA472" s="1"/>
      <c r="AB472" s="1" t="s">
        <v>903</v>
      </c>
      <c r="AC472" s="1">
        <v>23</v>
      </c>
      <c r="AD472" s="1">
        <v>742609</v>
      </c>
      <c r="AE472" s="1">
        <v>600000</v>
      </c>
      <c r="AF472" s="1">
        <v>17080000</v>
      </c>
      <c r="AG472" s="1">
        <v>292271</v>
      </c>
      <c r="AH472" s="1" t="s">
        <v>1329</v>
      </c>
      <c r="AI472" s="1">
        <v>0.39400000000000002</v>
      </c>
      <c r="AJ472" s="1" t="s">
        <v>1476</v>
      </c>
      <c r="AK472" s="1">
        <v>10</v>
      </c>
      <c r="AL472" s="1">
        <v>60000</v>
      </c>
      <c r="AM472" s="1">
        <v>660000</v>
      </c>
      <c r="AN472" s="1" t="s">
        <v>1326</v>
      </c>
    </row>
    <row r="473" spans="1:40" x14ac:dyDescent="0.25">
      <c r="A473" s="1">
        <v>8747</v>
      </c>
      <c r="B473" s="1">
        <v>8728</v>
      </c>
      <c r="C473" s="1" t="s">
        <v>819</v>
      </c>
      <c r="D473" s="1" t="s">
        <v>820</v>
      </c>
      <c r="E473" s="1" t="s">
        <v>1315</v>
      </c>
      <c r="F473" s="1" t="s">
        <v>39</v>
      </c>
      <c r="G473" s="1">
        <v>474</v>
      </c>
      <c r="H473" s="1" t="s">
        <v>1401</v>
      </c>
      <c r="I473" s="1" t="s">
        <v>1283</v>
      </c>
      <c r="J473" s="1" t="s">
        <v>1290</v>
      </c>
      <c r="K473" s="1" t="s">
        <v>31</v>
      </c>
      <c r="L473" s="1" t="s">
        <v>1317</v>
      </c>
      <c r="M473" s="1" t="s">
        <v>1403</v>
      </c>
      <c r="N473" s="1" t="s">
        <v>1402</v>
      </c>
      <c r="O473" s="1">
        <v>24.8</v>
      </c>
      <c r="P473" s="1" t="s">
        <v>1467</v>
      </c>
      <c r="Q473" s="1">
        <v>0.8</v>
      </c>
      <c r="R473" s="1" t="s">
        <v>1332</v>
      </c>
      <c r="S473" s="1">
        <v>0.3</v>
      </c>
      <c r="T473" s="1" t="s">
        <v>1322</v>
      </c>
      <c r="U473" s="1">
        <v>41</v>
      </c>
      <c r="V473" s="1">
        <v>570000</v>
      </c>
      <c r="W473" s="1" t="b">
        <v>0</v>
      </c>
      <c r="X473" s="1" t="s">
        <v>810</v>
      </c>
      <c r="Y473" s="1" t="s">
        <v>1328</v>
      </c>
      <c r="Z473" s="1">
        <v>4716</v>
      </c>
      <c r="AA473" s="1"/>
      <c r="AB473" s="1" t="s">
        <v>903</v>
      </c>
      <c r="AC473" s="1">
        <v>23</v>
      </c>
      <c r="AD473" s="1">
        <v>742609</v>
      </c>
      <c r="AE473" s="1">
        <v>600000</v>
      </c>
      <c r="AF473" s="1">
        <v>17080000</v>
      </c>
      <c r="AG473" s="1">
        <v>292271</v>
      </c>
      <c r="AH473" s="1" t="s">
        <v>1469</v>
      </c>
      <c r="AI473" s="1">
        <v>0.39400000000000002</v>
      </c>
      <c r="AJ473" s="1" t="s">
        <v>1476</v>
      </c>
      <c r="AK473" s="1">
        <v>15</v>
      </c>
      <c r="AL473" s="1">
        <v>85500</v>
      </c>
      <c r="AM473" s="1">
        <v>655500</v>
      </c>
      <c r="AN473" s="1" t="s">
        <v>1326</v>
      </c>
    </row>
    <row r="474" spans="1:40" x14ac:dyDescent="0.25">
      <c r="A474" s="1">
        <v>4693</v>
      </c>
      <c r="B474" s="1">
        <v>4693</v>
      </c>
      <c r="C474" s="1" t="s">
        <v>1072</v>
      </c>
      <c r="D474" s="1" t="s">
        <v>1073</v>
      </c>
      <c r="E474" s="1" t="s">
        <v>1315</v>
      </c>
      <c r="F474" s="1" t="s">
        <v>601</v>
      </c>
      <c r="G474" s="1">
        <v>418</v>
      </c>
      <c r="H474" s="1" t="s">
        <v>1441</v>
      </c>
      <c r="I474" s="1" t="s">
        <v>1283</v>
      </c>
      <c r="J474" s="1" t="s">
        <v>1291</v>
      </c>
      <c r="K474" s="1" t="s">
        <v>31</v>
      </c>
      <c r="L474" s="1" t="s">
        <v>1317</v>
      </c>
      <c r="M474" s="1" t="s">
        <v>1442</v>
      </c>
      <c r="N474" s="1" t="s">
        <v>1351</v>
      </c>
      <c r="O474" s="1">
        <v>41.3</v>
      </c>
      <c r="P474" s="1" t="s">
        <v>1330</v>
      </c>
      <c r="Q474" s="1">
        <v>4.4000000000000004</v>
      </c>
      <c r="R474" s="1" t="s">
        <v>1470</v>
      </c>
      <c r="S474" s="1">
        <v>0.3</v>
      </c>
      <c r="T474" s="1" t="s">
        <v>1322</v>
      </c>
      <c r="U474" s="1">
        <v>41</v>
      </c>
      <c r="V474" s="1">
        <v>1575000</v>
      </c>
      <c r="W474" s="1" t="b">
        <v>0</v>
      </c>
      <c r="X474" s="1" t="s">
        <v>786</v>
      </c>
      <c r="Y474" s="1" t="s">
        <v>1331</v>
      </c>
      <c r="Z474" s="1">
        <v>4182</v>
      </c>
      <c r="AA474" s="1"/>
      <c r="AB474" s="1" t="s">
        <v>785</v>
      </c>
      <c r="AC474" s="1">
        <v>22</v>
      </c>
      <c r="AD474" s="1">
        <v>1708273</v>
      </c>
      <c r="AE474" s="1">
        <v>1230000</v>
      </c>
      <c r="AF474" s="1">
        <v>37582000</v>
      </c>
      <c r="AG474" s="1">
        <v>1153616</v>
      </c>
      <c r="AH474" s="1" t="s">
        <v>1329</v>
      </c>
      <c r="AI474" s="1">
        <v>0.67500000000000004</v>
      </c>
      <c r="AJ474" s="1" t="s">
        <v>1475</v>
      </c>
      <c r="AK474" s="1">
        <v>5</v>
      </c>
      <c r="AL474" s="1">
        <v>78750</v>
      </c>
      <c r="AM474" s="1">
        <v>1653750</v>
      </c>
      <c r="AN474" s="1" t="s">
        <v>1326</v>
      </c>
    </row>
    <row r="475" spans="1:40" x14ac:dyDescent="0.25">
      <c r="A475" s="1">
        <v>8349</v>
      </c>
      <c r="B475" s="1">
        <v>8330</v>
      </c>
      <c r="C475" s="1" t="s">
        <v>1074</v>
      </c>
      <c r="D475" s="1" t="s">
        <v>1075</v>
      </c>
      <c r="E475" s="1" t="s">
        <v>1474</v>
      </c>
      <c r="F475" s="1" t="s">
        <v>83</v>
      </c>
      <c r="G475" s="1">
        <v>423</v>
      </c>
      <c r="H475" s="1" t="s">
        <v>1443</v>
      </c>
      <c r="I475" s="1" t="s">
        <v>1283</v>
      </c>
      <c r="J475" s="1" t="s">
        <v>1291</v>
      </c>
      <c r="K475" s="1" t="s">
        <v>31</v>
      </c>
      <c r="L475" s="1" t="s">
        <v>1317</v>
      </c>
      <c r="M475" s="1" t="s">
        <v>1445</v>
      </c>
      <c r="N475" s="1" t="s">
        <v>1444</v>
      </c>
      <c r="O475" s="1">
        <v>26.6</v>
      </c>
      <c r="P475" s="1" t="s">
        <v>1333</v>
      </c>
      <c r="Q475" s="1">
        <v>0.9</v>
      </c>
      <c r="R475" s="1" t="s">
        <v>1332</v>
      </c>
      <c r="S475" s="1">
        <v>0.1</v>
      </c>
      <c r="T475" s="1" t="s">
        <v>1322</v>
      </c>
      <c r="U475" s="1">
        <v>41</v>
      </c>
      <c r="V475" s="1">
        <v>673000</v>
      </c>
      <c r="W475" s="1" t="b">
        <v>0</v>
      </c>
      <c r="X475" s="1" t="s">
        <v>1068</v>
      </c>
      <c r="Y475" s="1" t="s">
        <v>1328</v>
      </c>
      <c r="Z475" s="1">
        <v>4287</v>
      </c>
      <c r="AA475" s="1"/>
      <c r="AB475" s="1" t="s">
        <v>1067</v>
      </c>
      <c r="AC475" s="1">
        <v>17</v>
      </c>
      <c r="AD475" s="1">
        <v>1593941</v>
      </c>
      <c r="AE475" s="1">
        <v>945000</v>
      </c>
      <c r="AF475" s="1">
        <v>27097000</v>
      </c>
      <c r="AG475" s="1">
        <v>1495711</v>
      </c>
      <c r="AH475" s="1" t="s">
        <v>1469</v>
      </c>
      <c r="AI475" s="1">
        <v>0.93799999999999994</v>
      </c>
      <c r="AJ475" s="1" t="s">
        <v>1475</v>
      </c>
      <c r="AK475" s="1">
        <v>15</v>
      </c>
      <c r="AL475" s="1">
        <v>100950</v>
      </c>
      <c r="AM475" s="1">
        <v>773950</v>
      </c>
      <c r="AN475" s="1" t="s">
        <v>1326</v>
      </c>
    </row>
    <row r="476" spans="1:40" x14ac:dyDescent="0.25">
      <c r="A476" s="1">
        <v>10164</v>
      </c>
      <c r="B476" s="1">
        <v>10145</v>
      </c>
      <c r="C476" s="1" t="s">
        <v>7</v>
      </c>
      <c r="D476" s="1" t="s">
        <v>1076</v>
      </c>
      <c r="E476" s="1" t="s">
        <v>1474</v>
      </c>
      <c r="F476" s="1" t="s">
        <v>83</v>
      </c>
      <c r="G476" s="1">
        <v>423</v>
      </c>
      <c r="H476" s="1" t="s">
        <v>1443</v>
      </c>
      <c r="I476" s="1" t="s">
        <v>1283</v>
      </c>
      <c r="J476" s="1" t="s">
        <v>1291</v>
      </c>
      <c r="K476" s="1" t="s">
        <v>31</v>
      </c>
      <c r="L476" s="1" t="s">
        <v>1317</v>
      </c>
      <c r="M476" s="1" t="s">
        <v>1445</v>
      </c>
      <c r="N476" s="1" t="s">
        <v>1444</v>
      </c>
      <c r="O476" s="1">
        <v>25.7</v>
      </c>
      <c r="P476" s="1" t="s">
        <v>1333</v>
      </c>
      <c r="Q476" s="1">
        <v>0.3</v>
      </c>
      <c r="R476" s="1" t="s">
        <v>1332</v>
      </c>
      <c r="S476" s="1">
        <v>0</v>
      </c>
      <c r="T476" s="1" t="s">
        <v>1322</v>
      </c>
      <c r="U476" s="1">
        <v>41</v>
      </c>
      <c r="V476" s="1">
        <v>655000</v>
      </c>
      <c r="W476" s="1" t="b">
        <v>0</v>
      </c>
      <c r="X476" s="1" t="s">
        <v>1068</v>
      </c>
      <c r="Y476" s="1" t="s">
        <v>1328</v>
      </c>
      <c r="Z476" s="1">
        <v>4287</v>
      </c>
      <c r="AA476" s="1"/>
      <c r="AB476" s="1" t="s">
        <v>1067</v>
      </c>
      <c r="AC476" s="1">
        <v>17</v>
      </c>
      <c r="AD476" s="1">
        <v>1593941</v>
      </c>
      <c r="AE476" s="1">
        <v>945000</v>
      </c>
      <c r="AF476" s="1">
        <v>27097000</v>
      </c>
      <c r="AG476" s="1">
        <v>1495711</v>
      </c>
      <c r="AH476" s="1" t="s">
        <v>1469</v>
      </c>
      <c r="AI476" s="1">
        <v>0.93799999999999994</v>
      </c>
      <c r="AJ476" s="1" t="s">
        <v>1475</v>
      </c>
      <c r="AK476" s="1">
        <v>15</v>
      </c>
      <c r="AL476" s="1">
        <v>98250</v>
      </c>
      <c r="AM476" s="1">
        <v>753250</v>
      </c>
      <c r="AN476" s="1" t="s">
        <v>1326</v>
      </c>
    </row>
    <row r="477" spans="1:40" x14ac:dyDescent="0.25">
      <c r="A477" s="1">
        <v>4535</v>
      </c>
      <c r="B477" s="1">
        <v>4535</v>
      </c>
      <c r="C477" s="1" t="s">
        <v>1241</v>
      </c>
      <c r="D477" s="1" t="s">
        <v>1242</v>
      </c>
      <c r="E477" s="1" t="s">
        <v>1315</v>
      </c>
      <c r="F477" s="1" t="s">
        <v>1243</v>
      </c>
      <c r="G477" s="1">
        <v>480</v>
      </c>
      <c r="H477" s="1" t="s">
        <v>1363</v>
      </c>
      <c r="I477" s="1" t="s">
        <v>1283</v>
      </c>
      <c r="J477" s="1" t="s">
        <v>1286</v>
      </c>
      <c r="K477" s="1" t="s">
        <v>31</v>
      </c>
      <c r="L477" s="1" t="s">
        <v>1317</v>
      </c>
      <c r="M477" s="1" t="s">
        <v>1365</v>
      </c>
      <c r="N477" s="1" t="s">
        <v>1364</v>
      </c>
      <c r="O477" s="1">
        <v>29.9</v>
      </c>
      <c r="P477" s="1" t="s">
        <v>1333</v>
      </c>
      <c r="Q477" s="1">
        <v>7.9</v>
      </c>
      <c r="R477" s="1" t="s">
        <v>1321</v>
      </c>
      <c r="S477" s="1">
        <v>0.3</v>
      </c>
      <c r="T477" s="1" t="s">
        <v>1322</v>
      </c>
      <c r="U477" s="1">
        <v>41</v>
      </c>
      <c r="V477" s="1">
        <v>1800000</v>
      </c>
      <c r="W477" s="1" t="b">
        <v>0</v>
      </c>
      <c r="X477" s="1" t="s">
        <v>1213</v>
      </c>
      <c r="Y477" s="1" t="s">
        <v>1323</v>
      </c>
      <c r="Z477" s="1">
        <v>8253</v>
      </c>
      <c r="AA477" s="1"/>
      <c r="AB477" s="1" t="s">
        <v>1212</v>
      </c>
      <c r="AC477" s="1">
        <v>8</v>
      </c>
      <c r="AD477" s="1">
        <v>1715000</v>
      </c>
      <c r="AE477" s="1">
        <v>1650000</v>
      </c>
      <c r="AF477" s="1">
        <v>13720000</v>
      </c>
      <c r="AG477" s="1">
        <v>738828</v>
      </c>
      <c r="AH477" s="1" t="s">
        <v>1466</v>
      </c>
      <c r="AI477" s="1">
        <v>0.43099999999999999</v>
      </c>
      <c r="AJ477" s="1" t="s">
        <v>1476</v>
      </c>
      <c r="AK477" s="1">
        <v>3</v>
      </c>
      <c r="AL477" s="1">
        <v>54000</v>
      </c>
      <c r="AM477" s="1">
        <v>1854000</v>
      </c>
      <c r="AN477" s="1" t="s">
        <v>1326</v>
      </c>
    </row>
    <row r="478" spans="1:40" x14ac:dyDescent="0.25">
      <c r="A478" s="1">
        <v>4854</v>
      </c>
      <c r="B478" s="1">
        <v>4835</v>
      </c>
      <c r="C478" s="1" t="s">
        <v>1244</v>
      </c>
      <c r="D478" s="1" t="s">
        <v>876</v>
      </c>
      <c r="E478" s="1" t="s">
        <v>1474</v>
      </c>
      <c r="F478" s="1" t="s">
        <v>1243</v>
      </c>
      <c r="G478" s="1">
        <v>480</v>
      </c>
      <c r="H478" s="1" t="s">
        <v>1363</v>
      </c>
      <c r="I478" s="1" t="s">
        <v>1283</v>
      </c>
      <c r="J478" s="1" t="s">
        <v>1286</v>
      </c>
      <c r="K478" s="1" t="s">
        <v>31</v>
      </c>
      <c r="L478" s="1" t="s">
        <v>1317</v>
      </c>
      <c r="M478" s="1" t="s">
        <v>1365</v>
      </c>
      <c r="N478" s="1" t="s">
        <v>1364</v>
      </c>
      <c r="O478" s="1">
        <v>35</v>
      </c>
      <c r="P478" s="1" t="s">
        <v>1330</v>
      </c>
      <c r="Q478" s="1">
        <v>3.2</v>
      </c>
      <c r="R478" s="1" t="s">
        <v>1470</v>
      </c>
      <c r="S478" s="1">
        <v>0.3</v>
      </c>
      <c r="T478" s="1" t="s">
        <v>1322</v>
      </c>
      <c r="U478" s="1">
        <v>41</v>
      </c>
      <c r="V478" s="1">
        <v>1239000</v>
      </c>
      <c r="W478" s="1" t="b">
        <v>1</v>
      </c>
      <c r="X478" s="1" t="s">
        <v>1213</v>
      </c>
      <c r="Y478" s="1" t="s">
        <v>31</v>
      </c>
      <c r="Z478" s="1">
        <v>8253</v>
      </c>
      <c r="AA478" s="1"/>
      <c r="AB478" s="1" t="s">
        <v>1212</v>
      </c>
      <c r="AC478" s="1">
        <v>8</v>
      </c>
      <c r="AD478" s="1">
        <v>1715000</v>
      </c>
      <c r="AE478" s="1">
        <v>1650000</v>
      </c>
      <c r="AF478" s="1">
        <v>13720000</v>
      </c>
      <c r="AG478" s="1">
        <v>738828</v>
      </c>
      <c r="AH478" s="1" t="s">
        <v>1469</v>
      </c>
      <c r="AI478" s="1">
        <v>0.43099999999999999</v>
      </c>
      <c r="AJ478" s="1" t="s">
        <v>1476</v>
      </c>
      <c r="AK478" s="1">
        <v>15</v>
      </c>
      <c r="AL478" s="1">
        <v>185850</v>
      </c>
      <c r="AM478" s="1">
        <v>1424850</v>
      </c>
      <c r="AN478" s="1" t="s">
        <v>1326</v>
      </c>
    </row>
    <row r="479" spans="1:40" x14ac:dyDescent="0.25">
      <c r="A479" s="1">
        <v>5412</v>
      </c>
      <c r="B479" s="1">
        <v>5393</v>
      </c>
      <c r="C479" s="1" t="s">
        <v>1245</v>
      </c>
      <c r="D479" s="1" t="s">
        <v>1246</v>
      </c>
      <c r="E479" s="1" t="s">
        <v>1315</v>
      </c>
      <c r="F479" s="1" t="s">
        <v>1243</v>
      </c>
      <c r="G479" s="1">
        <v>480</v>
      </c>
      <c r="H479" s="1" t="s">
        <v>1363</v>
      </c>
      <c r="I479" s="1" t="s">
        <v>1283</v>
      </c>
      <c r="J479" s="1" t="s">
        <v>1286</v>
      </c>
      <c r="K479" s="1" t="s">
        <v>31</v>
      </c>
      <c r="L479" s="1" t="s">
        <v>1317</v>
      </c>
      <c r="M479" s="1" t="s">
        <v>1365</v>
      </c>
      <c r="N479" s="1" t="s">
        <v>1364</v>
      </c>
      <c r="O479" s="1">
        <v>26.6</v>
      </c>
      <c r="P479" s="1" t="s">
        <v>1333</v>
      </c>
      <c r="Q479" s="1">
        <v>2.2999999999999998</v>
      </c>
      <c r="R479" s="1" t="s">
        <v>1327</v>
      </c>
      <c r="S479" s="1">
        <v>0.1</v>
      </c>
      <c r="T479" s="1" t="s">
        <v>1322</v>
      </c>
      <c r="U479" s="1">
        <v>41</v>
      </c>
      <c r="V479" s="1">
        <v>1500000</v>
      </c>
      <c r="W479" s="1" t="b">
        <v>0</v>
      </c>
      <c r="X479" s="1" t="s">
        <v>1213</v>
      </c>
      <c r="Y479" s="1" t="s">
        <v>1331</v>
      </c>
      <c r="Z479" s="1">
        <v>8253</v>
      </c>
      <c r="AA479" s="1"/>
      <c r="AB479" s="1" t="s">
        <v>1212</v>
      </c>
      <c r="AC479" s="1">
        <v>8</v>
      </c>
      <c r="AD479" s="1">
        <v>1715000</v>
      </c>
      <c r="AE479" s="1">
        <v>1650000</v>
      </c>
      <c r="AF479" s="1">
        <v>13720000</v>
      </c>
      <c r="AG479" s="1">
        <v>738828</v>
      </c>
      <c r="AH479" s="1" t="s">
        <v>1329</v>
      </c>
      <c r="AI479" s="1">
        <v>0.43099999999999999</v>
      </c>
      <c r="AJ479" s="1" t="s">
        <v>1476</v>
      </c>
      <c r="AK479" s="1">
        <v>10</v>
      </c>
      <c r="AL479" s="1">
        <v>150000</v>
      </c>
      <c r="AM479" s="1">
        <v>1650000</v>
      </c>
      <c r="AN479" s="1" t="s">
        <v>1326</v>
      </c>
    </row>
    <row r="480" spans="1:40" x14ac:dyDescent="0.25">
      <c r="A480" s="1">
        <v>10395</v>
      </c>
      <c r="B480" s="1">
        <v>10376</v>
      </c>
      <c r="C480" s="1" t="s">
        <v>1247</v>
      </c>
      <c r="D480" s="1" t="s">
        <v>1248</v>
      </c>
      <c r="E480" s="1" t="s">
        <v>1315</v>
      </c>
      <c r="F480" s="1" t="s">
        <v>1243</v>
      </c>
      <c r="G480" s="1">
        <v>480</v>
      </c>
      <c r="H480" s="1" t="s">
        <v>1363</v>
      </c>
      <c r="I480" s="1" t="s">
        <v>1283</v>
      </c>
      <c r="J480" s="1" t="s">
        <v>1286</v>
      </c>
      <c r="K480" s="1" t="s">
        <v>31</v>
      </c>
      <c r="L480" s="1" t="s">
        <v>1317</v>
      </c>
      <c r="M480" s="1" t="s">
        <v>1365</v>
      </c>
      <c r="N480" s="1" t="s">
        <v>1364</v>
      </c>
      <c r="O480" s="1">
        <v>22.8</v>
      </c>
      <c r="P480" s="1" t="s">
        <v>1467</v>
      </c>
      <c r="Q480" s="1">
        <v>0.2</v>
      </c>
      <c r="R480" s="1" t="s">
        <v>1332</v>
      </c>
      <c r="S480" s="1">
        <v>0.1</v>
      </c>
      <c r="T480" s="1" t="s">
        <v>1468</v>
      </c>
      <c r="U480" s="1">
        <v>41</v>
      </c>
      <c r="V480" s="1">
        <v>848000</v>
      </c>
      <c r="W480" s="1" t="b">
        <v>0</v>
      </c>
      <c r="X480" s="1" t="s">
        <v>1213</v>
      </c>
      <c r="Y480" s="1" t="s">
        <v>1328</v>
      </c>
      <c r="Z480" s="1">
        <v>8253</v>
      </c>
      <c r="AA480" s="1"/>
      <c r="AB480" s="1" t="s">
        <v>1212</v>
      </c>
      <c r="AC480" s="1">
        <v>8</v>
      </c>
      <c r="AD480" s="1">
        <v>1715000</v>
      </c>
      <c r="AE480" s="1">
        <v>1650000</v>
      </c>
      <c r="AF480" s="1">
        <v>13720000</v>
      </c>
      <c r="AG480" s="1">
        <v>738828</v>
      </c>
      <c r="AH480" s="1" t="s">
        <v>1469</v>
      </c>
      <c r="AI480" s="1">
        <v>0.43099999999999999</v>
      </c>
      <c r="AJ480" s="1" t="s">
        <v>1476</v>
      </c>
      <c r="AK480" s="1">
        <v>15</v>
      </c>
      <c r="AL480" s="1">
        <v>127200</v>
      </c>
      <c r="AM480" s="1">
        <v>975200</v>
      </c>
      <c r="AN480" s="1" t="s">
        <v>1326</v>
      </c>
    </row>
    <row r="481" spans="1:40" x14ac:dyDescent="0.25">
      <c r="A481" s="1">
        <v>4239</v>
      </c>
      <c r="B481" s="1">
        <v>4239</v>
      </c>
      <c r="C481" s="1" t="s">
        <v>1249</v>
      </c>
      <c r="D481" s="1" t="s">
        <v>1250</v>
      </c>
      <c r="E481" s="1" t="s">
        <v>1474</v>
      </c>
      <c r="F481" s="1" t="s">
        <v>1251</v>
      </c>
      <c r="G481" s="1">
        <v>480</v>
      </c>
      <c r="H481" s="1" t="s">
        <v>1363</v>
      </c>
      <c r="I481" s="1" t="s">
        <v>1283</v>
      </c>
      <c r="J481" s="1" t="s">
        <v>1286</v>
      </c>
      <c r="K481" s="1" t="s">
        <v>31</v>
      </c>
      <c r="L481" s="1" t="s">
        <v>1317</v>
      </c>
      <c r="M481" s="1" t="s">
        <v>1365</v>
      </c>
      <c r="N481" s="1" t="s">
        <v>1364</v>
      </c>
      <c r="O481" s="1">
        <v>51.2</v>
      </c>
      <c r="P481" s="1" t="s">
        <v>1320</v>
      </c>
      <c r="Q481" s="1">
        <v>9.8000000000000007</v>
      </c>
      <c r="R481" s="1" t="s">
        <v>1321</v>
      </c>
      <c r="S481" s="1">
        <v>0.3</v>
      </c>
      <c r="T481" s="1" t="s">
        <v>1322</v>
      </c>
      <c r="U481" s="1">
        <v>41</v>
      </c>
      <c r="V481" s="1">
        <v>1200000</v>
      </c>
      <c r="W481" s="1" t="b">
        <v>0</v>
      </c>
      <c r="X481" s="1" t="s">
        <v>1213</v>
      </c>
      <c r="Y481" s="1" t="s">
        <v>1323</v>
      </c>
      <c r="Z481" s="1">
        <v>8253</v>
      </c>
      <c r="AA481" s="1"/>
      <c r="AB481" s="1" t="s">
        <v>1212</v>
      </c>
      <c r="AC481" s="1">
        <v>8</v>
      </c>
      <c r="AD481" s="1">
        <v>1715000</v>
      </c>
      <c r="AE481" s="1">
        <v>1650000</v>
      </c>
      <c r="AF481" s="1">
        <v>13720000</v>
      </c>
      <c r="AG481" s="1">
        <v>738828</v>
      </c>
      <c r="AH481" s="1" t="s">
        <v>1469</v>
      </c>
      <c r="AI481" s="1">
        <v>0.43099999999999999</v>
      </c>
      <c r="AJ481" s="1" t="s">
        <v>1476</v>
      </c>
      <c r="AK481" s="1">
        <v>15</v>
      </c>
      <c r="AL481" s="1">
        <v>180000</v>
      </c>
      <c r="AM481" s="1">
        <v>1380000</v>
      </c>
      <c r="AN481" s="1" t="s">
        <v>1326</v>
      </c>
    </row>
    <row r="482" spans="1:40" x14ac:dyDescent="0.25">
      <c r="A482" s="1">
        <v>8514</v>
      </c>
      <c r="B482" s="1">
        <v>8495</v>
      </c>
      <c r="C482" s="1" t="s">
        <v>1252</v>
      </c>
      <c r="D482" s="1" t="s">
        <v>1253</v>
      </c>
      <c r="E482" s="1" t="s">
        <v>1474</v>
      </c>
      <c r="F482" s="1" t="s">
        <v>1243</v>
      </c>
      <c r="G482" s="1">
        <v>480</v>
      </c>
      <c r="H482" s="1" t="s">
        <v>1363</v>
      </c>
      <c r="I482" s="1" t="s">
        <v>1283</v>
      </c>
      <c r="J482" s="1" t="s">
        <v>1286</v>
      </c>
      <c r="K482" s="1" t="s">
        <v>31</v>
      </c>
      <c r="L482" s="1" t="s">
        <v>1317</v>
      </c>
      <c r="M482" s="1" t="s">
        <v>1365</v>
      </c>
      <c r="N482" s="1" t="s">
        <v>1364</v>
      </c>
      <c r="O482" s="1">
        <v>51.9</v>
      </c>
      <c r="P482" s="1" t="s">
        <v>1320</v>
      </c>
      <c r="Q482" s="1">
        <v>0.8</v>
      </c>
      <c r="R482" s="1" t="s">
        <v>1332</v>
      </c>
      <c r="S482" s="1">
        <v>0.3</v>
      </c>
      <c r="T482" s="1" t="s">
        <v>1322</v>
      </c>
      <c r="U482" s="1">
        <v>41</v>
      </c>
      <c r="V482" s="1">
        <v>1901000</v>
      </c>
      <c r="W482" s="1" t="b">
        <v>0</v>
      </c>
      <c r="X482" s="1" t="s">
        <v>1213</v>
      </c>
      <c r="Y482" s="1" t="s">
        <v>1328</v>
      </c>
      <c r="Z482" s="1">
        <v>8253</v>
      </c>
      <c r="AA482" s="1"/>
      <c r="AB482" s="1" t="s">
        <v>1212</v>
      </c>
      <c r="AC482" s="1">
        <v>8</v>
      </c>
      <c r="AD482" s="1">
        <v>1715000</v>
      </c>
      <c r="AE482" s="1">
        <v>1650000</v>
      </c>
      <c r="AF482" s="1">
        <v>13720000</v>
      </c>
      <c r="AG482" s="1">
        <v>738828</v>
      </c>
      <c r="AH482" s="1" t="s">
        <v>1324</v>
      </c>
      <c r="AI482" s="1">
        <v>0.43099999999999999</v>
      </c>
      <c r="AJ482" s="1" t="s">
        <v>1476</v>
      </c>
      <c r="AK482" s="1">
        <v>3</v>
      </c>
      <c r="AL482" s="1">
        <v>57030</v>
      </c>
      <c r="AM482" s="1">
        <v>1958030</v>
      </c>
      <c r="AN482" s="1" t="s">
        <v>1326</v>
      </c>
    </row>
    <row r="483" spans="1:40" x14ac:dyDescent="0.25">
      <c r="A483" s="1">
        <v>8019</v>
      </c>
      <c r="B483" s="1">
        <v>8000</v>
      </c>
      <c r="C483" s="1" t="s">
        <v>1254</v>
      </c>
      <c r="D483" s="1" t="s">
        <v>1255</v>
      </c>
      <c r="E483" s="1" t="s">
        <v>1474</v>
      </c>
      <c r="F483" s="1" t="s">
        <v>1243</v>
      </c>
      <c r="G483" s="1">
        <v>480</v>
      </c>
      <c r="H483" s="1" t="s">
        <v>1363</v>
      </c>
      <c r="I483" s="1" t="s">
        <v>1283</v>
      </c>
      <c r="J483" s="1" t="s">
        <v>1286</v>
      </c>
      <c r="K483" s="1" t="s">
        <v>31</v>
      </c>
      <c r="L483" s="1" t="s">
        <v>1317</v>
      </c>
      <c r="M483" s="1" t="s">
        <v>1365</v>
      </c>
      <c r="N483" s="1" t="s">
        <v>1364</v>
      </c>
      <c r="O483" s="1">
        <v>39.200000000000003</v>
      </c>
      <c r="P483" s="1" t="s">
        <v>1330</v>
      </c>
      <c r="Q483" s="1">
        <v>1.1000000000000001</v>
      </c>
      <c r="R483" s="1" t="s">
        <v>1327</v>
      </c>
      <c r="S483" s="1">
        <v>0.3</v>
      </c>
      <c r="T483" s="1" t="s">
        <v>1322</v>
      </c>
      <c r="U483" s="1">
        <v>41</v>
      </c>
      <c r="V483" s="1">
        <v>1958000</v>
      </c>
      <c r="W483" s="1" t="b">
        <v>0</v>
      </c>
      <c r="X483" s="1" t="s">
        <v>1213</v>
      </c>
      <c r="Y483" s="1" t="s">
        <v>1328</v>
      </c>
      <c r="Z483" s="1">
        <v>8253</v>
      </c>
      <c r="AA483" s="1"/>
      <c r="AB483" s="1" t="s">
        <v>1212</v>
      </c>
      <c r="AC483" s="1">
        <v>8</v>
      </c>
      <c r="AD483" s="1">
        <v>1715000</v>
      </c>
      <c r="AE483" s="1">
        <v>1650000</v>
      </c>
      <c r="AF483" s="1">
        <v>13720000</v>
      </c>
      <c r="AG483" s="1">
        <v>738828</v>
      </c>
      <c r="AH483" s="1" t="s">
        <v>1324</v>
      </c>
      <c r="AI483" s="1">
        <v>0.43099999999999999</v>
      </c>
      <c r="AJ483" s="1" t="s">
        <v>1476</v>
      </c>
      <c r="AK483" s="1">
        <v>3</v>
      </c>
      <c r="AL483" s="1">
        <v>58740</v>
      </c>
      <c r="AM483" s="1">
        <v>2016740</v>
      </c>
      <c r="AN483" s="1" t="s">
        <v>1326</v>
      </c>
    </row>
    <row r="484" spans="1:40" x14ac:dyDescent="0.25">
      <c r="A484" s="1">
        <v>4205</v>
      </c>
      <c r="B484" s="1">
        <v>4205</v>
      </c>
      <c r="C484" s="1" t="s">
        <v>1083</v>
      </c>
      <c r="D484" s="1" t="s">
        <v>1084</v>
      </c>
      <c r="E484" s="1" t="s">
        <v>1315</v>
      </c>
      <c r="F484" s="1" t="s">
        <v>1085</v>
      </c>
      <c r="G484" s="1">
        <v>460</v>
      </c>
      <c r="H484" s="1" t="s">
        <v>1412</v>
      </c>
      <c r="I484" s="1" t="s">
        <v>1283</v>
      </c>
      <c r="J484" s="1" t="s">
        <v>1290</v>
      </c>
      <c r="K484" s="1" t="s">
        <v>31</v>
      </c>
      <c r="L484" s="1" t="s">
        <v>1317</v>
      </c>
      <c r="M484" s="1" t="s">
        <v>1413</v>
      </c>
      <c r="N484" s="1" t="s">
        <v>1348</v>
      </c>
      <c r="O484" s="1">
        <v>58.5</v>
      </c>
      <c r="P484" s="1" t="s">
        <v>1472</v>
      </c>
      <c r="Q484" s="1">
        <v>10.9</v>
      </c>
      <c r="R484" s="1" t="s">
        <v>1473</v>
      </c>
      <c r="S484" s="1">
        <v>0.3</v>
      </c>
      <c r="T484" s="1" t="s">
        <v>1322</v>
      </c>
      <c r="U484" s="1">
        <v>41</v>
      </c>
      <c r="V484" s="1">
        <v>1150000</v>
      </c>
      <c r="W484" s="1" t="b">
        <v>0</v>
      </c>
      <c r="X484" s="1" t="s">
        <v>749</v>
      </c>
      <c r="Y484" s="1" t="s">
        <v>1323</v>
      </c>
      <c r="Z484" s="1">
        <v>4915</v>
      </c>
      <c r="AA484" s="1"/>
      <c r="AB484" s="1" t="s">
        <v>748</v>
      </c>
      <c r="AC484" s="1">
        <v>13</v>
      </c>
      <c r="AD484" s="1">
        <v>1199702</v>
      </c>
      <c r="AE484" s="1">
        <v>1150000</v>
      </c>
      <c r="AF484" s="1">
        <v>15596124</v>
      </c>
      <c r="AG484" s="1">
        <v>204535</v>
      </c>
      <c r="AH484" s="1" t="s">
        <v>1466</v>
      </c>
      <c r="AI484" s="1">
        <v>0.17</v>
      </c>
      <c r="AJ484" s="1" t="s">
        <v>1479</v>
      </c>
      <c r="AK484" s="1">
        <v>3</v>
      </c>
      <c r="AL484" s="1">
        <v>34500</v>
      </c>
      <c r="AM484" s="1">
        <v>1184500</v>
      </c>
      <c r="AN484" s="1" t="s">
        <v>1326</v>
      </c>
    </row>
    <row r="485" spans="1:40" x14ac:dyDescent="0.25">
      <c r="A485" s="1">
        <v>10791</v>
      </c>
      <c r="B485" s="1">
        <v>10739</v>
      </c>
      <c r="C485" s="1" t="s">
        <v>11</v>
      </c>
      <c r="D485" s="1" t="s">
        <v>69</v>
      </c>
      <c r="E485" s="1" t="s">
        <v>1315</v>
      </c>
      <c r="F485" s="1" t="s">
        <v>70</v>
      </c>
      <c r="G485" s="1">
        <v>458</v>
      </c>
      <c r="H485" s="1" t="s">
        <v>1396</v>
      </c>
      <c r="I485" s="1" t="s">
        <v>1283</v>
      </c>
      <c r="J485" s="1" t="s">
        <v>1290</v>
      </c>
      <c r="K485" s="1" t="s">
        <v>31</v>
      </c>
      <c r="L485" s="1" t="s">
        <v>1317</v>
      </c>
      <c r="M485" s="1" t="s">
        <v>1397</v>
      </c>
      <c r="N485" s="1" t="s">
        <v>1345</v>
      </c>
      <c r="O485" s="1">
        <v>32</v>
      </c>
      <c r="P485" s="1" t="s">
        <v>1333</v>
      </c>
      <c r="Q485" s="1">
        <v>0.1</v>
      </c>
      <c r="R485" s="1" t="s">
        <v>1332</v>
      </c>
      <c r="S485" s="1">
        <v>0</v>
      </c>
      <c r="T485" s="1" t="s">
        <v>1468</v>
      </c>
      <c r="U485" s="1">
        <v>41</v>
      </c>
      <c r="V485" s="1">
        <v>772000</v>
      </c>
      <c r="W485" s="1" t="b">
        <v>0</v>
      </c>
      <c r="X485" s="1" t="s">
        <v>71</v>
      </c>
      <c r="Y485" s="1" t="s">
        <v>1328</v>
      </c>
      <c r="Z485" s="1">
        <v>4438</v>
      </c>
      <c r="AA485" s="1"/>
      <c r="AB485" s="1" t="s">
        <v>1017</v>
      </c>
      <c r="AC485" s="1">
        <v>23</v>
      </c>
      <c r="AD485" s="1">
        <v>1033826</v>
      </c>
      <c r="AE485" s="1">
        <v>772000</v>
      </c>
      <c r="AF485" s="1">
        <v>23778000</v>
      </c>
      <c r="AG485" s="1">
        <v>661324</v>
      </c>
      <c r="AH485" s="1" t="s">
        <v>1469</v>
      </c>
      <c r="AI485" s="1">
        <v>0.64</v>
      </c>
      <c r="AJ485" s="1" t="s">
        <v>1475</v>
      </c>
      <c r="AK485" s="1">
        <v>15</v>
      </c>
      <c r="AL485" s="1">
        <v>115800</v>
      </c>
      <c r="AM485" s="1">
        <v>887800</v>
      </c>
      <c r="AN485" s="1" t="s">
        <v>1326</v>
      </c>
    </row>
    <row r="486" spans="1:40" x14ac:dyDescent="0.25">
      <c r="A486" s="1">
        <v>7228</v>
      </c>
      <c r="B486" s="1">
        <v>7209</v>
      </c>
      <c r="C486" s="1" t="s">
        <v>291</v>
      </c>
      <c r="D486" s="1" t="s">
        <v>292</v>
      </c>
      <c r="E486" s="1" t="s">
        <v>1315</v>
      </c>
      <c r="F486" s="1" t="s">
        <v>70</v>
      </c>
      <c r="G486" s="1">
        <v>458</v>
      </c>
      <c r="H486" s="1" t="s">
        <v>1396</v>
      </c>
      <c r="I486" s="1" t="s">
        <v>1283</v>
      </c>
      <c r="J486" s="1" t="s">
        <v>1290</v>
      </c>
      <c r="K486" s="1" t="s">
        <v>31</v>
      </c>
      <c r="L486" s="1" t="s">
        <v>1317</v>
      </c>
      <c r="M486" s="1" t="s">
        <v>1397</v>
      </c>
      <c r="N486" s="1" t="s">
        <v>1345</v>
      </c>
      <c r="O486" s="1">
        <v>24.7</v>
      </c>
      <c r="P486" s="1" t="s">
        <v>1467</v>
      </c>
      <c r="Q486" s="1">
        <v>1.4</v>
      </c>
      <c r="R486" s="1" t="s">
        <v>1327</v>
      </c>
      <c r="S486" s="1">
        <v>0.1</v>
      </c>
      <c r="T486" s="1" t="s">
        <v>1322</v>
      </c>
      <c r="U486" s="1">
        <v>41</v>
      </c>
      <c r="V486" s="1">
        <v>673000</v>
      </c>
      <c r="W486" s="1" t="b">
        <v>0</v>
      </c>
      <c r="X486" s="1" t="s">
        <v>71</v>
      </c>
      <c r="Y486" s="1" t="s">
        <v>1328</v>
      </c>
      <c r="Z486" s="1">
        <v>4438</v>
      </c>
      <c r="AA486" s="1"/>
      <c r="AB486" s="1" t="s">
        <v>1017</v>
      </c>
      <c r="AC486" s="1">
        <v>23</v>
      </c>
      <c r="AD486" s="1">
        <v>1033826</v>
      </c>
      <c r="AE486" s="1">
        <v>772000</v>
      </c>
      <c r="AF486" s="1">
        <v>23778000</v>
      </c>
      <c r="AG486" s="1">
        <v>661324</v>
      </c>
      <c r="AH486" s="1" t="s">
        <v>1469</v>
      </c>
      <c r="AI486" s="1">
        <v>0.64</v>
      </c>
      <c r="AJ486" s="1" t="s">
        <v>1475</v>
      </c>
      <c r="AK486" s="1">
        <v>15</v>
      </c>
      <c r="AL486" s="1">
        <v>100950</v>
      </c>
      <c r="AM486" s="1">
        <v>773950</v>
      </c>
      <c r="AN486" s="1" t="s">
        <v>1326</v>
      </c>
    </row>
    <row r="487" spans="1:40" x14ac:dyDescent="0.25">
      <c r="A487" s="1">
        <v>7128</v>
      </c>
      <c r="B487" s="1">
        <v>7109</v>
      </c>
      <c r="C487" s="1" t="s">
        <v>514</v>
      </c>
      <c r="D487" s="1" t="s">
        <v>515</v>
      </c>
      <c r="E487" s="1" t="s">
        <v>1315</v>
      </c>
      <c r="F487" s="1" t="s">
        <v>70</v>
      </c>
      <c r="G487" s="1">
        <v>458</v>
      </c>
      <c r="H487" s="1" t="s">
        <v>1396</v>
      </c>
      <c r="I487" s="1" t="s">
        <v>1283</v>
      </c>
      <c r="J487" s="1" t="s">
        <v>1290</v>
      </c>
      <c r="K487" s="1" t="s">
        <v>31</v>
      </c>
      <c r="L487" s="1" t="s">
        <v>1317</v>
      </c>
      <c r="M487" s="1" t="s">
        <v>1397</v>
      </c>
      <c r="N487" s="1" t="s">
        <v>1345</v>
      </c>
      <c r="O487" s="1">
        <v>47.2</v>
      </c>
      <c r="P487" s="1" t="s">
        <v>1320</v>
      </c>
      <c r="Q487" s="1">
        <v>1.4</v>
      </c>
      <c r="R487" s="1" t="s">
        <v>1327</v>
      </c>
      <c r="S487" s="1">
        <v>0.1</v>
      </c>
      <c r="T487" s="1" t="s">
        <v>1322</v>
      </c>
      <c r="U487" s="1">
        <v>41</v>
      </c>
      <c r="V487" s="1">
        <v>673000</v>
      </c>
      <c r="W487" s="1" t="b">
        <v>0</v>
      </c>
      <c r="X487" s="1" t="s">
        <v>71</v>
      </c>
      <c r="Y487" s="1" t="s">
        <v>1328</v>
      </c>
      <c r="Z487" s="1">
        <v>4438</v>
      </c>
      <c r="AA487" s="1"/>
      <c r="AB487" s="1" t="s">
        <v>1017</v>
      </c>
      <c r="AC487" s="1">
        <v>23</v>
      </c>
      <c r="AD487" s="1">
        <v>1033826</v>
      </c>
      <c r="AE487" s="1">
        <v>772000</v>
      </c>
      <c r="AF487" s="1">
        <v>23778000</v>
      </c>
      <c r="AG487" s="1">
        <v>661324</v>
      </c>
      <c r="AH487" s="1" t="s">
        <v>1469</v>
      </c>
      <c r="AI487" s="1">
        <v>0.64</v>
      </c>
      <c r="AJ487" s="1" t="s">
        <v>1475</v>
      </c>
      <c r="AK487" s="1">
        <v>15</v>
      </c>
      <c r="AL487" s="1">
        <v>100950</v>
      </c>
      <c r="AM487" s="1">
        <v>773950</v>
      </c>
      <c r="AN487" s="1" t="s">
        <v>1326</v>
      </c>
    </row>
    <row r="488" spans="1:40" x14ac:dyDescent="0.25">
      <c r="A488" s="1">
        <v>4524</v>
      </c>
      <c r="B488" s="1">
        <v>4524</v>
      </c>
      <c r="C488" s="1" t="s">
        <v>383</v>
      </c>
      <c r="D488" s="1" t="s">
        <v>384</v>
      </c>
      <c r="E488" s="1" t="s">
        <v>1474</v>
      </c>
      <c r="F488" s="1" t="s">
        <v>385</v>
      </c>
      <c r="G488" s="1">
        <v>458</v>
      </c>
      <c r="H488" s="1" t="s">
        <v>1396</v>
      </c>
      <c r="I488" s="1" t="s">
        <v>1283</v>
      </c>
      <c r="J488" s="1" t="s">
        <v>1290</v>
      </c>
      <c r="K488" s="1" t="s">
        <v>31</v>
      </c>
      <c r="L488" s="1" t="s">
        <v>1317</v>
      </c>
      <c r="M488" s="1" t="s">
        <v>1397</v>
      </c>
      <c r="N488" s="1" t="s">
        <v>1345</v>
      </c>
      <c r="O488" s="1">
        <v>30.8</v>
      </c>
      <c r="P488" s="1" t="s">
        <v>1333</v>
      </c>
      <c r="Q488" s="1">
        <v>4.2</v>
      </c>
      <c r="R488" s="1" t="s">
        <v>1470</v>
      </c>
      <c r="S488" s="1">
        <v>0.3</v>
      </c>
      <c r="T488" s="1" t="s">
        <v>1322</v>
      </c>
      <c r="U488" s="1">
        <v>41</v>
      </c>
      <c r="V488" s="1">
        <v>1242000</v>
      </c>
      <c r="W488" s="1" t="b">
        <v>0</v>
      </c>
      <c r="X488" s="1" t="s">
        <v>71</v>
      </c>
      <c r="Y488" s="1" t="s">
        <v>1331</v>
      </c>
      <c r="Z488" s="1">
        <v>4438</v>
      </c>
      <c r="AA488" s="1"/>
      <c r="AB488" s="1" t="s">
        <v>1017</v>
      </c>
      <c r="AC488" s="1">
        <v>23</v>
      </c>
      <c r="AD488" s="1">
        <v>1033826</v>
      </c>
      <c r="AE488" s="1">
        <v>772000</v>
      </c>
      <c r="AF488" s="1">
        <v>23778000</v>
      </c>
      <c r="AG488" s="1">
        <v>661324</v>
      </c>
      <c r="AH488" s="1" t="s">
        <v>1471</v>
      </c>
      <c r="AI488" s="1">
        <v>0.64</v>
      </c>
      <c r="AJ488" s="1" t="s">
        <v>1475</v>
      </c>
      <c r="AK488" s="1">
        <v>3</v>
      </c>
      <c r="AL488" s="1">
        <v>37260</v>
      </c>
      <c r="AM488" s="1">
        <v>1279260</v>
      </c>
      <c r="AN488" s="1" t="s">
        <v>1326</v>
      </c>
    </row>
    <row r="489" spans="1:40" x14ac:dyDescent="0.25">
      <c r="A489" s="1">
        <v>4872</v>
      </c>
      <c r="B489" s="1">
        <v>4853</v>
      </c>
      <c r="C489" s="1" t="s">
        <v>516</v>
      </c>
      <c r="D489" s="1" t="s">
        <v>517</v>
      </c>
      <c r="E489" s="1" t="s">
        <v>1315</v>
      </c>
      <c r="F489" s="1" t="s">
        <v>70</v>
      </c>
      <c r="G489" s="1">
        <v>458</v>
      </c>
      <c r="H489" s="1" t="s">
        <v>1396</v>
      </c>
      <c r="I489" s="1" t="s">
        <v>1283</v>
      </c>
      <c r="J489" s="1" t="s">
        <v>1290</v>
      </c>
      <c r="K489" s="1" t="s">
        <v>31</v>
      </c>
      <c r="L489" s="1" t="s">
        <v>1317</v>
      </c>
      <c r="M489" s="1" t="s">
        <v>1397</v>
      </c>
      <c r="N489" s="1" t="s">
        <v>1345</v>
      </c>
      <c r="O489" s="1">
        <v>36.9</v>
      </c>
      <c r="P489" s="1" t="s">
        <v>1330</v>
      </c>
      <c r="Q489" s="1">
        <v>3.1</v>
      </c>
      <c r="R489" s="1" t="s">
        <v>1470</v>
      </c>
      <c r="S489" s="1">
        <v>0.1</v>
      </c>
      <c r="T489" s="1" t="s">
        <v>1322</v>
      </c>
      <c r="U489" s="1">
        <v>41</v>
      </c>
      <c r="V489" s="1">
        <v>740000</v>
      </c>
      <c r="W489" s="1" t="b">
        <v>0</v>
      </c>
      <c r="X489" s="1" t="s">
        <v>71</v>
      </c>
      <c r="Y489" s="1" t="s">
        <v>1331</v>
      </c>
      <c r="Z489" s="1">
        <v>4438</v>
      </c>
      <c r="AA489" s="1"/>
      <c r="AB489" s="1" t="s">
        <v>1017</v>
      </c>
      <c r="AC489" s="1">
        <v>23</v>
      </c>
      <c r="AD489" s="1">
        <v>1033826</v>
      </c>
      <c r="AE489" s="1">
        <v>772000</v>
      </c>
      <c r="AF489" s="1">
        <v>23778000</v>
      </c>
      <c r="AG489" s="1">
        <v>661324</v>
      </c>
      <c r="AH489" s="1" t="s">
        <v>1469</v>
      </c>
      <c r="AI489" s="1">
        <v>0.64</v>
      </c>
      <c r="AJ489" s="1" t="s">
        <v>1475</v>
      </c>
      <c r="AK489" s="1">
        <v>15</v>
      </c>
      <c r="AL489" s="1">
        <v>111000</v>
      </c>
      <c r="AM489" s="1">
        <v>851000</v>
      </c>
      <c r="AN489" s="1" t="s">
        <v>1326</v>
      </c>
    </row>
    <row r="490" spans="1:40" x14ac:dyDescent="0.25">
      <c r="A490" s="1">
        <v>4337</v>
      </c>
      <c r="B490" s="1">
        <v>4337</v>
      </c>
      <c r="C490" s="1" t="s">
        <v>1100</v>
      </c>
      <c r="D490" s="1" t="s">
        <v>1101</v>
      </c>
      <c r="E490" s="1" t="s">
        <v>1315</v>
      </c>
      <c r="F490" s="1" t="s">
        <v>70</v>
      </c>
      <c r="G490" s="1">
        <v>458</v>
      </c>
      <c r="H490" s="1" t="s">
        <v>1396</v>
      </c>
      <c r="I490" s="1" t="s">
        <v>1283</v>
      </c>
      <c r="J490" s="1" t="s">
        <v>1290</v>
      </c>
      <c r="K490" s="1" t="s">
        <v>31</v>
      </c>
      <c r="L490" s="1" t="s">
        <v>1317</v>
      </c>
      <c r="M490" s="1" t="s">
        <v>1397</v>
      </c>
      <c r="N490" s="1" t="s">
        <v>1345</v>
      </c>
      <c r="O490" s="1">
        <v>42.1</v>
      </c>
      <c r="P490" s="1" t="s">
        <v>1330</v>
      </c>
      <c r="Q490" s="1">
        <v>18</v>
      </c>
      <c r="R490" s="1" t="s">
        <v>1473</v>
      </c>
      <c r="S490" s="1">
        <v>0.3</v>
      </c>
      <c r="T490" s="1" t="s">
        <v>1322</v>
      </c>
      <c r="U490" s="1">
        <v>41</v>
      </c>
      <c r="V490" s="1">
        <v>783000</v>
      </c>
      <c r="W490" s="1" t="b">
        <v>0</v>
      </c>
      <c r="X490" s="1" t="s">
        <v>853</v>
      </c>
      <c r="Y490" s="1" t="s">
        <v>1323</v>
      </c>
      <c r="Z490" s="1">
        <v>4483</v>
      </c>
      <c r="AA490" s="1"/>
      <c r="AB490" s="1" t="s">
        <v>852</v>
      </c>
      <c r="AC490" s="1">
        <v>23</v>
      </c>
      <c r="AD490" s="1">
        <v>1033826</v>
      </c>
      <c r="AE490" s="1">
        <v>772000</v>
      </c>
      <c r="AF490" s="1">
        <v>23778000</v>
      </c>
      <c r="AG490" s="1">
        <v>661324</v>
      </c>
      <c r="AH490" s="1" t="s">
        <v>1469</v>
      </c>
      <c r="AI490" s="1">
        <v>0.64</v>
      </c>
      <c r="AJ490" s="1" t="s">
        <v>1475</v>
      </c>
      <c r="AK490" s="1">
        <v>15</v>
      </c>
      <c r="AL490" s="1">
        <v>117450</v>
      </c>
      <c r="AM490" s="1">
        <v>900450</v>
      </c>
      <c r="AN490" s="1" t="s">
        <v>1326</v>
      </c>
    </row>
    <row r="491" spans="1:40" x14ac:dyDescent="0.25">
      <c r="A491" s="1">
        <v>7757</v>
      </c>
      <c r="B491" s="1">
        <v>7738</v>
      </c>
      <c r="C491" s="1" t="s">
        <v>1102</v>
      </c>
      <c r="D491" s="1" t="s">
        <v>1103</v>
      </c>
      <c r="E491" s="1" t="s">
        <v>1474</v>
      </c>
      <c r="F491" s="1" t="s">
        <v>70</v>
      </c>
      <c r="G491" s="1">
        <v>458</v>
      </c>
      <c r="H491" s="1" t="s">
        <v>1396</v>
      </c>
      <c r="I491" s="1" t="s">
        <v>1283</v>
      </c>
      <c r="J491" s="1" t="s">
        <v>1290</v>
      </c>
      <c r="K491" s="1" t="s">
        <v>31</v>
      </c>
      <c r="L491" s="1" t="s">
        <v>1317</v>
      </c>
      <c r="M491" s="1" t="s">
        <v>1397</v>
      </c>
      <c r="N491" s="1" t="s">
        <v>1345</v>
      </c>
      <c r="O491" s="1">
        <v>42.8</v>
      </c>
      <c r="P491" s="1" t="s">
        <v>1330</v>
      </c>
      <c r="Q491" s="1">
        <v>1.2</v>
      </c>
      <c r="R491" s="1" t="s">
        <v>1327</v>
      </c>
      <c r="S491" s="1">
        <v>0.1</v>
      </c>
      <c r="T491" s="1" t="s">
        <v>1322</v>
      </c>
      <c r="U491" s="1">
        <v>41</v>
      </c>
      <c r="V491" s="1">
        <v>673000</v>
      </c>
      <c r="W491" s="1" t="b">
        <v>0</v>
      </c>
      <c r="X491" s="1" t="s">
        <v>853</v>
      </c>
      <c r="Y491" s="1" t="s">
        <v>1328</v>
      </c>
      <c r="Z491" s="1">
        <v>4483</v>
      </c>
      <c r="AA491" s="1"/>
      <c r="AB491" s="1" t="s">
        <v>852</v>
      </c>
      <c r="AC491" s="1">
        <v>23</v>
      </c>
      <c r="AD491" s="1">
        <v>1033826</v>
      </c>
      <c r="AE491" s="1">
        <v>772000</v>
      </c>
      <c r="AF491" s="1">
        <v>23778000</v>
      </c>
      <c r="AG491" s="1">
        <v>661324</v>
      </c>
      <c r="AH491" s="1" t="s">
        <v>1469</v>
      </c>
      <c r="AI491" s="1">
        <v>0.64</v>
      </c>
      <c r="AJ491" s="1" t="s">
        <v>1475</v>
      </c>
      <c r="AK491" s="1">
        <v>15</v>
      </c>
      <c r="AL491" s="1">
        <v>100950</v>
      </c>
      <c r="AM491" s="1">
        <v>773950</v>
      </c>
      <c r="AN491" s="1" t="s">
        <v>1326</v>
      </c>
    </row>
    <row r="492" spans="1:40" x14ac:dyDescent="0.25">
      <c r="A492" s="1">
        <v>4537</v>
      </c>
      <c r="B492" s="1">
        <v>4537</v>
      </c>
      <c r="C492" s="1" t="s">
        <v>1104</v>
      </c>
      <c r="D492" s="1" t="s">
        <v>1105</v>
      </c>
      <c r="E492" s="1" t="s">
        <v>1315</v>
      </c>
      <c r="F492" s="1" t="s">
        <v>124</v>
      </c>
      <c r="G492" s="1">
        <v>444</v>
      </c>
      <c r="H492" s="1" t="s">
        <v>1387</v>
      </c>
      <c r="I492" s="1" t="s">
        <v>1283</v>
      </c>
      <c r="J492" s="1" t="s">
        <v>1290</v>
      </c>
      <c r="K492" s="1" t="s">
        <v>31</v>
      </c>
      <c r="L492" s="1" t="s">
        <v>1317</v>
      </c>
      <c r="M492" s="1" t="s">
        <v>1388</v>
      </c>
      <c r="N492" s="1" t="s">
        <v>1349</v>
      </c>
      <c r="O492" s="1">
        <v>29.7</v>
      </c>
      <c r="P492" s="1" t="s">
        <v>1333</v>
      </c>
      <c r="Q492" s="1">
        <v>5.5</v>
      </c>
      <c r="R492" s="1" t="s">
        <v>1321</v>
      </c>
      <c r="S492" s="1">
        <v>0.3</v>
      </c>
      <c r="T492" s="1" t="s">
        <v>1322</v>
      </c>
      <c r="U492" s="1">
        <v>41</v>
      </c>
      <c r="V492" s="1">
        <v>880000</v>
      </c>
      <c r="W492" s="1" t="b">
        <v>0</v>
      </c>
      <c r="X492" s="1" t="s">
        <v>1092</v>
      </c>
      <c r="Y492" s="1" t="s">
        <v>1323</v>
      </c>
      <c r="Z492" s="1">
        <v>4532</v>
      </c>
      <c r="AA492" s="1"/>
      <c r="AB492" s="1" t="s">
        <v>1091</v>
      </c>
      <c r="AC492" s="1">
        <v>28</v>
      </c>
      <c r="AD492" s="1">
        <v>2099357</v>
      </c>
      <c r="AE492" s="1">
        <v>1772500</v>
      </c>
      <c r="AF492" s="1">
        <v>58782000</v>
      </c>
      <c r="AG492" s="1">
        <v>1299418</v>
      </c>
      <c r="AH492" s="1" t="s">
        <v>1469</v>
      </c>
      <c r="AI492" s="1">
        <v>0.61899999999999999</v>
      </c>
      <c r="AJ492" s="1" t="s">
        <v>1475</v>
      </c>
      <c r="AK492" s="1">
        <v>15</v>
      </c>
      <c r="AL492" s="1">
        <v>132000</v>
      </c>
      <c r="AM492" s="1">
        <v>1012000</v>
      </c>
      <c r="AN492" s="1" t="s">
        <v>1326</v>
      </c>
    </row>
    <row r="493" spans="1:40" x14ac:dyDescent="0.25">
      <c r="A493" s="1">
        <v>8184</v>
      </c>
      <c r="B493" s="1">
        <v>8165</v>
      </c>
      <c r="C493" s="1" t="s">
        <v>1106</v>
      </c>
      <c r="D493" s="1" t="s">
        <v>1107</v>
      </c>
      <c r="E493" s="1" t="s">
        <v>1315</v>
      </c>
      <c r="F493" s="1" t="s">
        <v>1108</v>
      </c>
      <c r="G493" s="1">
        <v>444</v>
      </c>
      <c r="H493" s="1" t="s">
        <v>1387</v>
      </c>
      <c r="I493" s="1" t="s">
        <v>1283</v>
      </c>
      <c r="J493" s="1" t="s">
        <v>1290</v>
      </c>
      <c r="K493" s="1" t="s">
        <v>31</v>
      </c>
      <c r="L493" s="1" t="s">
        <v>1317</v>
      </c>
      <c r="M493" s="1" t="s">
        <v>1388</v>
      </c>
      <c r="N493" s="1" t="s">
        <v>1349</v>
      </c>
      <c r="O493" s="1">
        <v>28.6</v>
      </c>
      <c r="P493" s="1" t="s">
        <v>1333</v>
      </c>
      <c r="Q493" s="1">
        <v>1</v>
      </c>
      <c r="R493" s="1" t="s">
        <v>1327</v>
      </c>
      <c r="S493" s="1">
        <v>0.3</v>
      </c>
      <c r="T493" s="1" t="s">
        <v>1322</v>
      </c>
      <c r="U493" s="1">
        <v>41</v>
      </c>
      <c r="V493" s="1">
        <v>1865000</v>
      </c>
      <c r="W493" s="1" t="b">
        <v>0</v>
      </c>
      <c r="X493" s="1" t="s">
        <v>1092</v>
      </c>
      <c r="Y493" s="1" t="s">
        <v>1328</v>
      </c>
      <c r="Z493" s="1">
        <v>4532</v>
      </c>
      <c r="AA493" s="1"/>
      <c r="AB493" s="1" t="s">
        <v>1091</v>
      </c>
      <c r="AC493" s="1">
        <v>28</v>
      </c>
      <c r="AD493" s="1">
        <v>2099357</v>
      </c>
      <c r="AE493" s="1">
        <v>1772500</v>
      </c>
      <c r="AF493" s="1">
        <v>58782000</v>
      </c>
      <c r="AG493" s="1">
        <v>1299418</v>
      </c>
      <c r="AH493" s="1" t="s">
        <v>1329</v>
      </c>
      <c r="AI493" s="1">
        <v>0.61899999999999999</v>
      </c>
      <c r="AJ493" s="1" t="s">
        <v>1475</v>
      </c>
      <c r="AK493" s="1">
        <v>10</v>
      </c>
      <c r="AL493" s="1">
        <v>186500</v>
      </c>
      <c r="AM493" s="1">
        <v>2051500</v>
      </c>
      <c r="AN493" s="1" t="s">
        <v>1326</v>
      </c>
    </row>
    <row r="494" spans="1:40" x14ac:dyDescent="0.25">
      <c r="A494" s="1">
        <v>4711</v>
      </c>
      <c r="B494" s="1">
        <v>4711</v>
      </c>
      <c r="C494" s="1" t="s">
        <v>1109</v>
      </c>
      <c r="D494" s="1" t="s">
        <v>1110</v>
      </c>
      <c r="E494" s="1" t="s">
        <v>1315</v>
      </c>
      <c r="F494" s="1" t="s">
        <v>34</v>
      </c>
      <c r="G494" s="1">
        <v>444</v>
      </c>
      <c r="H494" s="1" t="s">
        <v>1387</v>
      </c>
      <c r="I494" s="1" t="s">
        <v>1283</v>
      </c>
      <c r="J494" s="1" t="s">
        <v>1290</v>
      </c>
      <c r="K494" s="1" t="s">
        <v>31</v>
      </c>
      <c r="L494" s="1" t="s">
        <v>1317</v>
      </c>
      <c r="M494" s="1" t="s">
        <v>1388</v>
      </c>
      <c r="N494" s="1" t="s">
        <v>1349</v>
      </c>
      <c r="O494" s="1">
        <v>34.299999999999997</v>
      </c>
      <c r="P494" s="1" t="s">
        <v>1333</v>
      </c>
      <c r="Q494" s="1">
        <v>4.5</v>
      </c>
      <c r="R494" s="1" t="s">
        <v>1470</v>
      </c>
      <c r="S494" s="1">
        <v>0.3</v>
      </c>
      <c r="T494" s="1" t="s">
        <v>1322</v>
      </c>
      <c r="U494" s="1">
        <v>41</v>
      </c>
      <c r="V494" s="1">
        <v>760000</v>
      </c>
      <c r="W494" s="1" t="b">
        <v>0</v>
      </c>
      <c r="X494" s="1" t="s">
        <v>1092</v>
      </c>
      <c r="Y494" s="1" t="s">
        <v>1331</v>
      </c>
      <c r="Z494" s="1">
        <v>4532</v>
      </c>
      <c r="AA494" s="1"/>
      <c r="AB494" s="1" t="s">
        <v>1091</v>
      </c>
      <c r="AC494" s="1">
        <v>28</v>
      </c>
      <c r="AD494" s="1">
        <v>2099357</v>
      </c>
      <c r="AE494" s="1">
        <v>1772500</v>
      </c>
      <c r="AF494" s="1">
        <v>58782000</v>
      </c>
      <c r="AG494" s="1">
        <v>1299418</v>
      </c>
      <c r="AH494" s="1" t="s">
        <v>1469</v>
      </c>
      <c r="AI494" s="1">
        <v>0.61899999999999999</v>
      </c>
      <c r="AJ494" s="1" t="s">
        <v>1475</v>
      </c>
      <c r="AK494" s="1">
        <v>15</v>
      </c>
      <c r="AL494" s="1">
        <v>114000</v>
      </c>
      <c r="AM494" s="1">
        <v>874000</v>
      </c>
      <c r="AN494" s="1" t="s">
        <v>1326</v>
      </c>
    </row>
    <row r="495" spans="1:40" x14ac:dyDescent="0.25">
      <c r="A495" s="1">
        <v>4246</v>
      </c>
      <c r="B495" s="1">
        <v>4246</v>
      </c>
      <c r="C495" s="1" t="s">
        <v>1111</v>
      </c>
      <c r="D495" s="1" t="s">
        <v>1071</v>
      </c>
      <c r="E495" s="1" t="s">
        <v>1474</v>
      </c>
      <c r="F495" s="1" t="s">
        <v>1112</v>
      </c>
      <c r="G495" s="1">
        <v>489</v>
      </c>
      <c r="H495" s="1" t="s">
        <v>1373</v>
      </c>
      <c r="I495" s="1" t="s">
        <v>1283</v>
      </c>
      <c r="J495" s="1" t="s">
        <v>1286</v>
      </c>
      <c r="K495" s="1" t="s">
        <v>31</v>
      </c>
      <c r="L495" s="1" t="s">
        <v>1317</v>
      </c>
      <c r="M495" s="1" t="s">
        <v>1374</v>
      </c>
      <c r="N495" s="1" t="s">
        <v>1352</v>
      </c>
      <c r="O495" s="1">
        <v>50.9</v>
      </c>
      <c r="P495" s="1" t="s">
        <v>1320</v>
      </c>
      <c r="Q495" s="1">
        <v>14.6</v>
      </c>
      <c r="R495" s="1" t="s">
        <v>1473</v>
      </c>
      <c r="S495" s="1">
        <v>0.3</v>
      </c>
      <c r="T495" s="1" t="s">
        <v>1322</v>
      </c>
      <c r="U495" s="1">
        <v>41</v>
      </c>
      <c r="V495" s="1">
        <v>2100000</v>
      </c>
      <c r="W495" s="1" t="b">
        <v>0</v>
      </c>
      <c r="X495" s="1" t="s">
        <v>1113</v>
      </c>
      <c r="Y495" s="1" t="s">
        <v>1323</v>
      </c>
      <c r="Z495" s="1">
        <v>4251</v>
      </c>
      <c r="AA495" s="1"/>
      <c r="AB495" s="1" t="s">
        <v>1197</v>
      </c>
      <c r="AC495" s="1">
        <v>10</v>
      </c>
      <c r="AD495" s="1">
        <v>1844300</v>
      </c>
      <c r="AE495" s="1">
        <v>1550000</v>
      </c>
      <c r="AF495" s="1">
        <v>18443000</v>
      </c>
      <c r="AG495" s="1">
        <v>975722</v>
      </c>
      <c r="AH495" s="1" t="s">
        <v>1324</v>
      </c>
      <c r="AI495" s="1">
        <v>0.52900000000000003</v>
      </c>
      <c r="AJ495" s="1" t="s">
        <v>1475</v>
      </c>
      <c r="AK495" s="1">
        <v>3</v>
      </c>
      <c r="AL495" s="1">
        <v>63000</v>
      </c>
      <c r="AM495" s="1">
        <v>2163000</v>
      </c>
      <c r="AN495" s="1" t="s">
        <v>1326</v>
      </c>
    </row>
    <row r="496" spans="1:40" x14ac:dyDescent="0.25">
      <c r="A496" s="1">
        <v>11154</v>
      </c>
      <c r="B496" s="1">
        <v>11102</v>
      </c>
      <c r="C496" s="1" t="s">
        <v>1114</v>
      </c>
      <c r="D496" s="1" t="s">
        <v>1115</v>
      </c>
      <c r="E496" s="1" t="s">
        <v>1315</v>
      </c>
      <c r="F496" s="1" t="s">
        <v>1116</v>
      </c>
      <c r="G496" s="1">
        <v>489</v>
      </c>
      <c r="H496" s="1" t="s">
        <v>1373</v>
      </c>
      <c r="I496" s="1" t="s">
        <v>1283</v>
      </c>
      <c r="J496" s="1" t="s">
        <v>1286</v>
      </c>
      <c r="K496" s="1" t="s">
        <v>31</v>
      </c>
      <c r="L496" s="1" t="s">
        <v>1317</v>
      </c>
      <c r="M496" s="1" t="s">
        <v>1374</v>
      </c>
      <c r="N496" s="1" t="s">
        <v>1352</v>
      </c>
      <c r="O496" s="1">
        <v>24.8</v>
      </c>
      <c r="P496" s="1" t="s">
        <v>1467</v>
      </c>
      <c r="Q496" s="1">
        <v>0</v>
      </c>
      <c r="R496" s="1" t="s">
        <v>1332</v>
      </c>
      <c r="S496" s="1">
        <v>0</v>
      </c>
      <c r="T496" s="1" t="s">
        <v>1468</v>
      </c>
      <c r="U496" s="1">
        <v>41</v>
      </c>
      <c r="V496" s="1">
        <v>849000</v>
      </c>
      <c r="W496" s="1" t="b">
        <v>0</v>
      </c>
      <c r="X496" s="1" t="s">
        <v>1113</v>
      </c>
      <c r="Y496" s="1" t="s">
        <v>1328</v>
      </c>
      <c r="Z496" s="1">
        <v>4251</v>
      </c>
      <c r="AA496" s="1"/>
      <c r="AB496" s="1" t="s">
        <v>1197</v>
      </c>
      <c r="AC496" s="1">
        <v>10</v>
      </c>
      <c r="AD496" s="1">
        <v>1844300</v>
      </c>
      <c r="AE496" s="1">
        <v>1550000</v>
      </c>
      <c r="AF496" s="1">
        <v>18443000</v>
      </c>
      <c r="AG496" s="1">
        <v>975722</v>
      </c>
      <c r="AH496" s="1" t="s">
        <v>1469</v>
      </c>
      <c r="AI496" s="1">
        <v>0.52900000000000003</v>
      </c>
      <c r="AJ496" s="1" t="s">
        <v>1475</v>
      </c>
      <c r="AK496" s="1">
        <v>15</v>
      </c>
      <c r="AL496" s="1">
        <v>127350</v>
      </c>
      <c r="AM496" s="1">
        <v>976350</v>
      </c>
      <c r="AN496" s="1" t="s">
        <v>1326</v>
      </c>
    </row>
    <row r="497" spans="1:40" x14ac:dyDescent="0.25">
      <c r="A497" s="1">
        <v>9373</v>
      </c>
      <c r="B497" s="1">
        <v>9354</v>
      </c>
      <c r="C497" s="1" t="s">
        <v>1256</v>
      </c>
      <c r="D497" s="1" t="s">
        <v>1257</v>
      </c>
      <c r="E497" s="1" t="s">
        <v>1474</v>
      </c>
      <c r="F497" s="1" t="s">
        <v>83</v>
      </c>
      <c r="G497" s="1">
        <v>421</v>
      </c>
      <c r="H497" s="1" t="s">
        <v>1438</v>
      </c>
      <c r="I497" s="1" t="s">
        <v>1283</v>
      </c>
      <c r="J497" s="1" t="s">
        <v>1291</v>
      </c>
      <c r="K497" s="1" t="s">
        <v>31</v>
      </c>
      <c r="L497" s="1" t="s">
        <v>1317</v>
      </c>
      <c r="M497" s="1" t="s">
        <v>1440</v>
      </c>
      <c r="N497" s="1" t="s">
        <v>1439</v>
      </c>
      <c r="O497" s="1">
        <v>31.9</v>
      </c>
      <c r="P497" s="1" t="s">
        <v>1333</v>
      </c>
      <c r="Q497" s="1">
        <v>0.5</v>
      </c>
      <c r="R497" s="1" t="s">
        <v>1332</v>
      </c>
      <c r="S497" s="1">
        <v>0.1</v>
      </c>
      <c r="T497" s="1" t="s">
        <v>1322</v>
      </c>
      <c r="U497" s="1">
        <v>41</v>
      </c>
      <c r="V497" s="1">
        <v>655000</v>
      </c>
      <c r="W497" s="1" t="b">
        <v>0</v>
      </c>
      <c r="X497" s="1" t="s">
        <v>1081</v>
      </c>
      <c r="Y497" s="1" t="s">
        <v>1328</v>
      </c>
      <c r="Z497" s="1">
        <v>6868</v>
      </c>
      <c r="AA497" s="1"/>
      <c r="AB497" s="1" t="s">
        <v>1080</v>
      </c>
      <c r="AC497" s="1">
        <v>10</v>
      </c>
      <c r="AD497" s="1">
        <v>1204500</v>
      </c>
      <c r="AE497" s="1">
        <v>780000</v>
      </c>
      <c r="AF497" s="1">
        <v>12045000</v>
      </c>
      <c r="AG497" s="1">
        <v>1001961</v>
      </c>
      <c r="AH497" s="1" t="s">
        <v>1469</v>
      </c>
      <c r="AI497" s="1">
        <v>0.83199999999999996</v>
      </c>
      <c r="AJ497" s="1" t="s">
        <v>1475</v>
      </c>
      <c r="AK497" s="1">
        <v>15</v>
      </c>
      <c r="AL497" s="1">
        <v>98250</v>
      </c>
      <c r="AM497" s="1">
        <v>753250</v>
      </c>
      <c r="AN497" s="1" t="s">
        <v>1326</v>
      </c>
    </row>
    <row r="498" spans="1:40" x14ac:dyDescent="0.25">
      <c r="A498" s="1">
        <v>6304</v>
      </c>
      <c r="B498" s="1">
        <v>6285</v>
      </c>
      <c r="C498" s="1" t="s">
        <v>1258</v>
      </c>
      <c r="D498" s="1" t="s">
        <v>1259</v>
      </c>
      <c r="E498" s="1" t="s">
        <v>1315</v>
      </c>
      <c r="F498" s="1" t="s">
        <v>83</v>
      </c>
      <c r="G498" s="1">
        <v>422</v>
      </c>
      <c r="H498" s="1" t="s">
        <v>1435</v>
      </c>
      <c r="I498" s="1" t="s">
        <v>1283</v>
      </c>
      <c r="J498" s="1" t="s">
        <v>1291</v>
      </c>
      <c r="K498" s="1" t="s">
        <v>31</v>
      </c>
      <c r="L498" s="1" t="s">
        <v>1317</v>
      </c>
      <c r="M498" s="1" t="s">
        <v>1437</v>
      </c>
      <c r="N498" s="1" t="s">
        <v>1436</v>
      </c>
      <c r="O498" s="1">
        <v>28.5</v>
      </c>
      <c r="P498" s="1" t="s">
        <v>1333</v>
      </c>
      <c r="Q498" s="1">
        <v>1.8</v>
      </c>
      <c r="R498" s="1" t="s">
        <v>1327</v>
      </c>
      <c r="S498" s="1">
        <v>0.1</v>
      </c>
      <c r="T498" s="1" t="s">
        <v>1322</v>
      </c>
      <c r="U498" s="1">
        <v>41</v>
      </c>
      <c r="V498" s="1">
        <v>655000</v>
      </c>
      <c r="W498" s="1" t="b">
        <v>0</v>
      </c>
      <c r="X498" s="1" t="s">
        <v>1081</v>
      </c>
      <c r="Y498" s="1" t="s">
        <v>1328</v>
      </c>
      <c r="Z498" s="1">
        <v>6868</v>
      </c>
      <c r="AA498" s="1"/>
      <c r="AB498" s="1" t="s">
        <v>1080</v>
      </c>
      <c r="AC498" s="1">
        <v>9</v>
      </c>
      <c r="AD498" s="1">
        <v>1647778</v>
      </c>
      <c r="AE498" s="1">
        <v>750000</v>
      </c>
      <c r="AF498" s="1">
        <v>14830000</v>
      </c>
      <c r="AG498" s="1">
        <v>1799823</v>
      </c>
      <c r="AH498" s="1" t="s">
        <v>1469</v>
      </c>
      <c r="AI498" s="1">
        <v>1.0920000000000001</v>
      </c>
      <c r="AJ498" s="1" t="s">
        <v>1475</v>
      </c>
      <c r="AK498" s="1">
        <v>15</v>
      </c>
      <c r="AL498" s="1">
        <v>98250</v>
      </c>
      <c r="AM498" s="1">
        <v>753250</v>
      </c>
      <c r="AN498" s="1" t="s">
        <v>1326</v>
      </c>
    </row>
    <row r="499" spans="1:40" x14ac:dyDescent="0.25">
      <c r="A499" s="1">
        <v>4769</v>
      </c>
      <c r="B499" s="1">
        <v>4741</v>
      </c>
      <c r="C499" s="1" t="s">
        <v>1260</v>
      </c>
      <c r="D499" s="1" t="s">
        <v>1261</v>
      </c>
      <c r="E499" s="1" t="s">
        <v>1474</v>
      </c>
      <c r="F499" s="1" t="s">
        <v>83</v>
      </c>
      <c r="G499" s="1">
        <v>422</v>
      </c>
      <c r="H499" s="1" t="s">
        <v>1435</v>
      </c>
      <c r="I499" s="1" t="s">
        <v>1283</v>
      </c>
      <c r="J499" s="1" t="s">
        <v>1291</v>
      </c>
      <c r="K499" s="1" t="s">
        <v>31</v>
      </c>
      <c r="L499" s="1" t="s">
        <v>1317</v>
      </c>
      <c r="M499" s="1" t="s">
        <v>1437</v>
      </c>
      <c r="N499" s="1" t="s">
        <v>1436</v>
      </c>
      <c r="O499" s="1">
        <v>25.4</v>
      </c>
      <c r="P499" s="1" t="s">
        <v>1333</v>
      </c>
      <c r="Q499" s="1">
        <v>3.7</v>
      </c>
      <c r="R499" s="1" t="s">
        <v>1470</v>
      </c>
      <c r="S499" s="1">
        <v>0.1</v>
      </c>
      <c r="T499" s="1" t="s">
        <v>1322</v>
      </c>
      <c r="U499" s="1">
        <v>41</v>
      </c>
      <c r="V499" s="1">
        <v>750000</v>
      </c>
      <c r="W499" s="1" t="b">
        <v>0</v>
      </c>
      <c r="X499" s="1" t="s">
        <v>1081</v>
      </c>
      <c r="Y499" s="1" t="s">
        <v>1331</v>
      </c>
      <c r="Z499" s="1">
        <v>6868</v>
      </c>
      <c r="AA499" s="1"/>
      <c r="AB499" s="1" t="s">
        <v>1080</v>
      </c>
      <c r="AC499" s="1">
        <v>9</v>
      </c>
      <c r="AD499" s="1">
        <v>1647778</v>
      </c>
      <c r="AE499" s="1">
        <v>750000</v>
      </c>
      <c r="AF499" s="1">
        <v>14830000</v>
      </c>
      <c r="AG499" s="1">
        <v>1799823</v>
      </c>
      <c r="AH499" s="1" t="s">
        <v>1469</v>
      </c>
      <c r="AI499" s="1">
        <v>1.0920000000000001</v>
      </c>
      <c r="AJ499" s="1" t="s">
        <v>1475</v>
      </c>
      <c r="AK499" s="1">
        <v>15</v>
      </c>
      <c r="AL499" s="1">
        <v>112500</v>
      </c>
      <c r="AM499" s="1">
        <v>862500</v>
      </c>
      <c r="AN499" s="1" t="s">
        <v>1326</v>
      </c>
    </row>
    <row r="500" spans="1:40" x14ac:dyDescent="0.25">
      <c r="A500" s="1">
        <v>10231</v>
      </c>
      <c r="B500" s="1">
        <v>10212</v>
      </c>
      <c r="C500" s="1" t="s">
        <v>1262</v>
      </c>
      <c r="D500" s="1" t="s">
        <v>1263</v>
      </c>
      <c r="E500" s="1" t="s">
        <v>1474</v>
      </c>
      <c r="F500" s="1" t="s">
        <v>83</v>
      </c>
      <c r="G500" s="1">
        <v>423</v>
      </c>
      <c r="H500" s="1" t="s">
        <v>1443</v>
      </c>
      <c r="I500" s="1" t="s">
        <v>1283</v>
      </c>
      <c r="J500" s="1" t="s">
        <v>1291</v>
      </c>
      <c r="K500" s="1" t="s">
        <v>31</v>
      </c>
      <c r="L500" s="1" t="s">
        <v>1317</v>
      </c>
      <c r="M500" s="1" t="s">
        <v>1445</v>
      </c>
      <c r="N500" s="1" t="s">
        <v>1444</v>
      </c>
      <c r="O500" s="1">
        <v>26.4</v>
      </c>
      <c r="P500" s="1" t="s">
        <v>1333</v>
      </c>
      <c r="Q500" s="1">
        <v>0.2</v>
      </c>
      <c r="R500" s="1" t="s">
        <v>1332</v>
      </c>
      <c r="S500" s="1">
        <v>0.1</v>
      </c>
      <c r="T500" s="1" t="s">
        <v>1468</v>
      </c>
      <c r="U500" s="1">
        <v>41</v>
      </c>
      <c r="V500" s="1">
        <v>655000</v>
      </c>
      <c r="W500" s="1" t="b">
        <v>0</v>
      </c>
      <c r="X500" s="1" t="s">
        <v>1063</v>
      </c>
      <c r="Y500" s="1" t="s">
        <v>1328</v>
      </c>
      <c r="Z500" s="1">
        <v>7494</v>
      </c>
      <c r="AA500" s="1"/>
      <c r="AB500" s="1" t="s">
        <v>1062</v>
      </c>
      <c r="AC500" s="1">
        <v>17</v>
      </c>
      <c r="AD500" s="1">
        <v>1593941</v>
      </c>
      <c r="AE500" s="1">
        <v>945000</v>
      </c>
      <c r="AF500" s="1">
        <v>27097000</v>
      </c>
      <c r="AG500" s="1">
        <v>1495711</v>
      </c>
      <c r="AH500" s="1" t="s">
        <v>1469</v>
      </c>
      <c r="AI500" s="1">
        <v>0.93799999999999994</v>
      </c>
      <c r="AJ500" s="1" t="s">
        <v>1475</v>
      </c>
      <c r="AK500" s="1">
        <v>15</v>
      </c>
      <c r="AL500" s="1">
        <v>98250</v>
      </c>
      <c r="AM500" s="1">
        <v>753250</v>
      </c>
      <c r="AN500" s="1" t="s">
        <v>1326</v>
      </c>
    </row>
    <row r="501" spans="1:40" x14ac:dyDescent="0.25">
      <c r="A501" s="1">
        <v>8283</v>
      </c>
      <c r="B501" s="1">
        <v>8264</v>
      </c>
      <c r="C501" s="1" t="s">
        <v>1117</v>
      </c>
      <c r="D501" s="1" t="s">
        <v>1118</v>
      </c>
      <c r="E501" s="1" t="s">
        <v>1474</v>
      </c>
      <c r="F501" s="1" t="s">
        <v>999</v>
      </c>
      <c r="G501" s="1">
        <v>489</v>
      </c>
      <c r="H501" s="1" t="s">
        <v>1373</v>
      </c>
      <c r="I501" s="1" t="s">
        <v>1283</v>
      </c>
      <c r="J501" s="1" t="s">
        <v>1286</v>
      </c>
      <c r="K501" s="1" t="s">
        <v>31</v>
      </c>
      <c r="L501" s="1" t="s">
        <v>1317</v>
      </c>
      <c r="M501" s="1" t="s">
        <v>1374</v>
      </c>
      <c r="N501" s="1" t="s">
        <v>1352</v>
      </c>
      <c r="O501" s="1">
        <v>41.1</v>
      </c>
      <c r="P501" s="1" t="s">
        <v>1330</v>
      </c>
      <c r="Q501" s="1">
        <v>1</v>
      </c>
      <c r="R501" s="1" t="s">
        <v>1327</v>
      </c>
      <c r="S501" s="1">
        <v>0.3</v>
      </c>
      <c r="T501" s="1" t="s">
        <v>1322</v>
      </c>
      <c r="U501" s="1">
        <v>41</v>
      </c>
      <c r="V501" s="1">
        <v>930000</v>
      </c>
      <c r="W501" s="1" t="b">
        <v>0</v>
      </c>
      <c r="X501" s="1" t="s">
        <v>1119</v>
      </c>
      <c r="Y501" s="1" t="s">
        <v>1328</v>
      </c>
      <c r="Z501" s="1">
        <v>4297</v>
      </c>
      <c r="AA501" s="1"/>
      <c r="AB501" s="1" t="s">
        <v>1202</v>
      </c>
      <c r="AC501" s="1">
        <v>10</v>
      </c>
      <c r="AD501" s="1">
        <v>1844300</v>
      </c>
      <c r="AE501" s="1">
        <v>1550000</v>
      </c>
      <c r="AF501" s="1">
        <v>18443000</v>
      </c>
      <c r="AG501" s="1">
        <v>975722</v>
      </c>
      <c r="AH501" s="1" t="s">
        <v>1469</v>
      </c>
      <c r="AI501" s="1">
        <v>0.52900000000000003</v>
      </c>
      <c r="AJ501" s="1" t="s">
        <v>1475</v>
      </c>
      <c r="AK501" s="1">
        <v>15</v>
      </c>
      <c r="AL501" s="1">
        <v>139500</v>
      </c>
      <c r="AM501" s="1">
        <v>1069500</v>
      </c>
      <c r="AN501" s="1" t="s">
        <v>1326</v>
      </c>
    </row>
    <row r="502" spans="1:40" x14ac:dyDescent="0.25">
      <c r="A502" s="1">
        <v>4514</v>
      </c>
      <c r="B502" s="1">
        <v>4514</v>
      </c>
      <c r="C502" s="1" t="s">
        <v>1077</v>
      </c>
      <c r="D502" s="1" t="s">
        <v>84</v>
      </c>
      <c r="E502" s="1" t="s">
        <v>1474</v>
      </c>
      <c r="F502" s="1" t="s">
        <v>1078</v>
      </c>
      <c r="G502" s="1">
        <v>421</v>
      </c>
      <c r="H502" s="1" t="s">
        <v>1438</v>
      </c>
      <c r="I502" s="1" t="s">
        <v>1283</v>
      </c>
      <c r="J502" s="1" t="s">
        <v>1291</v>
      </c>
      <c r="K502" s="1" t="s">
        <v>31</v>
      </c>
      <c r="L502" s="1" t="s">
        <v>1317</v>
      </c>
      <c r="M502" s="1" t="s">
        <v>1440</v>
      </c>
      <c r="N502" s="1" t="s">
        <v>1439</v>
      </c>
      <c r="O502" s="1">
        <v>31.4</v>
      </c>
      <c r="P502" s="1" t="s">
        <v>1333</v>
      </c>
      <c r="Q502" s="1">
        <v>7.2</v>
      </c>
      <c r="R502" s="1" t="s">
        <v>1321</v>
      </c>
      <c r="S502" s="1">
        <v>0.3</v>
      </c>
      <c r="T502" s="1" t="s">
        <v>1322</v>
      </c>
      <c r="U502" s="1">
        <v>41</v>
      </c>
      <c r="V502" s="1">
        <v>3433000</v>
      </c>
      <c r="W502" s="1" t="b">
        <v>1</v>
      </c>
      <c r="X502" s="1" t="s">
        <v>959</v>
      </c>
      <c r="Y502" s="1" t="s">
        <v>31</v>
      </c>
      <c r="Z502" s="1">
        <v>4290</v>
      </c>
      <c r="AA502" s="1"/>
      <c r="AB502" s="1" t="s">
        <v>958</v>
      </c>
      <c r="AC502" s="1">
        <v>10</v>
      </c>
      <c r="AD502" s="1">
        <v>1204500</v>
      </c>
      <c r="AE502" s="1">
        <v>780000</v>
      </c>
      <c r="AF502" s="1">
        <v>12045000</v>
      </c>
      <c r="AG502" s="1">
        <v>1001961</v>
      </c>
      <c r="AH502" s="1" t="s">
        <v>1471</v>
      </c>
      <c r="AI502" s="1">
        <v>0.83199999999999996</v>
      </c>
      <c r="AJ502" s="1" t="s">
        <v>1475</v>
      </c>
      <c r="AK502" s="1">
        <v>0</v>
      </c>
      <c r="AL502" s="1">
        <v>0</v>
      </c>
      <c r="AM502" s="1">
        <v>3433000</v>
      </c>
      <c r="AN502" s="1" t="s">
        <v>1326</v>
      </c>
    </row>
    <row r="503" spans="1:40" x14ac:dyDescent="0.25">
      <c r="A503" s="1">
        <v>4375</v>
      </c>
      <c r="B503" s="1">
        <v>4375</v>
      </c>
      <c r="C503" s="1" t="s">
        <v>1079</v>
      </c>
      <c r="D503" s="1" t="s">
        <v>890</v>
      </c>
      <c r="E503" s="1" t="s">
        <v>1474</v>
      </c>
      <c r="F503" s="1" t="s">
        <v>1078</v>
      </c>
      <c r="G503" s="1">
        <v>421</v>
      </c>
      <c r="H503" s="1" t="s">
        <v>1438</v>
      </c>
      <c r="I503" s="1" t="s">
        <v>1283</v>
      </c>
      <c r="J503" s="1" t="s">
        <v>1291</v>
      </c>
      <c r="K503" s="1" t="s">
        <v>31</v>
      </c>
      <c r="L503" s="1" t="s">
        <v>1317</v>
      </c>
      <c r="M503" s="1" t="s">
        <v>1440</v>
      </c>
      <c r="N503" s="1" t="s">
        <v>1439</v>
      </c>
      <c r="O503" s="1">
        <v>39.299999999999997</v>
      </c>
      <c r="P503" s="1" t="s">
        <v>1330</v>
      </c>
      <c r="Q503" s="1">
        <v>15.2</v>
      </c>
      <c r="R503" s="1" t="s">
        <v>1473</v>
      </c>
      <c r="S503" s="1">
        <v>0.3</v>
      </c>
      <c r="T503" s="1" t="s">
        <v>1322</v>
      </c>
      <c r="U503" s="1">
        <v>41</v>
      </c>
      <c r="V503" s="1">
        <v>2715000</v>
      </c>
      <c r="W503" s="1" t="b">
        <v>1</v>
      </c>
      <c r="X503" s="1" t="s">
        <v>959</v>
      </c>
      <c r="Y503" s="1" t="s">
        <v>31</v>
      </c>
      <c r="Z503" s="1">
        <v>4290</v>
      </c>
      <c r="AA503" s="1"/>
      <c r="AB503" s="1" t="s">
        <v>958</v>
      </c>
      <c r="AC503" s="1">
        <v>10</v>
      </c>
      <c r="AD503" s="1">
        <v>1204500</v>
      </c>
      <c r="AE503" s="1">
        <v>780000</v>
      </c>
      <c r="AF503" s="1">
        <v>12045000</v>
      </c>
      <c r="AG503" s="1">
        <v>1001961</v>
      </c>
      <c r="AH503" s="1" t="s">
        <v>1471</v>
      </c>
      <c r="AI503" s="1">
        <v>0.83199999999999996</v>
      </c>
      <c r="AJ503" s="1" t="s">
        <v>1475</v>
      </c>
      <c r="AK503" s="1">
        <v>0</v>
      </c>
      <c r="AL503" s="1">
        <v>0</v>
      </c>
      <c r="AM503" s="1">
        <v>2715000</v>
      </c>
      <c r="AN503" s="1" t="s">
        <v>1326</v>
      </c>
    </row>
    <row r="504" spans="1:40" x14ac:dyDescent="0.25">
      <c r="A504" s="1">
        <v>6868</v>
      </c>
      <c r="B504" s="1">
        <v>6849</v>
      </c>
      <c r="C504" s="1" t="s">
        <v>1080</v>
      </c>
      <c r="D504" s="1" t="s">
        <v>1081</v>
      </c>
      <c r="E504" s="1" t="s">
        <v>1474</v>
      </c>
      <c r="F504" s="1" t="s">
        <v>1078</v>
      </c>
      <c r="G504" s="1">
        <v>422</v>
      </c>
      <c r="H504" s="1" t="s">
        <v>1435</v>
      </c>
      <c r="I504" s="1" t="s">
        <v>1283</v>
      </c>
      <c r="J504" s="1" t="s">
        <v>1291</v>
      </c>
      <c r="K504" s="1" t="s">
        <v>31</v>
      </c>
      <c r="L504" s="1" t="s">
        <v>1317</v>
      </c>
      <c r="M504" s="1" t="s">
        <v>1437</v>
      </c>
      <c r="N504" s="1" t="s">
        <v>1436</v>
      </c>
      <c r="O504" s="1">
        <v>38.799999999999997</v>
      </c>
      <c r="P504" s="1" t="s">
        <v>1330</v>
      </c>
      <c r="Q504" s="1">
        <v>1.5</v>
      </c>
      <c r="R504" s="1" t="s">
        <v>1327</v>
      </c>
      <c r="S504" s="1">
        <v>0.3</v>
      </c>
      <c r="T504" s="1" t="s">
        <v>1322</v>
      </c>
      <c r="U504" s="1">
        <v>41</v>
      </c>
      <c r="V504" s="1">
        <v>2600000</v>
      </c>
      <c r="W504" s="1" t="b">
        <v>1</v>
      </c>
      <c r="X504" s="1" t="s">
        <v>959</v>
      </c>
      <c r="Y504" s="1" t="s">
        <v>31</v>
      </c>
      <c r="Z504" s="1">
        <v>4290</v>
      </c>
      <c r="AA504" s="1"/>
      <c r="AB504" s="1" t="s">
        <v>958</v>
      </c>
      <c r="AC504" s="1">
        <v>9</v>
      </c>
      <c r="AD504" s="1">
        <v>1647778</v>
      </c>
      <c r="AE504" s="1">
        <v>750000</v>
      </c>
      <c r="AF504" s="1">
        <v>14830000</v>
      </c>
      <c r="AG504" s="1">
        <v>1799823</v>
      </c>
      <c r="AH504" s="1" t="s">
        <v>1471</v>
      </c>
      <c r="AI504" s="1">
        <v>1.0920000000000001</v>
      </c>
      <c r="AJ504" s="1" t="s">
        <v>1475</v>
      </c>
      <c r="AK504" s="1">
        <v>0</v>
      </c>
      <c r="AL504" s="1">
        <v>0</v>
      </c>
      <c r="AM504" s="1">
        <v>2600000</v>
      </c>
      <c r="AN504" s="1" t="s">
        <v>1326</v>
      </c>
    </row>
    <row r="505" spans="1:40" x14ac:dyDescent="0.25">
      <c r="A505" s="1">
        <v>4610</v>
      </c>
      <c r="B505" s="1">
        <v>4610</v>
      </c>
      <c r="C505" s="1" t="s">
        <v>1082</v>
      </c>
      <c r="D505" s="1" t="s">
        <v>925</v>
      </c>
      <c r="E505" s="1" t="s">
        <v>1474</v>
      </c>
      <c r="F505" s="1" t="s">
        <v>1078</v>
      </c>
      <c r="G505" s="1">
        <v>422</v>
      </c>
      <c r="H505" s="1" t="s">
        <v>1435</v>
      </c>
      <c r="I505" s="1" t="s">
        <v>1283</v>
      </c>
      <c r="J505" s="1" t="s">
        <v>1291</v>
      </c>
      <c r="K505" s="1" t="s">
        <v>31</v>
      </c>
      <c r="L505" s="1" t="s">
        <v>1317</v>
      </c>
      <c r="M505" s="1" t="s">
        <v>1437</v>
      </c>
      <c r="N505" s="1" t="s">
        <v>1436</v>
      </c>
      <c r="O505" s="1">
        <v>33.299999999999997</v>
      </c>
      <c r="P505" s="1" t="s">
        <v>1333</v>
      </c>
      <c r="Q505" s="1">
        <v>6.8</v>
      </c>
      <c r="R505" s="1" t="s">
        <v>1321</v>
      </c>
      <c r="S505" s="1">
        <v>0.3</v>
      </c>
      <c r="T505" s="1" t="s">
        <v>1322</v>
      </c>
      <c r="U505" s="1">
        <v>41</v>
      </c>
      <c r="V505" s="1">
        <v>1800000</v>
      </c>
      <c r="W505" s="1" t="b">
        <v>1</v>
      </c>
      <c r="X505" s="1" t="s">
        <v>959</v>
      </c>
      <c r="Y505" s="1" t="s">
        <v>31</v>
      </c>
      <c r="Z505" s="1">
        <v>4290</v>
      </c>
      <c r="AA505" s="1"/>
      <c r="AB505" s="1" t="s">
        <v>958</v>
      </c>
      <c r="AC505" s="1">
        <v>9</v>
      </c>
      <c r="AD505" s="1">
        <v>1647778</v>
      </c>
      <c r="AE505" s="1">
        <v>750000</v>
      </c>
      <c r="AF505" s="1">
        <v>14830000</v>
      </c>
      <c r="AG505" s="1">
        <v>1799823</v>
      </c>
      <c r="AH505" s="1" t="s">
        <v>1324</v>
      </c>
      <c r="AI505" s="1">
        <v>1.0920000000000001</v>
      </c>
      <c r="AJ505" s="1" t="s">
        <v>1475</v>
      </c>
      <c r="AK505" s="1">
        <v>3</v>
      </c>
      <c r="AL505" s="1">
        <v>54000</v>
      </c>
      <c r="AM505" s="1">
        <v>1854000</v>
      </c>
      <c r="AN505" s="1" t="s">
        <v>1326</v>
      </c>
    </row>
    <row r="506" spans="1:40" x14ac:dyDescent="0.25">
      <c r="A506" s="1">
        <v>7062</v>
      </c>
      <c r="B506" s="1">
        <v>7043</v>
      </c>
      <c r="C506" s="1" t="s">
        <v>1120</v>
      </c>
      <c r="D506" s="1" t="s">
        <v>1121</v>
      </c>
      <c r="E506" s="1" t="s">
        <v>1474</v>
      </c>
      <c r="F506" s="1" t="s">
        <v>83</v>
      </c>
      <c r="G506" s="1">
        <v>418</v>
      </c>
      <c r="H506" s="1" t="s">
        <v>1441</v>
      </c>
      <c r="I506" s="1" t="s">
        <v>1283</v>
      </c>
      <c r="J506" s="1" t="s">
        <v>1291</v>
      </c>
      <c r="K506" s="1" t="s">
        <v>31</v>
      </c>
      <c r="L506" s="1" t="s">
        <v>1317</v>
      </c>
      <c r="M506" s="1" t="s">
        <v>1442</v>
      </c>
      <c r="N506" s="1" t="s">
        <v>1351</v>
      </c>
      <c r="O506" s="1">
        <v>26.4</v>
      </c>
      <c r="P506" s="1" t="s">
        <v>1333</v>
      </c>
      <c r="Q506" s="1">
        <v>1.5</v>
      </c>
      <c r="R506" s="1" t="s">
        <v>1327</v>
      </c>
      <c r="S506" s="1">
        <v>0.1</v>
      </c>
      <c r="T506" s="1" t="s">
        <v>1322</v>
      </c>
      <c r="U506" s="1">
        <v>41</v>
      </c>
      <c r="V506" s="1">
        <v>780000</v>
      </c>
      <c r="W506" s="1" t="b">
        <v>0</v>
      </c>
      <c r="X506" s="1" t="s">
        <v>789</v>
      </c>
      <c r="Y506" s="1" t="s">
        <v>1328</v>
      </c>
      <c r="Z506" s="1">
        <v>4481</v>
      </c>
      <c r="AA506" s="1"/>
      <c r="AB506" s="1" t="s">
        <v>788</v>
      </c>
      <c r="AC506" s="1">
        <v>22</v>
      </c>
      <c r="AD506" s="1">
        <v>1708273</v>
      </c>
      <c r="AE506" s="1">
        <v>1230000</v>
      </c>
      <c r="AF506" s="1">
        <v>37582000</v>
      </c>
      <c r="AG506" s="1">
        <v>1153616</v>
      </c>
      <c r="AH506" s="1" t="s">
        <v>1469</v>
      </c>
      <c r="AI506" s="1">
        <v>0.67500000000000004</v>
      </c>
      <c r="AJ506" s="1" t="s">
        <v>1475</v>
      </c>
      <c r="AK506" s="1">
        <v>15</v>
      </c>
      <c r="AL506" s="1">
        <v>117000</v>
      </c>
      <c r="AM506" s="1">
        <v>897000</v>
      </c>
      <c r="AN506" s="1" t="s">
        <v>1326</v>
      </c>
    </row>
    <row r="507" spans="1:40" x14ac:dyDescent="0.25">
      <c r="A507" s="1">
        <v>4456</v>
      </c>
      <c r="B507" s="1">
        <v>4456</v>
      </c>
      <c r="C507" s="1" t="s">
        <v>1122</v>
      </c>
      <c r="D507" s="1" t="s">
        <v>1123</v>
      </c>
      <c r="E507" s="1" t="s">
        <v>1315</v>
      </c>
      <c r="F507" s="1" t="s">
        <v>1124</v>
      </c>
      <c r="G507" s="1">
        <v>481</v>
      </c>
      <c r="H507" s="1" t="s">
        <v>1375</v>
      </c>
      <c r="I507" s="1" t="s">
        <v>1283</v>
      </c>
      <c r="J507" s="1" t="s">
        <v>1286</v>
      </c>
      <c r="K507" s="1" t="s">
        <v>31</v>
      </c>
      <c r="L507" s="1" t="s">
        <v>1317</v>
      </c>
      <c r="M507" s="1" t="s">
        <v>1377</v>
      </c>
      <c r="N507" s="1" t="s">
        <v>1376</v>
      </c>
      <c r="O507" s="1">
        <v>35.200000000000003</v>
      </c>
      <c r="P507" s="1" t="s">
        <v>1330</v>
      </c>
      <c r="Q507" s="1">
        <v>8.3000000000000007</v>
      </c>
      <c r="R507" s="1" t="s">
        <v>1321</v>
      </c>
      <c r="S507" s="1">
        <v>0.3</v>
      </c>
      <c r="T507" s="1" t="s">
        <v>1322</v>
      </c>
      <c r="U507" s="1">
        <v>41</v>
      </c>
      <c r="V507" s="1">
        <v>1250000</v>
      </c>
      <c r="W507" s="1" t="b">
        <v>0</v>
      </c>
      <c r="X507" s="1" t="s">
        <v>1125</v>
      </c>
      <c r="Y507" s="1" t="s">
        <v>1323</v>
      </c>
      <c r="Z507" s="1">
        <v>4685</v>
      </c>
      <c r="AA507" s="1"/>
      <c r="AB507" s="1" t="s">
        <v>1215</v>
      </c>
      <c r="AC507" s="1">
        <v>2</v>
      </c>
      <c r="AD507" s="1">
        <v>2250000</v>
      </c>
      <c r="AE507" s="1">
        <v>2250000</v>
      </c>
      <c r="AF507" s="1">
        <v>4500000</v>
      </c>
      <c r="AG507" s="1">
        <v>1414214</v>
      </c>
      <c r="AH507" s="1" t="s">
        <v>1469</v>
      </c>
      <c r="AI507" s="1">
        <v>0.629</v>
      </c>
      <c r="AJ507" s="1" t="s">
        <v>1475</v>
      </c>
      <c r="AK507" s="1">
        <v>15</v>
      </c>
      <c r="AL507" s="1">
        <v>187500</v>
      </c>
      <c r="AM507" s="1">
        <v>1437500</v>
      </c>
      <c r="AN507" s="1" t="s">
        <v>1326</v>
      </c>
    </row>
    <row r="508" spans="1:40" x14ac:dyDescent="0.25">
      <c r="A508" s="1">
        <v>4816</v>
      </c>
      <c r="B508" s="1">
        <v>4798</v>
      </c>
      <c r="C508" s="1" t="s">
        <v>418</v>
      </c>
      <c r="D508" s="1" t="s">
        <v>419</v>
      </c>
      <c r="E508" s="1" t="s">
        <v>1315</v>
      </c>
      <c r="F508" s="1" t="s">
        <v>420</v>
      </c>
      <c r="G508" s="1">
        <v>434</v>
      </c>
      <c r="H508" s="1" t="s">
        <v>1380</v>
      </c>
      <c r="I508" s="1" t="s">
        <v>1284</v>
      </c>
      <c r="J508" s="1" t="s">
        <v>1289</v>
      </c>
      <c r="K508" s="1" t="s">
        <v>31</v>
      </c>
      <c r="L508" s="1" t="s">
        <v>1317</v>
      </c>
      <c r="M508" s="1" t="s">
        <v>1456</v>
      </c>
      <c r="N508" s="1" t="s">
        <v>1344</v>
      </c>
      <c r="O508" s="1">
        <v>34.5</v>
      </c>
      <c r="P508" s="1" t="s">
        <v>1333</v>
      </c>
      <c r="Q508" s="1">
        <v>3.5</v>
      </c>
      <c r="R508" s="1" t="s">
        <v>1470</v>
      </c>
      <c r="S508" s="1">
        <v>0.3</v>
      </c>
      <c r="T508" s="1" t="s">
        <v>1322</v>
      </c>
      <c r="U508" s="1">
        <v>41</v>
      </c>
      <c r="V508" s="1">
        <v>1680000</v>
      </c>
      <c r="W508" s="1" t="b">
        <v>1</v>
      </c>
      <c r="X508" s="1" t="s">
        <v>352</v>
      </c>
      <c r="Y508" s="1" t="s">
        <v>31</v>
      </c>
      <c r="Z508" s="1">
        <v>4181</v>
      </c>
      <c r="AA508" s="1"/>
      <c r="AB508" s="1" t="s">
        <v>351</v>
      </c>
      <c r="AC508" s="1">
        <v>2</v>
      </c>
      <c r="AD508" s="1">
        <v>1167500</v>
      </c>
      <c r="AE508" s="1">
        <v>1167500</v>
      </c>
      <c r="AF508" s="1">
        <v>2335000</v>
      </c>
      <c r="AG508" s="1">
        <v>724784</v>
      </c>
      <c r="AH508" s="1" t="s">
        <v>1471</v>
      </c>
      <c r="AI508" s="1">
        <v>0.621</v>
      </c>
      <c r="AJ508" s="1" t="s">
        <v>1475</v>
      </c>
      <c r="AK508" s="1">
        <v>0</v>
      </c>
      <c r="AL508" s="1">
        <v>0</v>
      </c>
      <c r="AM508" s="1">
        <v>1680000</v>
      </c>
      <c r="AN508" s="1" t="s">
        <v>1326</v>
      </c>
    </row>
    <row r="509" spans="1:40" x14ac:dyDescent="0.25">
      <c r="A509" s="1">
        <v>4698</v>
      </c>
      <c r="B509" s="1">
        <v>4698</v>
      </c>
      <c r="C509" s="1" t="s">
        <v>560</v>
      </c>
      <c r="D509" s="1" t="s">
        <v>561</v>
      </c>
      <c r="E509" s="1" t="s">
        <v>1315</v>
      </c>
      <c r="F509" s="1" t="s">
        <v>67</v>
      </c>
      <c r="G509" s="1">
        <v>438</v>
      </c>
      <c r="H509" s="1" t="s">
        <v>1385</v>
      </c>
      <c r="I509" s="1" t="s">
        <v>1284</v>
      </c>
      <c r="J509" s="1" t="s">
        <v>1289</v>
      </c>
      <c r="K509" s="1" t="s">
        <v>31</v>
      </c>
      <c r="L509" s="1" t="s">
        <v>1317</v>
      </c>
      <c r="M509" s="1" t="s">
        <v>1457</v>
      </c>
      <c r="N509" s="1" t="s">
        <v>1343</v>
      </c>
      <c r="O509" s="1">
        <v>34.5</v>
      </c>
      <c r="P509" s="1" t="s">
        <v>1333</v>
      </c>
      <c r="Q509" s="1">
        <v>7.5</v>
      </c>
      <c r="R509" s="1" t="s">
        <v>1321</v>
      </c>
      <c r="S509" s="1">
        <v>0.3</v>
      </c>
      <c r="T509" s="1" t="s">
        <v>1322</v>
      </c>
      <c r="U509" s="1">
        <v>41</v>
      </c>
      <c r="V509" s="1">
        <v>2079000</v>
      </c>
      <c r="W509" s="1" t="b">
        <v>0</v>
      </c>
      <c r="X509" s="1" t="s">
        <v>352</v>
      </c>
      <c r="Y509" s="1" t="s">
        <v>1323</v>
      </c>
      <c r="Z509" s="1">
        <v>4181</v>
      </c>
      <c r="AA509" s="1"/>
      <c r="AB509" s="1" t="s">
        <v>351</v>
      </c>
      <c r="AC509" s="1">
        <v>6</v>
      </c>
      <c r="AD509" s="1">
        <v>2256500</v>
      </c>
      <c r="AE509" s="1">
        <v>1837000</v>
      </c>
      <c r="AF509" s="1">
        <v>13539000</v>
      </c>
      <c r="AG509" s="1">
        <v>1740353</v>
      </c>
      <c r="AH509" s="1" t="s">
        <v>1329</v>
      </c>
      <c r="AI509" s="1">
        <v>0.77100000000000002</v>
      </c>
      <c r="AJ509" s="1" t="s">
        <v>1475</v>
      </c>
      <c r="AK509" s="1">
        <v>5</v>
      </c>
      <c r="AL509" s="1">
        <v>103950</v>
      </c>
      <c r="AM509" s="1">
        <v>2182950</v>
      </c>
      <c r="AN509" s="1" t="s">
        <v>1326</v>
      </c>
    </row>
    <row r="510" spans="1:40" x14ac:dyDescent="0.25">
      <c r="A510" s="1">
        <v>4479</v>
      </c>
      <c r="B510" s="1">
        <v>4479</v>
      </c>
      <c r="C510" s="1" t="s">
        <v>562</v>
      </c>
      <c r="D510" s="1" t="s">
        <v>563</v>
      </c>
      <c r="E510" s="1" t="s">
        <v>1474</v>
      </c>
      <c r="F510" s="1" t="s">
        <v>67</v>
      </c>
      <c r="G510" s="1">
        <v>438</v>
      </c>
      <c r="H510" s="1" t="s">
        <v>1385</v>
      </c>
      <c r="I510" s="1" t="s">
        <v>1284</v>
      </c>
      <c r="J510" s="1" t="s">
        <v>1289</v>
      </c>
      <c r="K510" s="1" t="s">
        <v>31</v>
      </c>
      <c r="L510" s="1" t="s">
        <v>1317</v>
      </c>
      <c r="M510" s="1" t="s">
        <v>1457</v>
      </c>
      <c r="N510" s="1" t="s">
        <v>1343</v>
      </c>
      <c r="O510" s="1">
        <v>34.299999999999997</v>
      </c>
      <c r="P510" s="1" t="s">
        <v>1333</v>
      </c>
      <c r="Q510" s="1">
        <v>8.4</v>
      </c>
      <c r="R510" s="1" t="s">
        <v>1321</v>
      </c>
      <c r="S510" s="1">
        <v>0.3</v>
      </c>
      <c r="T510" s="1" t="s">
        <v>1322</v>
      </c>
      <c r="U510" s="1">
        <v>41</v>
      </c>
      <c r="V510" s="1">
        <v>2380000</v>
      </c>
      <c r="W510" s="1" t="b">
        <v>0</v>
      </c>
      <c r="X510" s="1" t="s">
        <v>352</v>
      </c>
      <c r="Y510" s="1" t="s">
        <v>1323</v>
      </c>
      <c r="Z510" s="1">
        <v>4181</v>
      </c>
      <c r="AA510" s="1"/>
      <c r="AB510" s="1" t="s">
        <v>351</v>
      </c>
      <c r="AC510" s="1">
        <v>6</v>
      </c>
      <c r="AD510" s="1">
        <v>2256500</v>
      </c>
      <c r="AE510" s="1">
        <v>1837000</v>
      </c>
      <c r="AF510" s="1">
        <v>13539000</v>
      </c>
      <c r="AG510" s="1">
        <v>1740353</v>
      </c>
      <c r="AH510" s="1" t="s">
        <v>1324</v>
      </c>
      <c r="AI510" s="1">
        <v>0.77100000000000002</v>
      </c>
      <c r="AJ510" s="1" t="s">
        <v>1475</v>
      </c>
      <c r="AK510" s="1">
        <v>3</v>
      </c>
      <c r="AL510" s="1">
        <v>71400</v>
      </c>
      <c r="AM510" s="1">
        <v>2451400</v>
      </c>
      <c r="AN510" s="1" t="s">
        <v>1326</v>
      </c>
    </row>
    <row r="511" spans="1:40" x14ac:dyDescent="0.25">
      <c r="A511" s="1">
        <v>8284</v>
      </c>
      <c r="B511" s="1">
        <v>8265</v>
      </c>
      <c r="C511" s="1" t="s">
        <v>564</v>
      </c>
      <c r="D511" s="1" t="s">
        <v>565</v>
      </c>
      <c r="E511" s="1" t="s">
        <v>1474</v>
      </c>
      <c r="F511" s="1" t="s">
        <v>83</v>
      </c>
      <c r="G511" s="1">
        <v>434</v>
      </c>
      <c r="H511" s="1" t="s">
        <v>1380</v>
      </c>
      <c r="I511" s="1" t="s">
        <v>1284</v>
      </c>
      <c r="J511" s="1" t="s">
        <v>1289</v>
      </c>
      <c r="K511" s="1" t="s">
        <v>31</v>
      </c>
      <c r="L511" s="1" t="s">
        <v>1317</v>
      </c>
      <c r="M511" s="1" t="s">
        <v>1456</v>
      </c>
      <c r="N511" s="1" t="s">
        <v>1344</v>
      </c>
      <c r="O511" s="1">
        <v>36.1</v>
      </c>
      <c r="P511" s="1" t="s">
        <v>1330</v>
      </c>
      <c r="Q511" s="1">
        <v>1</v>
      </c>
      <c r="R511" s="1" t="s">
        <v>1327</v>
      </c>
      <c r="S511" s="1">
        <v>0.1</v>
      </c>
      <c r="T511" s="1" t="s">
        <v>1322</v>
      </c>
      <c r="U511" s="1">
        <v>41</v>
      </c>
      <c r="V511" s="1">
        <v>655000</v>
      </c>
      <c r="W511" s="1" t="b">
        <v>0</v>
      </c>
      <c r="X511" s="1" t="s">
        <v>352</v>
      </c>
      <c r="Y511" s="1" t="s">
        <v>1328</v>
      </c>
      <c r="Z511" s="1">
        <v>4181</v>
      </c>
      <c r="AA511" s="1"/>
      <c r="AB511" s="1" t="s">
        <v>351</v>
      </c>
      <c r="AC511" s="1">
        <v>2</v>
      </c>
      <c r="AD511" s="1">
        <v>1167500</v>
      </c>
      <c r="AE511" s="1">
        <v>1167500</v>
      </c>
      <c r="AF511" s="1">
        <v>2335000</v>
      </c>
      <c r="AG511" s="1">
        <v>724784</v>
      </c>
      <c r="AH511" s="1" t="s">
        <v>1469</v>
      </c>
      <c r="AI511" s="1">
        <v>0.621</v>
      </c>
      <c r="AJ511" s="1" t="s">
        <v>1475</v>
      </c>
      <c r="AK511" s="1">
        <v>15</v>
      </c>
      <c r="AL511" s="1">
        <v>98250</v>
      </c>
      <c r="AM511" s="1">
        <v>753250</v>
      </c>
      <c r="AN511" s="1" t="s">
        <v>1326</v>
      </c>
    </row>
    <row r="512" spans="1:40" x14ac:dyDescent="0.25">
      <c r="A512" s="1">
        <v>4941</v>
      </c>
      <c r="B512" s="1">
        <v>4922</v>
      </c>
      <c r="C512" s="1" t="s">
        <v>566</v>
      </c>
      <c r="D512" s="1" t="s">
        <v>567</v>
      </c>
      <c r="E512" s="1" t="s">
        <v>1474</v>
      </c>
      <c r="F512" s="1" t="s">
        <v>568</v>
      </c>
      <c r="G512" s="1">
        <v>438</v>
      </c>
      <c r="H512" s="1" t="s">
        <v>1385</v>
      </c>
      <c r="I512" s="1" t="s">
        <v>1284</v>
      </c>
      <c r="J512" s="1" t="s">
        <v>1289</v>
      </c>
      <c r="K512" s="1" t="s">
        <v>31</v>
      </c>
      <c r="L512" s="1" t="s">
        <v>1317</v>
      </c>
      <c r="M512" s="1" t="s">
        <v>1457</v>
      </c>
      <c r="N512" s="1" t="s">
        <v>1343</v>
      </c>
      <c r="O512" s="1">
        <v>24.1</v>
      </c>
      <c r="P512" s="1" t="s">
        <v>1467</v>
      </c>
      <c r="Q512" s="1">
        <v>2.6</v>
      </c>
      <c r="R512" s="1" t="s">
        <v>1327</v>
      </c>
      <c r="S512" s="1">
        <v>0.3</v>
      </c>
      <c r="T512" s="1" t="s">
        <v>1322</v>
      </c>
      <c r="U512" s="1">
        <v>41</v>
      </c>
      <c r="V512" s="1">
        <v>825000</v>
      </c>
      <c r="W512" s="1" t="b">
        <v>0</v>
      </c>
      <c r="X512" s="1" t="s">
        <v>352</v>
      </c>
      <c r="Y512" s="1" t="s">
        <v>1331</v>
      </c>
      <c r="Z512" s="1">
        <v>4181</v>
      </c>
      <c r="AA512" s="1"/>
      <c r="AB512" s="1" t="s">
        <v>351</v>
      </c>
      <c r="AC512" s="1">
        <v>6</v>
      </c>
      <c r="AD512" s="1">
        <v>2256500</v>
      </c>
      <c r="AE512" s="1">
        <v>1837000</v>
      </c>
      <c r="AF512" s="1">
        <v>13539000</v>
      </c>
      <c r="AG512" s="1">
        <v>1740353</v>
      </c>
      <c r="AH512" s="1" t="s">
        <v>1469</v>
      </c>
      <c r="AI512" s="1">
        <v>0.77100000000000002</v>
      </c>
      <c r="AJ512" s="1" t="s">
        <v>1475</v>
      </c>
      <c r="AK512" s="1">
        <v>15</v>
      </c>
      <c r="AL512" s="1">
        <v>123750</v>
      </c>
      <c r="AM512" s="1">
        <v>948750</v>
      </c>
      <c r="AN512" s="1" t="s">
        <v>1326</v>
      </c>
    </row>
    <row r="513" spans="1:40" x14ac:dyDescent="0.25">
      <c r="A513" s="1">
        <v>9141</v>
      </c>
      <c r="B513" s="1">
        <v>9122</v>
      </c>
      <c r="C513" s="1" t="s">
        <v>431</v>
      </c>
      <c r="D513" s="1" t="s">
        <v>432</v>
      </c>
      <c r="E513" s="1" t="s">
        <v>1474</v>
      </c>
      <c r="F513" s="1" t="s">
        <v>83</v>
      </c>
      <c r="G513" s="1">
        <v>420</v>
      </c>
      <c r="H513" s="1" t="s">
        <v>1461</v>
      </c>
      <c r="I513" s="1" t="s">
        <v>1284</v>
      </c>
      <c r="J513" s="1" t="s">
        <v>1291</v>
      </c>
      <c r="K513" s="1" t="s">
        <v>31</v>
      </c>
      <c r="L513" s="1" t="s">
        <v>1317</v>
      </c>
      <c r="M513" s="1" t="s">
        <v>1462</v>
      </c>
      <c r="N513" s="1" t="s">
        <v>1351</v>
      </c>
      <c r="O513" s="1">
        <v>24.6</v>
      </c>
      <c r="P513" s="1" t="s">
        <v>1467</v>
      </c>
      <c r="Q513" s="1">
        <v>0.6</v>
      </c>
      <c r="R513" s="1" t="s">
        <v>1332</v>
      </c>
      <c r="S513" s="1">
        <v>0.1</v>
      </c>
      <c r="T513" s="1" t="s">
        <v>1322</v>
      </c>
      <c r="U513" s="1">
        <v>41</v>
      </c>
      <c r="V513" s="1">
        <v>655000</v>
      </c>
      <c r="W513" s="1" t="b">
        <v>0</v>
      </c>
      <c r="X513" s="1" t="s">
        <v>224</v>
      </c>
      <c r="Y513" s="1" t="s">
        <v>1328</v>
      </c>
      <c r="Z513" s="1">
        <v>4485</v>
      </c>
      <c r="AA513" s="1"/>
      <c r="AB513" s="1" t="s">
        <v>654</v>
      </c>
      <c r="AC513" s="1">
        <v>4</v>
      </c>
      <c r="AD513" s="1">
        <v>1593000</v>
      </c>
      <c r="AE513" s="1">
        <v>1208500</v>
      </c>
      <c r="AF513" s="1">
        <v>6372000</v>
      </c>
      <c r="AG513" s="1">
        <v>1208790</v>
      </c>
      <c r="AH513" s="1" t="s">
        <v>1469</v>
      </c>
      <c r="AI513" s="1">
        <v>0.75900000000000001</v>
      </c>
      <c r="AJ513" s="1" t="s">
        <v>1475</v>
      </c>
      <c r="AK513" s="1">
        <v>15</v>
      </c>
      <c r="AL513" s="1">
        <v>98250</v>
      </c>
      <c r="AM513" s="1">
        <v>753250</v>
      </c>
      <c r="AN513" s="1" t="s">
        <v>1326</v>
      </c>
    </row>
    <row r="514" spans="1:40" x14ac:dyDescent="0.25">
      <c r="A514" s="1">
        <v>4478</v>
      </c>
      <c r="B514" s="1">
        <v>4478</v>
      </c>
      <c r="C514" s="1" t="s">
        <v>221</v>
      </c>
      <c r="D514" s="1" t="s">
        <v>222</v>
      </c>
      <c r="E514" s="1" t="s">
        <v>1474</v>
      </c>
      <c r="F514" s="1" t="s">
        <v>223</v>
      </c>
      <c r="G514" s="1">
        <v>420</v>
      </c>
      <c r="H514" s="1" t="s">
        <v>1461</v>
      </c>
      <c r="I514" s="1" t="s">
        <v>1284</v>
      </c>
      <c r="J514" s="1" t="s">
        <v>1291</v>
      </c>
      <c r="K514" s="1" t="s">
        <v>31</v>
      </c>
      <c r="L514" s="1" t="s">
        <v>1317</v>
      </c>
      <c r="M514" s="1" t="s">
        <v>1462</v>
      </c>
      <c r="N514" s="1" t="s">
        <v>1351</v>
      </c>
      <c r="O514" s="1">
        <v>34.5</v>
      </c>
      <c r="P514" s="1" t="s">
        <v>1333</v>
      </c>
      <c r="Q514" s="1">
        <v>7.8</v>
      </c>
      <c r="R514" s="1" t="s">
        <v>1321</v>
      </c>
      <c r="S514" s="1">
        <v>0.3</v>
      </c>
      <c r="T514" s="1" t="s">
        <v>1322</v>
      </c>
      <c r="U514" s="1">
        <v>41</v>
      </c>
      <c r="V514" s="1">
        <v>1592000</v>
      </c>
      <c r="W514" s="1" t="b">
        <v>0</v>
      </c>
      <c r="X514" s="1" t="s">
        <v>224</v>
      </c>
      <c r="Y514" s="1" t="s">
        <v>1323</v>
      </c>
      <c r="Z514" s="1">
        <v>4485</v>
      </c>
      <c r="AA514" s="1"/>
      <c r="AB514" s="1" t="s">
        <v>654</v>
      </c>
      <c r="AC514" s="1">
        <v>4</v>
      </c>
      <c r="AD514" s="1">
        <v>1593000</v>
      </c>
      <c r="AE514" s="1">
        <v>1208500</v>
      </c>
      <c r="AF514" s="1">
        <v>6372000</v>
      </c>
      <c r="AG514" s="1">
        <v>1208790</v>
      </c>
      <c r="AH514" s="1" t="s">
        <v>1466</v>
      </c>
      <c r="AI514" s="1">
        <v>0.75900000000000001</v>
      </c>
      <c r="AJ514" s="1" t="s">
        <v>1475</v>
      </c>
      <c r="AK514" s="1">
        <v>3</v>
      </c>
      <c r="AL514" s="1">
        <v>47760</v>
      </c>
      <c r="AM514" s="1">
        <v>1639760</v>
      </c>
      <c r="AN514" s="1" t="s">
        <v>1326</v>
      </c>
    </row>
    <row r="515" spans="1:40" x14ac:dyDescent="0.25">
      <c r="A515" s="1">
        <v>4933</v>
      </c>
      <c r="B515" s="1">
        <v>4914</v>
      </c>
      <c r="C515" s="1" t="s">
        <v>289</v>
      </c>
      <c r="D515" s="1" t="s">
        <v>290</v>
      </c>
      <c r="E515" s="1" t="s">
        <v>1474</v>
      </c>
      <c r="F515" s="1" t="s">
        <v>83</v>
      </c>
      <c r="G515" s="1">
        <v>420</v>
      </c>
      <c r="H515" s="1" t="s">
        <v>1461</v>
      </c>
      <c r="I515" s="1" t="s">
        <v>1284</v>
      </c>
      <c r="J515" s="1" t="s">
        <v>1291</v>
      </c>
      <c r="K515" s="1" t="s">
        <v>31</v>
      </c>
      <c r="L515" s="1" t="s">
        <v>1317</v>
      </c>
      <c r="M515" s="1" t="s">
        <v>1462</v>
      </c>
      <c r="N515" s="1" t="s">
        <v>1351</v>
      </c>
      <c r="O515" s="1">
        <v>38.9</v>
      </c>
      <c r="P515" s="1" t="s">
        <v>1330</v>
      </c>
      <c r="Q515" s="1">
        <v>2.7</v>
      </c>
      <c r="R515" s="1" t="s">
        <v>1327</v>
      </c>
      <c r="S515" s="1">
        <v>0.3</v>
      </c>
      <c r="T515" s="1" t="s">
        <v>1322</v>
      </c>
      <c r="U515" s="1">
        <v>41</v>
      </c>
      <c r="V515" s="1">
        <v>825000</v>
      </c>
      <c r="W515" s="1" t="b">
        <v>0</v>
      </c>
      <c r="X515" s="1" t="s">
        <v>224</v>
      </c>
      <c r="Y515" s="1" t="s">
        <v>1331</v>
      </c>
      <c r="Z515" s="1">
        <v>4485</v>
      </c>
      <c r="AA515" s="1"/>
      <c r="AB515" s="1" t="s">
        <v>654</v>
      </c>
      <c r="AC515" s="1">
        <v>4</v>
      </c>
      <c r="AD515" s="1">
        <v>1593000</v>
      </c>
      <c r="AE515" s="1">
        <v>1208500</v>
      </c>
      <c r="AF515" s="1">
        <v>6372000</v>
      </c>
      <c r="AG515" s="1">
        <v>1208790</v>
      </c>
      <c r="AH515" s="1" t="s">
        <v>1469</v>
      </c>
      <c r="AI515" s="1">
        <v>0.75900000000000001</v>
      </c>
      <c r="AJ515" s="1" t="s">
        <v>1475</v>
      </c>
      <c r="AK515" s="1">
        <v>15</v>
      </c>
      <c r="AL515" s="1">
        <v>123750</v>
      </c>
      <c r="AM515" s="1">
        <v>948750</v>
      </c>
      <c r="AN515" s="1" t="s">
        <v>1326</v>
      </c>
    </row>
    <row r="516" spans="1:40" x14ac:dyDescent="0.25">
      <c r="A516" s="1">
        <v>10956</v>
      </c>
      <c r="B516" s="1">
        <v>10904</v>
      </c>
      <c r="C516" s="1" t="s">
        <v>888</v>
      </c>
      <c r="D516" s="1" t="s">
        <v>889</v>
      </c>
      <c r="E516" s="1" t="s">
        <v>1474</v>
      </c>
      <c r="F516" s="1" t="s">
        <v>83</v>
      </c>
      <c r="G516" s="1">
        <v>421</v>
      </c>
      <c r="H516" s="1" t="s">
        <v>1438</v>
      </c>
      <c r="I516" s="1" t="s">
        <v>1283</v>
      </c>
      <c r="J516" s="1" t="s">
        <v>1291</v>
      </c>
      <c r="K516" s="1" t="s">
        <v>31</v>
      </c>
      <c r="L516" s="1" t="s">
        <v>1317</v>
      </c>
      <c r="M516" s="1" t="s">
        <v>1440</v>
      </c>
      <c r="N516" s="1" t="s">
        <v>1439</v>
      </c>
      <c r="O516" s="1">
        <v>22.2</v>
      </c>
      <c r="P516" s="1" t="s">
        <v>1467</v>
      </c>
      <c r="Q516" s="1">
        <v>0.1</v>
      </c>
      <c r="R516" s="1" t="s">
        <v>1332</v>
      </c>
      <c r="S516" s="1">
        <v>0</v>
      </c>
      <c r="T516" s="1" t="s">
        <v>1468</v>
      </c>
      <c r="U516" s="1">
        <v>41</v>
      </c>
      <c r="V516" s="1">
        <v>655000</v>
      </c>
      <c r="W516" s="1" t="b">
        <v>0</v>
      </c>
      <c r="X516" s="1" t="s">
        <v>890</v>
      </c>
      <c r="Y516" s="1" t="s">
        <v>1328</v>
      </c>
      <c r="Z516" s="1">
        <v>4375</v>
      </c>
      <c r="AA516" s="1"/>
      <c r="AB516" s="1" t="s">
        <v>1079</v>
      </c>
      <c r="AC516" s="1">
        <v>10</v>
      </c>
      <c r="AD516" s="1">
        <v>1204500</v>
      </c>
      <c r="AE516" s="1">
        <v>780000</v>
      </c>
      <c r="AF516" s="1">
        <v>12045000</v>
      </c>
      <c r="AG516" s="1">
        <v>1001961</v>
      </c>
      <c r="AH516" s="1" t="s">
        <v>1469</v>
      </c>
      <c r="AI516" s="1">
        <v>0.83199999999999996</v>
      </c>
      <c r="AJ516" s="1" t="s">
        <v>1475</v>
      </c>
      <c r="AK516" s="1">
        <v>15</v>
      </c>
      <c r="AL516" s="1">
        <v>98250</v>
      </c>
      <c r="AM516" s="1">
        <v>753250</v>
      </c>
      <c r="AN516" s="1" t="s">
        <v>1326</v>
      </c>
    </row>
    <row r="517" spans="1:40" x14ac:dyDescent="0.25">
      <c r="A517" s="1">
        <v>9999</v>
      </c>
      <c r="B517" s="1">
        <v>9980</v>
      </c>
      <c r="C517" s="1" t="s">
        <v>891</v>
      </c>
      <c r="D517" s="1" t="s">
        <v>892</v>
      </c>
      <c r="E517" s="1" t="s">
        <v>1474</v>
      </c>
      <c r="F517" s="1" t="s">
        <v>83</v>
      </c>
      <c r="G517" s="1">
        <v>421</v>
      </c>
      <c r="H517" s="1" t="s">
        <v>1438</v>
      </c>
      <c r="I517" s="1" t="s">
        <v>1283</v>
      </c>
      <c r="J517" s="1" t="s">
        <v>1291</v>
      </c>
      <c r="K517" s="1" t="s">
        <v>31</v>
      </c>
      <c r="L517" s="1" t="s">
        <v>1317</v>
      </c>
      <c r="M517" s="1" t="s">
        <v>1440</v>
      </c>
      <c r="N517" s="1" t="s">
        <v>1439</v>
      </c>
      <c r="O517" s="1">
        <v>25.4</v>
      </c>
      <c r="P517" s="1" t="s">
        <v>1333</v>
      </c>
      <c r="Q517" s="1">
        <v>0.3</v>
      </c>
      <c r="R517" s="1" t="s">
        <v>1332</v>
      </c>
      <c r="S517" s="1">
        <v>0</v>
      </c>
      <c r="T517" s="1" t="s">
        <v>1322</v>
      </c>
      <c r="U517" s="1">
        <v>41</v>
      </c>
      <c r="V517" s="1">
        <v>655000</v>
      </c>
      <c r="W517" s="1" t="b">
        <v>0</v>
      </c>
      <c r="X517" s="1" t="s">
        <v>890</v>
      </c>
      <c r="Y517" s="1" t="s">
        <v>1328</v>
      </c>
      <c r="Z517" s="1">
        <v>4375</v>
      </c>
      <c r="AA517" s="1"/>
      <c r="AB517" s="1" t="s">
        <v>1079</v>
      </c>
      <c r="AC517" s="1">
        <v>10</v>
      </c>
      <c r="AD517" s="1">
        <v>1204500</v>
      </c>
      <c r="AE517" s="1">
        <v>780000</v>
      </c>
      <c r="AF517" s="1">
        <v>12045000</v>
      </c>
      <c r="AG517" s="1">
        <v>1001961</v>
      </c>
      <c r="AH517" s="1" t="s">
        <v>1469</v>
      </c>
      <c r="AI517" s="1">
        <v>0.83199999999999996</v>
      </c>
      <c r="AJ517" s="1" t="s">
        <v>1475</v>
      </c>
      <c r="AK517" s="1">
        <v>15</v>
      </c>
      <c r="AL517" s="1">
        <v>98250</v>
      </c>
      <c r="AM517" s="1">
        <v>753250</v>
      </c>
      <c r="AN517" s="1" t="s">
        <v>1326</v>
      </c>
    </row>
    <row r="518" spans="1:40" x14ac:dyDescent="0.25">
      <c r="A518" s="1">
        <v>4852</v>
      </c>
      <c r="B518" s="1">
        <v>4833</v>
      </c>
      <c r="C518" s="1" t="s">
        <v>893</v>
      </c>
      <c r="D518" s="1" t="s">
        <v>894</v>
      </c>
      <c r="E518" s="1" t="s">
        <v>1315</v>
      </c>
      <c r="F518" s="1" t="s">
        <v>83</v>
      </c>
      <c r="G518" s="1">
        <v>421</v>
      </c>
      <c r="H518" s="1" t="s">
        <v>1438</v>
      </c>
      <c r="I518" s="1" t="s">
        <v>1283</v>
      </c>
      <c r="J518" s="1" t="s">
        <v>1291</v>
      </c>
      <c r="K518" s="1" t="s">
        <v>31</v>
      </c>
      <c r="L518" s="1" t="s">
        <v>1317</v>
      </c>
      <c r="M518" s="1" t="s">
        <v>1440</v>
      </c>
      <c r="N518" s="1" t="s">
        <v>1439</v>
      </c>
      <c r="O518" s="1">
        <v>40.4</v>
      </c>
      <c r="P518" s="1" t="s">
        <v>1330</v>
      </c>
      <c r="Q518" s="1">
        <v>3.2</v>
      </c>
      <c r="R518" s="1" t="s">
        <v>1470</v>
      </c>
      <c r="S518" s="1">
        <v>0.1</v>
      </c>
      <c r="T518" s="1" t="s">
        <v>1322</v>
      </c>
      <c r="U518" s="1">
        <v>41</v>
      </c>
      <c r="V518" s="1">
        <v>720000</v>
      </c>
      <c r="W518" s="1" t="b">
        <v>0</v>
      </c>
      <c r="X518" s="1" t="s">
        <v>890</v>
      </c>
      <c r="Y518" s="1" t="s">
        <v>1331</v>
      </c>
      <c r="Z518" s="1">
        <v>4375</v>
      </c>
      <c r="AA518" s="1"/>
      <c r="AB518" s="1" t="s">
        <v>1079</v>
      </c>
      <c r="AC518" s="1">
        <v>10</v>
      </c>
      <c r="AD518" s="1">
        <v>1204500</v>
      </c>
      <c r="AE518" s="1">
        <v>780000</v>
      </c>
      <c r="AF518" s="1">
        <v>12045000</v>
      </c>
      <c r="AG518" s="1">
        <v>1001961</v>
      </c>
      <c r="AH518" s="1" t="s">
        <v>1469</v>
      </c>
      <c r="AI518" s="1">
        <v>0.83199999999999996</v>
      </c>
      <c r="AJ518" s="1" t="s">
        <v>1475</v>
      </c>
      <c r="AK518" s="1">
        <v>15</v>
      </c>
      <c r="AL518" s="1">
        <v>108000</v>
      </c>
      <c r="AM518" s="1">
        <v>828000</v>
      </c>
      <c r="AN518" s="1" t="s">
        <v>1326</v>
      </c>
    </row>
    <row r="519" spans="1:40" x14ac:dyDescent="0.25">
      <c r="A519" s="1">
        <v>4807</v>
      </c>
      <c r="B519" s="1">
        <v>4789</v>
      </c>
      <c r="C519" s="1" t="s">
        <v>1133</v>
      </c>
      <c r="D519" s="1" t="s">
        <v>940</v>
      </c>
      <c r="E519" s="1" t="s">
        <v>1474</v>
      </c>
      <c r="F519" s="1" t="s">
        <v>1134</v>
      </c>
      <c r="G519" s="1">
        <v>463</v>
      </c>
      <c r="H519" s="1" t="s">
        <v>1409</v>
      </c>
      <c r="I519" s="1" t="s">
        <v>1283</v>
      </c>
      <c r="J519" s="1" t="s">
        <v>1290</v>
      </c>
      <c r="K519" s="1" t="s">
        <v>31</v>
      </c>
      <c r="L519" s="1" t="s">
        <v>1317</v>
      </c>
      <c r="M519" s="1" t="s">
        <v>1411</v>
      </c>
      <c r="N519" s="1" t="s">
        <v>1410</v>
      </c>
      <c r="O519" s="1">
        <v>34.6</v>
      </c>
      <c r="P519" s="1" t="s">
        <v>1333</v>
      </c>
      <c r="Q519" s="1">
        <v>3.6</v>
      </c>
      <c r="R519" s="1" t="s">
        <v>1470</v>
      </c>
      <c r="S519" s="1">
        <v>0.3</v>
      </c>
      <c r="T519" s="1" t="s">
        <v>1322</v>
      </c>
      <c r="U519" s="1">
        <v>41</v>
      </c>
      <c r="V519" s="1">
        <v>567000</v>
      </c>
      <c r="W519" s="1" t="b">
        <v>1</v>
      </c>
      <c r="X519" s="1" t="s">
        <v>1135</v>
      </c>
      <c r="Y519" s="1" t="s">
        <v>31</v>
      </c>
      <c r="Z519" s="1">
        <v>4210</v>
      </c>
      <c r="AA519" s="1"/>
      <c r="AB519" s="1" t="s">
        <v>1204</v>
      </c>
      <c r="AC519" s="1">
        <v>4</v>
      </c>
      <c r="AD519" s="1">
        <v>586000</v>
      </c>
      <c r="AE519" s="1">
        <v>567000</v>
      </c>
      <c r="AF519" s="1">
        <v>2344000</v>
      </c>
      <c r="AG519" s="1">
        <v>49980</v>
      </c>
      <c r="AH519" s="1" t="s">
        <v>1466</v>
      </c>
      <c r="AI519" s="1">
        <v>8.5000000000000006E-2</v>
      </c>
      <c r="AJ519" s="1" t="s">
        <v>1480</v>
      </c>
      <c r="AK519" s="1">
        <v>3</v>
      </c>
      <c r="AL519" s="1">
        <v>17010</v>
      </c>
      <c r="AM519" s="1">
        <v>584010</v>
      </c>
      <c r="AN519" s="1" t="s">
        <v>1326</v>
      </c>
    </row>
    <row r="520" spans="1:40" x14ac:dyDescent="0.25">
      <c r="A520" s="1">
        <v>4160</v>
      </c>
      <c r="B520" s="1">
        <v>4160</v>
      </c>
      <c r="C520" s="1" t="s">
        <v>1136</v>
      </c>
      <c r="D520" s="1" t="s">
        <v>1137</v>
      </c>
      <c r="E520" s="1" t="s">
        <v>1474</v>
      </c>
      <c r="F520" s="1" t="s">
        <v>1138</v>
      </c>
      <c r="G520" s="1">
        <v>488</v>
      </c>
      <c r="H520" s="1" t="s">
        <v>1286</v>
      </c>
      <c r="I520" s="1" t="s">
        <v>1283</v>
      </c>
      <c r="J520" s="1" t="s">
        <v>1286</v>
      </c>
      <c r="K520" s="1" t="s">
        <v>31</v>
      </c>
      <c r="L520" s="1" t="s">
        <v>1317</v>
      </c>
      <c r="M520" s="1" t="s">
        <v>1287</v>
      </c>
      <c r="N520" s="1" t="s">
        <v>1337</v>
      </c>
      <c r="O520" s="1">
        <v>64.5</v>
      </c>
      <c r="P520" s="1" t="s">
        <v>1472</v>
      </c>
      <c r="Q520" s="1">
        <v>19.600000000000001</v>
      </c>
      <c r="R520" s="1" t="s">
        <v>1473</v>
      </c>
      <c r="S520" s="1">
        <v>0.3</v>
      </c>
      <c r="T520" s="1" t="s">
        <v>1322</v>
      </c>
      <c r="U520" s="1">
        <v>41</v>
      </c>
      <c r="V520" s="1">
        <v>992000</v>
      </c>
      <c r="W520" s="1" t="b">
        <v>0</v>
      </c>
      <c r="X520" s="1" t="s">
        <v>1135</v>
      </c>
      <c r="Y520" s="1" t="s">
        <v>1323</v>
      </c>
      <c r="Z520" s="1">
        <v>4210</v>
      </c>
      <c r="AA520" s="1"/>
      <c r="AB520" s="1" t="s">
        <v>1204</v>
      </c>
      <c r="AC520" s="1">
        <v>4</v>
      </c>
      <c r="AD520" s="1">
        <v>1559350</v>
      </c>
      <c r="AE520" s="1">
        <v>1552700</v>
      </c>
      <c r="AF520" s="1">
        <v>6237400</v>
      </c>
      <c r="AG520" s="1">
        <v>595928</v>
      </c>
      <c r="AH520" s="1" t="s">
        <v>1469</v>
      </c>
      <c r="AI520" s="1">
        <v>0.38200000000000001</v>
      </c>
      <c r="AJ520" s="1" t="s">
        <v>1476</v>
      </c>
      <c r="AK520" s="1">
        <v>15</v>
      </c>
      <c r="AL520" s="1">
        <v>148800</v>
      </c>
      <c r="AM520" s="1">
        <v>1140800</v>
      </c>
      <c r="AN520" s="1" t="s">
        <v>1326</v>
      </c>
    </row>
    <row r="521" spans="1:40" x14ac:dyDescent="0.25">
      <c r="A521" s="1">
        <v>4811</v>
      </c>
      <c r="B521" s="1">
        <v>4793</v>
      </c>
      <c r="C521" s="1" t="s">
        <v>1139</v>
      </c>
      <c r="D521" s="1" t="s">
        <v>326</v>
      </c>
      <c r="E521" s="1" t="s">
        <v>1474</v>
      </c>
      <c r="F521" s="1" t="s">
        <v>1134</v>
      </c>
      <c r="G521" s="1">
        <v>463</v>
      </c>
      <c r="H521" s="1" t="s">
        <v>1409</v>
      </c>
      <c r="I521" s="1" t="s">
        <v>1283</v>
      </c>
      <c r="J521" s="1" t="s">
        <v>1290</v>
      </c>
      <c r="K521" s="1" t="s">
        <v>31</v>
      </c>
      <c r="L521" s="1" t="s">
        <v>1317</v>
      </c>
      <c r="M521" s="1" t="s">
        <v>1411</v>
      </c>
      <c r="N521" s="1" t="s">
        <v>1410</v>
      </c>
      <c r="O521" s="1">
        <v>55</v>
      </c>
      <c r="P521" s="1" t="s">
        <v>1472</v>
      </c>
      <c r="Q521" s="1">
        <v>3.6</v>
      </c>
      <c r="R521" s="1" t="s">
        <v>1470</v>
      </c>
      <c r="S521" s="1">
        <v>0.3</v>
      </c>
      <c r="T521" s="1" t="s">
        <v>1322</v>
      </c>
      <c r="U521" s="1">
        <v>41</v>
      </c>
      <c r="V521" s="1">
        <v>567000</v>
      </c>
      <c r="W521" s="1" t="b">
        <v>1</v>
      </c>
      <c r="X521" s="1" t="s">
        <v>1135</v>
      </c>
      <c r="Y521" s="1" t="s">
        <v>31</v>
      </c>
      <c r="Z521" s="1">
        <v>4210</v>
      </c>
      <c r="AA521" s="1"/>
      <c r="AB521" s="1" t="s">
        <v>1204</v>
      </c>
      <c r="AC521" s="1">
        <v>4</v>
      </c>
      <c r="AD521" s="1">
        <v>586000</v>
      </c>
      <c r="AE521" s="1">
        <v>567000</v>
      </c>
      <c r="AF521" s="1">
        <v>2344000</v>
      </c>
      <c r="AG521" s="1">
        <v>49980</v>
      </c>
      <c r="AH521" s="1" t="s">
        <v>1466</v>
      </c>
      <c r="AI521" s="1">
        <v>8.5000000000000006E-2</v>
      </c>
      <c r="AJ521" s="1" t="s">
        <v>1480</v>
      </c>
      <c r="AK521" s="1">
        <v>3</v>
      </c>
      <c r="AL521" s="1">
        <v>17010</v>
      </c>
      <c r="AM521" s="1">
        <v>584010</v>
      </c>
      <c r="AN521" s="1" t="s">
        <v>1326</v>
      </c>
    </row>
    <row r="522" spans="1:40" x14ac:dyDescent="0.25">
      <c r="A522" s="1">
        <v>4166</v>
      </c>
      <c r="B522" s="1">
        <v>4166</v>
      </c>
      <c r="C522" s="1" t="s">
        <v>1140</v>
      </c>
      <c r="D522" s="1" t="s">
        <v>1141</v>
      </c>
      <c r="E522" s="1" t="s">
        <v>1474</v>
      </c>
      <c r="F522" s="1" t="s">
        <v>1134</v>
      </c>
      <c r="G522" s="1">
        <v>463</v>
      </c>
      <c r="H522" s="1" t="s">
        <v>1409</v>
      </c>
      <c r="I522" s="1" t="s">
        <v>1283</v>
      </c>
      <c r="J522" s="1" t="s">
        <v>1290</v>
      </c>
      <c r="K522" s="1" t="s">
        <v>31</v>
      </c>
      <c r="L522" s="1" t="s">
        <v>1317</v>
      </c>
      <c r="M522" s="1" t="s">
        <v>1411</v>
      </c>
      <c r="N522" s="1" t="s">
        <v>1410</v>
      </c>
      <c r="O522" s="1">
        <v>64.7</v>
      </c>
      <c r="P522" s="1" t="s">
        <v>1472</v>
      </c>
      <c r="Q522" s="1">
        <v>9.3000000000000007</v>
      </c>
      <c r="R522" s="1" t="s">
        <v>1321</v>
      </c>
      <c r="S522" s="1">
        <v>0.3</v>
      </c>
      <c r="T522" s="1" t="s">
        <v>1322</v>
      </c>
      <c r="U522" s="1">
        <v>41</v>
      </c>
      <c r="V522" s="1">
        <v>660000</v>
      </c>
      <c r="W522" s="1" t="b">
        <v>0</v>
      </c>
      <c r="X522" s="1" t="s">
        <v>1135</v>
      </c>
      <c r="Y522" s="1" t="s">
        <v>1323</v>
      </c>
      <c r="Z522" s="1">
        <v>4210</v>
      </c>
      <c r="AA522" s="1"/>
      <c r="AB522" s="1" t="s">
        <v>1204</v>
      </c>
      <c r="AC522" s="1">
        <v>4</v>
      </c>
      <c r="AD522" s="1">
        <v>586000</v>
      </c>
      <c r="AE522" s="1">
        <v>567000</v>
      </c>
      <c r="AF522" s="1">
        <v>2344000</v>
      </c>
      <c r="AG522" s="1">
        <v>49980</v>
      </c>
      <c r="AH522" s="1" t="s">
        <v>1324</v>
      </c>
      <c r="AI522" s="1">
        <v>8.5000000000000006E-2</v>
      </c>
      <c r="AJ522" s="1" t="s">
        <v>1480</v>
      </c>
      <c r="AK522" s="1">
        <v>3</v>
      </c>
      <c r="AL522" s="1">
        <v>19800</v>
      </c>
      <c r="AM522" s="1">
        <v>679800</v>
      </c>
      <c r="AN522" s="1" t="s">
        <v>1326</v>
      </c>
    </row>
    <row r="523" spans="1:40" x14ac:dyDescent="0.25">
      <c r="A523" s="1">
        <v>10957</v>
      </c>
      <c r="B523" s="1">
        <v>10905</v>
      </c>
      <c r="C523" s="1" t="s">
        <v>1142</v>
      </c>
      <c r="D523" s="1" t="s">
        <v>1143</v>
      </c>
      <c r="E523" s="1" t="s">
        <v>1474</v>
      </c>
      <c r="F523" s="1" t="s">
        <v>1134</v>
      </c>
      <c r="G523" s="1">
        <v>463</v>
      </c>
      <c r="H523" s="1" t="s">
        <v>1409</v>
      </c>
      <c r="I523" s="1" t="s">
        <v>1283</v>
      </c>
      <c r="J523" s="1" t="s">
        <v>1290</v>
      </c>
      <c r="K523" s="1" t="s">
        <v>31</v>
      </c>
      <c r="L523" s="1" t="s">
        <v>1317</v>
      </c>
      <c r="M523" s="1" t="s">
        <v>1411</v>
      </c>
      <c r="N523" s="1" t="s">
        <v>1410</v>
      </c>
      <c r="O523" s="1">
        <v>54.9</v>
      </c>
      <c r="P523" s="1" t="s">
        <v>1320</v>
      </c>
      <c r="Q523" s="1">
        <v>0.1</v>
      </c>
      <c r="R523" s="1" t="s">
        <v>1332</v>
      </c>
      <c r="S523" s="1">
        <v>0</v>
      </c>
      <c r="T523" s="1" t="s">
        <v>1468</v>
      </c>
      <c r="U523" s="1">
        <v>41</v>
      </c>
      <c r="V523" s="1">
        <v>550000</v>
      </c>
      <c r="W523" s="1" t="b">
        <v>0</v>
      </c>
      <c r="X523" s="1" t="s">
        <v>1135</v>
      </c>
      <c r="Y523" s="1" t="s">
        <v>1328</v>
      </c>
      <c r="Z523" s="1">
        <v>4210</v>
      </c>
      <c r="AA523" s="1"/>
      <c r="AB523" s="1" t="s">
        <v>1204</v>
      </c>
      <c r="AC523" s="1">
        <v>4</v>
      </c>
      <c r="AD523" s="1">
        <v>586000</v>
      </c>
      <c r="AE523" s="1">
        <v>567000</v>
      </c>
      <c r="AF523" s="1">
        <v>2344000</v>
      </c>
      <c r="AG523" s="1">
        <v>49980</v>
      </c>
      <c r="AH523" s="1" t="s">
        <v>1329</v>
      </c>
      <c r="AI523" s="1">
        <v>8.5000000000000006E-2</v>
      </c>
      <c r="AJ523" s="1" t="s">
        <v>1480</v>
      </c>
      <c r="AK523" s="1">
        <v>5</v>
      </c>
      <c r="AL523" s="1">
        <v>27500</v>
      </c>
      <c r="AM523" s="1">
        <v>577500</v>
      </c>
      <c r="AN523" s="1" t="s">
        <v>1326</v>
      </c>
    </row>
    <row r="524" spans="1:40" x14ac:dyDescent="0.25">
      <c r="A524" s="1">
        <v>4249</v>
      </c>
      <c r="B524" s="1">
        <v>4249</v>
      </c>
      <c r="C524" s="1" t="s">
        <v>1144</v>
      </c>
      <c r="D524" s="1" t="s">
        <v>1145</v>
      </c>
      <c r="E524" s="1" t="s">
        <v>1315</v>
      </c>
      <c r="F524" s="1" t="s">
        <v>1134</v>
      </c>
      <c r="G524" s="1">
        <v>488</v>
      </c>
      <c r="H524" s="1" t="s">
        <v>1286</v>
      </c>
      <c r="I524" s="1" t="s">
        <v>1283</v>
      </c>
      <c r="J524" s="1" t="s">
        <v>1286</v>
      </c>
      <c r="K524" s="1" t="s">
        <v>31</v>
      </c>
      <c r="L524" s="1" t="s">
        <v>1317</v>
      </c>
      <c r="M524" s="1" t="s">
        <v>1287</v>
      </c>
      <c r="N524" s="1" t="s">
        <v>1337</v>
      </c>
      <c r="O524" s="1">
        <v>50.6</v>
      </c>
      <c r="P524" s="1" t="s">
        <v>1320</v>
      </c>
      <c r="Q524" s="1">
        <v>9.6999999999999993</v>
      </c>
      <c r="R524" s="1" t="s">
        <v>1321</v>
      </c>
      <c r="S524" s="1">
        <v>0.3</v>
      </c>
      <c r="T524" s="1" t="s">
        <v>1322</v>
      </c>
      <c r="U524" s="1">
        <v>41</v>
      </c>
      <c r="V524" s="1">
        <v>1102000</v>
      </c>
      <c r="W524" s="1" t="b">
        <v>0</v>
      </c>
      <c r="X524" s="1" t="s">
        <v>1135</v>
      </c>
      <c r="Y524" s="1" t="s">
        <v>1323</v>
      </c>
      <c r="Z524" s="1">
        <v>4210</v>
      </c>
      <c r="AA524" s="1"/>
      <c r="AB524" s="1" t="s">
        <v>1204</v>
      </c>
      <c r="AC524" s="1">
        <v>4</v>
      </c>
      <c r="AD524" s="1">
        <v>1559350</v>
      </c>
      <c r="AE524" s="1">
        <v>1552700</v>
      </c>
      <c r="AF524" s="1">
        <v>6237400</v>
      </c>
      <c r="AG524" s="1">
        <v>595928</v>
      </c>
      <c r="AH524" s="1" t="s">
        <v>1469</v>
      </c>
      <c r="AI524" s="1">
        <v>0.38200000000000001</v>
      </c>
      <c r="AJ524" s="1" t="s">
        <v>1476</v>
      </c>
      <c r="AK524" s="1">
        <v>15</v>
      </c>
      <c r="AL524" s="1">
        <v>165300</v>
      </c>
      <c r="AM524" s="1">
        <v>1267300</v>
      </c>
      <c r="AN524" s="1" t="s">
        <v>1326</v>
      </c>
    </row>
    <row r="525" spans="1:40" x14ac:dyDescent="0.25">
      <c r="A525" s="1">
        <v>4361</v>
      </c>
      <c r="B525" s="1">
        <v>4361</v>
      </c>
      <c r="C525" s="1" t="s">
        <v>1146</v>
      </c>
      <c r="D525" s="1" t="s">
        <v>1147</v>
      </c>
      <c r="E525" s="1" t="s">
        <v>1315</v>
      </c>
      <c r="F525" s="1" t="s">
        <v>67</v>
      </c>
      <c r="G525" s="1">
        <v>442</v>
      </c>
      <c r="H525" s="1" t="s">
        <v>1378</v>
      </c>
      <c r="I525" s="1" t="s">
        <v>1283</v>
      </c>
      <c r="J525" s="1" t="s">
        <v>1288</v>
      </c>
      <c r="K525" s="1" t="s">
        <v>31</v>
      </c>
      <c r="L525" s="1" t="s">
        <v>1317</v>
      </c>
      <c r="M525" s="1" t="s">
        <v>1379</v>
      </c>
      <c r="N525" s="1" t="s">
        <v>1342</v>
      </c>
      <c r="O525" s="1">
        <v>40.4</v>
      </c>
      <c r="P525" s="1" t="s">
        <v>1330</v>
      </c>
      <c r="Q525" s="1">
        <v>4.0999999999999996</v>
      </c>
      <c r="R525" s="1" t="s">
        <v>1470</v>
      </c>
      <c r="S525" s="1">
        <v>0.3</v>
      </c>
      <c r="T525" s="1" t="s">
        <v>1322</v>
      </c>
      <c r="U525" s="1">
        <v>41</v>
      </c>
      <c r="V525" s="1">
        <v>3450000</v>
      </c>
      <c r="W525" s="1" t="b">
        <v>0</v>
      </c>
      <c r="X525" s="1" t="s">
        <v>697</v>
      </c>
      <c r="Y525" s="1" t="s">
        <v>1331</v>
      </c>
      <c r="Z525" s="1">
        <v>4162</v>
      </c>
      <c r="AA525" s="1"/>
      <c r="AB525" s="1" t="s">
        <v>696</v>
      </c>
      <c r="AC525" s="1">
        <v>4</v>
      </c>
      <c r="AD525" s="1">
        <v>3862500</v>
      </c>
      <c r="AE525" s="1">
        <v>3275000</v>
      </c>
      <c r="AF525" s="1">
        <v>15450000</v>
      </c>
      <c r="AG525" s="1">
        <v>1302162</v>
      </c>
      <c r="AH525" s="1" t="s">
        <v>1329</v>
      </c>
      <c r="AI525" s="1">
        <v>0.33700000000000002</v>
      </c>
      <c r="AJ525" s="1" t="s">
        <v>1325</v>
      </c>
      <c r="AK525" s="1">
        <v>10</v>
      </c>
      <c r="AL525" s="1">
        <v>345000</v>
      </c>
      <c r="AM525" s="1">
        <v>3795000</v>
      </c>
      <c r="AN525" s="1" t="s">
        <v>1326</v>
      </c>
    </row>
    <row r="526" spans="1:40" x14ac:dyDescent="0.25">
      <c r="A526" s="1">
        <v>6337</v>
      </c>
      <c r="B526" s="1">
        <v>6318</v>
      </c>
      <c r="C526" s="1" t="s">
        <v>1148</v>
      </c>
      <c r="D526" s="1" t="s">
        <v>1149</v>
      </c>
      <c r="E526" s="1" t="s">
        <v>1474</v>
      </c>
      <c r="F526" s="1" t="s">
        <v>67</v>
      </c>
      <c r="G526" s="1">
        <v>442</v>
      </c>
      <c r="H526" s="1" t="s">
        <v>1378</v>
      </c>
      <c r="I526" s="1" t="s">
        <v>1283</v>
      </c>
      <c r="J526" s="1" t="s">
        <v>1288</v>
      </c>
      <c r="K526" s="1" t="s">
        <v>31</v>
      </c>
      <c r="L526" s="1" t="s">
        <v>1317</v>
      </c>
      <c r="M526" s="1" t="s">
        <v>1379</v>
      </c>
      <c r="N526" s="1" t="s">
        <v>1342</v>
      </c>
      <c r="O526" s="1">
        <v>35.4</v>
      </c>
      <c r="P526" s="1" t="s">
        <v>1330</v>
      </c>
      <c r="Q526" s="1">
        <v>1.7</v>
      </c>
      <c r="R526" s="1" t="s">
        <v>1327</v>
      </c>
      <c r="S526" s="1">
        <v>0.3</v>
      </c>
      <c r="T526" s="1" t="s">
        <v>1322</v>
      </c>
      <c r="U526" s="1">
        <v>41</v>
      </c>
      <c r="V526" s="1">
        <v>3100000</v>
      </c>
      <c r="W526" s="1" t="b">
        <v>0</v>
      </c>
      <c r="X526" s="1" t="s">
        <v>697</v>
      </c>
      <c r="Y526" s="1" t="s">
        <v>1328</v>
      </c>
      <c r="Z526" s="1">
        <v>4162</v>
      </c>
      <c r="AA526" s="1"/>
      <c r="AB526" s="1" t="s">
        <v>696</v>
      </c>
      <c r="AC526" s="1">
        <v>4</v>
      </c>
      <c r="AD526" s="1">
        <v>3862500</v>
      </c>
      <c r="AE526" s="1">
        <v>3275000</v>
      </c>
      <c r="AF526" s="1">
        <v>15450000</v>
      </c>
      <c r="AG526" s="1">
        <v>1302162</v>
      </c>
      <c r="AH526" s="1" t="s">
        <v>1329</v>
      </c>
      <c r="AI526" s="1">
        <v>0.33700000000000002</v>
      </c>
      <c r="AJ526" s="1" t="s">
        <v>1325</v>
      </c>
      <c r="AK526" s="1">
        <v>10</v>
      </c>
      <c r="AL526" s="1">
        <v>310000</v>
      </c>
      <c r="AM526" s="1">
        <v>3410000</v>
      </c>
      <c r="AN526" s="1" t="s">
        <v>1326</v>
      </c>
    </row>
    <row r="527" spans="1:40" x14ac:dyDescent="0.25">
      <c r="A527" s="1">
        <v>4454</v>
      </c>
      <c r="B527" s="1">
        <v>4454</v>
      </c>
      <c r="C527" s="1" t="s">
        <v>1150</v>
      </c>
      <c r="D527" s="1" t="s">
        <v>1151</v>
      </c>
      <c r="E527" s="1" t="s">
        <v>1474</v>
      </c>
      <c r="F527" s="1" t="s">
        <v>67</v>
      </c>
      <c r="G527" s="1">
        <v>442</v>
      </c>
      <c r="H527" s="1" t="s">
        <v>1378</v>
      </c>
      <c r="I527" s="1" t="s">
        <v>1283</v>
      </c>
      <c r="J527" s="1" t="s">
        <v>1288</v>
      </c>
      <c r="K527" s="1" t="s">
        <v>31</v>
      </c>
      <c r="L527" s="1" t="s">
        <v>1317</v>
      </c>
      <c r="M527" s="1" t="s">
        <v>1379</v>
      </c>
      <c r="N527" s="1" t="s">
        <v>1342</v>
      </c>
      <c r="O527" s="1">
        <v>35.1</v>
      </c>
      <c r="P527" s="1" t="s">
        <v>1330</v>
      </c>
      <c r="Q527" s="1">
        <v>5.8</v>
      </c>
      <c r="R527" s="1" t="s">
        <v>1321</v>
      </c>
      <c r="S527" s="1">
        <v>0.3</v>
      </c>
      <c r="T527" s="1" t="s">
        <v>1322</v>
      </c>
      <c r="U527" s="1">
        <v>41</v>
      </c>
      <c r="V527" s="1">
        <v>3100000</v>
      </c>
      <c r="W527" s="1" t="b">
        <v>0</v>
      </c>
      <c r="X527" s="1" t="s">
        <v>697</v>
      </c>
      <c r="Y527" s="1" t="s">
        <v>1323</v>
      </c>
      <c r="Z527" s="1">
        <v>4162</v>
      </c>
      <c r="AA527" s="1"/>
      <c r="AB527" s="1" t="s">
        <v>696</v>
      </c>
      <c r="AC527" s="1">
        <v>4</v>
      </c>
      <c r="AD527" s="1">
        <v>3862500</v>
      </c>
      <c r="AE527" s="1">
        <v>3275000</v>
      </c>
      <c r="AF527" s="1">
        <v>15450000</v>
      </c>
      <c r="AG527" s="1">
        <v>1302162</v>
      </c>
      <c r="AH527" s="1" t="s">
        <v>1329</v>
      </c>
      <c r="AI527" s="1">
        <v>0.33700000000000002</v>
      </c>
      <c r="AJ527" s="1" t="s">
        <v>1325</v>
      </c>
      <c r="AK527" s="1">
        <v>10</v>
      </c>
      <c r="AL527" s="1">
        <v>310000</v>
      </c>
      <c r="AM527" s="1">
        <v>3410000</v>
      </c>
      <c r="AN527" s="1" t="s">
        <v>1326</v>
      </c>
    </row>
    <row r="528" spans="1:40" x14ac:dyDescent="0.25">
      <c r="A528" s="1">
        <v>4233</v>
      </c>
      <c r="B528" s="1">
        <v>4233</v>
      </c>
      <c r="C528" s="1" t="s">
        <v>1264</v>
      </c>
      <c r="D528" s="1" t="s">
        <v>204</v>
      </c>
      <c r="E528" s="1" t="s">
        <v>1315</v>
      </c>
      <c r="F528" s="1" t="s">
        <v>407</v>
      </c>
      <c r="G528" s="1">
        <v>444</v>
      </c>
      <c r="H528" s="1" t="s">
        <v>1387</v>
      </c>
      <c r="I528" s="1" t="s">
        <v>1283</v>
      </c>
      <c r="J528" s="1" t="s">
        <v>1290</v>
      </c>
      <c r="K528" s="1" t="s">
        <v>31</v>
      </c>
      <c r="L528" s="1" t="s">
        <v>1317</v>
      </c>
      <c r="M528" s="1" t="s">
        <v>1388</v>
      </c>
      <c r="N528" s="1" t="s">
        <v>1349</v>
      </c>
      <c r="O528" s="1">
        <v>52.2</v>
      </c>
      <c r="P528" s="1" t="s">
        <v>1320</v>
      </c>
      <c r="Q528" s="1">
        <v>12.9</v>
      </c>
      <c r="R528" s="1" t="s">
        <v>1473</v>
      </c>
      <c r="S528" s="1">
        <v>0.3</v>
      </c>
      <c r="T528" s="1" t="s">
        <v>1322</v>
      </c>
      <c r="U528" s="1">
        <v>41</v>
      </c>
      <c r="V528" s="1">
        <v>2400000</v>
      </c>
      <c r="W528" s="1" t="b">
        <v>1</v>
      </c>
      <c r="X528" s="1" t="s">
        <v>1097</v>
      </c>
      <c r="Y528" s="1" t="s">
        <v>31</v>
      </c>
      <c r="Z528" s="1">
        <v>9207</v>
      </c>
      <c r="AA528" s="1"/>
      <c r="AB528" s="1" t="s">
        <v>1096</v>
      </c>
      <c r="AC528" s="1">
        <v>28</v>
      </c>
      <c r="AD528" s="1">
        <v>2099357</v>
      </c>
      <c r="AE528" s="1">
        <v>1772500</v>
      </c>
      <c r="AF528" s="1">
        <v>58782000</v>
      </c>
      <c r="AG528" s="1">
        <v>1299418</v>
      </c>
      <c r="AH528" s="1" t="s">
        <v>1324</v>
      </c>
      <c r="AI528" s="1">
        <v>0.61899999999999999</v>
      </c>
      <c r="AJ528" s="1" t="s">
        <v>1475</v>
      </c>
      <c r="AK528" s="1">
        <v>3</v>
      </c>
      <c r="AL528" s="1">
        <v>72000</v>
      </c>
      <c r="AM528" s="1">
        <v>2472000</v>
      </c>
      <c r="AN528" s="1" t="s">
        <v>1326</v>
      </c>
    </row>
    <row r="529" spans="1:40" x14ac:dyDescent="0.25">
      <c r="A529" s="1">
        <v>4678</v>
      </c>
      <c r="B529" s="1">
        <v>4678</v>
      </c>
      <c r="C529" s="1" t="s">
        <v>1265</v>
      </c>
      <c r="D529" s="1" t="s">
        <v>35</v>
      </c>
      <c r="E529" s="1" t="s">
        <v>1315</v>
      </c>
      <c r="F529" s="1" t="s">
        <v>407</v>
      </c>
      <c r="G529" s="1">
        <v>444</v>
      </c>
      <c r="H529" s="1" t="s">
        <v>1387</v>
      </c>
      <c r="I529" s="1" t="s">
        <v>1283</v>
      </c>
      <c r="J529" s="1" t="s">
        <v>1290</v>
      </c>
      <c r="K529" s="1" t="s">
        <v>31</v>
      </c>
      <c r="L529" s="1" t="s">
        <v>1317</v>
      </c>
      <c r="M529" s="1" t="s">
        <v>1388</v>
      </c>
      <c r="N529" s="1" t="s">
        <v>1349</v>
      </c>
      <c r="O529" s="1">
        <v>55.4</v>
      </c>
      <c r="P529" s="1" t="s">
        <v>1472</v>
      </c>
      <c r="Q529" s="1">
        <v>31.8</v>
      </c>
      <c r="R529" s="1" t="s">
        <v>1473</v>
      </c>
      <c r="S529" s="1">
        <v>0.3</v>
      </c>
      <c r="T529" s="1" t="s">
        <v>1322</v>
      </c>
      <c r="U529" s="1">
        <v>41</v>
      </c>
      <c r="V529" s="1">
        <v>3150000</v>
      </c>
      <c r="W529" s="1" t="b">
        <v>1</v>
      </c>
      <c r="X529" s="1" t="s">
        <v>1097</v>
      </c>
      <c r="Y529" s="1" t="s">
        <v>31</v>
      </c>
      <c r="Z529" s="1">
        <v>9207</v>
      </c>
      <c r="AA529" s="1"/>
      <c r="AB529" s="1" t="s">
        <v>1096</v>
      </c>
      <c r="AC529" s="1">
        <v>28</v>
      </c>
      <c r="AD529" s="1">
        <v>2099357</v>
      </c>
      <c r="AE529" s="1">
        <v>1772500</v>
      </c>
      <c r="AF529" s="1">
        <v>58782000</v>
      </c>
      <c r="AG529" s="1">
        <v>1299418</v>
      </c>
      <c r="AH529" s="1" t="s">
        <v>1471</v>
      </c>
      <c r="AI529" s="1">
        <v>0.61899999999999999</v>
      </c>
      <c r="AJ529" s="1" t="s">
        <v>1475</v>
      </c>
      <c r="AK529" s="1">
        <v>0</v>
      </c>
      <c r="AL529" s="1">
        <v>0</v>
      </c>
      <c r="AM529" s="1">
        <v>3150000</v>
      </c>
      <c r="AN529" s="1" t="s">
        <v>1326</v>
      </c>
    </row>
    <row r="530" spans="1:40" x14ac:dyDescent="0.25">
      <c r="A530" s="1">
        <v>4432</v>
      </c>
      <c r="B530" s="1">
        <v>4432</v>
      </c>
      <c r="C530" s="1" t="s">
        <v>1266</v>
      </c>
      <c r="D530" s="1" t="s">
        <v>62</v>
      </c>
      <c r="E530" s="1" t="s">
        <v>1315</v>
      </c>
      <c r="F530" s="1" t="s">
        <v>407</v>
      </c>
      <c r="G530" s="1">
        <v>444</v>
      </c>
      <c r="H530" s="1" t="s">
        <v>1387</v>
      </c>
      <c r="I530" s="1" t="s">
        <v>1283</v>
      </c>
      <c r="J530" s="1" t="s">
        <v>1290</v>
      </c>
      <c r="K530" s="1" t="s">
        <v>31</v>
      </c>
      <c r="L530" s="1" t="s">
        <v>1317</v>
      </c>
      <c r="M530" s="1" t="s">
        <v>1388</v>
      </c>
      <c r="N530" s="1" t="s">
        <v>1349</v>
      </c>
      <c r="O530" s="1">
        <v>36.4</v>
      </c>
      <c r="P530" s="1" t="s">
        <v>1330</v>
      </c>
      <c r="Q530" s="1">
        <v>16</v>
      </c>
      <c r="R530" s="1" t="s">
        <v>1473</v>
      </c>
      <c r="S530" s="1">
        <v>0.3</v>
      </c>
      <c r="T530" s="1" t="s">
        <v>1322</v>
      </c>
      <c r="U530" s="1">
        <v>41</v>
      </c>
      <c r="V530" s="1">
        <v>3000000</v>
      </c>
      <c r="W530" s="1" t="b">
        <v>1</v>
      </c>
      <c r="X530" s="1" t="s">
        <v>1097</v>
      </c>
      <c r="Y530" s="1" t="s">
        <v>31</v>
      </c>
      <c r="Z530" s="1">
        <v>9207</v>
      </c>
      <c r="AA530" s="1"/>
      <c r="AB530" s="1" t="s">
        <v>1096</v>
      </c>
      <c r="AC530" s="1">
        <v>28</v>
      </c>
      <c r="AD530" s="1">
        <v>2099357</v>
      </c>
      <c r="AE530" s="1">
        <v>1772500</v>
      </c>
      <c r="AF530" s="1">
        <v>58782000</v>
      </c>
      <c r="AG530" s="1">
        <v>1299418</v>
      </c>
      <c r="AH530" s="1" t="s">
        <v>1471</v>
      </c>
      <c r="AI530" s="1">
        <v>0.61899999999999999</v>
      </c>
      <c r="AJ530" s="1" t="s">
        <v>1475</v>
      </c>
      <c r="AK530" s="1">
        <v>0</v>
      </c>
      <c r="AL530" s="1">
        <v>0</v>
      </c>
      <c r="AM530" s="1">
        <v>3000000</v>
      </c>
      <c r="AN530" s="1" t="s">
        <v>1326</v>
      </c>
    </row>
    <row r="531" spans="1:40" x14ac:dyDescent="0.25">
      <c r="A531" s="1">
        <v>4301</v>
      </c>
      <c r="B531" s="1">
        <v>4301</v>
      </c>
      <c r="C531" s="1" t="s">
        <v>1267</v>
      </c>
      <c r="D531" s="1" t="s">
        <v>125</v>
      </c>
      <c r="E531" s="1" t="s">
        <v>1315</v>
      </c>
      <c r="F531" s="1" t="s">
        <v>1268</v>
      </c>
      <c r="G531" s="1">
        <v>444</v>
      </c>
      <c r="H531" s="1" t="s">
        <v>1387</v>
      </c>
      <c r="I531" s="1" t="s">
        <v>1283</v>
      </c>
      <c r="J531" s="1" t="s">
        <v>1290</v>
      </c>
      <c r="K531" s="1" t="s">
        <v>31</v>
      </c>
      <c r="L531" s="1" t="s">
        <v>1317</v>
      </c>
      <c r="M531" s="1" t="s">
        <v>1388</v>
      </c>
      <c r="N531" s="1" t="s">
        <v>1349</v>
      </c>
      <c r="O531" s="1">
        <v>45.6</v>
      </c>
      <c r="P531" s="1" t="s">
        <v>1320</v>
      </c>
      <c r="Q531" s="1">
        <v>21</v>
      </c>
      <c r="R531" s="1" t="s">
        <v>1473</v>
      </c>
      <c r="S531" s="1">
        <v>0.3</v>
      </c>
      <c r="T531" s="1" t="s">
        <v>1322</v>
      </c>
      <c r="U531" s="1">
        <v>41</v>
      </c>
      <c r="V531" s="1">
        <v>3700000</v>
      </c>
      <c r="W531" s="1" t="b">
        <v>1</v>
      </c>
      <c r="X531" s="1" t="s">
        <v>1097</v>
      </c>
      <c r="Y531" s="1" t="s">
        <v>31</v>
      </c>
      <c r="Z531" s="1">
        <v>9207</v>
      </c>
      <c r="AA531" s="1"/>
      <c r="AB531" s="1" t="s">
        <v>1096</v>
      </c>
      <c r="AC531" s="1">
        <v>28</v>
      </c>
      <c r="AD531" s="1">
        <v>2099357</v>
      </c>
      <c r="AE531" s="1">
        <v>1772500</v>
      </c>
      <c r="AF531" s="1">
        <v>58782000</v>
      </c>
      <c r="AG531" s="1">
        <v>1299418</v>
      </c>
      <c r="AH531" s="1" t="s">
        <v>1471</v>
      </c>
      <c r="AI531" s="1">
        <v>0.61899999999999999</v>
      </c>
      <c r="AJ531" s="1" t="s">
        <v>1475</v>
      </c>
      <c r="AK531" s="1">
        <v>0</v>
      </c>
      <c r="AL531" s="1">
        <v>0</v>
      </c>
      <c r="AM531" s="1">
        <v>3700000</v>
      </c>
      <c r="AN531" s="1" t="s">
        <v>1326</v>
      </c>
    </row>
    <row r="532" spans="1:40" x14ac:dyDescent="0.25">
      <c r="A532" s="1">
        <v>4625</v>
      </c>
      <c r="B532" s="1">
        <v>4625</v>
      </c>
      <c r="C532" s="1" t="s">
        <v>1269</v>
      </c>
      <c r="D532" s="1" t="s">
        <v>48</v>
      </c>
      <c r="E532" s="1" t="s">
        <v>1474</v>
      </c>
      <c r="F532" s="1" t="s">
        <v>407</v>
      </c>
      <c r="G532" s="1">
        <v>444</v>
      </c>
      <c r="H532" s="1" t="s">
        <v>1387</v>
      </c>
      <c r="I532" s="1" t="s">
        <v>1283</v>
      </c>
      <c r="J532" s="1" t="s">
        <v>1290</v>
      </c>
      <c r="K532" s="1" t="s">
        <v>31</v>
      </c>
      <c r="L532" s="1" t="s">
        <v>1317</v>
      </c>
      <c r="M532" s="1" t="s">
        <v>1388</v>
      </c>
      <c r="N532" s="1" t="s">
        <v>1349</v>
      </c>
      <c r="O532" s="1">
        <v>41.7</v>
      </c>
      <c r="P532" s="1" t="s">
        <v>1330</v>
      </c>
      <c r="Q532" s="1">
        <v>5.5</v>
      </c>
      <c r="R532" s="1" t="s">
        <v>1321</v>
      </c>
      <c r="S532" s="1">
        <v>0.3</v>
      </c>
      <c r="T532" s="1" t="s">
        <v>1322</v>
      </c>
      <c r="U532" s="1">
        <v>41</v>
      </c>
      <c r="V532" s="1">
        <v>2600000</v>
      </c>
      <c r="W532" s="1" t="b">
        <v>1</v>
      </c>
      <c r="X532" s="1" t="s">
        <v>1097</v>
      </c>
      <c r="Y532" s="1" t="s">
        <v>31</v>
      </c>
      <c r="Z532" s="1">
        <v>9207</v>
      </c>
      <c r="AA532" s="1"/>
      <c r="AB532" s="1" t="s">
        <v>1096</v>
      </c>
      <c r="AC532" s="1">
        <v>28</v>
      </c>
      <c r="AD532" s="1">
        <v>2099357</v>
      </c>
      <c r="AE532" s="1">
        <v>1772500</v>
      </c>
      <c r="AF532" s="1">
        <v>58782000</v>
      </c>
      <c r="AG532" s="1">
        <v>1299418</v>
      </c>
      <c r="AH532" s="1" t="s">
        <v>1471</v>
      </c>
      <c r="AI532" s="1">
        <v>0.61899999999999999</v>
      </c>
      <c r="AJ532" s="1" t="s">
        <v>1475</v>
      </c>
      <c r="AK532" s="1">
        <v>3</v>
      </c>
      <c r="AL532" s="1">
        <v>78000</v>
      </c>
      <c r="AM532" s="1">
        <v>2678000</v>
      </c>
      <c r="AN532" s="1" t="s">
        <v>1326</v>
      </c>
    </row>
    <row r="533" spans="1:40" x14ac:dyDescent="0.25">
      <c r="A533" s="1">
        <v>10467</v>
      </c>
      <c r="B533" s="1">
        <v>10448</v>
      </c>
      <c r="C533" s="1" t="s">
        <v>1152</v>
      </c>
      <c r="D533" s="1" t="s">
        <v>1153</v>
      </c>
      <c r="E533" s="1" t="s">
        <v>1315</v>
      </c>
      <c r="F533" s="1" t="s">
        <v>118</v>
      </c>
      <c r="G533" s="1">
        <v>418</v>
      </c>
      <c r="H533" s="1" t="s">
        <v>1441</v>
      </c>
      <c r="I533" s="1" t="s">
        <v>1283</v>
      </c>
      <c r="J533" s="1" t="s">
        <v>1291</v>
      </c>
      <c r="K533" s="1" t="s">
        <v>31</v>
      </c>
      <c r="L533" s="1" t="s">
        <v>1317</v>
      </c>
      <c r="M533" s="1" t="s">
        <v>1442</v>
      </c>
      <c r="N533" s="1" t="s">
        <v>1351</v>
      </c>
      <c r="O533" s="1">
        <v>26.8</v>
      </c>
      <c r="P533" s="1" t="s">
        <v>1333</v>
      </c>
      <c r="Q533" s="1">
        <v>0.2</v>
      </c>
      <c r="R533" s="1" t="s">
        <v>1332</v>
      </c>
      <c r="S533" s="1">
        <v>0.1</v>
      </c>
      <c r="T533" s="1" t="s">
        <v>1468</v>
      </c>
      <c r="U533" s="1">
        <v>41</v>
      </c>
      <c r="V533" s="1">
        <v>922000</v>
      </c>
      <c r="W533" s="1" t="b">
        <v>0</v>
      </c>
      <c r="X533" s="1" t="s">
        <v>68</v>
      </c>
      <c r="Y533" s="1" t="s">
        <v>1328</v>
      </c>
      <c r="Z533" s="1">
        <v>4815</v>
      </c>
      <c r="AA533" s="1"/>
      <c r="AB533" s="1" t="s">
        <v>796</v>
      </c>
      <c r="AC533" s="1">
        <v>22</v>
      </c>
      <c r="AD533" s="1">
        <v>1708273</v>
      </c>
      <c r="AE533" s="1">
        <v>1230000</v>
      </c>
      <c r="AF533" s="1">
        <v>37582000</v>
      </c>
      <c r="AG533" s="1">
        <v>1153616</v>
      </c>
      <c r="AH533" s="1" t="s">
        <v>1469</v>
      </c>
      <c r="AI533" s="1">
        <v>0.67500000000000004</v>
      </c>
      <c r="AJ533" s="1" t="s">
        <v>1475</v>
      </c>
      <c r="AK533" s="1">
        <v>15</v>
      </c>
      <c r="AL533" s="1">
        <v>138300</v>
      </c>
      <c r="AM533" s="1">
        <v>1060300</v>
      </c>
      <c r="AN533" s="1" t="s">
        <v>1326</v>
      </c>
    </row>
    <row r="534" spans="1:40" x14ac:dyDescent="0.25">
      <c r="A534" s="1">
        <v>9245</v>
      </c>
      <c r="B534" s="1">
        <v>9226</v>
      </c>
      <c r="C534" s="1" t="s">
        <v>1154</v>
      </c>
      <c r="D534" s="1" t="s">
        <v>1155</v>
      </c>
      <c r="E534" s="1" t="s">
        <v>1474</v>
      </c>
      <c r="F534" s="1" t="s">
        <v>83</v>
      </c>
      <c r="G534" s="1">
        <v>418</v>
      </c>
      <c r="H534" s="1" t="s">
        <v>1441</v>
      </c>
      <c r="I534" s="1" t="s">
        <v>1283</v>
      </c>
      <c r="J534" s="1" t="s">
        <v>1291</v>
      </c>
      <c r="K534" s="1" t="s">
        <v>31</v>
      </c>
      <c r="L534" s="1" t="s">
        <v>1317</v>
      </c>
      <c r="M534" s="1" t="s">
        <v>1442</v>
      </c>
      <c r="N534" s="1" t="s">
        <v>1351</v>
      </c>
      <c r="O534" s="1">
        <v>28</v>
      </c>
      <c r="P534" s="1" t="s">
        <v>1333</v>
      </c>
      <c r="Q534" s="1">
        <v>0.5</v>
      </c>
      <c r="R534" s="1" t="s">
        <v>1332</v>
      </c>
      <c r="S534" s="1">
        <v>0.1</v>
      </c>
      <c r="T534" s="1" t="s">
        <v>1322</v>
      </c>
      <c r="U534" s="1">
        <v>41</v>
      </c>
      <c r="V534" s="1">
        <v>655000</v>
      </c>
      <c r="W534" s="1" t="b">
        <v>0</v>
      </c>
      <c r="X534" s="1" t="s">
        <v>68</v>
      </c>
      <c r="Y534" s="1" t="s">
        <v>1328</v>
      </c>
      <c r="Z534" s="1">
        <v>4815</v>
      </c>
      <c r="AA534" s="1"/>
      <c r="AB534" s="1" t="s">
        <v>796</v>
      </c>
      <c r="AC534" s="1">
        <v>22</v>
      </c>
      <c r="AD534" s="1">
        <v>1708273</v>
      </c>
      <c r="AE534" s="1">
        <v>1230000</v>
      </c>
      <c r="AF534" s="1">
        <v>37582000</v>
      </c>
      <c r="AG534" s="1">
        <v>1153616</v>
      </c>
      <c r="AH534" s="1" t="s">
        <v>1469</v>
      </c>
      <c r="AI534" s="1">
        <v>0.67500000000000004</v>
      </c>
      <c r="AJ534" s="1" t="s">
        <v>1475</v>
      </c>
      <c r="AK534" s="1">
        <v>15</v>
      </c>
      <c r="AL534" s="1">
        <v>98250</v>
      </c>
      <c r="AM534" s="1">
        <v>753250</v>
      </c>
      <c r="AN534" s="1" t="s">
        <v>1326</v>
      </c>
    </row>
    <row r="535" spans="1:40" x14ac:dyDescent="0.25">
      <c r="A535" s="1">
        <v>11220</v>
      </c>
      <c r="B535" s="1">
        <v>11168</v>
      </c>
      <c r="C535" s="1" t="s">
        <v>2149</v>
      </c>
      <c r="D535" s="1" t="s">
        <v>2150</v>
      </c>
      <c r="E535" s="1" t="s">
        <v>1315</v>
      </c>
      <c r="F535" s="1" t="s">
        <v>1272</v>
      </c>
      <c r="G535" s="1">
        <v>489</v>
      </c>
      <c r="H535" s="1" t="s">
        <v>1373</v>
      </c>
      <c r="I535" s="1" t="s">
        <v>1283</v>
      </c>
      <c r="J535" s="1" t="s">
        <v>1286</v>
      </c>
      <c r="K535" s="1" t="s">
        <v>31</v>
      </c>
      <c r="L535" s="1" t="s">
        <v>1317</v>
      </c>
      <c r="M535" s="1" t="s">
        <v>1374</v>
      </c>
      <c r="N535" s="1" t="s">
        <v>1352</v>
      </c>
      <c r="O535" s="1">
        <v>24.5</v>
      </c>
      <c r="P535" s="1" t="s">
        <v>1467</v>
      </c>
      <c r="Q535" s="1">
        <v>0</v>
      </c>
      <c r="R535" s="1" t="s">
        <v>1332</v>
      </c>
      <c r="S535" s="1">
        <v>0</v>
      </c>
      <c r="T535" s="1" t="s">
        <v>1468</v>
      </c>
      <c r="U535" s="1">
        <v>41</v>
      </c>
      <c r="V535" s="1">
        <v>849000</v>
      </c>
      <c r="W535" s="1" t="b">
        <v>0</v>
      </c>
      <c r="X535" s="1" t="s">
        <v>1200</v>
      </c>
      <c r="Y535" s="1" t="s">
        <v>1328</v>
      </c>
      <c r="Z535" s="1">
        <v>8613</v>
      </c>
      <c r="AA535" s="1"/>
      <c r="AB535" s="1" t="s">
        <v>1199</v>
      </c>
      <c r="AC535" s="1">
        <v>10</v>
      </c>
      <c r="AD535" s="1">
        <v>1844300</v>
      </c>
      <c r="AE535" s="1">
        <v>1550000</v>
      </c>
      <c r="AF535" s="1">
        <v>18443000</v>
      </c>
      <c r="AG535" s="1">
        <v>975722</v>
      </c>
      <c r="AH535" s="1" t="s">
        <v>1469</v>
      </c>
      <c r="AI535" s="1">
        <v>0.52900000000000003</v>
      </c>
      <c r="AJ535" s="1" t="s">
        <v>1475</v>
      </c>
      <c r="AK535" s="1">
        <v>15</v>
      </c>
      <c r="AL535" s="1">
        <v>127350</v>
      </c>
      <c r="AM535" s="1">
        <v>976350</v>
      </c>
      <c r="AN535" s="1" t="s">
        <v>1326</v>
      </c>
    </row>
    <row r="536" spans="1:40" x14ac:dyDescent="0.25">
      <c r="A536" s="1">
        <v>4640</v>
      </c>
      <c r="B536" s="1">
        <v>4640</v>
      </c>
      <c r="C536" s="1" t="s">
        <v>1270</v>
      </c>
      <c r="D536" s="1" t="s">
        <v>1271</v>
      </c>
      <c r="E536" s="1" t="s">
        <v>1474</v>
      </c>
      <c r="F536" s="1" t="s">
        <v>1272</v>
      </c>
      <c r="G536" s="1">
        <v>489</v>
      </c>
      <c r="H536" s="1" t="s">
        <v>1373</v>
      </c>
      <c r="I536" s="1" t="s">
        <v>1283</v>
      </c>
      <c r="J536" s="1" t="s">
        <v>1286</v>
      </c>
      <c r="K536" s="1" t="s">
        <v>31</v>
      </c>
      <c r="L536" s="1" t="s">
        <v>1317</v>
      </c>
      <c r="M536" s="1" t="s">
        <v>1374</v>
      </c>
      <c r="N536" s="1" t="s">
        <v>1352</v>
      </c>
      <c r="O536" s="1">
        <v>30.8</v>
      </c>
      <c r="P536" s="1" t="s">
        <v>1333</v>
      </c>
      <c r="Q536" s="1">
        <v>4.4000000000000004</v>
      </c>
      <c r="R536" s="1" t="s">
        <v>1470</v>
      </c>
      <c r="S536" s="1">
        <v>0.3</v>
      </c>
      <c r="T536" s="1" t="s">
        <v>1322</v>
      </c>
      <c r="U536" s="1">
        <v>41</v>
      </c>
      <c r="V536" s="1">
        <v>1500000</v>
      </c>
      <c r="W536" s="1" t="b">
        <v>0</v>
      </c>
      <c r="X536" s="1" t="s">
        <v>1200</v>
      </c>
      <c r="Y536" s="1" t="s">
        <v>1331</v>
      </c>
      <c r="Z536" s="1">
        <v>8613</v>
      </c>
      <c r="AA536" s="1"/>
      <c r="AB536" s="1" t="s">
        <v>1199</v>
      </c>
      <c r="AC536" s="1">
        <v>10</v>
      </c>
      <c r="AD536" s="1">
        <v>1844300</v>
      </c>
      <c r="AE536" s="1">
        <v>1550000</v>
      </c>
      <c r="AF536" s="1">
        <v>18443000</v>
      </c>
      <c r="AG536" s="1">
        <v>975722</v>
      </c>
      <c r="AH536" s="1" t="s">
        <v>1329</v>
      </c>
      <c r="AI536" s="1">
        <v>0.52900000000000003</v>
      </c>
      <c r="AJ536" s="1" t="s">
        <v>1475</v>
      </c>
      <c r="AK536" s="1">
        <v>10</v>
      </c>
      <c r="AL536" s="1">
        <v>150000</v>
      </c>
      <c r="AM536" s="1">
        <v>1650000</v>
      </c>
      <c r="AN536" s="1" t="s">
        <v>1326</v>
      </c>
    </row>
    <row r="537" spans="1:40" x14ac:dyDescent="0.25">
      <c r="A537" s="1">
        <v>5907</v>
      </c>
      <c r="B537" s="1">
        <v>5888</v>
      </c>
      <c r="C537" s="1" t="s">
        <v>1273</v>
      </c>
      <c r="D537" s="1" t="s">
        <v>1274</v>
      </c>
      <c r="E537" s="1" t="s">
        <v>1315</v>
      </c>
      <c r="F537" s="1" t="s">
        <v>1272</v>
      </c>
      <c r="G537" s="1">
        <v>489</v>
      </c>
      <c r="H537" s="1" t="s">
        <v>1373</v>
      </c>
      <c r="I537" s="1" t="s">
        <v>1283</v>
      </c>
      <c r="J537" s="1" t="s">
        <v>1286</v>
      </c>
      <c r="K537" s="1" t="s">
        <v>31</v>
      </c>
      <c r="L537" s="1" t="s">
        <v>1317</v>
      </c>
      <c r="M537" s="1" t="s">
        <v>1374</v>
      </c>
      <c r="N537" s="1" t="s">
        <v>1352</v>
      </c>
      <c r="O537" s="1">
        <v>27.9</v>
      </c>
      <c r="P537" s="1" t="s">
        <v>1333</v>
      </c>
      <c r="Q537" s="1">
        <v>2</v>
      </c>
      <c r="R537" s="1" t="s">
        <v>1327</v>
      </c>
      <c r="S537" s="1">
        <v>0.1</v>
      </c>
      <c r="T537" s="1" t="s">
        <v>1322</v>
      </c>
      <c r="U537" s="1">
        <v>41</v>
      </c>
      <c r="V537" s="1">
        <v>1350000</v>
      </c>
      <c r="W537" s="1" t="b">
        <v>0</v>
      </c>
      <c r="X537" s="1" t="s">
        <v>1200</v>
      </c>
      <c r="Y537" s="1" t="s">
        <v>1331</v>
      </c>
      <c r="Z537" s="1">
        <v>8613</v>
      </c>
      <c r="AA537" s="1"/>
      <c r="AB537" s="1" t="s">
        <v>1199</v>
      </c>
      <c r="AC537" s="1">
        <v>10</v>
      </c>
      <c r="AD537" s="1">
        <v>1844300</v>
      </c>
      <c r="AE537" s="1">
        <v>1550000</v>
      </c>
      <c r="AF537" s="1">
        <v>18443000</v>
      </c>
      <c r="AG537" s="1">
        <v>975722</v>
      </c>
      <c r="AH537" s="1" t="s">
        <v>1469</v>
      </c>
      <c r="AI537" s="1">
        <v>0.52900000000000003</v>
      </c>
      <c r="AJ537" s="1" t="s">
        <v>1475</v>
      </c>
      <c r="AK537" s="1">
        <v>15</v>
      </c>
      <c r="AL537" s="1">
        <v>202500</v>
      </c>
      <c r="AM537" s="1">
        <v>1552500</v>
      </c>
      <c r="AN537" s="1" t="s">
        <v>1326</v>
      </c>
    </row>
    <row r="538" spans="1:40" x14ac:dyDescent="0.25">
      <c r="A538" s="1">
        <v>4480</v>
      </c>
      <c r="B538" s="1">
        <v>4480</v>
      </c>
      <c r="C538" s="1" t="s">
        <v>255</v>
      </c>
      <c r="D538" s="1" t="s">
        <v>256</v>
      </c>
      <c r="E538" s="1" t="s">
        <v>1474</v>
      </c>
      <c r="F538" s="1" t="s">
        <v>70</v>
      </c>
      <c r="G538" s="1">
        <v>458</v>
      </c>
      <c r="H538" s="1" t="s">
        <v>1396</v>
      </c>
      <c r="I538" s="1" t="s">
        <v>1283</v>
      </c>
      <c r="J538" s="1" t="s">
        <v>1290</v>
      </c>
      <c r="K538" s="1" t="s">
        <v>31</v>
      </c>
      <c r="L538" s="1" t="s">
        <v>1317</v>
      </c>
      <c r="M538" s="1" t="s">
        <v>1397</v>
      </c>
      <c r="N538" s="1" t="s">
        <v>1345</v>
      </c>
      <c r="O538" s="1">
        <v>34.4</v>
      </c>
      <c r="P538" s="1" t="s">
        <v>1333</v>
      </c>
      <c r="Q538" s="1">
        <v>5.4</v>
      </c>
      <c r="R538" s="1" t="s">
        <v>1321</v>
      </c>
      <c r="S538" s="1">
        <v>0.1</v>
      </c>
      <c r="T538" s="1" t="s">
        <v>1322</v>
      </c>
      <c r="U538" s="1">
        <v>41</v>
      </c>
      <c r="V538" s="1">
        <v>750000</v>
      </c>
      <c r="W538" s="1" t="b">
        <v>0</v>
      </c>
      <c r="X538" s="1" t="s">
        <v>257</v>
      </c>
      <c r="Y538" s="1" t="s">
        <v>1323</v>
      </c>
      <c r="Z538" s="1">
        <v>4502</v>
      </c>
      <c r="AA538" s="1"/>
      <c r="AB538" s="1" t="s">
        <v>872</v>
      </c>
      <c r="AC538" s="1">
        <v>23</v>
      </c>
      <c r="AD538" s="1">
        <v>1033826</v>
      </c>
      <c r="AE538" s="1">
        <v>772000</v>
      </c>
      <c r="AF538" s="1">
        <v>23778000</v>
      </c>
      <c r="AG538" s="1">
        <v>661324</v>
      </c>
      <c r="AH538" s="1" t="s">
        <v>1469</v>
      </c>
      <c r="AI538" s="1">
        <v>0.64</v>
      </c>
      <c r="AJ538" s="1" t="s">
        <v>1475</v>
      </c>
      <c r="AK538" s="1">
        <v>15</v>
      </c>
      <c r="AL538" s="1">
        <v>112500</v>
      </c>
      <c r="AM538" s="1">
        <v>862500</v>
      </c>
      <c r="AN538" s="1" t="s">
        <v>1326</v>
      </c>
    </row>
    <row r="539" spans="1:40" x14ac:dyDescent="0.25">
      <c r="A539" s="1">
        <v>4825</v>
      </c>
      <c r="B539" s="1">
        <v>4806</v>
      </c>
      <c r="C539" s="1" t="s">
        <v>1156</v>
      </c>
      <c r="D539" s="1" t="s">
        <v>1157</v>
      </c>
      <c r="E539" s="1" t="s">
        <v>1315</v>
      </c>
      <c r="F539" s="1" t="s">
        <v>83</v>
      </c>
      <c r="G539" s="1">
        <v>423</v>
      </c>
      <c r="H539" s="1" t="s">
        <v>1443</v>
      </c>
      <c r="I539" s="1" t="s">
        <v>1283</v>
      </c>
      <c r="J539" s="1" t="s">
        <v>1291</v>
      </c>
      <c r="K539" s="1" t="s">
        <v>31</v>
      </c>
      <c r="L539" s="1" t="s">
        <v>1317</v>
      </c>
      <c r="M539" s="1" t="s">
        <v>1445</v>
      </c>
      <c r="N539" s="1" t="s">
        <v>1444</v>
      </c>
      <c r="O539" s="1">
        <v>25.5</v>
      </c>
      <c r="P539" s="1" t="s">
        <v>1333</v>
      </c>
      <c r="Q539" s="1">
        <v>3.5</v>
      </c>
      <c r="R539" s="1" t="s">
        <v>1470</v>
      </c>
      <c r="S539" s="1">
        <v>0.1</v>
      </c>
      <c r="T539" s="1" t="s">
        <v>1322</v>
      </c>
      <c r="U539" s="1">
        <v>41</v>
      </c>
      <c r="V539" s="1">
        <v>720000</v>
      </c>
      <c r="W539" s="1" t="b">
        <v>0</v>
      </c>
      <c r="X539" s="1" t="s">
        <v>1061</v>
      </c>
      <c r="Y539" s="1" t="s">
        <v>1331</v>
      </c>
      <c r="Z539" s="1">
        <v>4677</v>
      </c>
      <c r="AA539" s="1"/>
      <c r="AB539" s="1" t="s">
        <v>1060</v>
      </c>
      <c r="AC539" s="1">
        <v>17</v>
      </c>
      <c r="AD539" s="1">
        <v>1593941</v>
      </c>
      <c r="AE539" s="1">
        <v>945000</v>
      </c>
      <c r="AF539" s="1">
        <v>27097000</v>
      </c>
      <c r="AG539" s="1">
        <v>1495711</v>
      </c>
      <c r="AH539" s="1" t="s">
        <v>1469</v>
      </c>
      <c r="AI539" s="1">
        <v>0.93799999999999994</v>
      </c>
      <c r="AJ539" s="1" t="s">
        <v>1475</v>
      </c>
      <c r="AK539" s="1">
        <v>15</v>
      </c>
      <c r="AL539" s="1">
        <v>108000</v>
      </c>
      <c r="AM539" s="1">
        <v>828000</v>
      </c>
      <c r="AN539" s="1" t="s">
        <v>1326</v>
      </c>
    </row>
    <row r="540" spans="1:40" x14ac:dyDescent="0.25">
      <c r="A540" s="1">
        <v>4280</v>
      </c>
      <c r="B540" s="1">
        <v>4280</v>
      </c>
      <c r="C540" s="1" t="s">
        <v>327</v>
      </c>
      <c r="D540" s="1" t="s">
        <v>328</v>
      </c>
      <c r="E540" s="1" t="s">
        <v>1315</v>
      </c>
      <c r="F540" s="1" t="s">
        <v>158</v>
      </c>
      <c r="G540" s="1">
        <v>486</v>
      </c>
      <c r="H540" s="1" t="s">
        <v>1371</v>
      </c>
      <c r="I540" s="1" t="s">
        <v>1283</v>
      </c>
      <c r="J540" s="1" t="s">
        <v>1286</v>
      </c>
      <c r="K540" s="1" t="s">
        <v>31</v>
      </c>
      <c r="L540" s="1" t="s">
        <v>1317</v>
      </c>
      <c r="M540" s="1" t="s">
        <v>1372</v>
      </c>
      <c r="N540" s="1" t="s">
        <v>1341</v>
      </c>
      <c r="O540" s="1">
        <v>46.8</v>
      </c>
      <c r="P540" s="1" t="s">
        <v>1320</v>
      </c>
      <c r="Q540" s="1">
        <v>8.8000000000000007</v>
      </c>
      <c r="R540" s="1" t="s">
        <v>1321</v>
      </c>
      <c r="S540" s="1">
        <v>0.1</v>
      </c>
      <c r="T540" s="1" t="s">
        <v>1322</v>
      </c>
      <c r="U540" s="1">
        <v>41</v>
      </c>
      <c r="V540" s="1">
        <v>2450000</v>
      </c>
      <c r="W540" s="1" t="b">
        <v>0</v>
      </c>
      <c r="X540" s="1" t="s">
        <v>159</v>
      </c>
      <c r="Y540" s="1" t="s">
        <v>1323</v>
      </c>
      <c r="Z540" s="1">
        <v>4267</v>
      </c>
      <c r="AA540" s="1"/>
      <c r="AB540" s="1" t="s">
        <v>827</v>
      </c>
      <c r="AC540" s="1">
        <v>15</v>
      </c>
      <c r="AD540" s="1">
        <v>2671120</v>
      </c>
      <c r="AE540" s="1">
        <v>2600000</v>
      </c>
      <c r="AF540" s="1">
        <v>40066800</v>
      </c>
      <c r="AG540" s="1">
        <v>1489345</v>
      </c>
      <c r="AH540" s="1" t="s">
        <v>1329</v>
      </c>
      <c r="AI540" s="1">
        <v>0.55800000000000005</v>
      </c>
      <c r="AJ540" s="1" t="s">
        <v>1475</v>
      </c>
      <c r="AK540" s="1">
        <v>5</v>
      </c>
      <c r="AL540" s="1">
        <v>122500</v>
      </c>
      <c r="AM540" s="1">
        <v>2572500</v>
      </c>
      <c r="AN540" s="1" t="s">
        <v>1326</v>
      </c>
    </row>
    <row r="541" spans="1:40" x14ac:dyDescent="0.25">
      <c r="A541" s="1">
        <v>4356</v>
      </c>
      <c r="B541" s="1">
        <v>4356</v>
      </c>
      <c r="C541" s="1" t="s">
        <v>373</v>
      </c>
      <c r="D541" s="1" t="s">
        <v>374</v>
      </c>
      <c r="E541" s="1" t="s">
        <v>1315</v>
      </c>
      <c r="F541" s="1" t="s">
        <v>158</v>
      </c>
      <c r="G541" s="1">
        <v>486</v>
      </c>
      <c r="H541" s="1" t="s">
        <v>1371</v>
      </c>
      <c r="I541" s="1" t="s">
        <v>1283</v>
      </c>
      <c r="J541" s="1" t="s">
        <v>1286</v>
      </c>
      <c r="K541" s="1" t="s">
        <v>31</v>
      </c>
      <c r="L541" s="1" t="s">
        <v>1317</v>
      </c>
      <c r="M541" s="1" t="s">
        <v>1372</v>
      </c>
      <c r="N541" s="1" t="s">
        <v>1341</v>
      </c>
      <c r="O541" s="1">
        <v>40.799999999999997</v>
      </c>
      <c r="P541" s="1" t="s">
        <v>1330</v>
      </c>
      <c r="Q541" s="1">
        <v>4.0999999999999996</v>
      </c>
      <c r="R541" s="1" t="s">
        <v>1470</v>
      </c>
      <c r="S541" s="1">
        <v>0.3</v>
      </c>
      <c r="T541" s="1" t="s">
        <v>1322</v>
      </c>
      <c r="U541" s="1">
        <v>41</v>
      </c>
      <c r="V541" s="1">
        <v>3000000</v>
      </c>
      <c r="W541" s="1" t="b">
        <v>0</v>
      </c>
      <c r="X541" s="1" t="s">
        <v>159</v>
      </c>
      <c r="Y541" s="1" t="s">
        <v>1331</v>
      </c>
      <c r="Z541" s="1">
        <v>4267</v>
      </c>
      <c r="AA541" s="1"/>
      <c r="AB541" s="1" t="s">
        <v>827</v>
      </c>
      <c r="AC541" s="1">
        <v>15</v>
      </c>
      <c r="AD541" s="1">
        <v>2671120</v>
      </c>
      <c r="AE541" s="1">
        <v>2600000</v>
      </c>
      <c r="AF541" s="1">
        <v>40066800</v>
      </c>
      <c r="AG541" s="1">
        <v>1489345</v>
      </c>
      <c r="AH541" s="1" t="s">
        <v>1324</v>
      </c>
      <c r="AI541" s="1">
        <v>0.55800000000000005</v>
      </c>
      <c r="AJ541" s="1" t="s">
        <v>1475</v>
      </c>
      <c r="AK541" s="1">
        <v>3</v>
      </c>
      <c r="AL541" s="1">
        <v>90000</v>
      </c>
      <c r="AM541" s="1">
        <v>3090000</v>
      </c>
      <c r="AN541" s="1" t="s">
        <v>1326</v>
      </c>
    </row>
    <row r="542" spans="1:40" x14ac:dyDescent="0.25">
      <c r="A542" s="1">
        <v>4688</v>
      </c>
      <c r="B542" s="1">
        <v>4688</v>
      </c>
      <c r="C542" s="1" t="s">
        <v>156</v>
      </c>
      <c r="D542" s="1" t="s">
        <v>157</v>
      </c>
      <c r="E542" s="1" t="s">
        <v>1315</v>
      </c>
      <c r="F542" s="1" t="s">
        <v>158</v>
      </c>
      <c r="G542" s="1">
        <v>486</v>
      </c>
      <c r="H542" s="1" t="s">
        <v>1371</v>
      </c>
      <c r="I542" s="1" t="s">
        <v>1283</v>
      </c>
      <c r="J542" s="1" t="s">
        <v>1286</v>
      </c>
      <c r="K542" s="1" t="s">
        <v>31</v>
      </c>
      <c r="L542" s="1" t="s">
        <v>1317</v>
      </c>
      <c r="M542" s="1" t="s">
        <v>1372</v>
      </c>
      <c r="N542" s="1" t="s">
        <v>1341</v>
      </c>
      <c r="O542" s="1">
        <v>47.1</v>
      </c>
      <c r="P542" s="1" t="s">
        <v>1320</v>
      </c>
      <c r="Q542" s="1">
        <v>26.6</v>
      </c>
      <c r="R542" s="1" t="s">
        <v>1473</v>
      </c>
      <c r="S542" s="1">
        <v>0.3</v>
      </c>
      <c r="T542" s="1" t="s">
        <v>1322</v>
      </c>
      <c r="U542" s="1">
        <v>41</v>
      </c>
      <c r="V542" s="1">
        <v>2600000</v>
      </c>
      <c r="W542" s="1" t="b">
        <v>0</v>
      </c>
      <c r="X542" s="1" t="s">
        <v>159</v>
      </c>
      <c r="Y542" s="1" t="s">
        <v>1323</v>
      </c>
      <c r="Z542" s="1">
        <v>4267</v>
      </c>
      <c r="AA542" s="1"/>
      <c r="AB542" s="1" t="s">
        <v>827</v>
      </c>
      <c r="AC542" s="1">
        <v>15</v>
      </c>
      <c r="AD542" s="1">
        <v>2671120</v>
      </c>
      <c r="AE542" s="1">
        <v>2600000</v>
      </c>
      <c r="AF542" s="1">
        <v>40066800</v>
      </c>
      <c r="AG542" s="1">
        <v>1489345</v>
      </c>
      <c r="AH542" s="1" t="s">
        <v>1466</v>
      </c>
      <c r="AI542" s="1">
        <v>0.55800000000000005</v>
      </c>
      <c r="AJ542" s="1" t="s">
        <v>1475</v>
      </c>
      <c r="AK542" s="1">
        <v>3</v>
      </c>
      <c r="AL542" s="1">
        <v>78000</v>
      </c>
      <c r="AM542" s="1">
        <v>2678000</v>
      </c>
      <c r="AN542" s="1" t="s">
        <v>1326</v>
      </c>
    </row>
    <row r="543" spans="1:40" x14ac:dyDescent="0.25">
      <c r="A543" s="1">
        <v>8481</v>
      </c>
      <c r="B543" s="1">
        <v>8462</v>
      </c>
      <c r="C543" s="1" t="s">
        <v>377</v>
      </c>
      <c r="D543" s="1" t="s">
        <v>378</v>
      </c>
      <c r="E543" s="1" t="s">
        <v>1315</v>
      </c>
      <c r="F543" s="1" t="s">
        <v>158</v>
      </c>
      <c r="G543" s="1">
        <v>486</v>
      </c>
      <c r="H543" s="1" t="s">
        <v>1371</v>
      </c>
      <c r="I543" s="1" t="s">
        <v>1283</v>
      </c>
      <c r="J543" s="1" t="s">
        <v>1286</v>
      </c>
      <c r="K543" s="1" t="s">
        <v>31</v>
      </c>
      <c r="L543" s="1" t="s">
        <v>1317</v>
      </c>
      <c r="M543" s="1" t="s">
        <v>1372</v>
      </c>
      <c r="N543" s="1" t="s">
        <v>1341</v>
      </c>
      <c r="O543" s="1">
        <v>44.5</v>
      </c>
      <c r="P543" s="1" t="s">
        <v>1330</v>
      </c>
      <c r="Q543" s="1">
        <v>0.9</v>
      </c>
      <c r="R543" s="1" t="s">
        <v>1332</v>
      </c>
      <c r="S543" s="1">
        <v>0.3</v>
      </c>
      <c r="T543" s="1" t="s">
        <v>1322</v>
      </c>
      <c r="U543" s="1">
        <v>41</v>
      </c>
      <c r="V543" s="1">
        <v>2539000</v>
      </c>
      <c r="W543" s="1" t="b">
        <v>0</v>
      </c>
      <c r="X543" s="1" t="s">
        <v>159</v>
      </c>
      <c r="Y543" s="1" t="s">
        <v>1328</v>
      </c>
      <c r="Z543" s="1">
        <v>4267</v>
      </c>
      <c r="AA543" s="1"/>
      <c r="AB543" s="1" t="s">
        <v>827</v>
      </c>
      <c r="AC543" s="1">
        <v>15</v>
      </c>
      <c r="AD543" s="1">
        <v>2671120</v>
      </c>
      <c r="AE543" s="1">
        <v>2600000</v>
      </c>
      <c r="AF543" s="1">
        <v>40066800</v>
      </c>
      <c r="AG543" s="1">
        <v>1489345</v>
      </c>
      <c r="AH543" s="1" t="s">
        <v>1466</v>
      </c>
      <c r="AI543" s="1">
        <v>0.55800000000000005</v>
      </c>
      <c r="AJ543" s="1" t="s">
        <v>1475</v>
      </c>
      <c r="AK543" s="1">
        <v>3</v>
      </c>
      <c r="AL543" s="1">
        <v>76170</v>
      </c>
      <c r="AM543" s="1">
        <v>2615170</v>
      </c>
      <c r="AN543" s="1" t="s">
        <v>1326</v>
      </c>
    </row>
    <row r="544" spans="1:40" x14ac:dyDescent="0.25">
      <c r="A544" s="1">
        <v>4324</v>
      </c>
      <c r="B544" s="1">
        <v>4324</v>
      </c>
      <c r="C544" s="1" t="s">
        <v>334</v>
      </c>
      <c r="D544" s="1" t="s">
        <v>335</v>
      </c>
      <c r="E544" s="1" t="s">
        <v>1315</v>
      </c>
      <c r="F544" s="1" t="s">
        <v>158</v>
      </c>
      <c r="G544" s="1">
        <v>486</v>
      </c>
      <c r="H544" s="1" t="s">
        <v>1371</v>
      </c>
      <c r="I544" s="1" t="s">
        <v>1283</v>
      </c>
      <c r="J544" s="1" t="s">
        <v>1286</v>
      </c>
      <c r="K544" s="1" t="s">
        <v>31</v>
      </c>
      <c r="L544" s="1" t="s">
        <v>1317</v>
      </c>
      <c r="M544" s="1" t="s">
        <v>1372</v>
      </c>
      <c r="N544" s="1" t="s">
        <v>1341</v>
      </c>
      <c r="O544" s="1">
        <v>43.1</v>
      </c>
      <c r="P544" s="1" t="s">
        <v>1330</v>
      </c>
      <c r="Q544" s="1">
        <v>6</v>
      </c>
      <c r="R544" s="1" t="s">
        <v>1321</v>
      </c>
      <c r="S544" s="1">
        <v>0.3</v>
      </c>
      <c r="T544" s="1" t="s">
        <v>1322</v>
      </c>
      <c r="U544" s="1">
        <v>41</v>
      </c>
      <c r="V544" s="1">
        <v>2600000</v>
      </c>
      <c r="W544" s="1" t="b">
        <v>0</v>
      </c>
      <c r="X544" s="1" t="s">
        <v>159</v>
      </c>
      <c r="Y544" s="1" t="s">
        <v>1323</v>
      </c>
      <c r="Z544" s="1">
        <v>4267</v>
      </c>
      <c r="AA544" s="1"/>
      <c r="AB544" s="1" t="s">
        <v>827</v>
      </c>
      <c r="AC544" s="1">
        <v>15</v>
      </c>
      <c r="AD544" s="1">
        <v>2671120</v>
      </c>
      <c r="AE544" s="1">
        <v>2600000</v>
      </c>
      <c r="AF544" s="1">
        <v>40066800</v>
      </c>
      <c r="AG544" s="1">
        <v>1489345</v>
      </c>
      <c r="AH544" s="1" t="s">
        <v>1466</v>
      </c>
      <c r="AI544" s="1">
        <v>0.55800000000000005</v>
      </c>
      <c r="AJ544" s="1" t="s">
        <v>1475</v>
      </c>
      <c r="AK544" s="1">
        <v>3</v>
      </c>
      <c r="AL544" s="1">
        <v>78000</v>
      </c>
      <c r="AM544" s="1">
        <v>2678000</v>
      </c>
      <c r="AN544" s="1" t="s">
        <v>1326</v>
      </c>
    </row>
    <row r="545" spans="1:40" x14ac:dyDescent="0.25">
      <c r="A545" s="1">
        <v>9900</v>
      </c>
      <c r="B545" s="1">
        <v>9881</v>
      </c>
      <c r="C545" s="1" t="s">
        <v>1158</v>
      </c>
      <c r="D545" s="1" t="s">
        <v>1159</v>
      </c>
      <c r="E545" s="1" t="s">
        <v>1474</v>
      </c>
      <c r="F545" s="1" t="s">
        <v>67</v>
      </c>
      <c r="G545" s="1">
        <v>436</v>
      </c>
      <c r="H545" s="1" t="s">
        <v>1385</v>
      </c>
      <c r="I545" s="1" t="s">
        <v>1283</v>
      </c>
      <c r="J545" s="1" t="s">
        <v>1289</v>
      </c>
      <c r="K545" s="1" t="s">
        <v>31</v>
      </c>
      <c r="L545" s="1" t="s">
        <v>1317</v>
      </c>
      <c r="M545" s="1" t="s">
        <v>1386</v>
      </c>
      <c r="N545" s="1" t="s">
        <v>1343</v>
      </c>
      <c r="O545" s="1">
        <v>39.4</v>
      </c>
      <c r="P545" s="1" t="s">
        <v>1330</v>
      </c>
      <c r="Q545" s="1">
        <v>0.3</v>
      </c>
      <c r="R545" s="1" t="s">
        <v>1332</v>
      </c>
      <c r="S545" s="1">
        <v>0.1</v>
      </c>
      <c r="T545" s="1" t="s">
        <v>1322</v>
      </c>
      <c r="U545" s="1">
        <v>41</v>
      </c>
      <c r="V545" s="1">
        <v>2500000</v>
      </c>
      <c r="W545" s="1" t="b">
        <v>0</v>
      </c>
      <c r="X545" s="1" t="s">
        <v>767</v>
      </c>
      <c r="Y545" s="1" t="s">
        <v>1328</v>
      </c>
      <c r="Z545" s="1">
        <v>4226</v>
      </c>
      <c r="AA545" s="1"/>
      <c r="AB545" s="1" t="s">
        <v>766</v>
      </c>
      <c r="AC545" s="1">
        <v>7</v>
      </c>
      <c r="AD545" s="1">
        <v>3018571</v>
      </c>
      <c r="AE545" s="1">
        <v>2500000</v>
      </c>
      <c r="AF545" s="1">
        <v>21130000</v>
      </c>
      <c r="AG545" s="1">
        <v>1251831</v>
      </c>
      <c r="AH545" s="1" t="s">
        <v>1329</v>
      </c>
      <c r="AI545" s="1">
        <v>0.41499999999999998</v>
      </c>
      <c r="AJ545" s="1" t="s">
        <v>1476</v>
      </c>
      <c r="AK545" s="1">
        <v>10</v>
      </c>
      <c r="AL545" s="1">
        <v>250000</v>
      </c>
      <c r="AM545" s="1">
        <v>2750000</v>
      </c>
      <c r="AN545" s="1" t="s">
        <v>1326</v>
      </c>
    </row>
    <row r="546" spans="1:40" x14ac:dyDescent="0.25">
      <c r="A546" s="1">
        <v>4340</v>
      </c>
      <c r="B546" s="1">
        <v>4340</v>
      </c>
      <c r="C546" s="1" t="s">
        <v>1160</v>
      </c>
      <c r="D546" s="1" t="s">
        <v>1161</v>
      </c>
      <c r="E546" s="1" t="s">
        <v>1474</v>
      </c>
      <c r="F546" s="1" t="s">
        <v>67</v>
      </c>
      <c r="G546" s="1">
        <v>436</v>
      </c>
      <c r="H546" s="1" t="s">
        <v>1385</v>
      </c>
      <c r="I546" s="1" t="s">
        <v>1283</v>
      </c>
      <c r="J546" s="1" t="s">
        <v>1289</v>
      </c>
      <c r="K546" s="1" t="s">
        <v>31</v>
      </c>
      <c r="L546" s="1" t="s">
        <v>1317</v>
      </c>
      <c r="M546" s="1" t="s">
        <v>1386</v>
      </c>
      <c r="N546" s="1" t="s">
        <v>1343</v>
      </c>
      <c r="O546" s="1">
        <v>41.6</v>
      </c>
      <c r="P546" s="1" t="s">
        <v>1330</v>
      </c>
      <c r="Q546" s="1">
        <v>10.9</v>
      </c>
      <c r="R546" s="1" t="s">
        <v>1473</v>
      </c>
      <c r="S546" s="1">
        <v>0.3</v>
      </c>
      <c r="T546" s="1" t="s">
        <v>1322</v>
      </c>
      <c r="U546" s="1">
        <v>41</v>
      </c>
      <c r="V546" s="1">
        <v>3900000</v>
      </c>
      <c r="W546" s="1" t="b">
        <v>0</v>
      </c>
      <c r="X546" s="1" t="s">
        <v>767</v>
      </c>
      <c r="Y546" s="1" t="s">
        <v>1323</v>
      </c>
      <c r="Z546" s="1">
        <v>4226</v>
      </c>
      <c r="AA546" s="1"/>
      <c r="AB546" s="1" t="s">
        <v>766</v>
      </c>
      <c r="AC546" s="1">
        <v>7</v>
      </c>
      <c r="AD546" s="1">
        <v>3018571</v>
      </c>
      <c r="AE546" s="1">
        <v>2500000</v>
      </c>
      <c r="AF546" s="1">
        <v>21130000</v>
      </c>
      <c r="AG546" s="1">
        <v>1251831</v>
      </c>
      <c r="AH546" s="1" t="s">
        <v>1471</v>
      </c>
      <c r="AI546" s="1">
        <v>0.41499999999999998</v>
      </c>
      <c r="AJ546" s="1" t="s">
        <v>1476</v>
      </c>
      <c r="AK546" s="1">
        <v>3</v>
      </c>
      <c r="AL546" s="1">
        <v>117000</v>
      </c>
      <c r="AM546" s="1">
        <v>4017000</v>
      </c>
      <c r="AN546" s="1" t="s">
        <v>1326</v>
      </c>
    </row>
    <row r="547" spans="1:40" x14ac:dyDescent="0.25">
      <c r="A547" s="1">
        <v>4198</v>
      </c>
      <c r="B547" s="1">
        <v>4198</v>
      </c>
      <c r="C547" s="1" t="s">
        <v>1162</v>
      </c>
      <c r="D547" s="1" t="s">
        <v>1163</v>
      </c>
      <c r="E547" s="1" t="s">
        <v>1474</v>
      </c>
      <c r="F547" s="1" t="s">
        <v>67</v>
      </c>
      <c r="G547" s="1">
        <v>436</v>
      </c>
      <c r="H547" s="1" t="s">
        <v>1385</v>
      </c>
      <c r="I547" s="1" t="s">
        <v>1283</v>
      </c>
      <c r="J547" s="1" t="s">
        <v>1289</v>
      </c>
      <c r="K547" s="1" t="s">
        <v>31</v>
      </c>
      <c r="L547" s="1" t="s">
        <v>1317</v>
      </c>
      <c r="M547" s="1" t="s">
        <v>1386</v>
      </c>
      <c r="N547" s="1" t="s">
        <v>1343</v>
      </c>
      <c r="O547" s="1">
        <v>49.2</v>
      </c>
      <c r="P547" s="1" t="s">
        <v>1320</v>
      </c>
      <c r="Q547" s="1">
        <v>6.9</v>
      </c>
      <c r="R547" s="1" t="s">
        <v>1321</v>
      </c>
      <c r="S547" s="1">
        <v>0.3</v>
      </c>
      <c r="T547" s="1" t="s">
        <v>1322</v>
      </c>
      <c r="U547" s="1">
        <v>41</v>
      </c>
      <c r="V547" s="1">
        <v>3650000</v>
      </c>
      <c r="W547" s="1" t="b">
        <v>0</v>
      </c>
      <c r="X547" s="1" t="s">
        <v>767</v>
      </c>
      <c r="Y547" s="1" t="s">
        <v>1323</v>
      </c>
      <c r="Z547" s="1">
        <v>4226</v>
      </c>
      <c r="AA547" s="1"/>
      <c r="AB547" s="1" t="s">
        <v>766</v>
      </c>
      <c r="AC547" s="1">
        <v>7</v>
      </c>
      <c r="AD547" s="1">
        <v>3018571</v>
      </c>
      <c r="AE547" s="1">
        <v>2500000</v>
      </c>
      <c r="AF547" s="1">
        <v>21130000</v>
      </c>
      <c r="AG547" s="1">
        <v>1251831</v>
      </c>
      <c r="AH547" s="1" t="s">
        <v>1471</v>
      </c>
      <c r="AI547" s="1">
        <v>0.41499999999999998</v>
      </c>
      <c r="AJ547" s="1" t="s">
        <v>1476</v>
      </c>
      <c r="AK547" s="1">
        <v>3</v>
      </c>
      <c r="AL547" s="1">
        <v>109500</v>
      </c>
      <c r="AM547" s="1">
        <v>3759500</v>
      </c>
      <c r="AN547" s="1" t="s">
        <v>1326</v>
      </c>
    </row>
    <row r="548" spans="1:40" x14ac:dyDescent="0.25">
      <c r="A548" s="1">
        <v>4689</v>
      </c>
      <c r="B548" s="1">
        <v>4689</v>
      </c>
      <c r="C548" s="1" t="s">
        <v>1055</v>
      </c>
      <c r="D548" s="1" t="s">
        <v>799</v>
      </c>
      <c r="E548" s="1" t="s">
        <v>1474</v>
      </c>
      <c r="F548" s="1" t="s">
        <v>1056</v>
      </c>
      <c r="G548" s="1">
        <v>423</v>
      </c>
      <c r="H548" s="1" t="s">
        <v>1443</v>
      </c>
      <c r="I548" s="1" t="s">
        <v>1283</v>
      </c>
      <c r="J548" s="1" t="s">
        <v>1291</v>
      </c>
      <c r="K548" s="1" t="s">
        <v>31</v>
      </c>
      <c r="L548" s="1" t="s">
        <v>1317</v>
      </c>
      <c r="M548" s="1" t="s">
        <v>1445</v>
      </c>
      <c r="N548" s="1" t="s">
        <v>1444</v>
      </c>
      <c r="O548" s="1">
        <v>47.9</v>
      </c>
      <c r="P548" s="1" t="s">
        <v>1320</v>
      </c>
      <c r="Q548" s="1">
        <v>25.1</v>
      </c>
      <c r="R548" s="1" t="s">
        <v>1473</v>
      </c>
      <c r="S548" s="1">
        <v>0.3</v>
      </c>
      <c r="T548" s="1" t="s">
        <v>1322</v>
      </c>
      <c r="U548" s="1">
        <v>41</v>
      </c>
      <c r="V548" s="1">
        <v>4300000</v>
      </c>
      <c r="W548" s="1" t="b">
        <v>1</v>
      </c>
      <c r="X548" s="1" t="s">
        <v>979</v>
      </c>
      <c r="Y548" s="1" t="s">
        <v>31</v>
      </c>
      <c r="Z548" s="1">
        <v>4499</v>
      </c>
      <c r="AA548" s="1"/>
      <c r="AB548" s="1" t="s">
        <v>978</v>
      </c>
      <c r="AC548" s="1">
        <v>17</v>
      </c>
      <c r="AD548" s="1">
        <v>1593941</v>
      </c>
      <c r="AE548" s="1">
        <v>945000</v>
      </c>
      <c r="AF548" s="1">
        <v>27097000</v>
      </c>
      <c r="AG548" s="1">
        <v>1495711</v>
      </c>
      <c r="AH548" s="1" t="s">
        <v>1471</v>
      </c>
      <c r="AI548" s="1">
        <v>0.93799999999999994</v>
      </c>
      <c r="AJ548" s="1" t="s">
        <v>1475</v>
      </c>
      <c r="AK548" s="1">
        <v>0</v>
      </c>
      <c r="AL548" s="1">
        <v>0</v>
      </c>
      <c r="AM548" s="1">
        <v>4300000</v>
      </c>
      <c r="AN548" s="1" t="s">
        <v>1326</v>
      </c>
    </row>
    <row r="549" spans="1:40" x14ac:dyDescent="0.25">
      <c r="A549" s="1">
        <v>6535</v>
      </c>
      <c r="B549" s="1">
        <v>6516</v>
      </c>
      <c r="C549" s="1" t="s">
        <v>1057</v>
      </c>
      <c r="D549" s="1" t="s">
        <v>1058</v>
      </c>
      <c r="E549" s="1" t="s">
        <v>1315</v>
      </c>
      <c r="F549" s="1" t="s">
        <v>1059</v>
      </c>
      <c r="G549" s="1">
        <v>423</v>
      </c>
      <c r="H549" s="1" t="s">
        <v>1443</v>
      </c>
      <c r="I549" s="1" t="s">
        <v>1283</v>
      </c>
      <c r="J549" s="1" t="s">
        <v>1291</v>
      </c>
      <c r="K549" s="1" t="s">
        <v>31</v>
      </c>
      <c r="L549" s="1" t="s">
        <v>1317</v>
      </c>
      <c r="M549" s="1" t="s">
        <v>1445</v>
      </c>
      <c r="N549" s="1" t="s">
        <v>1444</v>
      </c>
      <c r="O549" s="1">
        <v>33.799999999999997</v>
      </c>
      <c r="P549" s="1" t="s">
        <v>1333</v>
      </c>
      <c r="Q549" s="1">
        <v>1.6</v>
      </c>
      <c r="R549" s="1" t="s">
        <v>1327</v>
      </c>
      <c r="S549" s="1">
        <v>0.3</v>
      </c>
      <c r="T549" s="1" t="s">
        <v>1322</v>
      </c>
      <c r="U549" s="1">
        <v>41</v>
      </c>
      <c r="V549" s="1">
        <v>1600000</v>
      </c>
      <c r="W549" s="1" t="b">
        <v>1</v>
      </c>
      <c r="X549" s="1" t="s">
        <v>979</v>
      </c>
      <c r="Y549" s="1" t="s">
        <v>31</v>
      </c>
      <c r="Z549" s="1">
        <v>4499</v>
      </c>
      <c r="AA549" s="1"/>
      <c r="AB549" s="1" t="s">
        <v>978</v>
      </c>
      <c r="AC549" s="1">
        <v>17</v>
      </c>
      <c r="AD549" s="1">
        <v>1593941</v>
      </c>
      <c r="AE549" s="1">
        <v>945000</v>
      </c>
      <c r="AF549" s="1">
        <v>27097000</v>
      </c>
      <c r="AG549" s="1">
        <v>1495711</v>
      </c>
      <c r="AH549" s="1" t="s">
        <v>1466</v>
      </c>
      <c r="AI549" s="1">
        <v>0.93799999999999994</v>
      </c>
      <c r="AJ549" s="1" t="s">
        <v>1475</v>
      </c>
      <c r="AK549" s="1">
        <v>3</v>
      </c>
      <c r="AL549" s="1">
        <v>48000</v>
      </c>
      <c r="AM549" s="1">
        <v>1648000</v>
      </c>
      <c r="AN549" s="1" t="s">
        <v>1326</v>
      </c>
    </row>
    <row r="550" spans="1:40" x14ac:dyDescent="0.25">
      <c r="A550" s="1">
        <v>4677</v>
      </c>
      <c r="B550" s="1">
        <v>4677</v>
      </c>
      <c r="C550" s="1" t="s">
        <v>1060</v>
      </c>
      <c r="D550" s="1" t="s">
        <v>1061</v>
      </c>
      <c r="E550" s="1" t="s">
        <v>1315</v>
      </c>
      <c r="F550" s="1" t="s">
        <v>1059</v>
      </c>
      <c r="G550" s="1">
        <v>423</v>
      </c>
      <c r="H550" s="1" t="s">
        <v>1443</v>
      </c>
      <c r="I550" s="1" t="s">
        <v>1283</v>
      </c>
      <c r="J550" s="1" t="s">
        <v>1291</v>
      </c>
      <c r="K550" s="1" t="s">
        <v>31</v>
      </c>
      <c r="L550" s="1" t="s">
        <v>1317</v>
      </c>
      <c r="M550" s="1" t="s">
        <v>1445</v>
      </c>
      <c r="N550" s="1" t="s">
        <v>1444</v>
      </c>
      <c r="O550" s="1">
        <v>56.5</v>
      </c>
      <c r="P550" s="1" t="s">
        <v>1472</v>
      </c>
      <c r="Q550" s="1">
        <v>34.700000000000003</v>
      </c>
      <c r="R550" s="1" t="s">
        <v>1473</v>
      </c>
      <c r="S550" s="1">
        <v>0.3</v>
      </c>
      <c r="T550" s="1" t="s">
        <v>1322</v>
      </c>
      <c r="U550" s="1">
        <v>41</v>
      </c>
      <c r="V550" s="1">
        <v>2650000</v>
      </c>
      <c r="W550" s="1" t="b">
        <v>1</v>
      </c>
      <c r="X550" s="1" t="s">
        <v>979</v>
      </c>
      <c r="Y550" s="1" t="s">
        <v>31</v>
      </c>
      <c r="Z550" s="1">
        <v>4499</v>
      </c>
      <c r="AA550" s="1"/>
      <c r="AB550" s="1" t="s">
        <v>978</v>
      </c>
      <c r="AC550" s="1">
        <v>17</v>
      </c>
      <c r="AD550" s="1">
        <v>1593941</v>
      </c>
      <c r="AE550" s="1">
        <v>945000</v>
      </c>
      <c r="AF550" s="1">
        <v>27097000</v>
      </c>
      <c r="AG550" s="1">
        <v>1495711</v>
      </c>
      <c r="AH550" s="1" t="s">
        <v>1471</v>
      </c>
      <c r="AI550" s="1">
        <v>0.93799999999999994</v>
      </c>
      <c r="AJ550" s="1" t="s">
        <v>1475</v>
      </c>
      <c r="AK550" s="1">
        <v>0</v>
      </c>
      <c r="AL550" s="1">
        <v>0</v>
      </c>
      <c r="AM550" s="1">
        <v>2650000</v>
      </c>
      <c r="AN550" s="1" t="s">
        <v>1326</v>
      </c>
    </row>
    <row r="551" spans="1:40" x14ac:dyDescent="0.25">
      <c r="A551" s="1">
        <v>7494</v>
      </c>
      <c r="B551" s="1">
        <v>7475</v>
      </c>
      <c r="C551" s="1" t="s">
        <v>1062</v>
      </c>
      <c r="D551" s="1" t="s">
        <v>1063</v>
      </c>
      <c r="E551" s="1" t="s">
        <v>1315</v>
      </c>
      <c r="F551" s="1" t="s">
        <v>1064</v>
      </c>
      <c r="G551" s="1">
        <v>423</v>
      </c>
      <c r="H551" s="1" t="s">
        <v>1443</v>
      </c>
      <c r="I551" s="1" t="s">
        <v>1283</v>
      </c>
      <c r="J551" s="1" t="s">
        <v>1291</v>
      </c>
      <c r="K551" s="1" t="s">
        <v>31</v>
      </c>
      <c r="L551" s="1" t="s">
        <v>1317</v>
      </c>
      <c r="M551" s="1" t="s">
        <v>1445</v>
      </c>
      <c r="N551" s="1" t="s">
        <v>1444</v>
      </c>
      <c r="O551" s="1">
        <v>30.3</v>
      </c>
      <c r="P551" s="1" t="s">
        <v>1333</v>
      </c>
      <c r="Q551" s="1">
        <v>1.3</v>
      </c>
      <c r="R551" s="1" t="s">
        <v>1327</v>
      </c>
      <c r="S551" s="1">
        <v>0.3</v>
      </c>
      <c r="T551" s="1" t="s">
        <v>1322</v>
      </c>
      <c r="U551" s="1">
        <v>41</v>
      </c>
      <c r="V551" s="1">
        <v>1500000</v>
      </c>
      <c r="W551" s="1" t="b">
        <v>1</v>
      </c>
      <c r="X551" s="1" t="s">
        <v>979</v>
      </c>
      <c r="Y551" s="1" t="s">
        <v>31</v>
      </c>
      <c r="Z551" s="1">
        <v>4499</v>
      </c>
      <c r="AA551" s="1"/>
      <c r="AB551" s="1" t="s">
        <v>978</v>
      </c>
      <c r="AC551" s="1">
        <v>17</v>
      </c>
      <c r="AD551" s="1">
        <v>1593941</v>
      </c>
      <c r="AE551" s="1">
        <v>945000</v>
      </c>
      <c r="AF551" s="1">
        <v>27097000</v>
      </c>
      <c r="AG551" s="1">
        <v>1495711</v>
      </c>
      <c r="AH551" s="1" t="s">
        <v>1329</v>
      </c>
      <c r="AI551" s="1">
        <v>0.93799999999999994</v>
      </c>
      <c r="AJ551" s="1" t="s">
        <v>1475</v>
      </c>
      <c r="AK551" s="1">
        <v>5</v>
      </c>
      <c r="AL551" s="1">
        <v>75000</v>
      </c>
      <c r="AM551" s="1">
        <v>1575000</v>
      </c>
      <c r="AN551" s="1" t="s">
        <v>1326</v>
      </c>
    </row>
    <row r="552" spans="1:40" x14ac:dyDescent="0.25">
      <c r="A552" s="1">
        <v>4436</v>
      </c>
      <c r="B552" s="1">
        <v>4436</v>
      </c>
      <c r="C552" s="1" t="s">
        <v>1065</v>
      </c>
      <c r="D552" s="1" t="s">
        <v>1066</v>
      </c>
      <c r="E552" s="1" t="s">
        <v>1474</v>
      </c>
      <c r="F552" s="1" t="s">
        <v>223</v>
      </c>
      <c r="G552" s="1">
        <v>423</v>
      </c>
      <c r="H552" s="1" t="s">
        <v>1443</v>
      </c>
      <c r="I552" s="1" t="s">
        <v>1283</v>
      </c>
      <c r="J552" s="1" t="s">
        <v>1291</v>
      </c>
      <c r="K552" s="1" t="s">
        <v>31</v>
      </c>
      <c r="L552" s="1" t="s">
        <v>1317</v>
      </c>
      <c r="M552" s="1" t="s">
        <v>1445</v>
      </c>
      <c r="N552" s="1" t="s">
        <v>1444</v>
      </c>
      <c r="O552" s="1">
        <v>35.700000000000003</v>
      </c>
      <c r="P552" s="1" t="s">
        <v>1330</v>
      </c>
      <c r="Q552" s="1">
        <v>7.2</v>
      </c>
      <c r="R552" s="1" t="s">
        <v>1321</v>
      </c>
      <c r="S552" s="1">
        <v>0.3</v>
      </c>
      <c r="T552" s="1" t="s">
        <v>1322</v>
      </c>
      <c r="U552" s="1">
        <v>41</v>
      </c>
      <c r="V552" s="1">
        <v>945000</v>
      </c>
      <c r="W552" s="1" t="b">
        <v>0</v>
      </c>
      <c r="X552" s="1" t="s">
        <v>979</v>
      </c>
      <c r="Y552" s="1" t="s">
        <v>1323</v>
      </c>
      <c r="Z552" s="1">
        <v>4499</v>
      </c>
      <c r="AA552" s="1"/>
      <c r="AB552" s="1" t="s">
        <v>978</v>
      </c>
      <c r="AC552" s="1">
        <v>17</v>
      </c>
      <c r="AD552" s="1">
        <v>1593941</v>
      </c>
      <c r="AE552" s="1">
        <v>945000</v>
      </c>
      <c r="AF552" s="1">
        <v>27097000</v>
      </c>
      <c r="AG552" s="1">
        <v>1495711</v>
      </c>
      <c r="AH552" s="1" t="s">
        <v>1469</v>
      </c>
      <c r="AI552" s="1">
        <v>0.93799999999999994</v>
      </c>
      <c r="AJ552" s="1" t="s">
        <v>1475</v>
      </c>
      <c r="AK552" s="1">
        <v>15</v>
      </c>
      <c r="AL552" s="1">
        <v>141750</v>
      </c>
      <c r="AM552" s="1">
        <v>1086750</v>
      </c>
      <c r="AN552" s="1" t="s">
        <v>1326</v>
      </c>
    </row>
    <row r="553" spans="1:40" x14ac:dyDescent="0.25">
      <c r="A553" s="1">
        <v>4287</v>
      </c>
      <c r="B553" s="1">
        <v>4287</v>
      </c>
      <c r="C553" s="1" t="s">
        <v>1067</v>
      </c>
      <c r="D553" s="1" t="s">
        <v>1068</v>
      </c>
      <c r="E553" s="1" t="s">
        <v>1474</v>
      </c>
      <c r="F553" s="1" t="s">
        <v>1069</v>
      </c>
      <c r="G553" s="1">
        <v>423</v>
      </c>
      <c r="H553" s="1" t="s">
        <v>1443</v>
      </c>
      <c r="I553" s="1" t="s">
        <v>1283</v>
      </c>
      <c r="J553" s="1" t="s">
        <v>1291</v>
      </c>
      <c r="K553" s="1" t="s">
        <v>31</v>
      </c>
      <c r="L553" s="1" t="s">
        <v>1317</v>
      </c>
      <c r="M553" s="1" t="s">
        <v>1445</v>
      </c>
      <c r="N553" s="1" t="s">
        <v>1444</v>
      </c>
      <c r="O553" s="1">
        <v>46.4</v>
      </c>
      <c r="P553" s="1" t="s">
        <v>1320</v>
      </c>
      <c r="Q553" s="1">
        <v>19.8</v>
      </c>
      <c r="R553" s="1" t="s">
        <v>1473</v>
      </c>
      <c r="S553" s="1">
        <v>0.3</v>
      </c>
      <c r="T553" s="1" t="s">
        <v>1322</v>
      </c>
      <c r="U553" s="1">
        <v>41</v>
      </c>
      <c r="V553" s="1">
        <v>2800000</v>
      </c>
      <c r="W553" s="1" t="b">
        <v>1</v>
      </c>
      <c r="X553" s="1" t="s">
        <v>979</v>
      </c>
      <c r="Y553" s="1" t="s">
        <v>31</v>
      </c>
      <c r="Z553" s="1">
        <v>4499</v>
      </c>
      <c r="AA553" s="1"/>
      <c r="AB553" s="1" t="s">
        <v>978</v>
      </c>
      <c r="AC553" s="1">
        <v>17</v>
      </c>
      <c r="AD553" s="1">
        <v>1593941</v>
      </c>
      <c r="AE553" s="1">
        <v>945000</v>
      </c>
      <c r="AF553" s="1">
        <v>27097000</v>
      </c>
      <c r="AG553" s="1">
        <v>1495711</v>
      </c>
      <c r="AH553" s="1" t="s">
        <v>1471</v>
      </c>
      <c r="AI553" s="1">
        <v>0.93799999999999994</v>
      </c>
      <c r="AJ553" s="1" t="s">
        <v>1475</v>
      </c>
      <c r="AK553" s="1">
        <v>0</v>
      </c>
      <c r="AL553" s="1">
        <v>0</v>
      </c>
      <c r="AM553" s="1">
        <v>2800000</v>
      </c>
      <c r="AN553" s="1" t="s">
        <v>1326</v>
      </c>
    </row>
    <row r="554" spans="1:40" x14ac:dyDescent="0.25">
      <c r="A554" s="1">
        <v>4864</v>
      </c>
      <c r="B554" s="1">
        <v>4845</v>
      </c>
      <c r="C554" s="1" t="s">
        <v>1275</v>
      </c>
      <c r="D554" s="1" t="s">
        <v>1276</v>
      </c>
      <c r="E554" s="1" t="s">
        <v>1315</v>
      </c>
      <c r="F554" s="1" t="s">
        <v>83</v>
      </c>
      <c r="G554" s="1">
        <v>423</v>
      </c>
      <c r="H554" s="1" t="s">
        <v>1443</v>
      </c>
      <c r="I554" s="1" t="s">
        <v>1283</v>
      </c>
      <c r="J554" s="1" t="s">
        <v>1291</v>
      </c>
      <c r="K554" s="1" t="s">
        <v>31</v>
      </c>
      <c r="L554" s="1" t="s">
        <v>1317</v>
      </c>
      <c r="M554" s="1" t="s">
        <v>1445</v>
      </c>
      <c r="N554" s="1" t="s">
        <v>1444</v>
      </c>
      <c r="O554" s="1">
        <v>22.5</v>
      </c>
      <c r="P554" s="1" t="s">
        <v>1467</v>
      </c>
      <c r="Q554" s="1">
        <v>3.1</v>
      </c>
      <c r="R554" s="1" t="s">
        <v>1470</v>
      </c>
      <c r="S554" s="1">
        <v>0.1</v>
      </c>
      <c r="T554" s="1" t="s">
        <v>1322</v>
      </c>
      <c r="U554" s="1">
        <v>41</v>
      </c>
      <c r="V554" s="1">
        <v>720000</v>
      </c>
      <c r="W554" s="1" t="b">
        <v>0</v>
      </c>
      <c r="X554" s="1" t="s">
        <v>1058</v>
      </c>
      <c r="Y554" s="1" t="s">
        <v>1331</v>
      </c>
      <c r="Z554" s="1">
        <v>6535</v>
      </c>
      <c r="AA554" s="1"/>
      <c r="AB554" s="1" t="s">
        <v>1057</v>
      </c>
      <c r="AC554" s="1">
        <v>17</v>
      </c>
      <c r="AD554" s="1">
        <v>1593941</v>
      </c>
      <c r="AE554" s="1">
        <v>945000</v>
      </c>
      <c r="AF554" s="1">
        <v>27097000</v>
      </c>
      <c r="AG554" s="1">
        <v>1495711</v>
      </c>
      <c r="AH554" s="1" t="s">
        <v>1469</v>
      </c>
      <c r="AI554" s="1">
        <v>0.93799999999999994</v>
      </c>
      <c r="AJ554" s="1" t="s">
        <v>1475</v>
      </c>
      <c r="AK554" s="1">
        <v>15</v>
      </c>
      <c r="AL554" s="1">
        <v>108000</v>
      </c>
      <c r="AM554" s="1">
        <v>828000</v>
      </c>
      <c r="AN554" s="1" t="s">
        <v>1326</v>
      </c>
    </row>
    <row r="555" spans="1:40" x14ac:dyDescent="0.25">
      <c r="A555" s="1">
        <v>4329</v>
      </c>
      <c r="B555" s="1">
        <v>4329</v>
      </c>
      <c r="C555" s="1" t="s">
        <v>1164</v>
      </c>
      <c r="D555" s="1" t="s">
        <v>1165</v>
      </c>
      <c r="E555" s="1" t="s">
        <v>1474</v>
      </c>
      <c r="F555" s="1" t="s">
        <v>1166</v>
      </c>
      <c r="G555" s="1">
        <v>469</v>
      </c>
      <c r="H555" s="1" t="s">
        <v>1427</v>
      </c>
      <c r="I555" s="1" t="s">
        <v>1283</v>
      </c>
      <c r="J555" s="1" t="s">
        <v>1290</v>
      </c>
      <c r="K555" s="1" t="s">
        <v>31</v>
      </c>
      <c r="L555" s="1" t="s">
        <v>1317</v>
      </c>
      <c r="M555" s="1" t="s">
        <v>1429</v>
      </c>
      <c r="N555" s="1" t="s">
        <v>1428</v>
      </c>
      <c r="O555" s="1">
        <v>42.3</v>
      </c>
      <c r="P555" s="1" t="s">
        <v>1330</v>
      </c>
      <c r="Q555" s="1">
        <v>5.3</v>
      </c>
      <c r="R555" s="1" t="s">
        <v>1321</v>
      </c>
      <c r="S555" s="1">
        <v>0.3</v>
      </c>
      <c r="T555" s="1" t="s">
        <v>1322</v>
      </c>
      <c r="U555" s="1">
        <v>41</v>
      </c>
      <c r="V555" s="1">
        <v>2200000</v>
      </c>
      <c r="W555" s="1" t="b">
        <v>0</v>
      </c>
      <c r="X555" s="1" t="s">
        <v>1020</v>
      </c>
      <c r="Y555" s="1" t="s">
        <v>1323</v>
      </c>
      <c r="Z555" s="1">
        <v>4354</v>
      </c>
      <c r="AA555" s="1"/>
      <c r="AB555" s="1" t="s">
        <v>1019</v>
      </c>
      <c r="AC555" s="1">
        <v>5</v>
      </c>
      <c r="AD555" s="1">
        <v>1792600</v>
      </c>
      <c r="AE555" s="1">
        <v>1608000</v>
      </c>
      <c r="AF555" s="1">
        <v>8963000</v>
      </c>
      <c r="AG555" s="1">
        <v>945068</v>
      </c>
      <c r="AH555" s="1" t="s">
        <v>1471</v>
      </c>
      <c r="AI555" s="1">
        <v>0.52700000000000002</v>
      </c>
      <c r="AJ555" s="1" t="s">
        <v>1475</v>
      </c>
      <c r="AK555" s="1">
        <v>3</v>
      </c>
      <c r="AL555" s="1">
        <v>66000</v>
      </c>
      <c r="AM555" s="1">
        <v>2266000</v>
      </c>
      <c r="AN555" s="1" t="s">
        <v>1326</v>
      </c>
    </row>
    <row r="556" spans="1:40" x14ac:dyDescent="0.25">
      <c r="A556" s="1">
        <v>4949</v>
      </c>
      <c r="B556" s="1">
        <v>4930</v>
      </c>
      <c r="C556" s="1" t="s">
        <v>1167</v>
      </c>
      <c r="D556" s="1" t="s">
        <v>1168</v>
      </c>
      <c r="E556" s="1" t="s">
        <v>1315</v>
      </c>
      <c r="F556" s="1" t="s">
        <v>1166</v>
      </c>
      <c r="G556" s="1">
        <v>469</v>
      </c>
      <c r="H556" s="1" t="s">
        <v>1427</v>
      </c>
      <c r="I556" s="1" t="s">
        <v>1283</v>
      </c>
      <c r="J556" s="1" t="s">
        <v>1290</v>
      </c>
      <c r="K556" s="1" t="s">
        <v>31</v>
      </c>
      <c r="L556" s="1" t="s">
        <v>1317</v>
      </c>
      <c r="M556" s="1" t="s">
        <v>1429</v>
      </c>
      <c r="N556" s="1" t="s">
        <v>1428</v>
      </c>
      <c r="O556" s="1">
        <v>33.5</v>
      </c>
      <c r="P556" s="1" t="s">
        <v>1333</v>
      </c>
      <c r="Q556" s="1">
        <v>2.6</v>
      </c>
      <c r="R556" s="1" t="s">
        <v>1327</v>
      </c>
      <c r="S556" s="1">
        <v>0.3</v>
      </c>
      <c r="T556" s="1" t="s">
        <v>1322</v>
      </c>
      <c r="U556" s="1">
        <v>41</v>
      </c>
      <c r="V556" s="1">
        <v>1155000</v>
      </c>
      <c r="W556" s="1" t="b">
        <v>0</v>
      </c>
      <c r="X556" s="1" t="s">
        <v>1020</v>
      </c>
      <c r="Y556" s="1" t="s">
        <v>1331</v>
      </c>
      <c r="Z556" s="1">
        <v>4354</v>
      </c>
      <c r="AA556" s="1"/>
      <c r="AB556" s="1" t="s">
        <v>1019</v>
      </c>
      <c r="AC556" s="1">
        <v>5</v>
      </c>
      <c r="AD556" s="1">
        <v>1792600</v>
      </c>
      <c r="AE556" s="1">
        <v>1608000</v>
      </c>
      <c r="AF556" s="1">
        <v>8963000</v>
      </c>
      <c r="AG556" s="1">
        <v>945068</v>
      </c>
      <c r="AH556" s="1" t="s">
        <v>1469</v>
      </c>
      <c r="AI556" s="1">
        <v>0.52700000000000002</v>
      </c>
      <c r="AJ556" s="1" t="s">
        <v>1475</v>
      </c>
      <c r="AK556" s="1">
        <v>15</v>
      </c>
      <c r="AL556" s="1">
        <v>173250</v>
      </c>
      <c r="AM556" s="1">
        <v>1328250</v>
      </c>
      <c r="AN556" s="1" t="s">
        <v>1326</v>
      </c>
    </row>
    <row r="557" spans="1:40" x14ac:dyDescent="0.25">
      <c r="A557" s="1">
        <v>10263</v>
      </c>
      <c r="B557" s="1">
        <v>10244</v>
      </c>
      <c r="C557" s="1" t="s">
        <v>1169</v>
      </c>
      <c r="D557" s="1" t="s">
        <v>1170</v>
      </c>
      <c r="E557" s="1" t="s">
        <v>1315</v>
      </c>
      <c r="F557" s="1" t="s">
        <v>1166</v>
      </c>
      <c r="G557" s="1">
        <v>469</v>
      </c>
      <c r="H557" s="1" t="s">
        <v>1427</v>
      </c>
      <c r="I557" s="1" t="s">
        <v>1283</v>
      </c>
      <c r="J557" s="1" t="s">
        <v>1290</v>
      </c>
      <c r="K557" s="1" t="s">
        <v>31</v>
      </c>
      <c r="L557" s="1" t="s">
        <v>1317</v>
      </c>
      <c r="M557" s="1" t="s">
        <v>1429</v>
      </c>
      <c r="N557" s="1" t="s">
        <v>1428</v>
      </c>
      <c r="O557" s="1">
        <v>33.799999999999997</v>
      </c>
      <c r="P557" s="1" t="s">
        <v>1333</v>
      </c>
      <c r="Q557" s="1">
        <v>0.2</v>
      </c>
      <c r="R557" s="1" t="s">
        <v>1332</v>
      </c>
      <c r="S557" s="1">
        <v>0.1</v>
      </c>
      <c r="T557" s="1" t="s">
        <v>1468</v>
      </c>
      <c r="U557" s="1">
        <v>41</v>
      </c>
      <c r="V557" s="1">
        <v>1608000</v>
      </c>
      <c r="W557" s="1" t="b">
        <v>0</v>
      </c>
      <c r="X557" s="1" t="s">
        <v>1020</v>
      </c>
      <c r="Y557" s="1" t="s">
        <v>1328</v>
      </c>
      <c r="Z557" s="1">
        <v>4354</v>
      </c>
      <c r="AA557" s="1"/>
      <c r="AB557" s="1" t="s">
        <v>1019</v>
      </c>
      <c r="AC557" s="1">
        <v>5</v>
      </c>
      <c r="AD557" s="1">
        <v>1792600</v>
      </c>
      <c r="AE557" s="1">
        <v>1608000</v>
      </c>
      <c r="AF557" s="1">
        <v>8963000</v>
      </c>
      <c r="AG557" s="1">
        <v>945068</v>
      </c>
      <c r="AH557" s="1" t="s">
        <v>1329</v>
      </c>
      <c r="AI557" s="1">
        <v>0.52700000000000002</v>
      </c>
      <c r="AJ557" s="1" t="s">
        <v>1475</v>
      </c>
      <c r="AK557" s="1">
        <v>10</v>
      </c>
      <c r="AL557" s="1">
        <v>160800</v>
      </c>
      <c r="AM557" s="1">
        <v>1768800</v>
      </c>
      <c r="AN557" s="1" t="s">
        <v>1326</v>
      </c>
    </row>
    <row r="558" spans="1:40" x14ac:dyDescent="0.25">
      <c r="A558" s="1">
        <v>5215</v>
      </c>
      <c r="B558" s="1">
        <v>5196</v>
      </c>
      <c r="C558" s="1" t="s">
        <v>1171</v>
      </c>
      <c r="D558" s="1" t="s">
        <v>1172</v>
      </c>
      <c r="E558" s="1" t="s">
        <v>1474</v>
      </c>
      <c r="F558" s="1" t="s">
        <v>1173</v>
      </c>
      <c r="G558" s="1">
        <v>469</v>
      </c>
      <c r="H558" s="1" t="s">
        <v>1427</v>
      </c>
      <c r="I558" s="1" t="s">
        <v>1283</v>
      </c>
      <c r="J558" s="1" t="s">
        <v>1290</v>
      </c>
      <c r="K558" s="1" t="s">
        <v>31</v>
      </c>
      <c r="L558" s="1" t="s">
        <v>1317</v>
      </c>
      <c r="M558" s="1" t="s">
        <v>1429</v>
      </c>
      <c r="N558" s="1" t="s">
        <v>1428</v>
      </c>
      <c r="O558" s="1">
        <v>27.1</v>
      </c>
      <c r="P558" s="1" t="s">
        <v>1333</v>
      </c>
      <c r="Q558" s="1">
        <v>2.5</v>
      </c>
      <c r="R558" s="1" t="s">
        <v>1327</v>
      </c>
      <c r="S558" s="1">
        <v>0.1</v>
      </c>
      <c r="T558" s="1" t="s">
        <v>1322</v>
      </c>
      <c r="U558" s="1">
        <v>41</v>
      </c>
      <c r="V558" s="1">
        <v>800000</v>
      </c>
      <c r="W558" s="1" t="b">
        <v>0</v>
      </c>
      <c r="X558" s="1" t="s">
        <v>1020</v>
      </c>
      <c r="Y558" s="1" t="s">
        <v>1331</v>
      </c>
      <c r="Z558" s="1">
        <v>4354</v>
      </c>
      <c r="AA558" s="1"/>
      <c r="AB558" s="1" t="s">
        <v>1019</v>
      </c>
      <c r="AC558" s="1">
        <v>5</v>
      </c>
      <c r="AD558" s="1">
        <v>1792600</v>
      </c>
      <c r="AE558" s="1">
        <v>1608000</v>
      </c>
      <c r="AF558" s="1">
        <v>8963000</v>
      </c>
      <c r="AG558" s="1">
        <v>945068</v>
      </c>
      <c r="AH558" s="1" t="s">
        <v>1469</v>
      </c>
      <c r="AI558" s="1">
        <v>0.52700000000000002</v>
      </c>
      <c r="AJ558" s="1" t="s">
        <v>1475</v>
      </c>
      <c r="AK558" s="1">
        <v>15</v>
      </c>
      <c r="AL558" s="1">
        <v>120000</v>
      </c>
      <c r="AM558" s="1">
        <v>920000</v>
      </c>
      <c r="AN558" s="1" t="s">
        <v>1326</v>
      </c>
    </row>
    <row r="559" spans="1:40" x14ac:dyDescent="0.25">
      <c r="A559" s="1">
        <v>8945</v>
      </c>
      <c r="B559" s="1">
        <v>8926</v>
      </c>
      <c r="C559" s="1" t="s">
        <v>1126</v>
      </c>
      <c r="D559" s="1" t="s">
        <v>1127</v>
      </c>
      <c r="E559" s="1" t="s">
        <v>1474</v>
      </c>
      <c r="F559" s="1" t="s">
        <v>1128</v>
      </c>
      <c r="G559" s="1">
        <v>482</v>
      </c>
      <c r="H559" s="1" t="s">
        <v>1366</v>
      </c>
      <c r="I559" s="1" t="s">
        <v>1283</v>
      </c>
      <c r="J559" s="1" t="s">
        <v>1286</v>
      </c>
      <c r="K559" s="1" t="s">
        <v>31</v>
      </c>
      <c r="L559" s="1" t="s">
        <v>1317</v>
      </c>
      <c r="M559" s="1" t="s">
        <v>1368</v>
      </c>
      <c r="N559" s="1" t="s">
        <v>1367</v>
      </c>
      <c r="O559" s="1">
        <v>31.1</v>
      </c>
      <c r="P559" s="1" t="s">
        <v>1333</v>
      </c>
      <c r="Q559" s="1">
        <v>0.7</v>
      </c>
      <c r="R559" s="1" t="s">
        <v>1332</v>
      </c>
      <c r="S559" s="1">
        <v>0.3</v>
      </c>
      <c r="T559" s="1" t="s">
        <v>1322</v>
      </c>
      <c r="U559" s="1">
        <v>41</v>
      </c>
      <c r="V559" s="1">
        <v>1995000</v>
      </c>
      <c r="W559" s="1" t="b">
        <v>0</v>
      </c>
      <c r="X559" s="1" t="s">
        <v>1129</v>
      </c>
      <c r="Y559" s="1" t="s">
        <v>1328</v>
      </c>
      <c r="Z559" s="1">
        <v>4193</v>
      </c>
      <c r="AA559" s="1"/>
      <c r="AB559" s="1" t="s">
        <v>1210</v>
      </c>
      <c r="AC559" s="1">
        <v>9</v>
      </c>
      <c r="AD559" s="1">
        <v>2760333</v>
      </c>
      <c r="AE559" s="1">
        <v>2000000</v>
      </c>
      <c r="AF559" s="1">
        <v>24843000</v>
      </c>
      <c r="AG559" s="1">
        <v>1590524</v>
      </c>
      <c r="AH559" s="1" t="s">
        <v>1469</v>
      </c>
      <c r="AI559" s="1">
        <v>0.57599999999999996</v>
      </c>
      <c r="AJ559" s="1" t="s">
        <v>1475</v>
      </c>
      <c r="AK559" s="1">
        <v>15</v>
      </c>
      <c r="AL559" s="1">
        <v>299250</v>
      </c>
      <c r="AM559" s="1">
        <v>2294250</v>
      </c>
      <c r="AN559" s="1" t="s">
        <v>1326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5"/>
  <sheetViews>
    <sheetView workbookViewId="0">
      <selection activeCell="C41" sqref="C41"/>
    </sheetView>
  </sheetViews>
  <sheetFormatPr baseColWidth="10" defaultRowHeight="15" x14ac:dyDescent="0.25"/>
  <cols>
    <col min="1" max="1" width="13.28515625" customWidth="1"/>
    <col min="2" max="2" width="10.7109375" customWidth="1"/>
    <col min="3" max="3" width="42.7109375" customWidth="1"/>
    <col min="4" max="4" width="10" customWidth="1"/>
    <col min="5" max="5" width="55.5703125" customWidth="1"/>
    <col min="6" max="6" width="10.28515625" customWidth="1"/>
    <col min="7" max="7" width="40" customWidth="1"/>
    <col min="8" max="8" width="47.5703125" customWidth="1"/>
    <col min="9" max="9" width="16.7109375" customWidth="1"/>
    <col min="10" max="10" width="23.5703125" customWidth="1"/>
    <col min="11" max="11" width="12.28515625" customWidth="1"/>
    <col min="12" max="12" width="20.5703125" customWidth="1"/>
    <col min="13" max="13" width="7.5703125" customWidth="1"/>
    <col min="14" max="14" width="16.140625" customWidth="1"/>
    <col min="15" max="15" width="17.85546875" customWidth="1"/>
    <col min="16" max="16" width="22.28515625" customWidth="1"/>
    <col min="17" max="17" width="21.85546875" customWidth="1"/>
    <col min="18" max="18" width="14" style="53" customWidth="1"/>
    <col min="19" max="19" width="11.85546875" customWidth="1"/>
    <col min="20" max="20" width="42.7109375" customWidth="1"/>
    <col min="21" max="21" width="21.7109375" customWidth="1"/>
    <col min="22" max="22" width="23.85546875" customWidth="1"/>
    <col min="23" max="23" width="24.42578125" customWidth="1"/>
    <col min="24" max="24" width="23.5703125" customWidth="1"/>
    <col min="25" max="25" width="20.7109375" customWidth="1"/>
    <col min="26" max="26" width="26.85546875" customWidth="1"/>
    <col min="27" max="27" width="23.5703125" customWidth="1"/>
    <col min="28" max="28" width="16.85546875" customWidth="1"/>
    <col min="29" max="29" width="21.42578125" customWidth="1"/>
    <col min="30" max="30" width="20.28515625" style="23" customWidth="1"/>
    <col min="31" max="31" width="18.85546875" style="23" bestFit="1" customWidth="1"/>
    <col min="32" max="32" width="17.140625" customWidth="1"/>
    <col min="33" max="33" width="21.7109375" customWidth="1"/>
  </cols>
  <sheetData>
    <row r="1" spans="1:33" x14ac:dyDescent="0.25">
      <c r="A1" s="1" t="s">
        <v>25</v>
      </c>
      <c r="B1" s="1" t="s">
        <v>26</v>
      </c>
      <c r="C1" s="1" t="s">
        <v>27</v>
      </c>
      <c r="D1" s="1" t="s">
        <v>1292</v>
      </c>
      <c r="E1" s="1" t="s">
        <v>30</v>
      </c>
      <c r="F1" s="1" t="s">
        <v>1277</v>
      </c>
      <c r="G1" s="1" t="s">
        <v>1278</v>
      </c>
      <c r="H1" s="1" t="s">
        <v>1279</v>
      </c>
      <c r="I1" s="1" t="s">
        <v>1280</v>
      </c>
      <c r="J1" s="1" t="s">
        <v>1293</v>
      </c>
      <c r="K1" s="1" t="s">
        <v>1282</v>
      </c>
      <c r="L1" s="1" t="s">
        <v>1294</v>
      </c>
      <c r="M1" s="1" t="s">
        <v>28</v>
      </c>
      <c r="N1" s="1" t="s">
        <v>1295</v>
      </c>
      <c r="O1" s="1" t="s">
        <v>29</v>
      </c>
      <c r="P1" s="1" t="s">
        <v>1296</v>
      </c>
      <c r="Q1" s="1" t="s">
        <v>1297</v>
      </c>
      <c r="R1" s="53" t="s">
        <v>1</v>
      </c>
      <c r="S1" s="1" t="s">
        <v>1300</v>
      </c>
      <c r="T1" s="1" t="s">
        <v>1301</v>
      </c>
      <c r="U1" s="1" t="s">
        <v>1302</v>
      </c>
      <c r="V1" s="1" t="s">
        <v>1303</v>
      </c>
      <c r="W1" s="1" t="s">
        <v>1304</v>
      </c>
      <c r="X1" s="1" t="s">
        <v>1305</v>
      </c>
      <c r="Y1" s="1" t="s">
        <v>1306</v>
      </c>
      <c r="Z1" s="1" t="s">
        <v>1307</v>
      </c>
      <c r="AA1" s="1" t="s">
        <v>1308</v>
      </c>
      <c r="AB1" s="1" t="s">
        <v>1309</v>
      </c>
      <c r="AC1" s="1" t="s">
        <v>1310</v>
      </c>
      <c r="AD1" s="1" t="s">
        <v>2045</v>
      </c>
      <c r="AE1" s="1" t="s">
        <v>2046</v>
      </c>
      <c r="AF1" s="1" t="s">
        <v>2047</v>
      </c>
      <c r="AG1" s="1" t="s">
        <v>2048</v>
      </c>
    </row>
    <row r="2" spans="1:33" x14ac:dyDescent="0.25">
      <c r="A2" s="1">
        <v>4232</v>
      </c>
      <c r="B2" s="1" t="s">
        <v>1491</v>
      </c>
      <c r="C2" s="1" t="s">
        <v>33</v>
      </c>
      <c r="D2" s="1" t="s">
        <v>1315</v>
      </c>
      <c r="E2" s="1" t="s">
        <v>34</v>
      </c>
      <c r="F2" s="1">
        <v>450</v>
      </c>
      <c r="G2" s="1" t="s">
        <v>1316</v>
      </c>
      <c r="H2" s="1" t="s">
        <v>1283</v>
      </c>
      <c r="I2" s="1" t="s">
        <v>1290</v>
      </c>
      <c r="J2" s="1" t="s">
        <v>31</v>
      </c>
      <c r="K2" s="1" t="s">
        <v>1317</v>
      </c>
      <c r="L2" s="1" t="s">
        <v>1319</v>
      </c>
      <c r="M2" s="1">
        <v>52.4</v>
      </c>
      <c r="N2" s="1" t="s">
        <v>1320</v>
      </c>
      <c r="O2" s="1">
        <v>5.5</v>
      </c>
      <c r="P2" s="1" t="s">
        <v>1321</v>
      </c>
      <c r="Q2" s="1">
        <v>0.3</v>
      </c>
      <c r="R2" s="53">
        <v>730000</v>
      </c>
      <c r="S2" s="1" t="b">
        <v>0</v>
      </c>
      <c r="T2" s="1" t="s">
        <v>35</v>
      </c>
      <c r="U2" s="1" t="s">
        <v>1323</v>
      </c>
      <c r="V2" s="1">
        <v>46</v>
      </c>
      <c r="W2" s="1">
        <v>695717</v>
      </c>
      <c r="X2" s="1">
        <v>630000</v>
      </c>
      <c r="Y2" s="1">
        <v>32003000</v>
      </c>
      <c r="Z2" s="1">
        <v>202644</v>
      </c>
      <c r="AA2" s="1" t="s">
        <v>1466</v>
      </c>
      <c r="AB2" s="1">
        <v>0.29099999999999998</v>
      </c>
      <c r="AC2" s="1" t="s">
        <v>1325</v>
      </c>
      <c r="AD2" s="23">
        <v>730000</v>
      </c>
      <c r="AE2" s="23">
        <v>4</v>
      </c>
      <c r="AF2" s="1">
        <v>0</v>
      </c>
      <c r="AG2" s="1">
        <v>0</v>
      </c>
    </row>
    <row r="3" spans="1:33" x14ac:dyDescent="0.25">
      <c r="A3" s="1">
        <v>9947</v>
      </c>
      <c r="B3" s="1" t="s">
        <v>1745</v>
      </c>
      <c r="C3" s="1" t="s">
        <v>1193</v>
      </c>
      <c r="D3" s="1" t="s">
        <v>1315</v>
      </c>
      <c r="E3" s="1" t="s">
        <v>1194</v>
      </c>
      <c r="F3" s="1">
        <v>488</v>
      </c>
      <c r="G3" s="1" t="s">
        <v>1286</v>
      </c>
      <c r="H3" s="1" t="s">
        <v>1283</v>
      </c>
      <c r="I3" s="1" t="s">
        <v>1286</v>
      </c>
      <c r="J3" s="1" t="s">
        <v>31</v>
      </c>
      <c r="K3" s="1" t="s">
        <v>1317</v>
      </c>
      <c r="L3" s="1" t="s">
        <v>1337</v>
      </c>
      <c r="M3" s="1">
        <v>26.8</v>
      </c>
      <c r="N3" s="1" t="s">
        <v>1333</v>
      </c>
      <c r="O3" s="1">
        <v>0.3</v>
      </c>
      <c r="P3" s="1" t="s">
        <v>1332</v>
      </c>
      <c r="Q3" s="1">
        <v>0</v>
      </c>
      <c r="R3" s="53">
        <v>2140000</v>
      </c>
      <c r="S3" s="1" t="b">
        <v>0</v>
      </c>
      <c r="T3" s="1" t="s">
        <v>962</v>
      </c>
      <c r="U3" s="1" t="s">
        <v>1328</v>
      </c>
      <c r="V3" s="1">
        <v>4</v>
      </c>
      <c r="W3" s="1">
        <v>1559350</v>
      </c>
      <c r="X3" s="1">
        <v>1552700</v>
      </c>
      <c r="Y3" s="1">
        <v>6237400</v>
      </c>
      <c r="Z3" s="1">
        <v>595928</v>
      </c>
      <c r="AA3" s="1" t="s">
        <v>1471</v>
      </c>
      <c r="AB3" s="1">
        <v>0.38200000000000001</v>
      </c>
      <c r="AC3" s="1" t="s">
        <v>1476</v>
      </c>
      <c r="AD3" s="23">
        <v>2140000</v>
      </c>
      <c r="AE3" s="23">
        <v>7</v>
      </c>
      <c r="AF3" s="1">
        <v>0</v>
      </c>
      <c r="AG3" s="1">
        <v>0</v>
      </c>
    </row>
    <row r="4" spans="1:33" x14ac:dyDescent="0.25">
      <c r="A4" s="1">
        <v>4254</v>
      </c>
      <c r="B4" s="1" t="s">
        <v>1800</v>
      </c>
      <c r="C4" s="1" t="s">
        <v>275</v>
      </c>
      <c r="D4" s="1" t="s">
        <v>1315</v>
      </c>
      <c r="E4" s="1" t="s">
        <v>34</v>
      </c>
      <c r="F4" s="1">
        <v>453</v>
      </c>
      <c r="G4" s="1" t="s">
        <v>1422</v>
      </c>
      <c r="H4" s="1" t="s">
        <v>1283</v>
      </c>
      <c r="I4" s="1" t="s">
        <v>1290</v>
      </c>
      <c r="J4" s="1" t="s">
        <v>31</v>
      </c>
      <c r="K4" s="1" t="s">
        <v>1317</v>
      </c>
      <c r="L4" s="1" t="s">
        <v>1357</v>
      </c>
      <c r="M4" s="1">
        <v>50.1</v>
      </c>
      <c r="N4" s="1" t="s">
        <v>1320</v>
      </c>
      <c r="O4" s="1">
        <v>7.1</v>
      </c>
      <c r="P4" s="1" t="s">
        <v>1321</v>
      </c>
      <c r="Q4" s="1">
        <v>0.3</v>
      </c>
      <c r="R4" s="53">
        <v>1000000</v>
      </c>
      <c r="S4" s="1" t="b">
        <v>0</v>
      </c>
      <c r="T4" s="1" t="s">
        <v>62</v>
      </c>
      <c r="U4" s="1" t="s">
        <v>1323</v>
      </c>
      <c r="V4" s="1">
        <v>4</v>
      </c>
      <c r="W4" s="1">
        <v>865000</v>
      </c>
      <c r="X4" s="1">
        <v>840000</v>
      </c>
      <c r="Y4" s="1">
        <v>3460000</v>
      </c>
      <c r="Z4" s="1">
        <v>271968</v>
      </c>
      <c r="AA4" s="1" t="s">
        <v>1324</v>
      </c>
      <c r="AB4" s="1">
        <v>0.314</v>
      </c>
      <c r="AC4" s="1" t="s">
        <v>1325</v>
      </c>
      <c r="AD4" s="23">
        <v>1000000</v>
      </c>
      <c r="AE4" s="23">
        <v>2</v>
      </c>
      <c r="AF4" s="1">
        <v>0</v>
      </c>
      <c r="AG4" s="1">
        <v>0</v>
      </c>
    </row>
    <row r="5" spans="1:33" x14ac:dyDescent="0.25">
      <c r="A5" s="1">
        <v>9255</v>
      </c>
      <c r="B5" s="1" t="s">
        <v>1570</v>
      </c>
      <c r="C5" s="1" t="s">
        <v>320</v>
      </c>
      <c r="D5" s="1" t="s">
        <v>1474</v>
      </c>
      <c r="E5" s="1" t="s">
        <v>47</v>
      </c>
      <c r="F5" s="1">
        <v>446</v>
      </c>
      <c r="G5" s="1" t="s">
        <v>1404</v>
      </c>
      <c r="H5" s="1" t="s">
        <v>1283</v>
      </c>
      <c r="I5" s="1" t="s">
        <v>1290</v>
      </c>
      <c r="J5" s="1" t="s">
        <v>31</v>
      </c>
      <c r="K5" s="1" t="s">
        <v>1317</v>
      </c>
      <c r="L5" s="1" t="s">
        <v>1355</v>
      </c>
      <c r="M5" s="1">
        <v>46.6</v>
      </c>
      <c r="N5" s="1" t="s">
        <v>1320</v>
      </c>
      <c r="O5" s="1">
        <v>0.5</v>
      </c>
      <c r="P5" s="1" t="s">
        <v>1332</v>
      </c>
      <c r="Q5" s="1">
        <v>0.3</v>
      </c>
      <c r="R5" s="53">
        <v>1386000</v>
      </c>
      <c r="S5" s="1" t="b">
        <v>0</v>
      </c>
      <c r="T5" s="1" t="s">
        <v>48</v>
      </c>
      <c r="U5" s="1" t="s">
        <v>1328</v>
      </c>
      <c r="V5" s="1">
        <v>39</v>
      </c>
      <c r="W5" s="1">
        <v>816692</v>
      </c>
      <c r="X5" s="1">
        <v>740000</v>
      </c>
      <c r="Y5" s="1">
        <v>31851000</v>
      </c>
      <c r="Z5" s="1">
        <v>304538</v>
      </c>
      <c r="AA5" s="1" t="s">
        <v>1471</v>
      </c>
      <c r="AB5" s="1">
        <v>0.373</v>
      </c>
      <c r="AC5" s="1" t="s">
        <v>1476</v>
      </c>
      <c r="AD5" s="23">
        <v>1386000</v>
      </c>
      <c r="AE5" s="23">
        <v>6</v>
      </c>
      <c r="AF5" s="1">
        <v>0</v>
      </c>
      <c r="AG5" s="1">
        <v>0</v>
      </c>
    </row>
    <row r="6" spans="1:33" x14ac:dyDescent="0.25">
      <c r="A6" s="1">
        <v>5130</v>
      </c>
      <c r="B6" s="1" t="s">
        <v>1493</v>
      </c>
      <c r="C6" s="1" t="s">
        <v>45</v>
      </c>
      <c r="D6" s="1" t="s">
        <v>1315</v>
      </c>
      <c r="E6" s="1" t="s">
        <v>34</v>
      </c>
      <c r="F6" s="1">
        <v>450</v>
      </c>
      <c r="G6" s="1" t="s">
        <v>1316</v>
      </c>
      <c r="H6" s="1" t="s">
        <v>1283</v>
      </c>
      <c r="I6" s="1" t="s">
        <v>1290</v>
      </c>
      <c r="J6" s="1" t="s">
        <v>31</v>
      </c>
      <c r="K6" s="1" t="s">
        <v>1317</v>
      </c>
      <c r="L6" s="1" t="s">
        <v>1319</v>
      </c>
      <c r="M6" s="1">
        <v>40.9</v>
      </c>
      <c r="N6" s="1" t="s">
        <v>1330</v>
      </c>
      <c r="O6" s="1">
        <v>2.5</v>
      </c>
      <c r="P6" s="1" t="s">
        <v>1327</v>
      </c>
      <c r="Q6" s="1">
        <v>0.3</v>
      </c>
      <c r="R6" s="53">
        <v>640000</v>
      </c>
      <c r="S6" s="1" t="b">
        <v>0</v>
      </c>
      <c r="T6" s="1" t="s">
        <v>35</v>
      </c>
      <c r="U6" s="1" t="s">
        <v>1331</v>
      </c>
      <c r="V6" s="1">
        <v>46</v>
      </c>
      <c r="W6" s="1">
        <v>695717</v>
      </c>
      <c r="X6" s="1">
        <v>630000</v>
      </c>
      <c r="Y6" s="1">
        <v>32003000</v>
      </c>
      <c r="Z6" s="1">
        <v>202644</v>
      </c>
      <c r="AA6" s="1" t="s">
        <v>1329</v>
      </c>
      <c r="AB6" s="1">
        <v>0.29099999999999998</v>
      </c>
      <c r="AC6" s="1" t="s">
        <v>1325</v>
      </c>
      <c r="AD6" s="23">
        <v>640000</v>
      </c>
      <c r="AE6" s="23">
        <v>4</v>
      </c>
      <c r="AF6" s="1">
        <v>0</v>
      </c>
      <c r="AG6" s="1">
        <v>0</v>
      </c>
    </row>
    <row r="7" spans="1:33" x14ac:dyDescent="0.25">
      <c r="A7" s="1">
        <v>9782</v>
      </c>
      <c r="B7" s="1" t="s">
        <v>1660</v>
      </c>
      <c r="C7" s="1" t="s">
        <v>653</v>
      </c>
      <c r="D7" s="1" t="s">
        <v>1474</v>
      </c>
      <c r="E7" s="1" t="s">
        <v>83</v>
      </c>
      <c r="F7" s="1">
        <v>432</v>
      </c>
      <c r="G7" s="1" t="s">
        <v>1380</v>
      </c>
      <c r="H7" s="1" t="s">
        <v>1283</v>
      </c>
      <c r="I7" s="1" t="s">
        <v>1289</v>
      </c>
      <c r="J7" s="1" t="s">
        <v>31</v>
      </c>
      <c r="K7" s="1" t="s">
        <v>1317</v>
      </c>
      <c r="L7" s="1" t="s">
        <v>1344</v>
      </c>
      <c r="M7" s="1">
        <v>27.6</v>
      </c>
      <c r="N7" s="1" t="s">
        <v>1333</v>
      </c>
      <c r="O7" s="1">
        <v>0.4</v>
      </c>
      <c r="P7" s="1" t="s">
        <v>1332</v>
      </c>
      <c r="Q7" s="1">
        <v>0.1</v>
      </c>
      <c r="R7" s="53">
        <v>655000</v>
      </c>
      <c r="S7" s="1" t="b">
        <v>0</v>
      </c>
      <c r="T7" s="1" t="s">
        <v>362</v>
      </c>
      <c r="U7" s="1" t="s">
        <v>1328</v>
      </c>
      <c r="V7" s="1">
        <v>24</v>
      </c>
      <c r="W7" s="1">
        <v>1669438</v>
      </c>
      <c r="X7" s="1">
        <v>1235000</v>
      </c>
      <c r="Y7" s="1">
        <v>40066500</v>
      </c>
      <c r="Z7" s="1">
        <v>1193862</v>
      </c>
      <c r="AA7" s="1" t="s">
        <v>1469</v>
      </c>
      <c r="AB7" s="1">
        <v>0.71499999999999997</v>
      </c>
      <c r="AC7" s="1" t="s">
        <v>1475</v>
      </c>
      <c r="AD7" s="23">
        <v>610000</v>
      </c>
      <c r="AE7" s="23">
        <v>4</v>
      </c>
      <c r="AF7" s="1">
        <v>0</v>
      </c>
      <c r="AG7" s="1">
        <v>0</v>
      </c>
    </row>
    <row r="8" spans="1:33" x14ac:dyDescent="0.25">
      <c r="A8" s="1">
        <v>5624</v>
      </c>
      <c r="B8" s="1" t="s">
        <v>1494</v>
      </c>
      <c r="C8" s="1" t="s">
        <v>50</v>
      </c>
      <c r="D8" s="1" t="s">
        <v>1315</v>
      </c>
      <c r="E8" s="1" t="s">
        <v>34</v>
      </c>
      <c r="F8" s="1">
        <v>450</v>
      </c>
      <c r="G8" s="1" t="s">
        <v>1316</v>
      </c>
      <c r="H8" s="1" t="s">
        <v>1283</v>
      </c>
      <c r="I8" s="1" t="s">
        <v>1290</v>
      </c>
      <c r="J8" s="1" t="s">
        <v>31</v>
      </c>
      <c r="K8" s="1" t="s">
        <v>1317</v>
      </c>
      <c r="L8" s="1" t="s">
        <v>1319</v>
      </c>
      <c r="M8" s="1">
        <v>40.6</v>
      </c>
      <c r="N8" s="1" t="s">
        <v>1330</v>
      </c>
      <c r="O8" s="1">
        <v>2.1</v>
      </c>
      <c r="P8" s="1" t="s">
        <v>1327</v>
      </c>
      <c r="Q8" s="1">
        <v>0.3</v>
      </c>
      <c r="R8" s="53">
        <v>600000</v>
      </c>
      <c r="S8" s="1" t="b">
        <v>0</v>
      </c>
      <c r="T8" s="1" t="s">
        <v>35</v>
      </c>
      <c r="U8" s="1" t="s">
        <v>1331</v>
      </c>
      <c r="V8" s="1">
        <v>46</v>
      </c>
      <c r="W8" s="1">
        <v>695717</v>
      </c>
      <c r="X8" s="1">
        <v>630000</v>
      </c>
      <c r="Y8" s="1">
        <v>32003000</v>
      </c>
      <c r="Z8" s="1">
        <v>202644</v>
      </c>
      <c r="AA8" s="1" t="s">
        <v>1329</v>
      </c>
      <c r="AB8" s="1">
        <v>0.29099999999999998</v>
      </c>
      <c r="AC8" s="1" t="s">
        <v>1325</v>
      </c>
      <c r="AD8" s="23">
        <v>600000</v>
      </c>
      <c r="AE8" s="23">
        <v>3</v>
      </c>
      <c r="AF8" s="1">
        <v>0</v>
      </c>
      <c r="AG8" s="1">
        <v>0</v>
      </c>
    </row>
    <row r="9" spans="1:33" x14ac:dyDescent="0.25">
      <c r="A9" s="1">
        <v>4240</v>
      </c>
      <c r="B9" s="1" t="s">
        <v>1817</v>
      </c>
      <c r="C9" s="1" t="s">
        <v>460</v>
      </c>
      <c r="D9" s="1" t="s">
        <v>1315</v>
      </c>
      <c r="E9" s="1" t="s">
        <v>34</v>
      </c>
      <c r="F9" s="1">
        <v>456</v>
      </c>
      <c r="G9" s="1" t="s">
        <v>1419</v>
      </c>
      <c r="H9" s="1" t="s">
        <v>1283</v>
      </c>
      <c r="I9" s="1" t="s">
        <v>1290</v>
      </c>
      <c r="J9" s="1" t="s">
        <v>31</v>
      </c>
      <c r="K9" s="1" t="s">
        <v>1317</v>
      </c>
      <c r="L9" s="1" t="s">
        <v>1420</v>
      </c>
      <c r="M9" s="1">
        <v>51.2</v>
      </c>
      <c r="N9" s="1" t="s">
        <v>1320</v>
      </c>
      <c r="O9" s="1">
        <v>8.3000000000000007</v>
      </c>
      <c r="P9" s="1" t="s">
        <v>1321</v>
      </c>
      <c r="Q9" s="1">
        <v>0.3</v>
      </c>
      <c r="R9" s="53">
        <v>970000</v>
      </c>
      <c r="S9" s="1" t="b">
        <v>0</v>
      </c>
      <c r="T9" s="1" t="s">
        <v>62</v>
      </c>
      <c r="U9" s="1" t="s">
        <v>1323</v>
      </c>
      <c r="V9" s="1">
        <v>15</v>
      </c>
      <c r="W9" s="1">
        <v>803000</v>
      </c>
      <c r="X9" s="1">
        <v>780000</v>
      </c>
      <c r="Y9" s="1">
        <v>12045000</v>
      </c>
      <c r="Z9" s="1">
        <v>214158</v>
      </c>
      <c r="AA9" s="1" t="s">
        <v>1471</v>
      </c>
      <c r="AB9" s="1">
        <v>0.26700000000000002</v>
      </c>
      <c r="AC9" s="1" t="s">
        <v>1325</v>
      </c>
      <c r="AD9" s="23">
        <v>970000</v>
      </c>
      <c r="AE9" s="23">
        <v>1</v>
      </c>
      <c r="AF9" s="1">
        <v>0</v>
      </c>
      <c r="AG9" s="1">
        <v>0</v>
      </c>
    </row>
    <row r="10" spans="1:33" x14ac:dyDescent="0.25">
      <c r="A10" s="1">
        <v>8431</v>
      </c>
      <c r="B10" s="1" t="s">
        <v>1495</v>
      </c>
      <c r="C10" s="1" t="s">
        <v>53</v>
      </c>
      <c r="D10" s="1" t="s">
        <v>1315</v>
      </c>
      <c r="E10" s="1" t="s">
        <v>34</v>
      </c>
      <c r="F10" s="1">
        <v>450</v>
      </c>
      <c r="G10" s="1" t="s">
        <v>1316</v>
      </c>
      <c r="H10" s="1" t="s">
        <v>1283</v>
      </c>
      <c r="I10" s="1" t="s">
        <v>1290</v>
      </c>
      <c r="J10" s="1" t="s">
        <v>31</v>
      </c>
      <c r="K10" s="1" t="s">
        <v>1317</v>
      </c>
      <c r="L10" s="1" t="s">
        <v>1319</v>
      </c>
      <c r="M10" s="1">
        <v>35.700000000000003</v>
      </c>
      <c r="N10" s="1" t="s">
        <v>1330</v>
      </c>
      <c r="O10" s="1">
        <v>0.9</v>
      </c>
      <c r="P10" s="1" t="s">
        <v>1332</v>
      </c>
      <c r="Q10" s="1">
        <v>0.3</v>
      </c>
      <c r="R10" s="53">
        <v>580000</v>
      </c>
      <c r="S10" s="1" t="b">
        <v>0</v>
      </c>
      <c r="T10" s="1" t="s">
        <v>35</v>
      </c>
      <c r="U10" s="1" t="s">
        <v>1328</v>
      </c>
      <c r="V10" s="1">
        <v>46</v>
      </c>
      <c r="W10" s="1">
        <v>695717</v>
      </c>
      <c r="X10" s="1">
        <v>630000</v>
      </c>
      <c r="Y10" s="1">
        <v>32003000</v>
      </c>
      <c r="Z10" s="1">
        <v>202644</v>
      </c>
      <c r="AA10" s="1" t="s">
        <v>1329</v>
      </c>
      <c r="AB10" s="1">
        <v>0.29099999999999998</v>
      </c>
      <c r="AC10" s="1" t="s">
        <v>1325</v>
      </c>
      <c r="AD10" s="23">
        <v>600000</v>
      </c>
      <c r="AE10" s="23">
        <v>3</v>
      </c>
      <c r="AF10" s="1">
        <v>20000</v>
      </c>
      <c r="AG10" s="1">
        <v>3.4</v>
      </c>
    </row>
    <row r="11" spans="1:33" x14ac:dyDescent="0.25">
      <c r="A11" s="1">
        <v>6086</v>
      </c>
      <c r="B11" s="1" t="s">
        <v>1795</v>
      </c>
      <c r="C11" s="1" t="s">
        <v>129</v>
      </c>
      <c r="D11" s="1" t="s">
        <v>1315</v>
      </c>
      <c r="E11" s="1" t="s">
        <v>34</v>
      </c>
      <c r="F11" s="1">
        <v>455</v>
      </c>
      <c r="G11" s="1" t="s">
        <v>1422</v>
      </c>
      <c r="H11" s="1" t="s">
        <v>1285</v>
      </c>
      <c r="I11" s="1" t="s">
        <v>1290</v>
      </c>
      <c r="J11" s="1" t="s">
        <v>31</v>
      </c>
      <c r="K11" s="1" t="s">
        <v>1317</v>
      </c>
      <c r="L11" s="1" t="s">
        <v>1357</v>
      </c>
      <c r="M11" s="1">
        <v>42.6</v>
      </c>
      <c r="N11" s="1" t="s">
        <v>1330</v>
      </c>
      <c r="O11" s="1">
        <v>1.9</v>
      </c>
      <c r="P11" s="1" t="s">
        <v>1327</v>
      </c>
      <c r="Q11" s="1">
        <v>0.3</v>
      </c>
      <c r="R11" s="53">
        <v>850000</v>
      </c>
      <c r="S11" s="1" t="b">
        <v>0</v>
      </c>
      <c r="T11" s="1" t="s">
        <v>62</v>
      </c>
      <c r="U11" s="1" t="s">
        <v>1328</v>
      </c>
      <c r="V11" s="1">
        <v>11</v>
      </c>
      <c r="W11" s="1">
        <v>1275455</v>
      </c>
      <c r="X11" s="1">
        <v>1200000</v>
      </c>
      <c r="Y11" s="1">
        <v>14030000</v>
      </c>
      <c r="Z11" s="1">
        <v>233136</v>
      </c>
      <c r="AA11" s="1" t="s">
        <v>1469</v>
      </c>
      <c r="AB11" s="1">
        <v>0.183</v>
      </c>
      <c r="AC11" s="1" t="s">
        <v>1479</v>
      </c>
      <c r="AD11" s="23">
        <v>850000</v>
      </c>
      <c r="AE11" s="23">
        <v>2</v>
      </c>
      <c r="AF11" s="1">
        <v>0</v>
      </c>
      <c r="AG11" s="1">
        <v>0</v>
      </c>
    </row>
    <row r="12" spans="1:33" x14ac:dyDescent="0.25">
      <c r="A12" s="1">
        <v>7010</v>
      </c>
      <c r="B12" s="1" t="s">
        <v>1496</v>
      </c>
      <c r="C12" s="1" t="s">
        <v>57</v>
      </c>
      <c r="D12" s="1" t="s">
        <v>1315</v>
      </c>
      <c r="E12" s="1" t="s">
        <v>34</v>
      </c>
      <c r="F12" s="1">
        <v>450</v>
      </c>
      <c r="G12" s="1" t="s">
        <v>1316</v>
      </c>
      <c r="H12" s="1" t="s">
        <v>1283</v>
      </c>
      <c r="I12" s="1" t="s">
        <v>1290</v>
      </c>
      <c r="J12" s="1" t="s">
        <v>31</v>
      </c>
      <c r="K12" s="1" t="s">
        <v>1317</v>
      </c>
      <c r="L12" s="1" t="s">
        <v>1319</v>
      </c>
      <c r="M12" s="1">
        <v>33.5</v>
      </c>
      <c r="N12" s="1" t="s">
        <v>1333</v>
      </c>
      <c r="O12" s="1">
        <v>1.5</v>
      </c>
      <c r="P12" s="1" t="s">
        <v>1327</v>
      </c>
      <c r="Q12" s="1">
        <v>0.3</v>
      </c>
      <c r="R12" s="53">
        <v>640000</v>
      </c>
      <c r="S12" s="1" t="b">
        <v>0</v>
      </c>
      <c r="T12" s="1" t="s">
        <v>35</v>
      </c>
      <c r="U12" s="1" t="s">
        <v>1328</v>
      </c>
      <c r="V12" s="1">
        <v>46</v>
      </c>
      <c r="W12" s="1">
        <v>695717</v>
      </c>
      <c r="X12" s="1">
        <v>630000</v>
      </c>
      <c r="Y12" s="1">
        <v>32003000</v>
      </c>
      <c r="Z12" s="1">
        <v>202644</v>
      </c>
      <c r="AA12" s="1" t="s">
        <v>1329</v>
      </c>
      <c r="AB12" s="1">
        <v>0.29099999999999998</v>
      </c>
      <c r="AC12" s="1" t="s">
        <v>1325</v>
      </c>
      <c r="AD12" s="23">
        <v>640000</v>
      </c>
      <c r="AE12" s="23">
        <v>3</v>
      </c>
      <c r="AF12" s="1">
        <v>0</v>
      </c>
      <c r="AG12" s="1">
        <v>0</v>
      </c>
    </row>
    <row r="13" spans="1:33" x14ac:dyDescent="0.25">
      <c r="A13" s="1">
        <v>9225</v>
      </c>
      <c r="B13" s="1" t="s">
        <v>1825</v>
      </c>
      <c r="C13" s="1" t="s">
        <v>856</v>
      </c>
      <c r="D13" s="1" t="s">
        <v>1474</v>
      </c>
      <c r="E13" s="1" t="s">
        <v>70</v>
      </c>
      <c r="F13" s="1">
        <v>458</v>
      </c>
      <c r="G13" s="1" t="s">
        <v>1396</v>
      </c>
      <c r="H13" s="1" t="s">
        <v>1283</v>
      </c>
      <c r="I13" s="1" t="s">
        <v>1290</v>
      </c>
      <c r="J13" s="1" t="s">
        <v>31</v>
      </c>
      <c r="K13" s="1" t="s">
        <v>1317</v>
      </c>
      <c r="L13" s="1" t="s">
        <v>1345</v>
      </c>
      <c r="M13" s="1">
        <v>30.7</v>
      </c>
      <c r="N13" s="1" t="s">
        <v>1333</v>
      </c>
      <c r="O13" s="1">
        <v>0.5</v>
      </c>
      <c r="P13" s="1" t="s">
        <v>1332</v>
      </c>
      <c r="Q13" s="1">
        <v>0.1</v>
      </c>
      <c r="R13" s="53">
        <v>655000</v>
      </c>
      <c r="S13" s="1" t="b">
        <v>0</v>
      </c>
      <c r="T13" s="1" t="s">
        <v>848</v>
      </c>
      <c r="U13" s="1" t="s">
        <v>1328</v>
      </c>
      <c r="V13" s="1">
        <v>23</v>
      </c>
      <c r="W13" s="1">
        <v>1033826</v>
      </c>
      <c r="X13" s="1">
        <v>772000</v>
      </c>
      <c r="Y13" s="1">
        <v>23778000</v>
      </c>
      <c r="Z13" s="1">
        <v>661324</v>
      </c>
      <c r="AA13" s="1" t="s">
        <v>1469</v>
      </c>
      <c r="AB13" s="1">
        <v>0.64</v>
      </c>
      <c r="AC13" s="1" t="s">
        <v>1475</v>
      </c>
      <c r="AD13" s="23">
        <v>610000</v>
      </c>
      <c r="AE13" s="23">
        <v>4</v>
      </c>
      <c r="AF13" s="1">
        <v>0</v>
      </c>
      <c r="AG13" s="1">
        <v>0</v>
      </c>
    </row>
    <row r="14" spans="1:33" x14ac:dyDescent="0.25">
      <c r="A14" s="1">
        <v>5855</v>
      </c>
      <c r="B14" s="1" t="s">
        <v>1497</v>
      </c>
      <c r="C14" s="1" t="s">
        <v>59</v>
      </c>
      <c r="D14" s="1" t="s">
        <v>1315</v>
      </c>
      <c r="E14" s="46" t="s">
        <v>34</v>
      </c>
      <c r="F14" s="1">
        <v>450</v>
      </c>
      <c r="G14" s="1" t="s">
        <v>1316</v>
      </c>
      <c r="H14" s="1" t="s">
        <v>1283</v>
      </c>
      <c r="I14" s="1" t="s">
        <v>1290</v>
      </c>
      <c r="J14" s="1" t="s">
        <v>31</v>
      </c>
      <c r="K14" s="1" t="s">
        <v>1317</v>
      </c>
      <c r="L14" s="1" t="s">
        <v>1319</v>
      </c>
      <c r="M14" s="1">
        <v>43</v>
      </c>
      <c r="N14" s="1" t="s">
        <v>1330</v>
      </c>
      <c r="O14" s="1">
        <v>2</v>
      </c>
      <c r="P14" s="1" t="s">
        <v>1327</v>
      </c>
      <c r="Q14" s="1">
        <v>0.3</v>
      </c>
      <c r="R14" s="53">
        <v>660000</v>
      </c>
      <c r="S14" s="1" t="b">
        <v>0</v>
      </c>
      <c r="T14" s="1" t="s">
        <v>35</v>
      </c>
      <c r="U14" s="1" t="s">
        <v>1331</v>
      </c>
      <c r="V14" s="1">
        <v>46</v>
      </c>
      <c r="W14" s="1">
        <v>695717</v>
      </c>
      <c r="X14" s="1">
        <v>630000</v>
      </c>
      <c r="Y14" s="1">
        <v>32003000</v>
      </c>
      <c r="Z14" s="1">
        <v>202644</v>
      </c>
      <c r="AA14" s="1" t="s">
        <v>1329</v>
      </c>
      <c r="AB14" s="1">
        <v>0.29099999999999998</v>
      </c>
      <c r="AC14" s="1" t="s">
        <v>1325</v>
      </c>
      <c r="AD14" s="23">
        <v>660000</v>
      </c>
      <c r="AE14" s="23">
        <v>4</v>
      </c>
      <c r="AF14" s="1">
        <v>0</v>
      </c>
      <c r="AG14" s="1">
        <v>0</v>
      </c>
    </row>
    <row r="15" spans="1:33" x14ac:dyDescent="0.25">
      <c r="A15" s="1">
        <v>9287</v>
      </c>
      <c r="B15" s="1" t="s">
        <v>1906</v>
      </c>
      <c r="C15" s="1" t="s">
        <v>998</v>
      </c>
      <c r="D15" s="1" t="s">
        <v>1474</v>
      </c>
      <c r="E15" s="1" t="s">
        <v>999</v>
      </c>
      <c r="F15" s="1">
        <v>439</v>
      </c>
      <c r="G15" s="1" t="s">
        <v>1382</v>
      </c>
      <c r="H15" s="1" t="s">
        <v>1283</v>
      </c>
      <c r="I15" s="1" t="s">
        <v>1289</v>
      </c>
      <c r="J15" s="1" t="s">
        <v>31</v>
      </c>
      <c r="K15" s="1" t="s">
        <v>1317</v>
      </c>
      <c r="L15" s="1" t="s">
        <v>1383</v>
      </c>
      <c r="M15" s="1">
        <v>37.1</v>
      </c>
      <c r="N15" s="1" t="s">
        <v>1330</v>
      </c>
      <c r="O15" s="1">
        <v>0.5</v>
      </c>
      <c r="P15" s="1" t="s">
        <v>1332</v>
      </c>
      <c r="Q15" s="1">
        <v>0.3</v>
      </c>
      <c r="R15" s="53">
        <v>853000</v>
      </c>
      <c r="S15" s="1" t="b">
        <v>0</v>
      </c>
      <c r="T15" s="1" t="s">
        <v>765</v>
      </c>
      <c r="U15" s="1" t="s">
        <v>1328</v>
      </c>
      <c r="V15" s="1">
        <v>5</v>
      </c>
      <c r="W15" s="1">
        <v>1880600</v>
      </c>
      <c r="X15" s="1">
        <v>1600000</v>
      </c>
      <c r="Y15" s="1">
        <v>9403000</v>
      </c>
      <c r="Z15" s="1">
        <v>979391</v>
      </c>
      <c r="AA15" s="1" t="s">
        <v>1469</v>
      </c>
      <c r="AB15" s="1">
        <v>0.52100000000000002</v>
      </c>
      <c r="AC15" s="1" t="s">
        <v>1475</v>
      </c>
      <c r="AD15" s="23">
        <v>853000</v>
      </c>
      <c r="AE15" s="23">
        <v>4</v>
      </c>
      <c r="AF15" s="1">
        <v>0</v>
      </c>
      <c r="AG15" s="1">
        <v>0</v>
      </c>
    </row>
    <row r="16" spans="1:33" x14ac:dyDescent="0.25">
      <c r="A16" s="1">
        <v>6120</v>
      </c>
      <c r="B16" s="1" t="s">
        <v>1498</v>
      </c>
      <c r="C16" s="1" t="s">
        <v>64</v>
      </c>
      <c r="D16" s="1" t="s">
        <v>1315</v>
      </c>
      <c r="E16" s="1" t="s">
        <v>34</v>
      </c>
      <c r="F16" s="1">
        <v>450</v>
      </c>
      <c r="G16" s="1" t="s">
        <v>1316</v>
      </c>
      <c r="H16" s="1" t="s">
        <v>1283</v>
      </c>
      <c r="I16" s="1" t="s">
        <v>1290</v>
      </c>
      <c r="J16" s="1" t="s">
        <v>31</v>
      </c>
      <c r="K16" s="1" t="s">
        <v>1317</v>
      </c>
      <c r="L16" s="1" t="s">
        <v>1319</v>
      </c>
      <c r="M16" s="1">
        <v>40.799999999999997</v>
      </c>
      <c r="N16" s="1" t="s">
        <v>1330</v>
      </c>
      <c r="O16" s="1">
        <v>1.9</v>
      </c>
      <c r="P16" s="1" t="s">
        <v>1327</v>
      </c>
      <c r="Q16" s="1">
        <v>0.3</v>
      </c>
      <c r="R16" s="53">
        <v>630000</v>
      </c>
      <c r="S16" s="1" t="b">
        <v>0</v>
      </c>
      <c r="T16" s="1" t="s">
        <v>35</v>
      </c>
      <c r="U16" s="1" t="s">
        <v>1328</v>
      </c>
      <c r="V16" s="1">
        <v>46</v>
      </c>
      <c r="W16" s="1">
        <v>695717</v>
      </c>
      <c r="X16" s="1">
        <v>630000</v>
      </c>
      <c r="Y16" s="1">
        <v>32003000</v>
      </c>
      <c r="Z16" s="1">
        <v>202644</v>
      </c>
      <c r="AA16" s="1" t="s">
        <v>1329</v>
      </c>
      <c r="AB16" s="1">
        <v>0.29099999999999998</v>
      </c>
      <c r="AC16" s="1" t="s">
        <v>1325</v>
      </c>
      <c r="AD16" s="23">
        <v>630000</v>
      </c>
      <c r="AE16" s="23">
        <v>4</v>
      </c>
      <c r="AF16" s="1">
        <v>0</v>
      </c>
      <c r="AG16" s="1">
        <v>0</v>
      </c>
    </row>
    <row r="17" spans="1:40" x14ac:dyDescent="0.25">
      <c r="A17" s="1">
        <v>4521</v>
      </c>
      <c r="B17" s="1" t="s">
        <v>1796</v>
      </c>
      <c r="C17" s="1" t="s">
        <v>428</v>
      </c>
      <c r="D17" s="1" t="s">
        <v>1315</v>
      </c>
      <c r="E17" s="1" t="s">
        <v>34</v>
      </c>
      <c r="F17" s="1">
        <v>456</v>
      </c>
      <c r="G17" s="1" t="s">
        <v>1419</v>
      </c>
      <c r="H17" s="1" t="s">
        <v>1283</v>
      </c>
      <c r="I17" s="1" t="s">
        <v>1290</v>
      </c>
      <c r="J17" s="1" t="s">
        <v>31</v>
      </c>
      <c r="K17" s="1" t="s">
        <v>1317</v>
      </c>
      <c r="L17" s="1" t="s">
        <v>1420</v>
      </c>
      <c r="M17" s="1">
        <v>31</v>
      </c>
      <c r="N17" s="1" t="s">
        <v>1333</v>
      </c>
      <c r="O17" s="1">
        <v>7.7</v>
      </c>
      <c r="P17" s="1" t="s">
        <v>1321</v>
      </c>
      <c r="Q17" s="1">
        <v>0.3</v>
      </c>
      <c r="R17" s="53">
        <v>935000</v>
      </c>
      <c r="S17" s="1" t="b">
        <v>0</v>
      </c>
      <c r="T17" s="1" t="s">
        <v>62</v>
      </c>
      <c r="U17" s="1" t="s">
        <v>1323</v>
      </c>
      <c r="V17" s="1">
        <v>15</v>
      </c>
      <c r="W17" s="1">
        <v>803000</v>
      </c>
      <c r="X17" s="1">
        <v>780000</v>
      </c>
      <c r="Y17" s="1">
        <v>12045000</v>
      </c>
      <c r="Z17" s="1">
        <v>214158</v>
      </c>
      <c r="AA17" s="1" t="s">
        <v>1324</v>
      </c>
      <c r="AB17" s="1">
        <v>0.26700000000000002</v>
      </c>
      <c r="AC17" s="1" t="s">
        <v>1325</v>
      </c>
      <c r="AD17" s="23">
        <v>935000</v>
      </c>
      <c r="AE17" s="23">
        <v>1</v>
      </c>
      <c r="AF17" s="1">
        <v>0</v>
      </c>
      <c r="AG17" s="1">
        <v>0</v>
      </c>
    </row>
    <row r="18" spans="1:40" x14ac:dyDescent="0.25">
      <c r="A18" s="1">
        <v>8134</v>
      </c>
      <c r="B18" s="1" t="s">
        <v>1778</v>
      </c>
      <c r="C18" s="1" t="s">
        <v>85</v>
      </c>
      <c r="D18" s="1" t="s">
        <v>1315</v>
      </c>
      <c r="E18" s="1" t="s">
        <v>34</v>
      </c>
      <c r="F18" s="1">
        <v>449</v>
      </c>
      <c r="G18" s="1" t="s">
        <v>1430</v>
      </c>
      <c r="H18" s="1" t="s">
        <v>1283</v>
      </c>
      <c r="I18" s="1" t="s">
        <v>1290</v>
      </c>
      <c r="J18" s="1" t="s">
        <v>31</v>
      </c>
      <c r="K18" s="1" t="s">
        <v>1317</v>
      </c>
      <c r="L18" s="1" t="s">
        <v>1431</v>
      </c>
      <c r="M18" s="1">
        <v>40.9</v>
      </c>
      <c r="N18" s="1" t="s">
        <v>1330</v>
      </c>
      <c r="O18" s="1">
        <v>1</v>
      </c>
      <c r="P18" s="1" t="s">
        <v>1327</v>
      </c>
      <c r="Q18" s="1">
        <v>0.1</v>
      </c>
      <c r="R18" s="53">
        <v>700000</v>
      </c>
      <c r="S18" s="1" t="b">
        <v>0</v>
      </c>
      <c r="T18" s="1" t="s">
        <v>62</v>
      </c>
      <c r="U18" s="1" t="s">
        <v>1328</v>
      </c>
      <c r="V18" s="1">
        <v>11</v>
      </c>
      <c r="W18" s="1">
        <v>843636</v>
      </c>
      <c r="X18" s="1">
        <v>760000</v>
      </c>
      <c r="Y18" s="1">
        <v>9280000</v>
      </c>
      <c r="Z18" s="1">
        <v>290208</v>
      </c>
      <c r="AA18" s="1" t="s">
        <v>1329</v>
      </c>
      <c r="AB18" s="1">
        <v>0.34399999999999997</v>
      </c>
      <c r="AC18" s="1" t="s">
        <v>1325</v>
      </c>
      <c r="AD18" s="23">
        <v>590000</v>
      </c>
      <c r="AE18" s="23">
        <v>1</v>
      </c>
      <c r="AF18" s="1">
        <v>0</v>
      </c>
      <c r="AG18" s="1">
        <v>0</v>
      </c>
    </row>
    <row r="19" spans="1:40" x14ac:dyDescent="0.25">
      <c r="A19" s="1">
        <v>9254</v>
      </c>
      <c r="B19" s="1" t="s">
        <v>1657</v>
      </c>
      <c r="C19" s="1" t="s">
        <v>1186</v>
      </c>
      <c r="D19" s="1" t="s">
        <v>1315</v>
      </c>
      <c r="E19" s="1" t="s">
        <v>1176</v>
      </c>
      <c r="F19" s="1">
        <v>461</v>
      </c>
      <c r="G19" s="1" t="s">
        <v>1424</v>
      </c>
      <c r="H19" s="1" t="s">
        <v>1283</v>
      </c>
      <c r="I19" s="1" t="s">
        <v>1290</v>
      </c>
      <c r="J19" s="1" t="s">
        <v>31</v>
      </c>
      <c r="K19" s="1" t="s">
        <v>1317</v>
      </c>
      <c r="L19" s="1" t="s">
        <v>1425</v>
      </c>
      <c r="M19" s="1">
        <v>40.4</v>
      </c>
      <c r="N19" s="1" t="s">
        <v>1330</v>
      </c>
      <c r="O19" s="1">
        <v>0.5</v>
      </c>
      <c r="P19" s="1" t="s">
        <v>1332</v>
      </c>
      <c r="Q19" s="1">
        <v>0.3</v>
      </c>
      <c r="R19" s="53">
        <v>1105000</v>
      </c>
      <c r="S19" s="1" t="b">
        <v>0</v>
      </c>
      <c r="T19" s="1" t="s">
        <v>756</v>
      </c>
      <c r="U19" s="1" t="s">
        <v>1328</v>
      </c>
      <c r="V19" s="1">
        <v>9</v>
      </c>
      <c r="W19" s="1">
        <v>1928667</v>
      </c>
      <c r="X19" s="1">
        <v>1600000</v>
      </c>
      <c r="Y19" s="1">
        <v>17358000</v>
      </c>
      <c r="Z19" s="1">
        <v>1226630</v>
      </c>
      <c r="AA19" s="1" t="s">
        <v>1469</v>
      </c>
      <c r="AB19" s="1">
        <v>0.63600000000000001</v>
      </c>
      <c r="AC19" s="1" t="s">
        <v>1475</v>
      </c>
      <c r="AD19" s="23">
        <v>1105000</v>
      </c>
      <c r="AE19" s="23">
        <v>5</v>
      </c>
      <c r="AF19" s="1">
        <v>0</v>
      </c>
      <c r="AG19" s="1">
        <v>0</v>
      </c>
    </row>
    <row r="20" spans="1:40" x14ac:dyDescent="0.25">
      <c r="A20" s="1">
        <v>4543</v>
      </c>
      <c r="B20" s="1" t="s">
        <v>1500</v>
      </c>
      <c r="C20" s="1" t="s">
        <v>51</v>
      </c>
      <c r="D20" s="1" t="s">
        <v>1315</v>
      </c>
      <c r="E20" s="1" t="s">
        <v>47</v>
      </c>
      <c r="F20" s="1">
        <v>450</v>
      </c>
      <c r="G20" s="1" t="s">
        <v>1316</v>
      </c>
      <c r="H20" s="1" t="s">
        <v>1283</v>
      </c>
      <c r="I20" s="1" t="s">
        <v>1290</v>
      </c>
      <c r="J20" s="1" t="s">
        <v>31</v>
      </c>
      <c r="K20" s="1" t="s">
        <v>1317</v>
      </c>
      <c r="L20" s="1" t="s">
        <v>1319</v>
      </c>
      <c r="M20" s="1">
        <v>29.3</v>
      </c>
      <c r="N20" s="1" t="s">
        <v>1333</v>
      </c>
      <c r="O20" s="1">
        <v>4.2</v>
      </c>
      <c r="P20" s="1" t="s">
        <v>1470</v>
      </c>
      <c r="Q20" s="1">
        <v>0.1</v>
      </c>
      <c r="R20" s="53">
        <v>1000000</v>
      </c>
      <c r="S20" s="1" t="b">
        <v>0</v>
      </c>
      <c r="T20" s="1" t="s">
        <v>35</v>
      </c>
      <c r="U20" s="1" t="s">
        <v>1331</v>
      </c>
      <c r="V20" s="1">
        <v>46</v>
      </c>
      <c r="W20" s="1">
        <v>695717</v>
      </c>
      <c r="X20" s="1">
        <v>630000</v>
      </c>
      <c r="Y20" s="1">
        <v>32003000</v>
      </c>
      <c r="Z20" s="1">
        <v>202644</v>
      </c>
      <c r="AA20" s="1" t="s">
        <v>1471</v>
      </c>
      <c r="AB20" s="1">
        <v>0.29099999999999998</v>
      </c>
      <c r="AC20" s="1" t="s">
        <v>1325</v>
      </c>
      <c r="AD20" s="23">
        <v>1000000</v>
      </c>
      <c r="AE20" s="23">
        <v>4</v>
      </c>
      <c r="AF20" s="1">
        <v>0</v>
      </c>
      <c r="AG20" s="1">
        <v>0</v>
      </c>
    </row>
    <row r="21" spans="1:40" x14ac:dyDescent="0.25">
      <c r="A21" s="1">
        <v>4283</v>
      </c>
      <c r="B21" s="1" t="s">
        <v>1678</v>
      </c>
      <c r="C21" s="1" t="s">
        <v>261</v>
      </c>
      <c r="D21" s="1" t="s">
        <v>1315</v>
      </c>
      <c r="E21" s="1" t="s">
        <v>262</v>
      </c>
      <c r="F21" s="1">
        <v>448</v>
      </c>
      <c r="G21" s="1" t="s">
        <v>1459</v>
      </c>
      <c r="H21" s="1" t="s">
        <v>1284</v>
      </c>
      <c r="I21" s="1" t="s">
        <v>1290</v>
      </c>
      <c r="J21" s="1" t="s">
        <v>31</v>
      </c>
      <c r="K21" s="1" t="s">
        <v>1317</v>
      </c>
      <c r="L21" s="1" t="s">
        <v>1355</v>
      </c>
      <c r="M21" s="1">
        <v>46.9</v>
      </c>
      <c r="N21" s="1" t="s">
        <v>1320</v>
      </c>
      <c r="O21" s="1">
        <v>4.8</v>
      </c>
      <c r="P21" s="1" t="s">
        <v>1470</v>
      </c>
      <c r="Q21" s="1">
        <v>0.3</v>
      </c>
      <c r="R21" s="53">
        <v>698000</v>
      </c>
      <c r="S21" s="1" t="b">
        <v>0</v>
      </c>
      <c r="T21" s="1" t="s">
        <v>101</v>
      </c>
      <c r="U21" s="1" t="s">
        <v>1331</v>
      </c>
      <c r="V21" s="1">
        <v>23</v>
      </c>
      <c r="W21" s="1">
        <v>676043</v>
      </c>
      <c r="X21" s="1">
        <v>600000</v>
      </c>
      <c r="Y21" s="1">
        <v>15549000</v>
      </c>
      <c r="Z21" s="1">
        <v>247791</v>
      </c>
      <c r="AA21" s="1" t="s">
        <v>1466</v>
      </c>
      <c r="AB21" s="1">
        <v>0.36699999999999999</v>
      </c>
      <c r="AC21" s="1" t="s">
        <v>1476</v>
      </c>
      <c r="AD21" s="23">
        <v>698000</v>
      </c>
      <c r="AE21" s="23">
        <v>1</v>
      </c>
      <c r="AF21" s="1">
        <v>0</v>
      </c>
      <c r="AG21" s="1">
        <v>0</v>
      </c>
      <c r="AL21" s="6"/>
    </row>
    <row r="22" spans="1:40" x14ac:dyDescent="0.25">
      <c r="A22" s="1">
        <v>4166</v>
      </c>
      <c r="B22" s="1" t="s">
        <v>2007</v>
      </c>
      <c r="C22" s="1" t="s">
        <v>1141</v>
      </c>
      <c r="D22" s="1" t="s">
        <v>1474</v>
      </c>
      <c r="E22" s="1" t="s">
        <v>1134</v>
      </c>
      <c r="F22" s="1">
        <v>463</v>
      </c>
      <c r="G22" s="1" t="s">
        <v>1409</v>
      </c>
      <c r="H22" s="1" t="s">
        <v>1283</v>
      </c>
      <c r="I22" s="1" t="s">
        <v>1290</v>
      </c>
      <c r="J22" s="1" t="s">
        <v>31</v>
      </c>
      <c r="K22" s="1" t="s">
        <v>1317</v>
      </c>
      <c r="L22" s="1" t="s">
        <v>1410</v>
      </c>
      <c r="M22" s="1">
        <v>64.7</v>
      </c>
      <c r="N22" s="1" t="s">
        <v>1472</v>
      </c>
      <c r="O22" s="1">
        <v>9.3000000000000007</v>
      </c>
      <c r="P22" s="1" t="s">
        <v>1321</v>
      </c>
      <c r="Q22" s="1">
        <v>0.3</v>
      </c>
      <c r="R22" s="53">
        <v>660000</v>
      </c>
      <c r="S22" s="1" t="b">
        <v>0</v>
      </c>
      <c r="T22" s="1" t="s">
        <v>1135</v>
      </c>
      <c r="U22" s="1" t="s">
        <v>1323</v>
      </c>
      <c r="V22" s="1">
        <v>4</v>
      </c>
      <c r="W22" s="1">
        <v>586000</v>
      </c>
      <c r="X22" s="1">
        <v>567000</v>
      </c>
      <c r="Y22" s="1">
        <v>2344000</v>
      </c>
      <c r="Z22" s="1">
        <v>49980</v>
      </c>
      <c r="AA22" s="1" t="s">
        <v>1324</v>
      </c>
      <c r="AB22" s="1">
        <v>8.5000000000000006E-2</v>
      </c>
      <c r="AC22" s="1" t="s">
        <v>1480</v>
      </c>
      <c r="AD22" s="23">
        <v>660000</v>
      </c>
      <c r="AE22" s="23">
        <v>2</v>
      </c>
      <c r="AF22" s="1">
        <v>0</v>
      </c>
      <c r="AG22" s="1">
        <v>0</v>
      </c>
    </row>
    <row r="23" spans="1:40" x14ac:dyDescent="0.25">
      <c r="A23" s="1">
        <v>4794</v>
      </c>
      <c r="B23" s="1" t="s">
        <v>1693</v>
      </c>
      <c r="C23" s="1" t="s">
        <v>141</v>
      </c>
      <c r="D23" s="1" t="s">
        <v>1315</v>
      </c>
      <c r="E23" s="1" t="s">
        <v>34</v>
      </c>
      <c r="F23" s="1">
        <v>448</v>
      </c>
      <c r="G23" s="1" t="s">
        <v>1459</v>
      </c>
      <c r="H23" s="1" t="s">
        <v>1284</v>
      </c>
      <c r="I23" s="1" t="s">
        <v>1290</v>
      </c>
      <c r="J23" s="1" t="s">
        <v>31</v>
      </c>
      <c r="K23" s="1" t="s">
        <v>1317</v>
      </c>
      <c r="L23" s="1" t="s">
        <v>1355</v>
      </c>
      <c r="M23" s="1">
        <v>41</v>
      </c>
      <c r="N23" s="1" t="s">
        <v>1330</v>
      </c>
      <c r="O23" s="1">
        <v>3.6</v>
      </c>
      <c r="P23" s="1" t="s">
        <v>1470</v>
      </c>
      <c r="Q23" s="1">
        <v>0.3</v>
      </c>
      <c r="R23" s="53">
        <v>670000</v>
      </c>
      <c r="S23" s="1" t="b">
        <v>0</v>
      </c>
      <c r="T23" s="1" t="s">
        <v>101</v>
      </c>
      <c r="U23" s="1" t="s">
        <v>1331</v>
      </c>
      <c r="V23" s="1">
        <v>23</v>
      </c>
      <c r="W23" s="1">
        <v>676043</v>
      </c>
      <c r="X23" s="1">
        <v>600000</v>
      </c>
      <c r="Y23" s="1">
        <v>15549000</v>
      </c>
      <c r="Z23" s="1">
        <v>247791</v>
      </c>
      <c r="AA23" s="1" t="s">
        <v>1466</v>
      </c>
      <c r="AB23" s="1">
        <v>0.36699999999999999</v>
      </c>
      <c r="AC23" s="1" t="s">
        <v>1476</v>
      </c>
      <c r="AD23" s="23">
        <v>670000</v>
      </c>
      <c r="AE23" s="23">
        <v>1</v>
      </c>
      <c r="AF23" s="1">
        <v>0</v>
      </c>
      <c r="AG23" s="1">
        <v>0</v>
      </c>
      <c r="AN23" s="6"/>
    </row>
    <row r="24" spans="1:40" x14ac:dyDescent="0.25">
      <c r="A24" s="1">
        <v>4913</v>
      </c>
      <c r="B24" s="1" t="s">
        <v>1502</v>
      </c>
      <c r="C24" s="1" t="s">
        <v>78</v>
      </c>
      <c r="D24" s="1" t="s">
        <v>1315</v>
      </c>
      <c r="E24" s="1" t="s">
        <v>34</v>
      </c>
      <c r="F24" s="1">
        <v>450</v>
      </c>
      <c r="G24" s="1" t="s">
        <v>1316</v>
      </c>
      <c r="H24" s="1" t="s">
        <v>1283</v>
      </c>
      <c r="I24" s="1" t="s">
        <v>1290</v>
      </c>
      <c r="J24" s="1" t="s">
        <v>31</v>
      </c>
      <c r="K24" s="1" t="s">
        <v>1317</v>
      </c>
      <c r="L24" s="1" t="s">
        <v>1319</v>
      </c>
      <c r="M24" s="1">
        <v>28.5</v>
      </c>
      <c r="N24" s="1" t="s">
        <v>1333</v>
      </c>
      <c r="O24" s="1">
        <v>2.7</v>
      </c>
      <c r="P24" s="1" t="s">
        <v>1327</v>
      </c>
      <c r="Q24" s="1">
        <v>0.3</v>
      </c>
      <c r="R24" s="53">
        <v>660000</v>
      </c>
      <c r="S24" s="1" t="b">
        <v>0</v>
      </c>
      <c r="T24" s="1" t="s">
        <v>35</v>
      </c>
      <c r="U24" s="1" t="s">
        <v>1331</v>
      </c>
      <c r="V24" s="1">
        <v>46</v>
      </c>
      <c r="W24" s="1">
        <v>695717</v>
      </c>
      <c r="X24" s="1">
        <v>630000</v>
      </c>
      <c r="Y24" s="1">
        <v>32003000</v>
      </c>
      <c r="Z24" s="1">
        <v>202644</v>
      </c>
      <c r="AA24" s="1" t="s">
        <v>1329</v>
      </c>
      <c r="AB24" s="1">
        <v>0.29099999999999998</v>
      </c>
      <c r="AC24" s="1" t="s">
        <v>1325</v>
      </c>
      <c r="AD24" s="23">
        <v>660000</v>
      </c>
      <c r="AE24" s="23">
        <v>4</v>
      </c>
      <c r="AF24" s="1">
        <v>0</v>
      </c>
      <c r="AG24" s="1">
        <v>0</v>
      </c>
    </row>
    <row r="25" spans="1:40" x14ac:dyDescent="0.25">
      <c r="A25" s="1">
        <v>4919</v>
      </c>
      <c r="B25" s="1" t="s">
        <v>1686</v>
      </c>
      <c r="C25" s="1" t="s">
        <v>643</v>
      </c>
      <c r="D25" s="1" t="s">
        <v>1315</v>
      </c>
      <c r="E25" s="1" t="s">
        <v>34</v>
      </c>
      <c r="F25" s="1">
        <v>448</v>
      </c>
      <c r="G25" s="1" t="s">
        <v>1459</v>
      </c>
      <c r="H25" s="1" t="s">
        <v>1284</v>
      </c>
      <c r="I25" s="1" t="s">
        <v>1290</v>
      </c>
      <c r="J25" s="1" t="s">
        <v>31</v>
      </c>
      <c r="K25" s="1" t="s">
        <v>1317</v>
      </c>
      <c r="L25" s="1" t="s">
        <v>1355</v>
      </c>
      <c r="M25" s="1">
        <v>33</v>
      </c>
      <c r="N25" s="1" t="s">
        <v>1333</v>
      </c>
      <c r="O25" s="1">
        <v>2.7</v>
      </c>
      <c r="P25" s="1" t="s">
        <v>1327</v>
      </c>
      <c r="Q25" s="1">
        <v>0.3</v>
      </c>
      <c r="R25" s="53">
        <v>650000</v>
      </c>
      <c r="S25" s="1" t="b">
        <v>0</v>
      </c>
      <c r="T25" s="1" t="s">
        <v>101</v>
      </c>
      <c r="U25" s="1" t="s">
        <v>1331</v>
      </c>
      <c r="V25" s="1">
        <v>23</v>
      </c>
      <c r="W25" s="1">
        <v>676043</v>
      </c>
      <c r="X25" s="1">
        <v>600000</v>
      </c>
      <c r="Y25" s="1">
        <v>15549000</v>
      </c>
      <c r="Z25" s="1">
        <v>247791</v>
      </c>
      <c r="AA25" s="1" t="s">
        <v>1466</v>
      </c>
      <c r="AB25" s="1">
        <v>0.36699999999999999</v>
      </c>
      <c r="AC25" s="1" t="s">
        <v>1476</v>
      </c>
      <c r="AD25" s="23">
        <v>650000</v>
      </c>
      <c r="AE25" s="23">
        <v>1</v>
      </c>
      <c r="AF25" s="1">
        <v>0</v>
      </c>
      <c r="AG25" s="1">
        <v>0</v>
      </c>
    </row>
    <row r="26" spans="1:40" x14ac:dyDescent="0.25">
      <c r="A26" s="1">
        <v>8660</v>
      </c>
      <c r="B26" s="1" t="s">
        <v>1503</v>
      </c>
      <c r="C26" s="1" t="s">
        <v>80</v>
      </c>
      <c r="D26" s="1" t="s">
        <v>1315</v>
      </c>
      <c r="E26" s="1" t="s">
        <v>34</v>
      </c>
      <c r="F26" s="1">
        <v>450</v>
      </c>
      <c r="G26" s="1" t="s">
        <v>1316</v>
      </c>
      <c r="H26" s="1" t="s">
        <v>1283</v>
      </c>
      <c r="I26" s="1" t="s">
        <v>1290</v>
      </c>
      <c r="J26" s="1" t="s">
        <v>31</v>
      </c>
      <c r="K26" s="1" t="s">
        <v>1317</v>
      </c>
      <c r="L26" s="1" t="s">
        <v>1319</v>
      </c>
      <c r="M26" s="1">
        <v>32.5</v>
      </c>
      <c r="N26" s="1" t="s">
        <v>1333</v>
      </c>
      <c r="O26" s="1">
        <v>0.8</v>
      </c>
      <c r="P26" s="1" t="s">
        <v>1332</v>
      </c>
      <c r="Q26" s="1">
        <v>0.1</v>
      </c>
      <c r="R26" s="53">
        <v>630000</v>
      </c>
      <c r="S26" s="1" t="b">
        <v>0</v>
      </c>
      <c r="T26" s="1" t="s">
        <v>35</v>
      </c>
      <c r="U26" s="1" t="s">
        <v>1328</v>
      </c>
      <c r="V26" s="1">
        <v>46</v>
      </c>
      <c r="W26" s="1">
        <v>695717</v>
      </c>
      <c r="X26" s="1">
        <v>630000</v>
      </c>
      <c r="Y26" s="1">
        <v>32003000</v>
      </c>
      <c r="Z26" s="1">
        <v>202644</v>
      </c>
      <c r="AA26" s="1" t="s">
        <v>1329</v>
      </c>
      <c r="AB26" s="1">
        <v>0.29099999999999998</v>
      </c>
      <c r="AC26" s="1" t="s">
        <v>1325</v>
      </c>
      <c r="AD26" s="23">
        <v>630000</v>
      </c>
      <c r="AE26" s="23">
        <v>3</v>
      </c>
      <c r="AF26" s="1">
        <v>0</v>
      </c>
      <c r="AG26" s="1">
        <v>0</v>
      </c>
    </row>
    <row r="27" spans="1:40" x14ac:dyDescent="0.25">
      <c r="A27" s="1">
        <v>9783</v>
      </c>
      <c r="B27" s="1" t="s">
        <v>1665</v>
      </c>
      <c r="C27" s="1" t="s">
        <v>647</v>
      </c>
      <c r="D27" s="1" t="s">
        <v>1474</v>
      </c>
      <c r="E27" s="1" t="s">
        <v>83</v>
      </c>
      <c r="F27" s="1">
        <v>432</v>
      </c>
      <c r="G27" s="1" t="s">
        <v>1380</v>
      </c>
      <c r="H27" s="1" t="s">
        <v>1283</v>
      </c>
      <c r="I27" s="1" t="s">
        <v>1289</v>
      </c>
      <c r="J27" s="1" t="s">
        <v>31</v>
      </c>
      <c r="K27" s="1" t="s">
        <v>1317</v>
      </c>
      <c r="L27" s="1" t="s">
        <v>1344</v>
      </c>
      <c r="M27" s="1">
        <v>30.9</v>
      </c>
      <c r="N27" s="1" t="s">
        <v>1333</v>
      </c>
      <c r="O27" s="1">
        <v>0.4</v>
      </c>
      <c r="P27" s="1" t="s">
        <v>1332</v>
      </c>
      <c r="Q27" s="1">
        <v>0.1</v>
      </c>
      <c r="R27" s="53">
        <v>655000</v>
      </c>
      <c r="S27" s="1" t="b">
        <v>0</v>
      </c>
      <c r="T27" s="1" t="s">
        <v>362</v>
      </c>
      <c r="U27" s="1" t="s">
        <v>1328</v>
      </c>
      <c r="V27" s="1">
        <v>24</v>
      </c>
      <c r="W27" s="1">
        <v>1669438</v>
      </c>
      <c r="X27" s="1">
        <v>1235000</v>
      </c>
      <c r="Y27" s="1">
        <v>40066500</v>
      </c>
      <c r="Z27" s="1">
        <v>1193862</v>
      </c>
      <c r="AA27" s="1" t="s">
        <v>1469</v>
      </c>
      <c r="AB27" s="1">
        <v>0.71499999999999997</v>
      </c>
      <c r="AC27" s="1" t="s">
        <v>1475</v>
      </c>
      <c r="AD27" s="23">
        <v>610000</v>
      </c>
      <c r="AE27" s="23">
        <v>4</v>
      </c>
      <c r="AF27" s="1">
        <v>0</v>
      </c>
      <c r="AG27" s="1">
        <v>0</v>
      </c>
    </row>
    <row r="28" spans="1:40" x14ac:dyDescent="0.25">
      <c r="A28" s="1">
        <v>8726</v>
      </c>
      <c r="B28" s="1" t="s">
        <v>1504</v>
      </c>
      <c r="C28" s="1" t="s">
        <v>90</v>
      </c>
      <c r="D28" s="1" t="s">
        <v>1315</v>
      </c>
      <c r="E28" s="1" t="s">
        <v>34</v>
      </c>
      <c r="F28" s="1">
        <v>450</v>
      </c>
      <c r="G28" s="1" t="s">
        <v>1316</v>
      </c>
      <c r="H28" s="1" t="s">
        <v>1283</v>
      </c>
      <c r="I28" s="1" t="s">
        <v>1290</v>
      </c>
      <c r="J28" s="1" t="s">
        <v>31</v>
      </c>
      <c r="K28" s="1" t="s">
        <v>1317</v>
      </c>
      <c r="L28" s="1" t="s">
        <v>1319</v>
      </c>
      <c r="M28" s="1">
        <v>27.7</v>
      </c>
      <c r="N28" s="1" t="s">
        <v>1333</v>
      </c>
      <c r="O28" s="1">
        <v>0.8</v>
      </c>
      <c r="P28" s="1" t="s">
        <v>1332</v>
      </c>
      <c r="Q28" s="1">
        <v>0.3</v>
      </c>
      <c r="R28" s="53">
        <v>600000</v>
      </c>
      <c r="S28" s="1" t="b">
        <v>0</v>
      </c>
      <c r="T28" s="1" t="s">
        <v>35</v>
      </c>
      <c r="U28" s="1" t="s">
        <v>1328</v>
      </c>
      <c r="V28" s="1">
        <v>46</v>
      </c>
      <c r="W28" s="1">
        <v>695717</v>
      </c>
      <c r="X28" s="1">
        <v>630000</v>
      </c>
      <c r="Y28" s="1">
        <v>32003000</v>
      </c>
      <c r="Z28" s="1">
        <v>202644</v>
      </c>
      <c r="AA28" s="1" t="s">
        <v>1329</v>
      </c>
      <c r="AB28" s="1">
        <v>0.29099999999999998</v>
      </c>
      <c r="AC28" s="1" t="s">
        <v>1325</v>
      </c>
      <c r="AD28" s="23">
        <v>600000</v>
      </c>
      <c r="AE28" s="23">
        <v>3</v>
      </c>
      <c r="AF28" s="1">
        <v>0</v>
      </c>
      <c r="AG28" s="1">
        <v>0</v>
      </c>
    </row>
    <row r="29" spans="1:40" x14ac:dyDescent="0.25">
      <c r="A29" s="1">
        <v>9226</v>
      </c>
      <c r="B29" s="1" t="s">
        <v>2019</v>
      </c>
      <c r="C29" s="1" t="s">
        <v>1155</v>
      </c>
      <c r="D29" s="46" t="s">
        <v>1474</v>
      </c>
      <c r="E29" s="1" t="s">
        <v>83</v>
      </c>
      <c r="F29" s="1">
        <v>418</v>
      </c>
      <c r="G29" s="1" t="s">
        <v>1441</v>
      </c>
      <c r="H29" s="1" t="s">
        <v>1283</v>
      </c>
      <c r="I29" s="1" t="s">
        <v>1291</v>
      </c>
      <c r="J29" s="1" t="s">
        <v>31</v>
      </c>
      <c r="K29" s="1" t="s">
        <v>1317</v>
      </c>
      <c r="L29" s="1" t="s">
        <v>1351</v>
      </c>
      <c r="M29" s="1">
        <v>28</v>
      </c>
      <c r="N29" s="1" t="s">
        <v>1333</v>
      </c>
      <c r="O29" s="1">
        <v>0.5</v>
      </c>
      <c r="P29" s="1" t="s">
        <v>1332</v>
      </c>
      <c r="Q29" s="1">
        <v>0.1</v>
      </c>
      <c r="R29" s="53">
        <v>655000</v>
      </c>
      <c r="S29" s="1" t="b">
        <v>0</v>
      </c>
      <c r="T29" s="1" t="s">
        <v>68</v>
      </c>
      <c r="U29" s="1" t="s">
        <v>1328</v>
      </c>
      <c r="V29" s="1">
        <v>21</v>
      </c>
      <c r="W29" s="1">
        <v>1745714</v>
      </c>
      <c r="X29" s="1">
        <v>1260000</v>
      </c>
      <c r="Y29" s="1">
        <v>36660000</v>
      </c>
      <c r="Z29" s="1">
        <v>1168327</v>
      </c>
      <c r="AA29" s="1" t="s">
        <v>1469</v>
      </c>
      <c r="AB29" s="1">
        <v>0.66900000000000004</v>
      </c>
      <c r="AC29" s="1" t="s">
        <v>1475</v>
      </c>
      <c r="AD29" s="23">
        <v>610000</v>
      </c>
      <c r="AE29" s="23">
        <v>2</v>
      </c>
      <c r="AF29" s="1">
        <v>0</v>
      </c>
      <c r="AG29" s="1">
        <v>0</v>
      </c>
    </row>
    <row r="30" spans="1:40" x14ac:dyDescent="0.25">
      <c r="A30" s="1">
        <v>4653</v>
      </c>
      <c r="B30" s="1" t="s">
        <v>1505</v>
      </c>
      <c r="C30" s="1" t="s">
        <v>94</v>
      </c>
      <c r="D30" s="1" t="s">
        <v>1315</v>
      </c>
      <c r="E30" s="1" t="s">
        <v>34</v>
      </c>
      <c r="F30" s="1">
        <v>450</v>
      </c>
      <c r="G30" s="1" t="s">
        <v>1316</v>
      </c>
      <c r="H30" s="1" t="s">
        <v>1283</v>
      </c>
      <c r="I30" s="1" t="s">
        <v>1290</v>
      </c>
      <c r="J30" s="1" t="s">
        <v>31</v>
      </c>
      <c r="K30" s="1" t="s">
        <v>1317</v>
      </c>
      <c r="L30" s="1" t="s">
        <v>1319</v>
      </c>
      <c r="M30" s="1">
        <v>33.200000000000003</v>
      </c>
      <c r="N30" s="1" t="s">
        <v>1333</v>
      </c>
      <c r="O30" s="1">
        <v>7.3</v>
      </c>
      <c r="P30" s="1" t="s">
        <v>1321</v>
      </c>
      <c r="Q30" s="1">
        <v>0.3</v>
      </c>
      <c r="R30" s="53">
        <v>740000</v>
      </c>
      <c r="S30" s="1" t="b">
        <v>0</v>
      </c>
      <c r="T30" s="1" t="s">
        <v>35</v>
      </c>
      <c r="U30" s="1" t="s">
        <v>1323</v>
      </c>
      <c r="V30" s="1">
        <v>46</v>
      </c>
      <c r="W30" s="1">
        <v>695717</v>
      </c>
      <c r="X30" s="1">
        <v>630000</v>
      </c>
      <c r="Y30" s="1">
        <v>32003000</v>
      </c>
      <c r="Z30" s="1">
        <v>202644</v>
      </c>
      <c r="AA30" s="1" t="s">
        <v>1324</v>
      </c>
      <c r="AB30" s="1">
        <v>0.29099999999999998</v>
      </c>
      <c r="AC30" s="1" t="s">
        <v>1325</v>
      </c>
      <c r="AD30" s="23">
        <v>740000</v>
      </c>
      <c r="AE30" s="23">
        <v>4</v>
      </c>
      <c r="AF30" s="1">
        <v>0</v>
      </c>
      <c r="AG30" s="1">
        <v>0</v>
      </c>
    </row>
    <row r="31" spans="1:40" x14ac:dyDescent="0.25">
      <c r="A31" s="1">
        <v>9353</v>
      </c>
      <c r="B31" s="1" t="s">
        <v>1855</v>
      </c>
      <c r="C31" s="1" t="s">
        <v>924</v>
      </c>
      <c r="D31" s="1" t="s">
        <v>1474</v>
      </c>
      <c r="E31" s="1" t="s">
        <v>83</v>
      </c>
      <c r="F31" s="1">
        <v>422</v>
      </c>
      <c r="G31" s="1" t="s">
        <v>1435</v>
      </c>
      <c r="H31" s="1" t="s">
        <v>1283</v>
      </c>
      <c r="I31" s="1" t="s">
        <v>1291</v>
      </c>
      <c r="J31" s="1" t="s">
        <v>31</v>
      </c>
      <c r="K31" s="1" t="s">
        <v>1317</v>
      </c>
      <c r="L31" s="1" t="s">
        <v>1436</v>
      </c>
      <c r="M31" s="1">
        <v>19.899999999999999</v>
      </c>
      <c r="N31" s="1" t="s">
        <v>1467</v>
      </c>
      <c r="O31" s="1">
        <v>0.5</v>
      </c>
      <c r="P31" s="1" t="s">
        <v>1332</v>
      </c>
      <c r="Q31" s="1">
        <v>0.1</v>
      </c>
      <c r="R31" s="53">
        <v>655000</v>
      </c>
      <c r="S31" s="1" t="b">
        <v>0</v>
      </c>
      <c r="T31" s="1" t="s">
        <v>925</v>
      </c>
      <c r="U31" s="1" t="s">
        <v>1328</v>
      </c>
      <c r="V31" s="1">
        <v>9</v>
      </c>
      <c r="W31" s="1">
        <v>1647778</v>
      </c>
      <c r="X31" s="1">
        <v>750000</v>
      </c>
      <c r="Y31" s="1">
        <v>14830000</v>
      </c>
      <c r="Z31" s="1">
        <v>1799823</v>
      </c>
      <c r="AA31" s="1" t="s">
        <v>1469</v>
      </c>
      <c r="AB31" s="1">
        <v>1.0920000000000001</v>
      </c>
      <c r="AC31" s="1" t="s">
        <v>1475</v>
      </c>
      <c r="AD31" s="23">
        <v>610000</v>
      </c>
      <c r="AE31" s="23">
        <v>2</v>
      </c>
      <c r="AF31" s="1">
        <v>0</v>
      </c>
      <c r="AG31" s="1">
        <v>0</v>
      </c>
    </row>
    <row r="32" spans="1:40" x14ac:dyDescent="0.25">
      <c r="A32" s="1">
        <v>8232</v>
      </c>
      <c r="B32" s="1" t="s">
        <v>1506</v>
      </c>
      <c r="C32" s="1" t="s">
        <v>96</v>
      </c>
      <c r="D32" s="1" t="s">
        <v>1315</v>
      </c>
      <c r="E32" s="1" t="s">
        <v>34</v>
      </c>
      <c r="F32" s="1">
        <v>450</v>
      </c>
      <c r="G32" s="1" t="s">
        <v>1316</v>
      </c>
      <c r="H32" s="1" t="s">
        <v>1283</v>
      </c>
      <c r="I32" s="1" t="s">
        <v>1290</v>
      </c>
      <c r="J32" s="1" t="s">
        <v>31</v>
      </c>
      <c r="K32" s="1" t="s">
        <v>1317</v>
      </c>
      <c r="L32" s="1" t="s">
        <v>1319</v>
      </c>
      <c r="M32" s="1">
        <v>38.5</v>
      </c>
      <c r="N32" s="1" t="s">
        <v>1330</v>
      </c>
      <c r="O32" s="1">
        <v>1</v>
      </c>
      <c r="P32" s="1" t="s">
        <v>1327</v>
      </c>
      <c r="Q32" s="1">
        <v>0.1</v>
      </c>
      <c r="R32" s="53">
        <v>630000</v>
      </c>
      <c r="S32" s="1" t="b">
        <v>0</v>
      </c>
      <c r="T32" s="1" t="s">
        <v>35</v>
      </c>
      <c r="U32" s="1" t="s">
        <v>1328</v>
      </c>
      <c r="V32" s="1">
        <v>46</v>
      </c>
      <c r="W32" s="1">
        <v>695717</v>
      </c>
      <c r="X32" s="1">
        <v>630000</v>
      </c>
      <c r="Y32" s="1">
        <v>32003000</v>
      </c>
      <c r="Z32" s="1">
        <v>202644</v>
      </c>
      <c r="AA32" s="1" t="s">
        <v>1329</v>
      </c>
      <c r="AB32" s="1">
        <v>0.29099999999999998</v>
      </c>
      <c r="AC32" s="1" t="s">
        <v>1325</v>
      </c>
      <c r="AD32" s="23">
        <v>630000</v>
      </c>
      <c r="AE32" s="23">
        <v>3</v>
      </c>
      <c r="AF32" s="1">
        <v>0</v>
      </c>
      <c r="AG32" s="1">
        <v>0</v>
      </c>
    </row>
    <row r="33" spans="1:33" x14ac:dyDescent="0.25">
      <c r="A33" s="1">
        <v>4811</v>
      </c>
      <c r="B33" s="1" t="s">
        <v>1691</v>
      </c>
      <c r="C33" s="1" t="s">
        <v>393</v>
      </c>
      <c r="D33" s="1" t="s">
        <v>1315</v>
      </c>
      <c r="E33" s="1" t="s">
        <v>34</v>
      </c>
      <c r="F33" s="1">
        <v>448</v>
      </c>
      <c r="G33" s="1" t="s">
        <v>1459</v>
      </c>
      <c r="H33" s="1" t="s">
        <v>1284</v>
      </c>
      <c r="I33" s="1" t="s">
        <v>1290</v>
      </c>
      <c r="J33" s="1" t="s">
        <v>31</v>
      </c>
      <c r="K33" s="1" t="s">
        <v>1317</v>
      </c>
      <c r="L33" s="1" t="s">
        <v>1355</v>
      </c>
      <c r="M33" s="1">
        <v>22.3</v>
      </c>
      <c r="N33" s="1" t="s">
        <v>1467</v>
      </c>
      <c r="O33" s="1">
        <v>3.4</v>
      </c>
      <c r="P33" s="1" t="s">
        <v>1470</v>
      </c>
      <c r="Q33" s="1">
        <v>0.3</v>
      </c>
      <c r="R33" s="53">
        <v>650000</v>
      </c>
      <c r="S33" s="1" t="b">
        <v>0</v>
      </c>
      <c r="T33" s="1" t="s">
        <v>101</v>
      </c>
      <c r="U33" s="1" t="s">
        <v>1331</v>
      </c>
      <c r="V33" s="1">
        <v>23</v>
      </c>
      <c r="W33" s="1">
        <v>676043</v>
      </c>
      <c r="X33" s="1">
        <v>600000</v>
      </c>
      <c r="Y33" s="1">
        <v>15549000</v>
      </c>
      <c r="Z33" s="1">
        <v>247791</v>
      </c>
      <c r="AA33" s="1" t="s">
        <v>1466</v>
      </c>
      <c r="AB33" s="1">
        <v>0.36699999999999999</v>
      </c>
      <c r="AC33" s="1" t="s">
        <v>1476</v>
      </c>
      <c r="AD33" s="23">
        <v>650000</v>
      </c>
      <c r="AE33" s="23">
        <v>1</v>
      </c>
      <c r="AF33" s="1">
        <v>0</v>
      </c>
      <c r="AG33" s="1">
        <v>0</v>
      </c>
    </row>
    <row r="34" spans="1:33" x14ac:dyDescent="0.25">
      <c r="A34" s="1">
        <v>4191</v>
      </c>
      <c r="B34" s="1" t="s">
        <v>1507</v>
      </c>
      <c r="C34" s="1" t="s">
        <v>98</v>
      </c>
      <c r="D34" s="1" t="s">
        <v>1315</v>
      </c>
      <c r="E34" s="1" t="s">
        <v>34</v>
      </c>
      <c r="F34" s="1">
        <v>450</v>
      </c>
      <c r="G34" s="1" t="s">
        <v>1316</v>
      </c>
      <c r="H34" s="1" t="s">
        <v>1283</v>
      </c>
      <c r="I34" s="1" t="s">
        <v>1290</v>
      </c>
      <c r="J34" s="1" t="s">
        <v>31</v>
      </c>
      <c r="K34" s="1" t="s">
        <v>1317</v>
      </c>
      <c r="L34" s="1" t="s">
        <v>1319</v>
      </c>
      <c r="M34" s="1">
        <v>59.7</v>
      </c>
      <c r="N34" s="1" t="s">
        <v>1472</v>
      </c>
      <c r="O34" s="1">
        <v>9.4</v>
      </c>
      <c r="P34" s="1" t="s">
        <v>1321</v>
      </c>
      <c r="Q34" s="1">
        <v>0.3</v>
      </c>
      <c r="R34" s="53">
        <v>985000</v>
      </c>
      <c r="S34" s="1" t="b">
        <v>0</v>
      </c>
      <c r="T34" s="1" t="s">
        <v>35</v>
      </c>
      <c r="U34" s="1" t="s">
        <v>1323</v>
      </c>
      <c r="V34" s="1">
        <v>46</v>
      </c>
      <c r="W34" s="1">
        <v>695717</v>
      </c>
      <c r="X34" s="1">
        <v>630000</v>
      </c>
      <c r="Y34" s="1">
        <v>32003000</v>
      </c>
      <c r="Z34" s="1">
        <v>202644</v>
      </c>
      <c r="AA34" s="1" t="s">
        <v>1471</v>
      </c>
      <c r="AB34" s="1">
        <v>0.29099999999999998</v>
      </c>
      <c r="AC34" s="1" t="s">
        <v>1325</v>
      </c>
      <c r="AD34" s="23">
        <v>985000</v>
      </c>
      <c r="AE34" s="23">
        <v>5</v>
      </c>
      <c r="AF34" s="1">
        <v>0</v>
      </c>
      <c r="AG34" s="1">
        <v>0</v>
      </c>
    </row>
    <row r="35" spans="1:33" x14ac:dyDescent="0.25">
      <c r="A35" s="1">
        <v>9354</v>
      </c>
      <c r="B35" s="1" t="s">
        <v>1982</v>
      </c>
      <c r="C35" s="1" t="s">
        <v>1257</v>
      </c>
      <c r="D35" s="1" t="s">
        <v>1474</v>
      </c>
      <c r="E35" s="1" t="s">
        <v>83</v>
      </c>
      <c r="F35" s="1">
        <v>421</v>
      </c>
      <c r="G35" s="1" t="s">
        <v>1438</v>
      </c>
      <c r="H35" s="1" t="s">
        <v>1283</v>
      </c>
      <c r="I35" s="1" t="s">
        <v>1291</v>
      </c>
      <c r="J35" s="1" t="s">
        <v>31</v>
      </c>
      <c r="K35" s="1" t="s">
        <v>1317</v>
      </c>
      <c r="L35" s="1" t="s">
        <v>1439</v>
      </c>
      <c r="M35" s="1">
        <v>31.9</v>
      </c>
      <c r="N35" s="1" t="s">
        <v>1333</v>
      </c>
      <c r="O35" s="1">
        <v>0.5</v>
      </c>
      <c r="P35" s="1" t="s">
        <v>1332</v>
      </c>
      <c r="Q35" s="1">
        <v>0.1</v>
      </c>
      <c r="R35" s="53">
        <v>655000</v>
      </c>
      <c r="S35" s="1" t="b">
        <v>0</v>
      </c>
      <c r="T35" s="1" t="s">
        <v>1081</v>
      </c>
      <c r="U35" s="1" t="s">
        <v>1328</v>
      </c>
      <c r="V35" s="1">
        <v>10</v>
      </c>
      <c r="W35" s="1">
        <v>1204500</v>
      </c>
      <c r="X35" s="1">
        <v>780000</v>
      </c>
      <c r="Y35" s="1">
        <v>12045000</v>
      </c>
      <c r="Z35" s="1">
        <v>1001961</v>
      </c>
      <c r="AA35" s="1" t="s">
        <v>1469</v>
      </c>
      <c r="AB35" s="1">
        <v>0.83199999999999996</v>
      </c>
      <c r="AC35" s="1" t="s">
        <v>1475</v>
      </c>
      <c r="AD35" s="23">
        <v>610000</v>
      </c>
      <c r="AE35" s="23">
        <v>2</v>
      </c>
      <c r="AF35" s="1">
        <v>0</v>
      </c>
      <c r="AG35" s="1">
        <v>0</v>
      </c>
    </row>
    <row r="36" spans="1:33" x14ac:dyDescent="0.25">
      <c r="A36" s="1">
        <v>7803</v>
      </c>
      <c r="B36" s="1" t="s">
        <v>1933</v>
      </c>
      <c r="C36" s="1" t="s">
        <v>1046</v>
      </c>
      <c r="D36" s="1" t="s">
        <v>1315</v>
      </c>
      <c r="E36" s="1" t="s">
        <v>34</v>
      </c>
      <c r="F36" s="1">
        <v>451</v>
      </c>
      <c r="G36" s="1" t="s">
        <v>1416</v>
      </c>
      <c r="H36" s="1" t="s">
        <v>1283</v>
      </c>
      <c r="I36" s="1" t="s">
        <v>1290</v>
      </c>
      <c r="J36" s="1" t="s">
        <v>31</v>
      </c>
      <c r="K36" s="1" t="s">
        <v>1317</v>
      </c>
      <c r="L36" s="1" t="s">
        <v>1417</v>
      </c>
      <c r="M36" s="1">
        <v>40.700000000000003</v>
      </c>
      <c r="N36" s="1" t="s">
        <v>1330</v>
      </c>
      <c r="O36" s="1">
        <v>1.2</v>
      </c>
      <c r="P36" s="1" t="s">
        <v>1327</v>
      </c>
      <c r="Q36" s="1">
        <v>0.3</v>
      </c>
      <c r="R36" s="53">
        <v>580000</v>
      </c>
      <c r="S36" s="1" t="b">
        <v>0</v>
      </c>
      <c r="T36" s="1" t="s">
        <v>1042</v>
      </c>
      <c r="U36" s="1" t="s">
        <v>1328</v>
      </c>
      <c r="V36" s="1">
        <v>8</v>
      </c>
      <c r="W36" s="1">
        <v>886250</v>
      </c>
      <c r="X36" s="1">
        <v>705000</v>
      </c>
      <c r="Y36" s="1">
        <v>7090000</v>
      </c>
      <c r="Z36" s="1">
        <v>379396</v>
      </c>
      <c r="AA36" s="1" t="s">
        <v>1469</v>
      </c>
      <c r="AB36" s="1">
        <v>0.42799999999999999</v>
      </c>
      <c r="AC36" s="1" t="s">
        <v>1476</v>
      </c>
      <c r="AD36" s="23">
        <v>580000</v>
      </c>
      <c r="AE36" s="23">
        <v>1</v>
      </c>
      <c r="AF36" s="1">
        <v>0</v>
      </c>
      <c r="AG36" s="1">
        <v>0</v>
      </c>
    </row>
    <row r="37" spans="1:33" x14ac:dyDescent="0.25">
      <c r="A37" s="1">
        <v>9981</v>
      </c>
      <c r="B37" s="1" t="s">
        <v>1706</v>
      </c>
      <c r="C37" s="1" t="s">
        <v>66</v>
      </c>
      <c r="D37" s="1" t="s">
        <v>1474</v>
      </c>
      <c r="E37" s="1" t="s">
        <v>67</v>
      </c>
      <c r="F37" s="1">
        <v>425</v>
      </c>
      <c r="G37" s="1" t="s">
        <v>1452</v>
      </c>
      <c r="H37" s="1" t="s">
        <v>1283</v>
      </c>
      <c r="I37" s="1" t="s">
        <v>1291</v>
      </c>
      <c r="J37" s="1" t="s">
        <v>31</v>
      </c>
      <c r="K37" s="1" t="s">
        <v>1317</v>
      </c>
      <c r="L37" s="1" t="s">
        <v>1350</v>
      </c>
      <c r="M37" s="1">
        <v>33.4</v>
      </c>
      <c r="N37" s="1" t="s">
        <v>1333</v>
      </c>
      <c r="O37" s="1">
        <v>0.3</v>
      </c>
      <c r="P37" s="1" t="s">
        <v>1332</v>
      </c>
      <c r="Q37" s="1">
        <v>0</v>
      </c>
      <c r="R37" s="53">
        <v>2900000</v>
      </c>
      <c r="S37" s="1" t="b">
        <v>0</v>
      </c>
      <c r="T37" s="1" t="s">
        <v>973</v>
      </c>
      <c r="U37" s="1" t="s">
        <v>1328</v>
      </c>
      <c r="V37" s="1">
        <v>6</v>
      </c>
      <c r="W37" s="1">
        <v>3616667</v>
      </c>
      <c r="X37" s="1">
        <v>3325000</v>
      </c>
      <c r="Y37" s="1">
        <v>21700000</v>
      </c>
      <c r="Z37" s="1">
        <v>811583</v>
      </c>
      <c r="AA37" s="1" t="s">
        <v>1329</v>
      </c>
      <c r="AB37" s="1">
        <v>0.224</v>
      </c>
      <c r="AC37" s="1" t="s">
        <v>1479</v>
      </c>
      <c r="AD37" s="23">
        <v>2900000</v>
      </c>
      <c r="AE37" s="23">
        <v>9</v>
      </c>
      <c r="AF37" s="1">
        <v>0</v>
      </c>
      <c r="AG37" s="1">
        <v>0</v>
      </c>
    </row>
    <row r="38" spans="1:33" x14ac:dyDescent="0.25">
      <c r="A38" s="1">
        <v>7802</v>
      </c>
      <c r="B38" s="1" t="s">
        <v>1509</v>
      </c>
      <c r="C38" s="1" t="s">
        <v>109</v>
      </c>
      <c r="D38" s="1" t="s">
        <v>1315</v>
      </c>
      <c r="E38" s="1" t="s">
        <v>34</v>
      </c>
      <c r="F38" s="1">
        <v>450</v>
      </c>
      <c r="G38" s="1" t="s">
        <v>1316</v>
      </c>
      <c r="H38" s="1" t="s">
        <v>1283</v>
      </c>
      <c r="I38" s="1" t="s">
        <v>1290</v>
      </c>
      <c r="J38" s="1" t="s">
        <v>31</v>
      </c>
      <c r="K38" s="1" t="s">
        <v>1317</v>
      </c>
      <c r="L38" s="1" t="s">
        <v>1319</v>
      </c>
      <c r="M38" s="1">
        <v>36.799999999999997</v>
      </c>
      <c r="N38" s="1" t="s">
        <v>1330</v>
      </c>
      <c r="O38" s="1">
        <v>1.2</v>
      </c>
      <c r="P38" s="1" t="s">
        <v>1327</v>
      </c>
      <c r="Q38" s="1">
        <v>0.3</v>
      </c>
      <c r="R38" s="53">
        <v>580000</v>
      </c>
      <c r="S38" s="1" t="b">
        <v>0</v>
      </c>
      <c r="T38" s="1" t="s">
        <v>35</v>
      </c>
      <c r="U38" s="1" t="s">
        <v>1328</v>
      </c>
      <c r="V38" s="1">
        <v>46</v>
      </c>
      <c r="W38" s="1">
        <v>695717</v>
      </c>
      <c r="X38" s="1">
        <v>630000</v>
      </c>
      <c r="Y38" s="1">
        <v>32003000</v>
      </c>
      <c r="Z38" s="1">
        <v>202644</v>
      </c>
      <c r="AA38" s="1" t="s">
        <v>1329</v>
      </c>
      <c r="AB38" s="1">
        <v>0.29099999999999998</v>
      </c>
      <c r="AC38" s="1" t="s">
        <v>1325</v>
      </c>
      <c r="AD38" s="23">
        <v>580000</v>
      </c>
      <c r="AE38" s="23">
        <v>3</v>
      </c>
      <c r="AF38" s="1">
        <v>0</v>
      </c>
      <c r="AG38" s="1">
        <v>0</v>
      </c>
    </row>
    <row r="39" spans="1:33" x14ac:dyDescent="0.25">
      <c r="A39" s="1">
        <v>10013</v>
      </c>
      <c r="B39" s="1" t="s">
        <v>1544</v>
      </c>
      <c r="C39" s="1" t="s">
        <v>226</v>
      </c>
      <c r="D39" s="1" t="s">
        <v>1315</v>
      </c>
      <c r="E39" s="1" t="s">
        <v>47</v>
      </c>
      <c r="F39" s="1">
        <v>445</v>
      </c>
      <c r="G39" s="1" t="s">
        <v>1406</v>
      </c>
      <c r="H39" s="1" t="s">
        <v>1283</v>
      </c>
      <c r="I39" s="1" t="s">
        <v>1290</v>
      </c>
      <c r="J39" s="1" t="s">
        <v>31</v>
      </c>
      <c r="K39" s="1" t="s">
        <v>1317</v>
      </c>
      <c r="L39" s="1" t="s">
        <v>1407</v>
      </c>
      <c r="M39" s="1">
        <v>38.299999999999997</v>
      </c>
      <c r="N39" s="1" t="s">
        <v>1330</v>
      </c>
      <c r="O39" s="1">
        <v>0.3</v>
      </c>
      <c r="P39" s="1" t="s">
        <v>1332</v>
      </c>
      <c r="Q39" s="1">
        <v>0</v>
      </c>
      <c r="R39" s="53">
        <v>1203000</v>
      </c>
      <c r="S39" s="1" t="b">
        <v>0</v>
      </c>
      <c r="T39" s="1" t="s">
        <v>48</v>
      </c>
      <c r="U39" s="1" t="s">
        <v>1328</v>
      </c>
      <c r="V39" s="1">
        <v>25</v>
      </c>
      <c r="W39" s="1">
        <v>757400</v>
      </c>
      <c r="X39" s="1">
        <v>740000</v>
      </c>
      <c r="Y39" s="1">
        <v>18935000</v>
      </c>
      <c r="Z39" s="1">
        <v>230538</v>
      </c>
      <c r="AA39" s="1" t="s">
        <v>1471</v>
      </c>
      <c r="AB39" s="1">
        <v>0.30399999999999999</v>
      </c>
      <c r="AC39" s="1" t="s">
        <v>1325</v>
      </c>
      <c r="AD39" s="23">
        <v>1203000</v>
      </c>
      <c r="AE39" s="23">
        <v>5</v>
      </c>
      <c r="AF39" s="1">
        <v>0</v>
      </c>
      <c r="AG39" s="1">
        <v>0</v>
      </c>
    </row>
    <row r="40" spans="1:33" x14ac:dyDescent="0.25">
      <c r="A40" s="1">
        <v>4927</v>
      </c>
      <c r="B40" s="1" t="s">
        <v>1510</v>
      </c>
      <c r="C40" s="1" t="s">
        <v>115</v>
      </c>
      <c r="D40" s="1" t="s">
        <v>1315</v>
      </c>
      <c r="E40" s="1" t="s">
        <v>34</v>
      </c>
      <c r="F40" s="1">
        <v>450</v>
      </c>
      <c r="G40" s="1" t="s">
        <v>1316</v>
      </c>
      <c r="H40" s="1" t="s">
        <v>1283</v>
      </c>
      <c r="I40" s="1" t="s">
        <v>1290</v>
      </c>
      <c r="J40" s="1" t="s">
        <v>31</v>
      </c>
      <c r="K40" s="1" t="s">
        <v>1317</v>
      </c>
      <c r="L40" s="1" t="s">
        <v>1319</v>
      </c>
      <c r="M40" s="1">
        <v>37</v>
      </c>
      <c r="N40" s="1" t="s">
        <v>1330</v>
      </c>
      <c r="O40" s="1">
        <v>2.6</v>
      </c>
      <c r="P40" s="1" t="s">
        <v>1327</v>
      </c>
      <c r="Q40" s="1">
        <v>0.3</v>
      </c>
      <c r="R40" s="53">
        <v>670000</v>
      </c>
      <c r="S40" s="1" t="b">
        <v>0</v>
      </c>
      <c r="T40" s="1" t="s">
        <v>35</v>
      </c>
      <c r="U40" s="1" t="s">
        <v>1331</v>
      </c>
      <c r="V40" s="1">
        <v>46</v>
      </c>
      <c r="W40" s="1">
        <v>695717</v>
      </c>
      <c r="X40" s="1">
        <v>630000</v>
      </c>
      <c r="Y40" s="1">
        <v>32003000</v>
      </c>
      <c r="Z40" s="1">
        <v>202644</v>
      </c>
      <c r="AA40" s="1" t="s">
        <v>1466</v>
      </c>
      <c r="AB40" s="1">
        <v>0.29099999999999998</v>
      </c>
      <c r="AC40" s="1" t="s">
        <v>1325</v>
      </c>
      <c r="AD40" s="23">
        <v>670000</v>
      </c>
      <c r="AE40" s="23">
        <v>4</v>
      </c>
      <c r="AF40" s="1">
        <v>0</v>
      </c>
      <c r="AG40" s="1">
        <v>0</v>
      </c>
    </row>
    <row r="41" spans="1:33" x14ac:dyDescent="0.25">
      <c r="A41" s="1">
        <v>8561</v>
      </c>
      <c r="B41" s="1" t="s">
        <v>1716</v>
      </c>
      <c r="C41" s="1" t="s">
        <v>610</v>
      </c>
      <c r="D41" s="1" t="s">
        <v>1315</v>
      </c>
      <c r="E41" s="1" t="s">
        <v>34</v>
      </c>
      <c r="F41" s="1">
        <v>445</v>
      </c>
      <c r="G41" s="1" t="s">
        <v>1406</v>
      </c>
      <c r="H41" s="1" t="s">
        <v>1283</v>
      </c>
      <c r="I41" s="1" t="s">
        <v>1290</v>
      </c>
      <c r="J41" s="1" t="s">
        <v>31</v>
      </c>
      <c r="K41" s="1" t="s">
        <v>1317</v>
      </c>
      <c r="L41" s="1" t="s">
        <v>1407</v>
      </c>
      <c r="M41" s="1">
        <v>38.4</v>
      </c>
      <c r="N41" s="1" t="s">
        <v>1330</v>
      </c>
      <c r="O41" s="1">
        <v>0.8</v>
      </c>
      <c r="P41" s="1" t="s">
        <v>1332</v>
      </c>
      <c r="Q41" s="1">
        <v>0.3</v>
      </c>
      <c r="R41" s="53">
        <v>570000</v>
      </c>
      <c r="S41" s="1" t="b">
        <v>0</v>
      </c>
      <c r="T41" s="1" t="s">
        <v>204</v>
      </c>
      <c r="U41" s="1" t="s">
        <v>1328</v>
      </c>
      <c r="V41" s="1">
        <v>25</v>
      </c>
      <c r="W41" s="1">
        <v>757400</v>
      </c>
      <c r="X41" s="1">
        <v>740000</v>
      </c>
      <c r="Y41" s="1">
        <v>18935000</v>
      </c>
      <c r="Z41" s="1">
        <v>230538</v>
      </c>
      <c r="AA41" s="1" t="s">
        <v>1469</v>
      </c>
      <c r="AB41" s="1">
        <v>0.30399999999999999</v>
      </c>
      <c r="AC41" s="1" t="s">
        <v>1325</v>
      </c>
      <c r="AD41" s="23">
        <v>570000</v>
      </c>
      <c r="AE41" s="23">
        <v>1</v>
      </c>
      <c r="AF41" s="1">
        <v>0</v>
      </c>
      <c r="AG41" s="1">
        <v>0</v>
      </c>
    </row>
    <row r="42" spans="1:33" x14ac:dyDescent="0.25">
      <c r="A42" s="1">
        <v>4358</v>
      </c>
      <c r="B42" s="1" t="s">
        <v>1511</v>
      </c>
      <c r="C42" s="1" t="s">
        <v>121</v>
      </c>
      <c r="D42" s="1" t="s">
        <v>1315</v>
      </c>
      <c r="E42" s="1" t="s">
        <v>47</v>
      </c>
      <c r="F42" s="1">
        <v>450</v>
      </c>
      <c r="G42" s="1" t="s">
        <v>1316</v>
      </c>
      <c r="H42" s="1" t="s">
        <v>1283</v>
      </c>
      <c r="I42" s="1" t="s">
        <v>1290</v>
      </c>
      <c r="J42" s="1" t="s">
        <v>31</v>
      </c>
      <c r="K42" s="1" t="s">
        <v>1317</v>
      </c>
      <c r="L42" s="1" t="s">
        <v>1319</v>
      </c>
      <c r="M42" s="1">
        <v>40.5</v>
      </c>
      <c r="N42" s="1" t="s">
        <v>1330</v>
      </c>
      <c r="O42" s="1">
        <v>15.9</v>
      </c>
      <c r="P42" s="1" t="s">
        <v>1473</v>
      </c>
      <c r="Q42" s="1">
        <v>0.3</v>
      </c>
      <c r="R42" s="53">
        <v>1600000</v>
      </c>
      <c r="S42" s="1" t="b">
        <v>0</v>
      </c>
      <c r="T42" s="1" t="s">
        <v>35</v>
      </c>
      <c r="U42" s="1" t="s">
        <v>1323</v>
      </c>
      <c r="V42" s="1">
        <v>46</v>
      </c>
      <c r="W42" s="1">
        <v>695717</v>
      </c>
      <c r="X42" s="1">
        <v>630000</v>
      </c>
      <c r="Y42" s="1">
        <v>32003000</v>
      </c>
      <c r="Z42" s="1">
        <v>202644</v>
      </c>
      <c r="AA42" s="1" t="s">
        <v>1471</v>
      </c>
      <c r="AB42" s="1">
        <v>0.29099999999999998</v>
      </c>
      <c r="AC42" s="1" t="s">
        <v>1325</v>
      </c>
      <c r="AD42" s="23">
        <v>1600000</v>
      </c>
      <c r="AE42" s="23">
        <v>7</v>
      </c>
      <c r="AF42" s="1">
        <v>0</v>
      </c>
      <c r="AG42" s="1">
        <v>0</v>
      </c>
    </row>
    <row r="43" spans="1:33" x14ac:dyDescent="0.25">
      <c r="A43" s="1">
        <v>4789</v>
      </c>
      <c r="B43" s="1" t="s">
        <v>2004</v>
      </c>
      <c r="C43" s="1" t="s">
        <v>940</v>
      </c>
      <c r="D43" s="1" t="s">
        <v>1474</v>
      </c>
      <c r="E43" s="1" t="s">
        <v>1134</v>
      </c>
      <c r="F43" s="1">
        <v>463</v>
      </c>
      <c r="G43" s="1" t="s">
        <v>1409</v>
      </c>
      <c r="H43" s="1" t="s">
        <v>1283</v>
      </c>
      <c r="I43" s="1" t="s">
        <v>1290</v>
      </c>
      <c r="J43" s="1" t="s">
        <v>31</v>
      </c>
      <c r="K43" s="1" t="s">
        <v>1317</v>
      </c>
      <c r="L43" s="1" t="s">
        <v>1410</v>
      </c>
      <c r="M43" s="1">
        <v>34.6</v>
      </c>
      <c r="N43" s="1" t="s">
        <v>1333</v>
      </c>
      <c r="O43" s="1">
        <v>3.6</v>
      </c>
      <c r="P43" s="1" t="s">
        <v>1470</v>
      </c>
      <c r="Q43" s="1">
        <v>0.3</v>
      </c>
      <c r="R43" s="53">
        <v>567000</v>
      </c>
      <c r="S43" s="1" t="b">
        <v>0</v>
      </c>
      <c r="T43" s="1" t="s">
        <v>1135</v>
      </c>
      <c r="U43" s="1" t="s">
        <v>1331</v>
      </c>
      <c r="V43" s="1">
        <v>4</v>
      </c>
      <c r="W43" s="1">
        <v>586000</v>
      </c>
      <c r="X43" s="1">
        <v>567000</v>
      </c>
      <c r="Y43" s="1">
        <v>2344000</v>
      </c>
      <c r="Z43" s="1">
        <v>49980</v>
      </c>
      <c r="AA43" s="1" t="s">
        <v>1466</v>
      </c>
      <c r="AB43" s="1">
        <v>8.5000000000000006E-2</v>
      </c>
      <c r="AC43" s="1" t="s">
        <v>1480</v>
      </c>
      <c r="AD43" s="23">
        <v>567000</v>
      </c>
      <c r="AE43" s="23">
        <v>1</v>
      </c>
      <c r="AF43" s="1">
        <v>0</v>
      </c>
      <c r="AG43" s="1">
        <v>0</v>
      </c>
    </row>
    <row r="44" spans="1:33" x14ac:dyDescent="0.25">
      <c r="A44" s="1">
        <v>4309</v>
      </c>
      <c r="B44" s="1" t="s">
        <v>1512</v>
      </c>
      <c r="C44" s="1" t="s">
        <v>127</v>
      </c>
      <c r="D44" s="1" t="s">
        <v>1315</v>
      </c>
      <c r="E44" s="1" t="s">
        <v>34</v>
      </c>
      <c r="F44" s="1">
        <v>450</v>
      </c>
      <c r="G44" s="1" t="s">
        <v>1316</v>
      </c>
      <c r="H44" s="1" t="s">
        <v>1283</v>
      </c>
      <c r="I44" s="1" t="s">
        <v>1290</v>
      </c>
      <c r="J44" s="1" t="s">
        <v>31</v>
      </c>
      <c r="K44" s="1" t="s">
        <v>1317</v>
      </c>
      <c r="L44" s="1" t="s">
        <v>1319</v>
      </c>
      <c r="M44" s="1">
        <v>52.2</v>
      </c>
      <c r="N44" s="1" t="s">
        <v>1320</v>
      </c>
      <c r="O44" s="1">
        <v>6.9</v>
      </c>
      <c r="P44" s="1" t="s">
        <v>1321</v>
      </c>
      <c r="Q44" s="1">
        <v>0.3</v>
      </c>
      <c r="R44" s="53">
        <v>740000</v>
      </c>
      <c r="S44" s="1" t="b">
        <v>0</v>
      </c>
      <c r="T44" s="1" t="s">
        <v>35</v>
      </c>
      <c r="U44" s="1" t="s">
        <v>1323</v>
      </c>
      <c r="V44" s="1">
        <v>46</v>
      </c>
      <c r="W44" s="1">
        <v>695717</v>
      </c>
      <c r="X44" s="1">
        <v>630000</v>
      </c>
      <c r="Y44" s="1">
        <v>32003000</v>
      </c>
      <c r="Z44" s="1">
        <v>202644</v>
      </c>
      <c r="AA44" s="1" t="s">
        <v>1324</v>
      </c>
      <c r="AB44" s="1">
        <v>0.29099999999999998</v>
      </c>
      <c r="AC44" s="1" t="s">
        <v>1325</v>
      </c>
      <c r="AD44" s="23">
        <v>740000</v>
      </c>
      <c r="AE44" s="23">
        <v>4</v>
      </c>
      <c r="AF44" s="1">
        <v>0</v>
      </c>
      <c r="AG44" s="1">
        <v>0</v>
      </c>
    </row>
    <row r="45" spans="1:33" x14ac:dyDescent="0.25">
      <c r="A45" s="1">
        <v>4830</v>
      </c>
      <c r="B45" s="1" t="s">
        <v>1626</v>
      </c>
      <c r="C45" s="1" t="s">
        <v>556</v>
      </c>
      <c r="D45" s="1" t="s">
        <v>1474</v>
      </c>
      <c r="E45" s="1" t="s">
        <v>557</v>
      </c>
      <c r="F45" s="1">
        <v>432</v>
      </c>
      <c r="G45" s="1" t="s">
        <v>1380</v>
      </c>
      <c r="H45" s="1" t="s">
        <v>1283</v>
      </c>
      <c r="I45" s="1" t="s">
        <v>1289</v>
      </c>
      <c r="J45" s="1" t="s">
        <v>31</v>
      </c>
      <c r="K45" s="1" t="s">
        <v>1317</v>
      </c>
      <c r="L45" s="1" t="s">
        <v>1344</v>
      </c>
      <c r="M45" s="1">
        <v>31.1</v>
      </c>
      <c r="N45" s="1" t="s">
        <v>1333</v>
      </c>
      <c r="O45" s="1">
        <v>3.3</v>
      </c>
      <c r="P45" s="1" t="s">
        <v>1470</v>
      </c>
      <c r="Q45" s="1">
        <v>0.3</v>
      </c>
      <c r="R45" s="53">
        <v>892000</v>
      </c>
      <c r="S45" s="1" t="b">
        <v>0</v>
      </c>
      <c r="T45" s="1" t="s">
        <v>324</v>
      </c>
      <c r="U45" s="1" t="s">
        <v>1331</v>
      </c>
      <c r="V45" s="1">
        <v>24</v>
      </c>
      <c r="W45" s="1">
        <v>1669438</v>
      </c>
      <c r="X45" s="1">
        <v>1235000</v>
      </c>
      <c r="Y45" s="1">
        <v>40066500</v>
      </c>
      <c r="Z45" s="1">
        <v>1193862</v>
      </c>
      <c r="AA45" s="1" t="s">
        <v>1469</v>
      </c>
      <c r="AB45" s="1">
        <v>0.71499999999999997</v>
      </c>
      <c r="AC45" s="1" t="s">
        <v>1475</v>
      </c>
      <c r="AD45" s="23">
        <v>892000</v>
      </c>
      <c r="AE45" s="23">
        <v>4</v>
      </c>
      <c r="AF45" s="1">
        <v>0</v>
      </c>
      <c r="AG45" s="1">
        <v>0</v>
      </c>
    </row>
    <row r="46" spans="1:33" x14ac:dyDescent="0.25">
      <c r="A46" s="1">
        <v>5527</v>
      </c>
      <c r="B46" s="1" t="s">
        <v>1681</v>
      </c>
      <c r="C46" s="1" t="s">
        <v>649</v>
      </c>
      <c r="D46" s="1" t="s">
        <v>1315</v>
      </c>
      <c r="E46" s="1" t="s">
        <v>34</v>
      </c>
      <c r="F46" s="1">
        <v>448</v>
      </c>
      <c r="G46" s="1" t="s">
        <v>1459</v>
      </c>
      <c r="H46" s="1" t="s">
        <v>1284</v>
      </c>
      <c r="I46" s="1" t="s">
        <v>1290</v>
      </c>
      <c r="J46" s="1" t="s">
        <v>31</v>
      </c>
      <c r="K46" s="1" t="s">
        <v>1317</v>
      </c>
      <c r="L46" s="1" t="s">
        <v>1355</v>
      </c>
      <c r="M46" s="1">
        <v>45.6</v>
      </c>
      <c r="N46" s="1" t="s">
        <v>1320</v>
      </c>
      <c r="O46" s="1">
        <v>2.2000000000000002</v>
      </c>
      <c r="P46" s="1" t="s">
        <v>1327</v>
      </c>
      <c r="Q46" s="1">
        <v>0.3</v>
      </c>
      <c r="R46" s="53">
        <v>567000</v>
      </c>
      <c r="S46" s="1" t="b">
        <v>0</v>
      </c>
      <c r="T46" s="1" t="s">
        <v>101</v>
      </c>
      <c r="U46" s="1" t="s">
        <v>1331</v>
      </c>
      <c r="V46" s="1">
        <v>23</v>
      </c>
      <c r="W46" s="1">
        <v>676043</v>
      </c>
      <c r="X46" s="1">
        <v>600000</v>
      </c>
      <c r="Y46" s="1">
        <v>15549000</v>
      </c>
      <c r="Z46" s="1">
        <v>247791</v>
      </c>
      <c r="AA46" s="1" t="s">
        <v>1329</v>
      </c>
      <c r="AB46" s="1">
        <v>0.36699999999999999</v>
      </c>
      <c r="AC46" s="1" t="s">
        <v>1476</v>
      </c>
      <c r="AD46" s="23">
        <v>567000</v>
      </c>
      <c r="AE46" s="23">
        <v>1</v>
      </c>
      <c r="AF46" s="1">
        <v>0</v>
      </c>
      <c r="AG46" s="1">
        <v>0</v>
      </c>
    </row>
    <row r="47" spans="1:33" x14ac:dyDescent="0.25">
      <c r="A47" s="1">
        <v>8198</v>
      </c>
      <c r="B47" s="1" t="s">
        <v>1627</v>
      </c>
      <c r="C47" s="1" t="s">
        <v>589</v>
      </c>
      <c r="D47" s="1" t="s">
        <v>1474</v>
      </c>
      <c r="E47" s="1" t="s">
        <v>83</v>
      </c>
      <c r="F47" s="1">
        <v>432</v>
      </c>
      <c r="G47" s="1" t="s">
        <v>1380</v>
      </c>
      <c r="H47" s="1" t="s">
        <v>1283</v>
      </c>
      <c r="I47" s="1" t="s">
        <v>1289</v>
      </c>
      <c r="J47" s="1" t="s">
        <v>31</v>
      </c>
      <c r="K47" s="1" t="s">
        <v>1317</v>
      </c>
      <c r="L47" s="1" t="s">
        <v>1344</v>
      </c>
      <c r="M47" s="1">
        <v>35.9</v>
      </c>
      <c r="N47" s="1" t="s">
        <v>1330</v>
      </c>
      <c r="O47" s="1">
        <v>1</v>
      </c>
      <c r="P47" s="1" t="s">
        <v>1327</v>
      </c>
      <c r="Q47" s="1">
        <v>0.1</v>
      </c>
      <c r="R47" s="53">
        <v>719000</v>
      </c>
      <c r="S47" s="1" t="b">
        <v>0</v>
      </c>
      <c r="T47" s="1" t="s">
        <v>324</v>
      </c>
      <c r="U47" s="1" t="s">
        <v>1328</v>
      </c>
      <c r="V47" s="1">
        <v>24</v>
      </c>
      <c r="W47" s="1">
        <v>1669438</v>
      </c>
      <c r="X47" s="1">
        <v>1235000</v>
      </c>
      <c r="Y47" s="1">
        <v>40066500</v>
      </c>
      <c r="Z47" s="1">
        <v>1193862</v>
      </c>
      <c r="AA47" s="1" t="s">
        <v>1469</v>
      </c>
      <c r="AB47" s="1">
        <v>0.71499999999999997</v>
      </c>
      <c r="AC47" s="1" t="s">
        <v>1475</v>
      </c>
      <c r="AD47" s="23">
        <v>680000</v>
      </c>
      <c r="AE47" s="23">
        <v>4</v>
      </c>
      <c r="AF47" s="1">
        <v>0</v>
      </c>
      <c r="AG47" s="1">
        <v>0</v>
      </c>
    </row>
    <row r="48" spans="1:33" x14ac:dyDescent="0.25">
      <c r="A48" s="1">
        <v>4219</v>
      </c>
      <c r="B48" s="1" t="s">
        <v>1514</v>
      </c>
      <c r="C48" s="1" t="s">
        <v>133</v>
      </c>
      <c r="D48" s="1" t="s">
        <v>1315</v>
      </c>
      <c r="E48" s="1" t="s">
        <v>34</v>
      </c>
      <c r="F48" s="1">
        <v>450</v>
      </c>
      <c r="G48" s="1" t="s">
        <v>1316</v>
      </c>
      <c r="H48" s="1" t="s">
        <v>1283</v>
      </c>
      <c r="I48" s="1" t="s">
        <v>1290</v>
      </c>
      <c r="J48" s="1" t="s">
        <v>31</v>
      </c>
      <c r="K48" s="1" t="s">
        <v>1317</v>
      </c>
      <c r="L48" s="1" t="s">
        <v>1319</v>
      </c>
      <c r="M48" s="1">
        <v>54</v>
      </c>
      <c r="N48" s="1" t="s">
        <v>1320</v>
      </c>
      <c r="O48" s="1">
        <v>4</v>
      </c>
      <c r="P48" s="1" t="s">
        <v>1470</v>
      </c>
      <c r="Q48" s="1">
        <v>0.3</v>
      </c>
      <c r="R48" s="53">
        <v>651000</v>
      </c>
      <c r="S48" s="1" t="b">
        <v>0</v>
      </c>
      <c r="T48" s="1" t="s">
        <v>35</v>
      </c>
      <c r="U48" s="1" t="s">
        <v>1331</v>
      </c>
      <c r="V48" s="1">
        <v>46</v>
      </c>
      <c r="W48" s="1">
        <v>695717</v>
      </c>
      <c r="X48" s="1">
        <v>630000</v>
      </c>
      <c r="Y48" s="1">
        <v>32003000</v>
      </c>
      <c r="Z48" s="1">
        <v>202644</v>
      </c>
      <c r="AA48" s="1" t="s">
        <v>1329</v>
      </c>
      <c r="AB48" s="1">
        <v>0.29099999999999998</v>
      </c>
      <c r="AC48" s="1" t="s">
        <v>1325</v>
      </c>
      <c r="AD48" s="23">
        <v>651000</v>
      </c>
      <c r="AE48" s="23">
        <v>4</v>
      </c>
      <c r="AF48" s="1">
        <v>0</v>
      </c>
      <c r="AG48" s="1">
        <v>0</v>
      </c>
    </row>
    <row r="49" spans="1:33" x14ac:dyDescent="0.25">
      <c r="A49" s="1">
        <v>8958</v>
      </c>
      <c r="B49" s="1" t="s">
        <v>1628</v>
      </c>
      <c r="C49" s="1" t="s">
        <v>597</v>
      </c>
      <c r="D49" s="1" t="s">
        <v>1474</v>
      </c>
      <c r="E49" s="1" t="s">
        <v>598</v>
      </c>
      <c r="F49" s="1">
        <v>432</v>
      </c>
      <c r="G49" s="1" t="s">
        <v>1380</v>
      </c>
      <c r="H49" s="1" t="s">
        <v>1283</v>
      </c>
      <c r="I49" s="1" t="s">
        <v>1289</v>
      </c>
      <c r="J49" s="1" t="s">
        <v>31</v>
      </c>
      <c r="K49" s="1" t="s">
        <v>1317</v>
      </c>
      <c r="L49" s="1" t="s">
        <v>1344</v>
      </c>
      <c r="M49" s="1">
        <v>26.4</v>
      </c>
      <c r="N49" s="1" t="s">
        <v>1333</v>
      </c>
      <c r="O49" s="1">
        <v>0.7</v>
      </c>
      <c r="P49" s="1" t="s">
        <v>1332</v>
      </c>
      <c r="Q49" s="1">
        <v>0.1</v>
      </c>
      <c r="R49" s="53">
        <v>1000000</v>
      </c>
      <c r="S49" s="1" t="b">
        <v>0</v>
      </c>
      <c r="T49" s="1" t="s">
        <v>324</v>
      </c>
      <c r="U49" s="1" t="s">
        <v>1328</v>
      </c>
      <c r="V49" s="1">
        <v>24</v>
      </c>
      <c r="W49" s="1">
        <v>1669438</v>
      </c>
      <c r="X49" s="1">
        <v>1235000</v>
      </c>
      <c r="Y49" s="1">
        <v>40066500</v>
      </c>
      <c r="Z49" s="1">
        <v>1193862</v>
      </c>
      <c r="AA49" s="1" t="s">
        <v>1469</v>
      </c>
      <c r="AB49" s="1">
        <v>0.71499999999999997</v>
      </c>
      <c r="AC49" s="1" t="s">
        <v>1475</v>
      </c>
      <c r="AD49" s="23">
        <v>1000000</v>
      </c>
      <c r="AE49" s="23">
        <v>7</v>
      </c>
      <c r="AF49" s="1">
        <v>0</v>
      </c>
      <c r="AG49" s="1">
        <v>0</v>
      </c>
    </row>
    <row r="50" spans="1:33" x14ac:dyDescent="0.25">
      <c r="A50" s="1">
        <v>5659</v>
      </c>
      <c r="B50" s="1" t="s">
        <v>1515</v>
      </c>
      <c r="C50" s="1" t="s">
        <v>135</v>
      </c>
      <c r="D50" s="1" t="s">
        <v>1315</v>
      </c>
      <c r="E50" s="1" t="s">
        <v>34</v>
      </c>
      <c r="F50" s="1">
        <v>450</v>
      </c>
      <c r="G50" s="1" t="s">
        <v>1316</v>
      </c>
      <c r="H50" s="1" t="s">
        <v>1283</v>
      </c>
      <c r="I50" s="1" t="s">
        <v>1290</v>
      </c>
      <c r="J50" s="1" t="s">
        <v>31</v>
      </c>
      <c r="K50" s="1" t="s">
        <v>1317</v>
      </c>
      <c r="L50" s="1" t="s">
        <v>1319</v>
      </c>
      <c r="M50" s="1">
        <v>31</v>
      </c>
      <c r="N50" s="1" t="s">
        <v>1333</v>
      </c>
      <c r="O50" s="1">
        <v>2.1</v>
      </c>
      <c r="P50" s="1" t="s">
        <v>1327</v>
      </c>
      <c r="Q50" s="1">
        <v>0.3</v>
      </c>
      <c r="R50" s="53">
        <v>630000</v>
      </c>
      <c r="S50" s="1" t="b">
        <v>0</v>
      </c>
      <c r="T50" s="1" t="s">
        <v>35</v>
      </c>
      <c r="U50" s="1" t="s">
        <v>1331</v>
      </c>
      <c r="V50" s="1">
        <v>46</v>
      </c>
      <c r="W50" s="1">
        <v>695717</v>
      </c>
      <c r="X50" s="1">
        <v>630000</v>
      </c>
      <c r="Y50" s="1">
        <v>32003000</v>
      </c>
      <c r="Z50" s="1">
        <v>202644</v>
      </c>
      <c r="AA50" s="1" t="s">
        <v>1329</v>
      </c>
      <c r="AB50" s="1">
        <v>0.29099999999999998</v>
      </c>
      <c r="AC50" s="1" t="s">
        <v>1325</v>
      </c>
      <c r="AD50" s="23">
        <v>630000</v>
      </c>
      <c r="AE50" s="23">
        <v>4</v>
      </c>
      <c r="AF50" s="1">
        <v>0</v>
      </c>
      <c r="AG50" s="1">
        <v>0</v>
      </c>
    </row>
    <row r="51" spans="1:33" x14ac:dyDescent="0.25">
      <c r="A51" s="1">
        <v>4900</v>
      </c>
      <c r="B51" s="1" t="s">
        <v>1694</v>
      </c>
      <c r="C51" s="1" t="s">
        <v>635</v>
      </c>
      <c r="D51" s="1" t="s">
        <v>1315</v>
      </c>
      <c r="E51" s="1" t="s">
        <v>34</v>
      </c>
      <c r="F51" s="1">
        <v>448</v>
      </c>
      <c r="G51" s="1" t="s">
        <v>1459</v>
      </c>
      <c r="H51" s="1" t="s">
        <v>1284</v>
      </c>
      <c r="I51" s="1" t="s">
        <v>1290</v>
      </c>
      <c r="J51" s="1" t="s">
        <v>31</v>
      </c>
      <c r="K51" s="1" t="s">
        <v>1317</v>
      </c>
      <c r="L51" s="1" t="s">
        <v>1355</v>
      </c>
      <c r="M51" s="1">
        <v>38.6</v>
      </c>
      <c r="N51" s="1" t="s">
        <v>1330</v>
      </c>
      <c r="O51" s="1">
        <v>2.9</v>
      </c>
      <c r="P51" s="1" t="s">
        <v>1327</v>
      </c>
      <c r="Q51" s="1">
        <v>0.3</v>
      </c>
      <c r="R51" s="53">
        <v>567000</v>
      </c>
      <c r="S51" s="1" t="b">
        <v>0</v>
      </c>
      <c r="T51" s="1" t="s">
        <v>101</v>
      </c>
      <c r="U51" s="1" t="s">
        <v>1331</v>
      </c>
      <c r="V51" s="1">
        <v>23</v>
      </c>
      <c r="W51" s="1">
        <v>676043</v>
      </c>
      <c r="X51" s="1">
        <v>600000</v>
      </c>
      <c r="Y51" s="1">
        <v>15549000</v>
      </c>
      <c r="Z51" s="1">
        <v>247791</v>
      </c>
      <c r="AA51" s="1" t="s">
        <v>1329</v>
      </c>
      <c r="AB51" s="1">
        <v>0.36699999999999999</v>
      </c>
      <c r="AC51" s="1" t="s">
        <v>1476</v>
      </c>
      <c r="AD51" s="23">
        <v>567000</v>
      </c>
      <c r="AE51" s="23">
        <v>1</v>
      </c>
      <c r="AF51" s="1">
        <v>0</v>
      </c>
      <c r="AG51" s="1">
        <v>0</v>
      </c>
    </row>
    <row r="52" spans="1:33" x14ac:dyDescent="0.25">
      <c r="A52" s="1">
        <v>9980</v>
      </c>
      <c r="B52" s="1" t="s">
        <v>2002</v>
      </c>
      <c r="C52" s="1" t="s">
        <v>892</v>
      </c>
      <c r="D52" s="1" t="s">
        <v>1474</v>
      </c>
      <c r="E52" s="1" t="s">
        <v>83</v>
      </c>
      <c r="F52" s="1">
        <v>421</v>
      </c>
      <c r="G52" s="1" t="s">
        <v>1438</v>
      </c>
      <c r="H52" s="1" t="s">
        <v>1283</v>
      </c>
      <c r="I52" s="1" t="s">
        <v>1291</v>
      </c>
      <c r="J52" s="1" t="s">
        <v>31</v>
      </c>
      <c r="K52" s="1" t="s">
        <v>1317</v>
      </c>
      <c r="L52" s="1" t="s">
        <v>1439</v>
      </c>
      <c r="M52" s="1">
        <v>25.4</v>
      </c>
      <c r="N52" s="1" t="s">
        <v>1333</v>
      </c>
      <c r="O52" s="1">
        <v>0.3</v>
      </c>
      <c r="P52" s="1" t="s">
        <v>1332</v>
      </c>
      <c r="Q52" s="1">
        <v>0</v>
      </c>
      <c r="R52" s="53">
        <v>655000</v>
      </c>
      <c r="S52" s="1" t="b">
        <v>0</v>
      </c>
      <c r="T52" s="1" t="s">
        <v>890</v>
      </c>
      <c r="U52" s="1" t="s">
        <v>1328</v>
      </c>
      <c r="V52" s="1">
        <v>10</v>
      </c>
      <c r="W52" s="1">
        <v>1204500</v>
      </c>
      <c r="X52" s="1">
        <v>780000</v>
      </c>
      <c r="Y52" s="1">
        <v>12045000</v>
      </c>
      <c r="Z52" s="1">
        <v>1001961</v>
      </c>
      <c r="AA52" s="1" t="s">
        <v>1469</v>
      </c>
      <c r="AB52" s="1">
        <v>0.83199999999999996</v>
      </c>
      <c r="AC52" s="1" t="s">
        <v>1475</v>
      </c>
      <c r="AD52" s="23">
        <v>610000</v>
      </c>
      <c r="AE52" s="23">
        <v>2</v>
      </c>
      <c r="AF52" s="1">
        <v>0</v>
      </c>
      <c r="AG52" s="1">
        <v>0</v>
      </c>
    </row>
    <row r="53" spans="1:33" x14ac:dyDescent="0.25">
      <c r="A53" s="1">
        <v>7307</v>
      </c>
      <c r="B53" s="1" t="s">
        <v>1869</v>
      </c>
      <c r="C53" s="1" t="s">
        <v>1218</v>
      </c>
      <c r="D53" s="1" t="s">
        <v>1474</v>
      </c>
      <c r="E53" s="1" t="s">
        <v>1219</v>
      </c>
      <c r="F53" s="1">
        <v>482</v>
      </c>
      <c r="G53" s="1" t="s">
        <v>1366</v>
      </c>
      <c r="H53" s="1" t="s">
        <v>1283</v>
      </c>
      <c r="I53" s="1" t="s">
        <v>1286</v>
      </c>
      <c r="J53" s="1" t="s">
        <v>31</v>
      </c>
      <c r="K53" s="1" t="s">
        <v>1317</v>
      </c>
      <c r="L53" s="1" t="s">
        <v>1367</v>
      </c>
      <c r="M53" s="1">
        <v>30.3</v>
      </c>
      <c r="N53" s="1" t="s">
        <v>1333</v>
      </c>
      <c r="O53" s="1">
        <v>1.3</v>
      </c>
      <c r="P53" s="1" t="s">
        <v>1327</v>
      </c>
      <c r="Q53" s="1">
        <v>0.3</v>
      </c>
      <c r="R53" s="53">
        <v>1900000</v>
      </c>
      <c r="S53" s="1" t="b">
        <v>0</v>
      </c>
      <c r="T53" s="1" t="s">
        <v>970</v>
      </c>
      <c r="U53" s="1" t="s">
        <v>1328</v>
      </c>
      <c r="V53" s="1">
        <v>9</v>
      </c>
      <c r="W53" s="1">
        <v>2760333</v>
      </c>
      <c r="X53" s="1">
        <v>2000000</v>
      </c>
      <c r="Y53" s="1">
        <v>24843000</v>
      </c>
      <c r="Z53" s="1">
        <v>1590524</v>
      </c>
      <c r="AA53" s="1" t="s">
        <v>1469</v>
      </c>
      <c r="AB53" s="1">
        <v>0.57599999999999996</v>
      </c>
      <c r="AC53" s="1" t="s">
        <v>1475</v>
      </c>
      <c r="AD53" s="23">
        <v>1900000</v>
      </c>
      <c r="AE53" s="23">
        <v>7</v>
      </c>
      <c r="AF53" s="1">
        <v>0</v>
      </c>
      <c r="AG53" s="1">
        <v>0</v>
      </c>
    </row>
    <row r="54" spans="1:33" x14ac:dyDescent="0.25">
      <c r="A54" s="1">
        <v>9916</v>
      </c>
      <c r="B54" s="1" t="s">
        <v>1601</v>
      </c>
      <c r="C54" s="1" t="s">
        <v>473</v>
      </c>
      <c r="D54" s="1" t="s">
        <v>1315</v>
      </c>
      <c r="E54" s="1" t="s">
        <v>83</v>
      </c>
      <c r="F54" s="1">
        <v>429</v>
      </c>
      <c r="G54" s="1" t="s">
        <v>1449</v>
      </c>
      <c r="H54" s="1" t="s">
        <v>1283</v>
      </c>
      <c r="I54" s="1" t="s">
        <v>1291</v>
      </c>
      <c r="J54" s="1" t="s">
        <v>31</v>
      </c>
      <c r="K54" s="1" t="s">
        <v>1317</v>
      </c>
      <c r="L54" s="1" t="s">
        <v>1450</v>
      </c>
      <c r="M54" s="1">
        <v>22</v>
      </c>
      <c r="N54" s="1" t="s">
        <v>1467</v>
      </c>
      <c r="O54" s="1">
        <v>0.3</v>
      </c>
      <c r="P54" s="1" t="s">
        <v>1332</v>
      </c>
      <c r="Q54" s="1">
        <v>0.1</v>
      </c>
      <c r="R54" s="53">
        <v>655000</v>
      </c>
      <c r="S54" s="1" t="b">
        <v>0</v>
      </c>
      <c r="T54" s="1" t="s">
        <v>331</v>
      </c>
      <c r="U54" s="1" t="s">
        <v>1328</v>
      </c>
      <c r="V54" s="1">
        <v>6</v>
      </c>
      <c r="W54" s="1">
        <v>1123667</v>
      </c>
      <c r="X54" s="1">
        <v>842000</v>
      </c>
      <c r="Y54" s="1">
        <v>6742000</v>
      </c>
      <c r="Z54" s="1">
        <v>803775</v>
      </c>
      <c r="AA54" s="1" t="s">
        <v>1469</v>
      </c>
      <c r="AB54" s="1">
        <v>0.71499999999999997</v>
      </c>
      <c r="AC54" s="1" t="s">
        <v>1475</v>
      </c>
      <c r="AD54" s="23">
        <v>610000</v>
      </c>
      <c r="AE54" s="23">
        <v>2</v>
      </c>
      <c r="AF54" s="1">
        <v>0</v>
      </c>
      <c r="AG54" s="1">
        <v>0</v>
      </c>
    </row>
    <row r="55" spans="1:33" x14ac:dyDescent="0.25">
      <c r="A55" s="1">
        <v>8101</v>
      </c>
      <c r="B55" s="1" t="s">
        <v>1939</v>
      </c>
      <c r="C55" s="1" t="s">
        <v>1089</v>
      </c>
      <c r="D55" s="1" t="s">
        <v>1474</v>
      </c>
      <c r="E55" s="1" t="s">
        <v>1087</v>
      </c>
      <c r="F55" s="1">
        <v>444</v>
      </c>
      <c r="G55" s="1" t="s">
        <v>1387</v>
      </c>
      <c r="H55" s="1" t="s">
        <v>1283</v>
      </c>
      <c r="I55" s="1" t="s">
        <v>1290</v>
      </c>
      <c r="J55" s="1" t="s">
        <v>31</v>
      </c>
      <c r="K55" s="1" t="s">
        <v>1317</v>
      </c>
      <c r="L55" s="1" t="s">
        <v>1349</v>
      </c>
      <c r="M55" s="1">
        <v>41.3</v>
      </c>
      <c r="N55" s="1" t="s">
        <v>1330</v>
      </c>
      <c r="O55" s="1">
        <v>1</v>
      </c>
      <c r="P55" s="1" t="s">
        <v>1327</v>
      </c>
      <c r="Q55" s="1">
        <v>0.3</v>
      </c>
      <c r="R55" s="53">
        <v>3509000</v>
      </c>
      <c r="S55" s="1" t="b">
        <v>0</v>
      </c>
      <c r="T55" s="1" t="s">
        <v>945</v>
      </c>
      <c r="U55" s="1" t="s">
        <v>1328</v>
      </c>
      <c r="V55" s="1">
        <v>28</v>
      </c>
      <c r="W55" s="1">
        <v>2099357</v>
      </c>
      <c r="X55" s="1">
        <v>1772500</v>
      </c>
      <c r="Y55" s="1">
        <v>58782000</v>
      </c>
      <c r="Z55" s="1">
        <v>1299418</v>
      </c>
      <c r="AA55" s="1" t="s">
        <v>1471</v>
      </c>
      <c r="AB55" s="1">
        <v>0.61899999999999999</v>
      </c>
      <c r="AC55" s="1" t="s">
        <v>1475</v>
      </c>
      <c r="AD55" s="23">
        <v>3509000</v>
      </c>
      <c r="AE55" s="23">
        <v>9</v>
      </c>
      <c r="AF55" s="1">
        <v>0</v>
      </c>
      <c r="AG55" s="1">
        <v>0</v>
      </c>
    </row>
    <row r="56" spans="1:33" x14ac:dyDescent="0.25">
      <c r="A56" s="1">
        <v>10576</v>
      </c>
      <c r="B56" s="1" t="s">
        <v>1671</v>
      </c>
      <c r="C56" s="1" t="s">
        <v>552</v>
      </c>
      <c r="D56" s="1" t="s">
        <v>1315</v>
      </c>
      <c r="E56" s="1" t="s">
        <v>83</v>
      </c>
      <c r="F56" s="1">
        <v>432</v>
      </c>
      <c r="G56" s="1" t="s">
        <v>1380</v>
      </c>
      <c r="H56" s="1" t="s">
        <v>1283</v>
      </c>
      <c r="I56" s="1" t="s">
        <v>1289</v>
      </c>
      <c r="J56" s="1" t="s">
        <v>31</v>
      </c>
      <c r="K56" s="1" t="s">
        <v>1317</v>
      </c>
      <c r="L56" s="1" t="s">
        <v>1344</v>
      </c>
      <c r="M56" s="1">
        <v>19.399999999999999</v>
      </c>
      <c r="N56" s="1" t="s">
        <v>1467</v>
      </c>
      <c r="O56" s="1">
        <v>0.1</v>
      </c>
      <c r="P56" s="1" t="s">
        <v>1332</v>
      </c>
      <c r="Q56" s="1">
        <v>0</v>
      </c>
      <c r="R56" s="53">
        <v>655000</v>
      </c>
      <c r="S56" s="1" t="b">
        <v>0</v>
      </c>
      <c r="T56" s="1" t="s">
        <v>362</v>
      </c>
      <c r="U56" s="1" t="s">
        <v>1328</v>
      </c>
      <c r="V56" s="1">
        <v>24</v>
      </c>
      <c r="W56" s="1">
        <v>1669438</v>
      </c>
      <c r="X56" s="1">
        <v>1235000</v>
      </c>
      <c r="Y56" s="1">
        <v>40066500</v>
      </c>
      <c r="Z56" s="1">
        <v>1193862</v>
      </c>
      <c r="AA56" s="1" t="s">
        <v>1469</v>
      </c>
      <c r="AB56" s="1">
        <v>0.71499999999999997</v>
      </c>
      <c r="AC56" s="1" t="s">
        <v>1475</v>
      </c>
      <c r="AD56" s="23">
        <v>655000</v>
      </c>
      <c r="AE56" s="23">
        <v>2</v>
      </c>
      <c r="AF56" s="1">
        <v>0</v>
      </c>
      <c r="AG56" s="1">
        <v>0</v>
      </c>
    </row>
    <row r="57" spans="1:33" x14ac:dyDescent="0.25">
      <c r="A57" s="1">
        <v>8234</v>
      </c>
      <c r="B57" s="1" t="s">
        <v>1867</v>
      </c>
      <c r="C57" s="1" t="s">
        <v>1213</v>
      </c>
      <c r="D57" s="1" t="s">
        <v>1474</v>
      </c>
      <c r="E57" s="1" t="s">
        <v>1214</v>
      </c>
      <c r="F57" s="1">
        <v>480</v>
      </c>
      <c r="G57" s="1" t="s">
        <v>1363</v>
      </c>
      <c r="H57" s="1" t="s">
        <v>1283</v>
      </c>
      <c r="I57" s="1" t="s">
        <v>1286</v>
      </c>
      <c r="J57" s="1" t="s">
        <v>31</v>
      </c>
      <c r="K57" s="1" t="s">
        <v>1317</v>
      </c>
      <c r="L57" s="1" t="s">
        <v>1364</v>
      </c>
      <c r="M57" s="1">
        <v>35.299999999999997</v>
      </c>
      <c r="N57" s="1" t="s">
        <v>1330</v>
      </c>
      <c r="O57" s="1">
        <v>0.9</v>
      </c>
      <c r="P57" s="1" t="s">
        <v>1332</v>
      </c>
      <c r="Q57" s="1">
        <v>0.3</v>
      </c>
      <c r="R57" s="53">
        <v>3274000</v>
      </c>
      <c r="S57" s="1" t="b">
        <v>1</v>
      </c>
      <c r="T57" s="1" t="s">
        <v>970</v>
      </c>
      <c r="U57" s="1" t="s">
        <v>31</v>
      </c>
      <c r="V57" s="1">
        <v>8</v>
      </c>
      <c r="W57" s="1">
        <v>1715000</v>
      </c>
      <c r="X57" s="1">
        <v>1650000</v>
      </c>
      <c r="Y57" s="1">
        <v>13720000</v>
      </c>
      <c r="Z57" s="1">
        <v>738828</v>
      </c>
      <c r="AA57" s="1" t="s">
        <v>1471</v>
      </c>
      <c r="AB57" s="1">
        <v>0.43099999999999999</v>
      </c>
      <c r="AC57" s="1" t="s">
        <v>1476</v>
      </c>
      <c r="AD57" s="23">
        <v>3274000</v>
      </c>
      <c r="AE57" s="23">
        <v>9</v>
      </c>
      <c r="AF57" s="1">
        <v>0</v>
      </c>
      <c r="AG57" s="1">
        <v>0</v>
      </c>
    </row>
    <row r="58" spans="1:33" x14ac:dyDescent="0.25">
      <c r="A58" s="1">
        <v>11069</v>
      </c>
      <c r="B58" s="1" t="s">
        <v>1737</v>
      </c>
      <c r="C58" s="1" t="s">
        <v>744</v>
      </c>
      <c r="D58" s="1" t="s">
        <v>1315</v>
      </c>
      <c r="E58" s="1" t="s">
        <v>83</v>
      </c>
      <c r="F58" s="1">
        <v>418</v>
      </c>
      <c r="G58" s="1" t="s">
        <v>1441</v>
      </c>
      <c r="H58" s="1" t="s">
        <v>1283</v>
      </c>
      <c r="I58" s="1" t="s">
        <v>1291</v>
      </c>
      <c r="J58" s="1" t="s">
        <v>31</v>
      </c>
      <c r="K58" s="1" t="s">
        <v>1317</v>
      </c>
      <c r="L58" s="1" t="s">
        <v>1351</v>
      </c>
      <c r="M58" s="1">
        <v>20.2</v>
      </c>
      <c r="N58" s="1" t="s">
        <v>1467</v>
      </c>
      <c r="O58" s="1">
        <v>0</v>
      </c>
      <c r="P58" s="1" t="s">
        <v>1332</v>
      </c>
      <c r="Q58" s="1">
        <v>0</v>
      </c>
      <c r="R58" s="53">
        <v>655000</v>
      </c>
      <c r="S58" s="1" t="b">
        <v>0</v>
      </c>
      <c r="T58" s="1" t="s">
        <v>740</v>
      </c>
      <c r="U58" s="1" t="s">
        <v>1328</v>
      </c>
      <c r="V58" s="1">
        <v>21</v>
      </c>
      <c r="W58" s="1">
        <v>1745714</v>
      </c>
      <c r="X58" s="1">
        <v>1260000</v>
      </c>
      <c r="Y58" s="1">
        <v>36660000</v>
      </c>
      <c r="Z58" s="1">
        <v>1168327</v>
      </c>
      <c r="AA58" s="1" t="s">
        <v>1469</v>
      </c>
      <c r="AB58" s="1">
        <v>0.66900000000000004</v>
      </c>
      <c r="AC58" s="1" t="s">
        <v>1475</v>
      </c>
      <c r="AD58" s="23">
        <v>655000</v>
      </c>
      <c r="AE58" s="23">
        <v>2</v>
      </c>
      <c r="AF58" s="1">
        <v>0</v>
      </c>
      <c r="AG58" s="1">
        <v>0</v>
      </c>
    </row>
    <row r="59" spans="1:33" x14ac:dyDescent="0.25">
      <c r="A59" s="1">
        <v>9188</v>
      </c>
      <c r="B59" s="1" t="s">
        <v>1943</v>
      </c>
      <c r="C59" s="1" t="s">
        <v>1097</v>
      </c>
      <c r="D59" s="1" t="s">
        <v>1315</v>
      </c>
      <c r="E59" s="1" t="s">
        <v>1098</v>
      </c>
      <c r="F59" s="1">
        <v>444</v>
      </c>
      <c r="G59" s="1" t="s">
        <v>1387</v>
      </c>
      <c r="H59" s="1" t="s">
        <v>1283</v>
      </c>
      <c r="I59" s="1" t="s">
        <v>1290</v>
      </c>
      <c r="J59" s="1" t="s">
        <v>31</v>
      </c>
      <c r="K59" s="1" t="s">
        <v>1317</v>
      </c>
      <c r="L59" s="1" t="s">
        <v>1349</v>
      </c>
      <c r="M59" s="1">
        <v>37.5</v>
      </c>
      <c r="N59" s="1" t="s">
        <v>1330</v>
      </c>
      <c r="O59" s="1">
        <v>0.5</v>
      </c>
      <c r="P59" s="1" t="s">
        <v>1332</v>
      </c>
      <c r="Q59" s="1">
        <v>0.3</v>
      </c>
      <c r="R59" s="53">
        <v>6738000</v>
      </c>
      <c r="S59" s="1" t="b">
        <v>1</v>
      </c>
      <c r="T59" s="1" t="s">
        <v>945</v>
      </c>
      <c r="U59" s="1" t="s">
        <v>31</v>
      </c>
      <c r="V59" s="1">
        <v>28</v>
      </c>
      <c r="W59" s="1">
        <v>2099357</v>
      </c>
      <c r="X59" s="1">
        <v>1772500</v>
      </c>
      <c r="Y59" s="1">
        <v>58782000</v>
      </c>
      <c r="Z59" s="1">
        <v>1299418</v>
      </c>
      <c r="AA59" s="1" t="s">
        <v>1471</v>
      </c>
      <c r="AB59" s="1">
        <v>0.61899999999999999</v>
      </c>
      <c r="AC59" s="1" t="s">
        <v>1475</v>
      </c>
      <c r="AD59" s="23">
        <v>6738000</v>
      </c>
      <c r="AE59" s="23">
        <v>13</v>
      </c>
      <c r="AF59" s="1">
        <v>0</v>
      </c>
      <c r="AG59" s="1">
        <v>0</v>
      </c>
    </row>
    <row r="60" spans="1:33" x14ac:dyDescent="0.25">
      <c r="A60" s="1">
        <v>7175</v>
      </c>
      <c r="B60" s="1" t="s">
        <v>1695</v>
      </c>
      <c r="C60" s="1" t="s">
        <v>266</v>
      </c>
      <c r="D60" s="1" t="s">
        <v>1315</v>
      </c>
      <c r="E60" s="1" t="s">
        <v>34</v>
      </c>
      <c r="F60" s="1">
        <v>448</v>
      </c>
      <c r="G60" s="1" t="s">
        <v>1459</v>
      </c>
      <c r="H60" s="1" t="s">
        <v>1284</v>
      </c>
      <c r="I60" s="1" t="s">
        <v>1290</v>
      </c>
      <c r="J60" s="1" t="s">
        <v>31</v>
      </c>
      <c r="K60" s="1" t="s">
        <v>1317</v>
      </c>
      <c r="L60" s="1" t="s">
        <v>1355</v>
      </c>
      <c r="M60" s="1">
        <v>40.200000000000003</v>
      </c>
      <c r="N60" s="1" t="s">
        <v>1330</v>
      </c>
      <c r="O60" s="1">
        <v>1.4</v>
      </c>
      <c r="P60" s="1" t="s">
        <v>1327</v>
      </c>
      <c r="Q60" s="1">
        <v>0.3</v>
      </c>
      <c r="R60" s="53">
        <v>567000</v>
      </c>
      <c r="S60" s="1" t="b">
        <v>0</v>
      </c>
      <c r="T60" s="1" t="s">
        <v>101</v>
      </c>
      <c r="U60" s="1" t="s">
        <v>1328</v>
      </c>
      <c r="V60" s="1">
        <v>23</v>
      </c>
      <c r="W60" s="1">
        <v>676043</v>
      </c>
      <c r="X60" s="1">
        <v>600000</v>
      </c>
      <c r="Y60" s="1">
        <v>15549000</v>
      </c>
      <c r="Z60" s="1">
        <v>247791</v>
      </c>
      <c r="AA60" s="1" t="s">
        <v>1329</v>
      </c>
      <c r="AB60" s="1">
        <v>0.36699999999999999</v>
      </c>
      <c r="AC60" s="1" t="s">
        <v>1476</v>
      </c>
      <c r="AD60" s="23">
        <v>567000</v>
      </c>
      <c r="AE60" s="23">
        <v>1</v>
      </c>
      <c r="AF60" s="1">
        <v>0</v>
      </c>
      <c r="AG60" s="1">
        <v>0</v>
      </c>
    </row>
    <row r="61" spans="1:33" x14ac:dyDescent="0.25">
      <c r="A61" s="1">
        <v>8462</v>
      </c>
      <c r="B61" s="1" t="s">
        <v>2027</v>
      </c>
      <c r="C61" s="1" t="s">
        <v>378</v>
      </c>
      <c r="D61" s="1" t="s">
        <v>1315</v>
      </c>
      <c r="E61" s="1" t="s">
        <v>158</v>
      </c>
      <c r="F61" s="1">
        <v>486</v>
      </c>
      <c r="G61" s="1" t="s">
        <v>1371</v>
      </c>
      <c r="H61" s="1" t="s">
        <v>1283</v>
      </c>
      <c r="I61" s="1" t="s">
        <v>1286</v>
      </c>
      <c r="J61" s="1" t="s">
        <v>31</v>
      </c>
      <c r="K61" s="1" t="s">
        <v>1317</v>
      </c>
      <c r="L61" s="1" t="s">
        <v>1341</v>
      </c>
      <c r="M61" s="1">
        <v>44.5</v>
      </c>
      <c r="N61" s="1" t="s">
        <v>1330</v>
      </c>
      <c r="O61" s="1">
        <v>0.9</v>
      </c>
      <c r="P61" s="1" t="s">
        <v>1332</v>
      </c>
      <c r="Q61" s="1">
        <v>0.3</v>
      </c>
      <c r="R61" s="53">
        <v>2539000</v>
      </c>
      <c r="S61" s="1" t="b">
        <v>0</v>
      </c>
      <c r="T61" s="1" t="s">
        <v>159</v>
      </c>
      <c r="U61" s="1" t="s">
        <v>1328</v>
      </c>
      <c r="V61" s="1">
        <v>15</v>
      </c>
      <c r="W61" s="1">
        <v>2671120</v>
      </c>
      <c r="X61" s="1">
        <v>2600000</v>
      </c>
      <c r="Y61" s="1">
        <v>40066800</v>
      </c>
      <c r="Z61" s="1">
        <v>1489345</v>
      </c>
      <c r="AA61" s="1" t="s">
        <v>1466</v>
      </c>
      <c r="AB61" s="1">
        <v>0.55800000000000005</v>
      </c>
      <c r="AC61" s="1" t="s">
        <v>1475</v>
      </c>
      <c r="AD61" s="23">
        <v>2539000</v>
      </c>
      <c r="AE61" s="23">
        <v>8</v>
      </c>
      <c r="AF61" s="1">
        <v>0</v>
      </c>
      <c r="AG61" s="1">
        <v>0</v>
      </c>
    </row>
    <row r="62" spans="1:33" x14ac:dyDescent="0.25">
      <c r="A62" s="1">
        <v>4503</v>
      </c>
      <c r="B62" s="1" t="s">
        <v>1521</v>
      </c>
      <c r="C62" s="1" t="s">
        <v>153</v>
      </c>
      <c r="D62" s="1" t="s">
        <v>1315</v>
      </c>
      <c r="E62" s="1" t="s">
        <v>34</v>
      </c>
      <c r="F62" s="1">
        <v>450</v>
      </c>
      <c r="G62" s="1" t="s">
        <v>1316</v>
      </c>
      <c r="H62" s="1" t="s">
        <v>1283</v>
      </c>
      <c r="I62" s="1" t="s">
        <v>1290</v>
      </c>
      <c r="J62" s="1" t="s">
        <v>31</v>
      </c>
      <c r="K62" s="1" t="s">
        <v>1317</v>
      </c>
      <c r="L62" s="1" t="s">
        <v>1319</v>
      </c>
      <c r="M62" s="1">
        <v>32.200000000000003</v>
      </c>
      <c r="N62" s="1" t="s">
        <v>1333</v>
      </c>
      <c r="O62" s="1">
        <v>6.2</v>
      </c>
      <c r="P62" s="1" t="s">
        <v>1321</v>
      </c>
      <c r="Q62" s="1">
        <v>0.3</v>
      </c>
      <c r="R62" s="53">
        <v>800000</v>
      </c>
      <c r="S62" s="1" t="b">
        <v>0</v>
      </c>
      <c r="T62" s="1" t="s">
        <v>35</v>
      </c>
      <c r="U62" s="1" t="s">
        <v>1323</v>
      </c>
      <c r="V62" s="1">
        <v>46</v>
      </c>
      <c r="W62" s="1">
        <v>695717</v>
      </c>
      <c r="X62" s="1">
        <v>630000</v>
      </c>
      <c r="Y62" s="1">
        <v>32003000</v>
      </c>
      <c r="Z62" s="1">
        <v>202644</v>
      </c>
      <c r="AA62" s="1" t="s">
        <v>1324</v>
      </c>
      <c r="AB62" s="1">
        <v>0.29099999999999998</v>
      </c>
      <c r="AC62" s="1" t="s">
        <v>1325</v>
      </c>
      <c r="AD62" s="23">
        <v>800000</v>
      </c>
      <c r="AE62" s="23">
        <v>5</v>
      </c>
      <c r="AF62" s="1">
        <v>0</v>
      </c>
      <c r="AG62" s="1">
        <v>0</v>
      </c>
    </row>
    <row r="63" spans="1:33" x14ac:dyDescent="0.25">
      <c r="A63" s="1">
        <v>8430</v>
      </c>
      <c r="B63" s="1" t="s">
        <v>1901</v>
      </c>
      <c r="C63" s="1" t="s">
        <v>984</v>
      </c>
      <c r="D63" s="1" t="s">
        <v>1474</v>
      </c>
      <c r="E63" s="1" t="s">
        <v>385</v>
      </c>
      <c r="F63" s="1">
        <v>458</v>
      </c>
      <c r="G63" s="1" t="s">
        <v>1396</v>
      </c>
      <c r="H63" s="1" t="s">
        <v>1283</v>
      </c>
      <c r="I63" s="1" t="s">
        <v>1290</v>
      </c>
      <c r="J63" s="1" t="s">
        <v>31</v>
      </c>
      <c r="K63" s="1" t="s">
        <v>1317</v>
      </c>
      <c r="L63" s="1" t="s">
        <v>1345</v>
      </c>
      <c r="M63" s="1">
        <v>26.9</v>
      </c>
      <c r="N63" s="1" t="s">
        <v>1333</v>
      </c>
      <c r="O63" s="1">
        <v>0.8</v>
      </c>
      <c r="P63" s="1" t="s">
        <v>1332</v>
      </c>
      <c r="Q63" s="1">
        <v>0.3</v>
      </c>
      <c r="R63" s="53">
        <v>1244000</v>
      </c>
      <c r="S63" s="1" t="b">
        <v>0</v>
      </c>
      <c r="T63" s="1" t="s">
        <v>948</v>
      </c>
      <c r="U63" s="1" t="s">
        <v>1328</v>
      </c>
      <c r="V63" s="1">
        <v>23</v>
      </c>
      <c r="W63" s="1">
        <v>1033826</v>
      </c>
      <c r="X63" s="1">
        <v>772000</v>
      </c>
      <c r="Y63" s="1">
        <v>23778000</v>
      </c>
      <c r="Z63" s="1">
        <v>661324</v>
      </c>
      <c r="AA63" s="1" t="s">
        <v>1471</v>
      </c>
      <c r="AB63" s="1">
        <v>0.64</v>
      </c>
      <c r="AC63" s="1" t="s">
        <v>1475</v>
      </c>
      <c r="AD63" s="23">
        <v>1244000</v>
      </c>
      <c r="AE63" s="23">
        <v>7</v>
      </c>
      <c r="AF63" s="1">
        <v>0</v>
      </c>
      <c r="AG63" s="1">
        <v>0</v>
      </c>
    </row>
    <row r="64" spans="1:33" x14ac:dyDescent="0.25">
      <c r="A64" s="1">
        <v>4440</v>
      </c>
      <c r="B64" s="1" t="s">
        <v>1522</v>
      </c>
      <c r="C64" s="1" t="s">
        <v>155</v>
      </c>
      <c r="D64" s="1" t="s">
        <v>1315</v>
      </c>
      <c r="E64" s="1" t="s">
        <v>34</v>
      </c>
      <c r="F64" s="1">
        <v>450</v>
      </c>
      <c r="G64" s="1" t="s">
        <v>1316</v>
      </c>
      <c r="H64" s="1" t="s">
        <v>1283</v>
      </c>
      <c r="I64" s="1" t="s">
        <v>1290</v>
      </c>
      <c r="J64" s="1" t="s">
        <v>31</v>
      </c>
      <c r="K64" s="1" t="s">
        <v>1317</v>
      </c>
      <c r="L64" s="1" t="s">
        <v>1319</v>
      </c>
      <c r="M64" s="1">
        <v>35.4</v>
      </c>
      <c r="N64" s="1" t="s">
        <v>1330</v>
      </c>
      <c r="O64" s="1">
        <v>9.1</v>
      </c>
      <c r="P64" s="1" t="s">
        <v>1321</v>
      </c>
      <c r="Q64" s="1">
        <v>0.3</v>
      </c>
      <c r="R64" s="53">
        <v>800000</v>
      </c>
      <c r="S64" s="1" t="b">
        <v>0</v>
      </c>
      <c r="T64" s="1" t="s">
        <v>35</v>
      </c>
      <c r="U64" s="1" t="s">
        <v>1323</v>
      </c>
      <c r="V64" s="1">
        <v>46</v>
      </c>
      <c r="W64" s="1">
        <v>695717</v>
      </c>
      <c r="X64" s="1">
        <v>630000</v>
      </c>
      <c r="Y64" s="1">
        <v>32003000</v>
      </c>
      <c r="Z64" s="1">
        <v>202644</v>
      </c>
      <c r="AA64" s="1" t="s">
        <v>1324</v>
      </c>
      <c r="AB64" s="1">
        <v>0.29099999999999998</v>
      </c>
      <c r="AC64" s="1" t="s">
        <v>1325</v>
      </c>
      <c r="AD64" s="23">
        <v>800000</v>
      </c>
      <c r="AE64" s="23">
        <v>5</v>
      </c>
      <c r="AF64" s="1">
        <v>0</v>
      </c>
      <c r="AG64" s="1">
        <v>0</v>
      </c>
    </row>
    <row r="65" spans="1:33" x14ac:dyDescent="0.25">
      <c r="A65" s="1">
        <v>8495</v>
      </c>
      <c r="B65" s="1" t="s">
        <v>1967</v>
      </c>
      <c r="C65" s="1" t="s">
        <v>1253</v>
      </c>
      <c r="D65" s="1" t="s">
        <v>1474</v>
      </c>
      <c r="E65" s="1" t="s">
        <v>1243</v>
      </c>
      <c r="F65" s="1">
        <v>480</v>
      </c>
      <c r="G65" s="1" t="s">
        <v>1363</v>
      </c>
      <c r="H65" s="1" t="s">
        <v>1283</v>
      </c>
      <c r="I65" s="1" t="s">
        <v>1286</v>
      </c>
      <c r="J65" s="1" t="s">
        <v>31</v>
      </c>
      <c r="K65" s="1" t="s">
        <v>1317</v>
      </c>
      <c r="L65" s="1" t="s">
        <v>1364</v>
      </c>
      <c r="M65" s="1">
        <v>51.9</v>
      </c>
      <c r="N65" s="1" t="s">
        <v>1320</v>
      </c>
      <c r="O65" s="1">
        <v>0.8</v>
      </c>
      <c r="P65" s="1" t="s">
        <v>1332</v>
      </c>
      <c r="Q65" s="1">
        <v>0.3</v>
      </c>
      <c r="R65" s="53">
        <v>1901000</v>
      </c>
      <c r="S65" s="1" t="b">
        <v>0</v>
      </c>
      <c r="T65" s="1" t="s">
        <v>1213</v>
      </c>
      <c r="U65" s="1" t="s">
        <v>1328</v>
      </c>
      <c r="V65" s="1">
        <v>8</v>
      </c>
      <c r="W65" s="1">
        <v>1715000</v>
      </c>
      <c r="X65" s="1">
        <v>1650000</v>
      </c>
      <c r="Y65" s="1">
        <v>13720000</v>
      </c>
      <c r="Z65" s="1">
        <v>738828</v>
      </c>
      <c r="AA65" s="1" t="s">
        <v>1324</v>
      </c>
      <c r="AB65" s="1">
        <v>0.43099999999999999</v>
      </c>
      <c r="AC65" s="1" t="s">
        <v>1476</v>
      </c>
      <c r="AD65" s="23">
        <v>1901000</v>
      </c>
      <c r="AE65" s="23">
        <v>7</v>
      </c>
      <c r="AF65" s="1">
        <v>0</v>
      </c>
      <c r="AG65" s="1">
        <v>0</v>
      </c>
    </row>
    <row r="66" spans="1:33" x14ac:dyDescent="0.25">
      <c r="A66" s="1">
        <v>8066</v>
      </c>
      <c r="B66" s="1" t="s">
        <v>1523</v>
      </c>
      <c r="C66" s="1" t="s">
        <v>161</v>
      </c>
      <c r="D66" s="1" t="s">
        <v>1315</v>
      </c>
      <c r="E66" s="1" t="s">
        <v>34</v>
      </c>
      <c r="F66" s="1">
        <v>450</v>
      </c>
      <c r="G66" s="1" t="s">
        <v>1316</v>
      </c>
      <c r="H66" s="1" t="s">
        <v>1283</v>
      </c>
      <c r="I66" s="1" t="s">
        <v>1290</v>
      </c>
      <c r="J66" s="1" t="s">
        <v>31</v>
      </c>
      <c r="K66" s="1" t="s">
        <v>1317</v>
      </c>
      <c r="L66" s="1" t="s">
        <v>1319</v>
      </c>
      <c r="M66" s="1">
        <v>27.2</v>
      </c>
      <c r="N66" s="1" t="s">
        <v>1333</v>
      </c>
      <c r="O66" s="1">
        <v>1.1000000000000001</v>
      </c>
      <c r="P66" s="1" t="s">
        <v>1327</v>
      </c>
      <c r="Q66" s="1">
        <v>0.3</v>
      </c>
      <c r="R66" s="53">
        <v>600000</v>
      </c>
      <c r="S66" s="1" t="b">
        <v>0</v>
      </c>
      <c r="T66" s="1" t="s">
        <v>35</v>
      </c>
      <c r="U66" s="1" t="s">
        <v>1328</v>
      </c>
      <c r="V66" s="1">
        <v>46</v>
      </c>
      <c r="W66" s="1">
        <v>695717</v>
      </c>
      <c r="X66" s="1">
        <v>630000</v>
      </c>
      <c r="Y66" s="1">
        <v>32003000</v>
      </c>
      <c r="Z66" s="1">
        <v>202644</v>
      </c>
      <c r="AA66" s="1" t="s">
        <v>1329</v>
      </c>
      <c r="AB66" s="1">
        <v>0.29099999999999998</v>
      </c>
      <c r="AC66" s="1" t="s">
        <v>1325</v>
      </c>
      <c r="AD66" s="23">
        <v>600000</v>
      </c>
      <c r="AE66" s="23">
        <v>3</v>
      </c>
      <c r="AF66" s="1">
        <v>0</v>
      </c>
      <c r="AG66" s="1">
        <v>0</v>
      </c>
    </row>
    <row r="67" spans="1:33" x14ac:dyDescent="0.25">
      <c r="A67" s="1">
        <v>8528</v>
      </c>
      <c r="B67" s="1" t="s">
        <v>1697</v>
      </c>
      <c r="C67" s="1" t="s">
        <v>250</v>
      </c>
      <c r="D67" s="1" t="s">
        <v>1474</v>
      </c>
      <c r="E67" s="1" t="s">
        <v>67</v>
      </c>
      <c r="F67" s="1">
        <v>425</v>
      </c>
      <c r="G67" s="1" t="s">
        <v>1452</v>
      </c>
      <c r="H67" s="1" t="s">
        <v>1283</v>
      </c>
      <c r="I67" s="1" t="s">
        <v>1291</v>
      </c>
      <c r="J67" s="1" t="s">
        <v>31</v>
      </c>
      <c r="K67" s="1" t="s">
        <v>1317</v>
      </c>
      <c r="L67" s="1" t="s">
        <v>1350</v>
      </c>
      <c r="M67" s="1">
        <v>37.200000000000003</v>
      </c>
      <c r="N67" s="1" t="s">
        <v>1330</v>
      </c>
      <c r="O67" s="1">
        <v>0.8</v>
      </c>
      <c r="P67" s="1" t="s">
        <v>1332</v>
      </c>
      <c r="Q67" s="1">
        <v>0.3</v>
      </c>
      <c r="R67" s="53">
        <v>2900000</v>
      </c>
      <c r="S67" s="1" t="b">
        <v>0</v>
      </c>
      <c r="T67" s="1" t="s">
        <v>973</v>
      </c>
      <c r="U67" s="1" t="s">
        <v>1328</v>
      </c>
      <c r="V67" s="1">
        <v>6</v>
      </c>
      <c r="W67" s="1">
        <v>3616667</v>
      </c>
      <c r="X67" s="1">
        <v>3325000</v>
      </c>
      <c r="Y67" s="1">
        <v>21700000</v>
      </c>
      <c r="Z67" s="1">
        <v>811583</v>
      </c>
      <c r="AA67" s="1" t="s">
        <v>1329</v>
      </c>
      <c r="AB67" s="1">
        <v>0.224</v>
      </c>
      <c r="AC67" s="1" t="s">
        <v>1479</v>
      </c>
      <c r="AD67" s="23">
        <v>2900000</v>
      </c>
      <c r="AE67" s="23">
        <v>8</v>
      </c>
      <c r="AF67" s="1">
        <v>0</v>
      </c>
      <c r="AG67" s="1">
        <v>0</v>
      </c>
    </row>
    <row r="68" spans="1:33" x14ac:dyDescent="0.25">
      <c r="A68" s="1">
        <v>8594</v>
      </c>
      <c r="B68" s="1" t="s">
        <v>1748</v>
      </c>
      <c r="C68" s="1" t="s">
        <v>1200</v>
      </c>
      <c r="D68" s="1" t="s">
        <v>1474</v>
      </c>
      <c r="E68" s="1" t="s">
        <v>1201</v>
      </c>
      <c r="F68" s="1">
        <v>489</v>
      </c>
      <c r="G68" s="1" t="s">
        <v>1373</v>
      </c>
      <c r="H68" s="1" t="s">
        <v>1283</v>
      </c>
      <c r="I68" s="1" t="s">
        <v>1286</v>
      </c>
      <c r="J68" s="1" t="s">
        <v>31</v>
      </c>
      <c r="K68" s="1" t="s">
        <v>1317</v>
      </c>
      <c r="L68" s="1" t="s">
        <v>1352</v>
      </c>
      <c r="M68" s="1">
        <v>39</v>
      </c>
      <c r="N68" s="1" t="s">
        <v>1330</v>
      </c>
      <c r="O68" s="1">
        <v>0.8</v>
      </c>
      <c r="P68" s="1" t="s">
        <v>1332</v>
      </c>
      <c r="Q68" s="1">
        <v>0.3</v>
      </c>
      <c r="R68" s="53">
        <v>3715000</v>
      </c>
      <c r="S68" s="1" t="b">
        <v>1</v>
      </c>
      <c r="T68" s="1" t="s">
        <v>962</v>
      </c>
      <c r="U68" s="1" t="s">
        <v>31</v>
      </c>
      <c r="V68" s="1">
        <v>9</v>
      </c>
      <c r="W68" s="1">
        <v>1954889</v>
      </c>
      <c r="X68" s="1">
        <v>1600000</v>
      </c>
      <c r="Y68" s="1">
        <v>17594000</v>
      </c>
      <c r="Z68" s="1">
        <v>966153</v>
      </c>
      <c r="AA68" s="1" t="s">
        <v>1471</v>
      </c>
      <c r="AB68" s="1">
        <v>0.49399999999999999</v>
      </c>
      <c r="AC68" s="1" t="s">
        <v>1476</v>
      </c>
      <c r="AD68" s="23">
        <v>3715000</v>
      </c>
      <c r="AE68" s="23">
        <v>10</v>
      </c>
      <c r="AF68" s="1">
        <v>0</v>
      </c>
      <c r="AG68" s="1">
        <v>0</v>
      </c>
    </row>
    <row r="69" spans="1:33" x14ac:dyDescent="0.25">
      <c r="A69" s="1">
        <v>4187</v>
      </c>
      <c r="B69" s="1" t="s">
        <v>1525</v>
      </c>
      <c r="C69" s="1" t="s">
        <v>171</v>
      </c>
      <c r="D69" s="1" t="s">
        <v>1315</v>
      </c>
      <c r="E69" s="1" t="s">
        <v>34</v>
      </c>
      <c r="F69" s="1">
        <v>450</v>
      </c>
      <c r="G69" s="1" t="s">
        <v>1316</v>
      </c>
      <c r="H69" s="1" t="s">
        <v>1283</v>
      </c>
      <c r="I69" s="1" t="s">
        <v>1290</v>
      </c>
      <c r="J69" s="1" t="s">
        <v>31</v>
      </c>
      <c r="K69" s="1" t="s">
        <v>1317</v>
      </c>
      <c r="L69" s="1" t="s">
        <v>1319</v>
      </c>
      <c r="M69" s="1">
        <v>55.8</v>
      </c>
      <c r="N69" s="1" t="s">
        <v>1472</v>
      </c>
      <c r="O69" s="1">
        <v>7.3</v>
      </c>
      <c r="P69" s="1" t="s">
        <v>1321</v>
      </c>
      <c r="Q69" s="1">
        <v>0.3</v>
      </c>
      <c r="R69" s="53">
        <v>980000</v>
      </c>
      <c r="S69" s="1" t="b">
        <v>0</v>
      </c>
      <c r="T69" s="1" t="s">
        <v>35</v>
      </c>
      <c r="U69" s="1" t="s">
        <v>1323</v>
      </c>
      <c r="V69" s="1">
        <v>46</v>
      </c>
      <c r="W69" s="1">
        <v>695717</v>
      </c>
      <c r="X69" s="1">
        <v>630000</v>
      </c>
      <c r="Y69" s="1">
        <v>32003000</v>
      </c>
      <c r="Z69" s="1">
        <v>202644</v>
      </c>
      <c r="AA69" s="1" t="s">
        <v>1471</v>
      </c>
      <c r="AB69" s="1">
        <v>0.29099999999999998</v>
      </c>
      <c r="AC69" s="1" t="s">
        <v>1325</v>
      </c>
      <c r="AD69" s="23">
        <v>980000</v>
      </c>
      <c r="AE69" s="23">
        <v>5</v>
      </c>
      <c r="AF69" s="1">
        <v>0</v>
      </c>
      <c r="AG69" s="1">
        <v>0</v>
      </c>
    </row>
    <row r="70" spans="1:33" x14ac:dyDescent="0.25">
      <c r="A70" s="1">
        <v>4625</v>
      </c>
      <c r="B70" s="1" t="s">
        <v>2017</v>
      </c>
      <c r="C70" s="1" t="s">
        <v>48</v>
      </c>
      <c r="D70" s="1" t="s">
        <v>1474</v>
      </c>
      <c r="E70" s="1" t="s">
        <v>407</v>
      </c>
      <c r="F70" s="1">
        <v>444</v>
      </c>
      <c r="G70" s="1" t="s">
        <v>1387</v>
      </c>
      <c r="H70" s="1" t="s">
        <v>1283</v>
      </c>
      <c r="I70" s="1" t="s">
        <v>1290</v>
      </c>
      <c r="J70" s="1" t="s">
        <v>31</v>
      </c>
      <c r="K70" s="1" t="s">
        <v>1317</v>
      </c>
      <c r="L70" s="1" t="s">
        <v>1349</v>
      </c>
      <c r="M70" s="1">
        <v>41.7</v>
      </c>
      <c r="N70" s="1" t="s">
        <v>1330</v>
      </c>
      <c r="O70" s="1">
        <v>5.4</v>
      </c>
      <c r="P70" s="1" t="s">
        <v>1321</v>
      </c>
      <c r="Q70" s="1">
        <v>0.3</v>
      </c>
      <c r="R70" s="53">
        <v>2600000</v>
      </c>
      <c r="S70" s="1" t="b">
        <v>1</v>
      </c>
      <c r="T70" s="1" t="s">
        <v>1097</v>
      </c>
      <c r="U70" s="1" t="s">
        <v>31</v>
      </c>
      <c r="V70" s="1">
        <v>28</v>
      </c>
      <c r="W70" s="1">
        <v>2099357</v>
      </c>
      <c r="X70" s="1">
        <v>1772500</v>
      </c>
      <c r="Y70" s="1">
        <v>58782000</v>
      </c>
      <c r="Z70" s="1">
        <v>1299418</v>
      </c>
      <c r="AA70" s="1" t="s">
        <v>1471</v>
      </c>
      <c r="AB70" s="1">
        <v>0.61899999999999999</v>
      </c>
      <c r="AC70" s="1" t="s">
        <v>1475</v>
      </c>
      <c r="AD70" s="23">
        <v>2600000</v>
      </c>
      <c r="AE70" s="23">
        <v>9</v>
      </c>
      <c r="AF70" s="1">
        <v>0</v>
      </c>
      <c r="AG70" s="1">
        <v>0</v>
      </c>
    </row>
    <row r="71" spans="1:33" x14ac:dyDescent="0.25">
      <c r="A71" s="1">
        <v>4192</v>
      </c>
      <c r="B71" s="1" t="s">
        <v>1526</v>
      </c>
      <c r="C71" s="1" t="s">
        <v>175</v>
      </c>
      <c r="D71" s="1" t="s">
        <v>1315</v>
      </c>
      <c r="E71" s="1" t="s">
        <v>34</v>
      </c>
      <c r="F71" s="1">
        <v>450</v>
      </c>
      <c r="G71" s="1" t="s">
        <v>1316</v>
      </c>
      <c r="H71" s="1" t="s">
        <v>1283</v>
      </c>
      <c r="I71" s="1" t="s">
        <v>1290</v>
      </c>
      <c r="J71" s="1" t="s">
        <v>31</v>
      </c>
      <c r="K71" s="1" t="s">
        <v>1317</v>
      </c>
      <c r="L71" s="1" t="s">
        <v>1319</v>
      </c>
      <c r="M71" s="1">
        <v>55.2</v>
      </c>
      <c r="N71" s="1" t="s">
        <v>1472</v>
      </c>
      <c r="O71" s="1">
        <v>3.9</v>
      </c>
      <c r="P71" s="1" t="s">
        <v>1470</v>
      </c>
      <c r="Q71" s="1">
        <v>0.3</v>
      </c>
      <c r="R71" s="53">
        <v>690000</v>
      </c>
      <c r="S71" s="1" t="b">
        <v>0</v>
      </c>
      <c r="T71" s="1" t="s">
        <v>35</v>
      </c>
      <c r="U71" s="1" t="s">
        <v>1331</v>
      </c>
      <c r="V71" s="1">
        <v>46</v>
      </c>
      <c r="W71" s="1">
        <v>695717</v>
      </c>
      <c r="X71" s="1">
        <v>630000</v>
      </c>
      <c r="Y71" s="1">
        <v>32003000</v>
      </c>
      <c r="Z71" s="1">
        <v>202644</v>
      </c>
      <c r="AA71" s="1" t="s">
        <v>1466</v>
      </c>
      <c r="AB71" s="1">
        <v>0.29099999999999998</v>
      </c>
      <c r="AC71" s="1" t="s">
        <v>1325</v>
      </c>
      <c r="AD71" s="23">
        <v>690000</v>
      </c>
      <c r="AE71" s="23">
        <v>4</v>
      </c>
      <c r="AF71" s="1">
        <v>0</v>
      </c>
      <c r="AG71" s="1">
        <v>0</v>
      </c>
    </row>
    <row r="72" spans="1:33" x14ac:dyDescent="0.25">
      <c r="A72" s="1">
        <v>4233</v>
      </c>
      <c r="B72" s="1" t="s">
        <v>2013</v>
      </c>
      <c r="C72" s="1" t="s">
        <v>204</v>
      </c>
      <c r="D72" s="1" t="s">
        <v>1315</v>
      </c>
      <c r="E72" s="1" t="s">
        <v>407</v>
      </c>
      <c r="F72" s="1">
        <v>444</v>
      </c>
      <c r="G72" s="1" t="s">
        <v>1387</v>
      </c>
      <c r="H72" s="1" t="s">
        <v>1283</v>
      </c>
      <c r="I72" s="1" t="s">
        <v>1290</v>
      </c>
      <c r="J72" s="1" t="s">
        <v>31</v>
      </c>
      <c r="K72" s="1" t="s">
        <v>1317</v>
      </c>
      <c r="L72" s="1" t="s">
        <v>1349</v>
      </c>
      <c r="M72" s="1">
        <v>52.2</v>
      </c>
      <c r="N72" s="1" t="s">
        <v>1320</v>
      </c>
      <c r="O72" s="1">
        <v>12.9</v>
      </c>
      <c r="P72" s="1" t="s">
        <v>1473</v>
      </c>
      <c r="Q72" s="1">
        <v>0.3</v>
      </c>
      <c r="R72" s="53">
        <v>2400000</v>
      </c>
      <c r="S72" s="1" t="b">
        <v>1</v>
      </c>
      <c r="T72" s="1" t="s">
        <v>1097</v>
      </c>
      <c r="U72" s="1" t="s">
        <v>31</v>
      </c>
      <c r="V72" s="1">
        <v>28</v>
      </c>
      <c r="W72" s="1">
        <v>2099357</v>
      </c>
      <c r="X72" s="1">
        <v>1772500</v>
      </c>
      <c r="Y72" s="1">
        <v>58782000</v>
      </c>
      <c r="Z72" s="1">
        <v>1299418</v>
      </c>
      <c r="AA72" s="1" t="s">
        <v>1324</v>
      </c>
      <c r="AB72" s="1">
        <v>0.61899999999999999</v>
      </c>
      <c r="AC72" s="1" t="s">
        <v>1475</v>
      </c>
      <c r="AD72" s="23">
        <v>2400000</v>
      </c>
      <c r="AE72" s="23">
        <v>9</v>
      </c>
      <c r="AF72" s="1">
        <v>0</v>
      </c>
      <c r="AG72" s="1">
        <v>0</v>
      </c>
    </row>
    <row r="73" spans="1:33" x14ac:dyDescent="0.25">
      <c r="A73" s="1">
        <v>4793</v>
      </c>
      <c r="B73" s="1" t="s">
        <v>2006</v>
      </c>
      <c r="C73" s="1" t="s">
        <v>326</v>
      </c>
      <c r="D73" s="1" t="s">
        <v>1474</v>
      </c>
      <c r="E73" s="1" t="s">
        <v>1134</v>
      </c>
      <c r="F73" s="1">
        <v>463</v>
      </c>
      <c r="G73" s="1" t="s">
        <v>1409</v>
      </c>
      <c r="H73" s="1" t="s">
        <v>1283</v>
      </c>
      <c r="I73" s="1" t="s">
        <v>1290</v>
      </c>
      <c r="J73" s="1" t="s">
        <v>31</v>
      </c>
      <c r="K73" s="1" t="s">
        <v>1317</v>
      </c>
      <c r="L73" s="1" t="s">
        <v>1410</v>
      </c>
      <c r="M73" s="1">
        <v>55</v>
      </c>
      <c r="N73" s="1" t="s">
        <v>1472</v>
      </c>
      <c r="O73" s="1">
        <v>3.6</v>
      </c>
      <c r="P73" s="1" t="s">
        <v>1470</v>
      </c>
      <c r="Q73" s="1">
        <v>0.3</v>
      </c>
      <c r="R73" s="53">
        <v>567000</v>
      </c>
      <c r="S73" s="1" t="b">
        <v>0</v>
      </c>
      <c r="T73" s="1" t="s">
        <v>1135</v>
      </c>
      <c r="U73" s="1" t="s">
        <v>1331</v>
      </c>
      <c r="V73" s="1">
        <v>4</v>
      </c>
      <c r="W73" s="1">
        <v>586000</v>
      </c>
      <c r="X73" s="1">
        <v>567000</v>
      </c>
      <c r="Y73" s="1">
        <v>2344000</v>
      </c>
      <c r="Z73" s="1">
        <v>49980</v>
      </c>
      <c r="AA73" s="1" t="s">
        <v>1466</v>
      </c>
      <c r="AB73" s="1">
        <v>8.5000000000000006E-2</v>
      </c>
      <c r="AC73" s="1" t="s">
        <v>1480</v>
      </c>
      <c r="AD73" s="23">
        <v>567000</v>
      </c>
      <c r="AE73" s="23">
        <v>1</v>
      </c>
      <c r="AF73" s="1">
        <v>0</v>
      </c>
      <c r="AG73" s="1">
        <v>0</v>
      </c>
    </row>
    <row r="74" spans="1:33" x14ac:dyDescent="0.25">
      <c r="A74" s="1">
        <v>4678</v>
      </c>
      <c r="B74" s="1" t="s">
        <v>2014</v>
      </c>
      <c r="C74" s="1" t="s">
        <v>35</v>
      </c>
      <c r="D74" s="1" t="s">
        <v>1315</v>
      </c>
      <c r="E74" s="1" t="s">
        <v>407</v>
      </c>
      <c r="F74" s="1">
        <v>444</v>
      </c>
      <c r="G74" s="1" t="s">
        <v>1387</v>
      </c>
      <c r="H74" s="1" t="s">
        <v>1283</v>
      </c>
      <c r="I74" s="1" t="s">
        <v>1290</v>
      </c>
      <c r="J74" s="1" t="s">
        <v>31</v>
      </c>
      <c r="K74" s="1" t="s">
        <v>1317</v>
      </c>
      <c r="L74" s="1" t="s">
        <v>1349</v>
      </c>
      <c r="M74" s="1">
        <v>55.4</v>
      </c>
      <c r="N74" s="1" t="s">
        <v>1472</v>
      </c>
      <c r="O74" s="1">
        <v>31.8</v>
      </c>
      <c r="P74" s="1" t="s">
        <v>1473</v>
      </c>
      <c r="Q74" s="1">
        <v>0.3</v>
      </c>
      <c r="R74" s="53">
        <v>3150000</v>
      </c>
      <c r="S74" s="1" t="b">
        <v>1</v>
      </c>
      <c r="T74" s="1" t="s">
        <v>1097</v>
      </c>
      <c r="U74" s="1" t="s">
        <v>31</v>
      </c>
      <c r="V74" s="1">
        <v>28</v>
      </c>
      <c r="W74" s="1">
        <v>2099357</v>
      </c>
      <c r="X74" s="1">
        <v>1772500</v>
      </c>
      <c r="Y74" s="1">
        <v>58782000</v>
      </c>
      <c r="Z74" s="1">
        <v>1299418</v>
      </c>
      <c r="AA74" s="1" t="s">
        <v>1471</v>
      </c>
      <c r="AB74" s="1">
        <v>0.61899999999999999</v>
      </c>
      <c r="AC74" s="1" t="s">
        <v>1475</v>
      </c>
      <c r="AD74" s="23">
        <v>3150000</v>
      </c>
      <c r="AE74" s="23">
        <v>9</v>
      </c>
      <c r="AF74" s="1">
        <v>0</v>
      </c>
      <c r="AG74" s="1">
        <v>0</v>
      </c>
    </row>
    <row r="75" spans="1:33" x14ac:dyDescent="0.25">
      <c r="A75" s="1">
        <v>4333</v>
      </c>
      <c r="B75" s="1" t="s">
        <v>1528</v>
      </c>
      <c r="C75" s="1" t="s">
        <v>179</v>
      </c>
      <c r="D75" s="1" t="s">
        <v>1315</v>
      </c>
      <c r="E75" s="1" t="s">
        <v>34</v>
      </c>
      <c r="F75" s="1">
        <v>450</v>
      </c>
      <c r="G75" s="1" t="s">
        <v>1316</v>
      </c>
      <c r="H75" s="1" t="s">
        <v>1283</v>
      </c>
      <c r="I75" s="1" t="s">
        <v>1290</v>
      </c>
      <c r="J75" s="1" t="s">
        <v>31</v>
      </c>
      <c r="K75" s="1" t="s">
        <v>1317</v>
      </c>
      <c r="L75" s="1" t="s">
        <v>1319</v>
      </c>
      <c r="M75" s="1">
        <v>42.5</v>
      </c>
      <c r="N75" s="1" t="s">
        <v>1330</v>
      </c>
      <c r="O75" s="1">
        <v>4.0999999999999996</v>
      </c>
      <c r="P75" s="1" t="s">
        <v>1470</v>
      </c>
      <c r="Q75" s="1">
        <v>0.3</v>
      </c>
      <c r="R75" s="53">
        <v>750000</v>
      </c>
      <c r="S75" s="1" t="b">
        <v>0</v>
      </c>
      <c r="T75" s="1" t="s">
        <v>35</v>
      </c>
      <c r="U75" s="1" t="s">
        <v>1331</v>
      </c>
      <c r="V75" s="1">
        <v>46</v>
      </c>
      <c r="W75" s="1">
        <v>695717</v>
      </c>
      <c r="X75" s="1">
        <v>630000</v>
      </c>
      <c r="Y75" s="1">
        <v>32003000</v>
      </c>
      <c r="Z75" s="1">
        <v>202644</v>
      </c>
      <c r="AA75" s="1" t="s">
        <v>1324</v>
      </c>
      <c r="AB75" s="1">
        <v>0.29099999999999998</v>
      </c>
      <c r="AC75" s="1" t="s">
        <v>1325</v>
      </c>
      <c r="AD75" s="23">
        <v>750000</v>
      </c>
      <c r="AE75" s="23">
        <v>4</v>
      </c>
      <c r="AF75" s="1">
        <v>0</v>
      </c>
      <c r="AG75" s="1">
        <v>0</v>
      </c>
    </row>
    <row r="76" spans="1:33" x14ac:dyDescent="0.25">
      <c r="A76" s="1">
        <v>4432</v>
      </c>
      <c r="B76" s="1" t="s">
        <v>2015</v>
      </c>
      <c r="C76" s="1" t="s">
        <v>62</v>
      </c>
      <c r="D76" s="1" t="s">
        <v>1315</v>
      </c>
      <c r="E76" s="1" t="s">
        <v>407</v>
      </c>
      <c r="F76" s="1">
        <v>444</v>
      </c>
      <c r="G76" s="1" t="s">
        <v>1387</v>
      </c>
      <c r="H76" s="1" t="s">
        <v>1283</v>
      </c>
      <c r="I76" s="1" t="s">
        <v>1290</v>
      </c>
      <c r="J76" s="1" t="s">
        <v>31</v>
      </c>
      <c r="K76" s="1" t="s">
        <v>1317</v>
      </c>
      <c r="L76" s="1" t="s">
        <v>1349</v>
      </c>
      <c r="M76" s="1">
        <v>36.4</v>
      </c>
      <c r="N76" s="1" t="s">
        <v>1330</v>
      </c>
      <c r="O76" s="1">
        <v>16</v>
      </c>
      <c r="P76" s="1" t="s">
        <v>1473</v>
      </c>
      <c r="Q76" s="1">
        <v>0.3</v>
      </c>
      <c r="R76" s="53">
        <v>3000000</v>
      </c>
      <c r="S76" s="1" t="b">
        <v>1</v>
      </c>
      <c r="T76" s="1" t="s">
        <v>1097</v>
      </c>
      <c r="U76" s="1" t="s">
        <v>31</v>
      </c>
      <c r="V76" s="1">
        <v>28</v>
      </c>
      <c r="W76" s="1">
        <v>2099357</v>
      </c>
      <c r="X76" s="1">
        <v>1772500</v>
      </c>
      <c r="Y76" s="1">
        <v>58782000</v>
      </c>
      <c r="Z76" s="1">
        <v>1299418</v>
      </c>
      <c r="AA76" s="1" t="s">
        <v>1471</v>
      </c>
      <c r="AB76" s="1">
        <v>0.61899999999999999</v>
      </c>
      <c r="AC76" s="1" t="s">
        <v>1475</v>
      </c>
      <c r="AD76" s="23">
        <v>3000000</v>
      </c>
      <c r="AE76" s="23">
        <v>9</v>
      </c>
      <c r="AF76" s="1">
        <v>0</v>
      </c>
      <c r="AG76" s="1">
        <v>0</v>
      </c>
    </row>
    <row r="77" spans="1:33" x14ac:dyDescent="0.25">
      <c r="A77" s="1">
        <v>9090</v>
      </c>
      <c r="B77" s="1" t="s">
        <v>1738</v>
      </c>
      <c r="C77" s="1" t="s">
        <v>746</v>
      </c>
      <c r="D77" s="1" t="s">
        <v>1474</v>
      </c>
      <c r="E77" s="1" t="s">
        <v>83</v>
      </c>
      <c r="F77" s="1">
        <v>418</v>
      </c>
      <c r="G77" s="1" t="s">
        <v>1441</v>
      </c>
      <c r="H77" s="1" t="s">
        <v>1283</v>
      </c>
      <c r="I77" s="1" t="s">
        <v>1291</v>
      </c>
      <c r="J77" s="1" t="s">
        <v>31</v>
      </c>
      <c r="K77" s="1" t="s">
        <v>1317</v>
      </c>
      <c r="L77" s="1" t="s">
        <v>1351</v>
      </c>
      <c r="M77" s="1">
        <v>23.6</v>
      </c>
      <c r="N77" s="1" t="s">
        <v>1467</v>
      </c>
      <c r="O77" s="1">
        <v>0.7</v>
      </c>
      <c r="P77" s="1" t="s">
        <v>1332</v>
      </c>
      <c r="Q77" s="1">
        <v>0.1</v>
      </c>
      <c r="R77" s="53">
        <v>655000</v>
      </c>
      <c r="S77" s="1" t="b">
        <v>0</v>
      </c>
      <c r="T77" s="1" t="s">
        <v>740</v>
      </c>
      <c r="U77" s="1" t="s">
        <v>1328</v>
      </c>
      <c r="V77" s="1">
        <v>21</v>
      </c>
      <c r="W77" s="1">
        <v>1745714</v>
      </c>
      <c r="X77" s="1">
        <v>1260000</v>
      </c>
      <c r="Y77" s="1">
        <v>36660000</v>
      </c>
      <c r="Z77" s="1">
        <v>1168327</v>
      </c>
      <c r="AA77" s="1" t="s">
        <v>1469</v>
      </c>
      <c r="AB77" s="1">
        <v>0.66900000000000004</v>
      </c>
      <c r="AC77" s="1" t="s">
        <v>1475</v>
      </c>
      <c r="AD77" s="23">
        <v>610000</v>
      </c>
      <c r="AE77" s="23">
        <v>2</v>
      </c>
      <c r="AF77" s="1">
        <v>0</v>
      </c>
      <c r="AG77" s="1">
        <v>0</v>
      </c>
    </row>
    <row r="78" spans="1:33" x14ac:dyDescent="0.25">
      <c r="A78" s="1">
        <v>4301</v>
      </c>
      <c r="B78" s="1" t="s">
        <v>2016</v>
      </c>
      <c r="C78" s="1" t="s">
        <v>125</v>
      </c>
      <c r="D78" s="1" t="s">
        <v>1315</v>
      </c>
      <c r="E78" s="1" t="s">
        <v>1268</v>
      </c>
      <c r="F78" s="1">
        <v>444</v>
      </c>
      <c r="G78" s="1" t="s">
        <v>1387</v>
      </c>
      <c r="H78" s="1" t="s">
        <v>1283</v>
      </c>
      <c r="I78" s="1" t="s">
        <v>1290</v>
      </c>
      <c r="J78" s="1" t="s">
        <v>31</v>
      </c>
      <c r="K78" s="1" t="s">
        <v>1317</v>
      </c>
      <c r="L78" s="1" t="s">
        <v>1349</v>
      </c>
      <c r="M78" s="1">
        <v>45.6</v>
      </c>
      <c r="N78" s="1" t="s">
        <v>1320</v>
      </c>
      <c r="O78" s="1">
        <v>21</v>
      </c>
      <c r="P78" s="1" t="s">
        <v>1473</v>
      </c>
      <c r="Q78" s="1">
        <v>0.3</v>
      </c>
      <c r="R78" s="53">
        <v>3700000</v>
      </c>
      <c r="S78" s="1" t="b">
        <v>1</v>
      </c>
      <c r="T78" s="1" t="s">
        <v>1097</v>
      </c>
      <c r="U78" s="1" t="s">
        <v>31</v>
      </c>
      <c r="V78" s="1">
        <v>28</v>
      </c>
      <c r="W78" s="1">
        <v>2099357</v>
      </c>
      <c r="X78" s="1">
        <v>1772500</v>
      </c>
      <c r="Y78" s="1">
        <v>58782000</v>
      </c>
      <c r="Z78" s="1">
        <v>1299418</v>
      </c>
      <c r="AA78" s="1" t="s">
        <v>1471</v>
      </c>
      <c r="AB78" s="1">
        <v>0.61899999999999999</v>
      </c>
      <c r="AC78" s="1" t="s">
        <v>1475</v>
      </c>
      <c r="AD78" s="23">
        <v>3700000</v>
      </c>
      <c r="AE78" s="23">
        <v>9</v>
      </c>
      <c r="AF78" s="1">
        <v>0</v>
      </c>
      <c r="AG78" s="1">
        <v>0</v>
      </c>
    </row>
    <row r="79" spans="1:33" x14ac:dyDescent="0.25">
      <c r="A79" s="1">
        <v>9452</v>
      </c>
      <c r="B79" s="1" t="s">
        <v>1530</v>
      </c>
      <c r="C79" s="1" t="s">
        <v>187</v>
      </c>
      <c r="D79" s="1" t="s">
        <v>1474</v>
      </c>
      <c r="E79" s="1" t="s">
        <v>47</v>
      </c>
      <c r="F79" s="1">
        <v>450</v>
      </c>
      <c r="G79" s="1" t="s">
        <v>1316</v>
      </c>
      <c r="H79" s="1" t="s">
        <v>1283</v>
      </c>
      <c r="I79" s="1" t="s">
        <v>1290</v>
      </c>
      <c r="J79" s="1" t="s">
        <v>31</v>
      </c>
      <c r="K79" s="1" t="s">
        <v>1317</v>
      </c>
      <c r="L79" s="1" t="s">
        <v>1319</v>
      </c>
      <c r="M79" s="1">
        <v>36.6</v>
      </c>
      <c r="N79" s="1" t="s">
        <v>1330</v>
      </c>
      <c r="O79" s="1">
        <v>0.5</v>
      </c>
      <c r="P79" s="1" t="s">
        <v>1332</v>
      </c>
      <c r="Q79" s="1">
        <v>0.3</v>
      </c>
      <c r="R79" s="53">
        <v>1127000</v>
      </c>
      <c r="S79" s="1" t="b">
        <v>0</v>
      </c>
      <c r="T79" s="1" t="s">
        <v>35</v>
      </c>
      <c r="U79" s="1" t="s">
        <v>1328</v>
      </c>
      <c r="V79" s="1">
        <v>46</v>
      </c>
      <c r="W79" s="1">
        <v>695717</v>
      </c>
      <c r="X79" s="1">
        <v>630000</v>
      </c>
      <c r="Y79" s="1">
        <v>32003000</v>
      </c>
      <c r="Z79" s="1">
        <v>202644</v>
      </c>
      <c r="AA79" s="1" t="s">
        <v>1471</v>
      </c>
      <c r="AB79" s="1">
        <v>0.29099999999999998</v>
      </c>
      <c r="AC79" s="1" t="s">
        <v>1325</v>
      </c>
      <c r="AD79" s="23">
        <v>1127000</v>
      </c>
      <c r="AE79" s="23">
        <v>5</v>
      </c>
      <c r="AF79" s="1">
        <v>0</v>
      </c>
      <c r="AG79" s="1">
        <v>0</v>
      </c>
    </row>
    <row r="80" spans="1:33" x14ac:dyDescent="0.25">
      <c r="A80" s="1">
        <v>9223</v>
      </c>
      <c r="B80" s="1" t="s">
        <v>1623</v>
      </c>
      <c r="C80" s="1" t="s">
        <v>41</v>
      </c>
      <c r="D80" s="1" t="s">
        <v>1315</v>
      </c>
      <c r="E80" s="1" t="s">
        <v>42</v>
      </c>
      <c r="F80" s="1">
        <v>477</v>
      </c>
      <c r="G80" s="1" t="s">
        <v>1433</v>
      </c>
      <c r="H80" s="1" t="s">
        <v>1285</v>
      </c>
      <c r="I80" s="1" t="s">
        <v>1290</v>
      </c>
      <c r="J80" s="1" t="s">
        <v>31</v>
      </c>
      <c r="K80" s="1" t="s">
        <v>1317</v>
      </c>
      <c r="L80" s="1" t="s">
        <v>1356</v>
      </c>
      <c r="M80" s="1">
        <v>20</v>
      </c>
      <c r="N80" s="1" t="s">
        <v>1467</v>
      </c>
      <c r="O80" s="1">
        <v>0.5</v>
      </c>
      <c r="P80" s="1" t="s">
        <v>1332</v>
      </c>
      <c r="Q80" s="1">
        <v>0.1</v>
      </c>
      <c r="R80" s="53">
        <v>550000</v>
      </c>
      <c r="S80" s="1" t="b">
        <v>0</v>
      </c>
      <c r="T80" s="1" t="s">
        <v>43</v>
      </c>
      <c r="U80" s="1" t="s">
        <v>1328</v>
      </c>
      <c r="V80" s="1">
        <v>11</v>
      </c>
      <c r="W80" s="1">
        <v>907636</v>
      </c>
      <c r="X80" s="1">
        <v>1000000</v>
      </c>
      <c r="Y80" s="1">
        <v>9984000</v>
      </c>
      <c r="Z80" s="1">
        <v>255236</v>
      </c>
      <c r="AA80" s="1" t="s">
        <v>1469</v>
      </c>
      <c r="AB80" s="1">
        <v>0.28100000000000003</v>
      </c>
      <c r="AC80" s="1" t="s">
        <v>1325</v>
      </c>
      <c r="AD80" s="23">
        <v>550000</v>
      </c>
      <c r="AE80" s="23">
        <v>1</v>
      </c>
      <c r="AF80" s="1">
        <v>0</v>
      </c>
      <c r="AG80" s="1">
        <v>0</v>
      </c>
    </row>
    <row r="81" spans="1:33" x14ac:dyDescent="0.25">
      <c r="A81" s="1">
        <v>11135</v>
      </c>
      <c r="B81" s="1" t="s">
        <v>1739</v>
      </c>
      <c r="C81" s="1" t="s">
        <v>747</v>
      </c>
      <c r="D81" s="1" t="s">
        <v>1315</v>
      </c>
      <c r="E81" s="1" t="s">
        <v>83</v>
      </c>
      <c r="F81" s="1">
        <v>418</v>
      </c>
      <c r="G81" s="1" t="s">
        <v>1441</v>
      </c>
      <c r="H81" s="1" t="s">
        <v>1283</v>
      </c>
      <c r="I81" s="1" t="s">
        <v>1291</v>
      </c>
      <c r="J81" s="1" t="s">
        <v>31</v>
      </c>
      <c r="K81" s="1" t="s">
        <v>1317</v>
      </c>
      <c r="L81" s="1" t="s">
        <v>1351</v>
      </c>
      <c r="M81" s="1">
        <v>26.2</v>
      </c>
      <c r="N81" s="1" t="s">
        <v>1333</v>
      </c>
      <c r="O81" s="1">
        <v>0</v>
      </c>
      <c r="P81" s="1" t="s">
        <v>1332</v>
      </c>
      <c r="Q81" s="1">
        <v>0</v>
      </c>
      <c r="R81" s="53">
        <v>655000</v>
      </c>
      <c r="S81" s="1" t="b">
        <v>0</v>
      </c>
      <c r="T81" s="1" t="s">
        <v>740</v>
      </c>
      <c r="U81" s="1" t="s">
        <v>1328</v>
      </c>
      <c r="V81" s="1">
        <v>21</v>
      </c>
      <c r="W81" s="1">
        <v>1745714</v>
      </c>
      <c r="X81" s="1">
        <v>1260000</v>
      </c>
      <c r="Y81" s="1">
        <v>36660000</v>
      </c>
      <c r="Z81" s="1">
        <v>1168327</v>
      </c>
      <c r="AA81" s="1" t="s">
        <v>1469</v>
      </c>
      <c r="AB81" s="1">
        <v>0.66900000000000004</v>
      </c>
      <c r="AC81" s="1" t="s">
        <v>1475</v>
      </c>
      <c r="AD81" s="23">
        <v>655000</v>
      </c>
      <c r="AE81" s="23">
        <v>2</v>
      </c>
      <c r="AF81" s="1">
        <v>0</v>
      </c>
      <c r="AG81" s="1">
        <v>0</v>
      </c>
    </row>
    <row r="82" spans="1:33" x14ac:dyDescent="0.25">
      <c r="A82" s="1">
        <v>4194</v>
      </c>
      <c r="B82" s="1" t="s">
        <v>1532</v>
      </c>
      <c r="C82" s="1" t="s">
        <v>163</v>
      </c>
      <c r="D82" s="1" t="s">
        <v>1315</v>
      </c>
      <c r="E82" s="1" t="s">
        <v>34</v>
      </c>
      <c r="F82" s="1">
        <v>450</v>
      </c>
      <c r="G82" s="1" t="s">
        <v>1316</v>
      </c>
      <c r="H82" s="1" t="s">
        <v>1283</v>
      </c>
      <c r="I82" s="1" t="s">
        <v>1290</v>
      </c>
      <c r="J82" s="1" t="s">
        <v>31</v>
      </c>
      <c r="K82" s="1" t="s">
        <v>1317</v>
      </c>
      <c r="L82" s="1" t="s">
        <v>1319</v>
      </c>
      <c r="M82" s="1">
        <v>52.5</v>
      </c>
      <c r="N82" s="1" t="s">
        <v>1320</v>
      </c>
      <c r="O82" s="1">
        <v>4.5</v>
      </c>
      <c r="P82" s="1" t="s">
        <v>1470</v>
      </c>
      <c r="Q82" s="1">
        <v>0.3</v>
      </c>
      <c r="R82" s="53">
        <v>750000</v>
      </c>
      <c r="S82" s="1" t="b">
        <v>0</v>
      </c>
      <c r="T82" s="1" t="s">
        <v>35</v>
      </c>
      <c r="U82" s="1" t="s">
        <v>1331</v>
      </c>
      <c r="V82" s="1">
        <v>46</v>
      </c>
      <c r="W82" s="1">
        <v>695717</v>
      </c>
      <c r="X82" s="1">
        <v>630000</v>
      </c>
      <c r="Y82" s="1">
        <v>32003000</v>
      </c>
      <c r="Z82" s="1">
        <v>202644</v>
      </c>
      <c r="AA82" s="1" t="s">
        <v>1324</v>
      </c>
      <c r="AB82" s="1">
        <v>0.29099999999999998</v>
      </c>
      <c r="AC82" s="1" t="s">
        <v>1325</v>
      </c>
      <c r="AD82" s="23">
        <v>750000</v>
      </c>
      <c r="AE82" s="23">
        <v>4</v>
      </c>
      <c r="AF82" s="1">
        <v>0</v>
      </c>
      <c r="AG82" s="1">
        <v>0</v>
      </c>
    </row>
    <row r="83" spans="1:33" x14ac:dyDescent="0.25">
      <c r="A83" s="1">
        <v>8825</v>
      </c>
      <c r="B83" s="1" t="s">
        <v>1876</v>
      </c>
      <c r="C83" s="1" t="s">
        <v>1232</v>
      </c>
      <c r="D83" s="1" t="s">
        <v>1315</v>
      </c>
      <c r="E83" s="1" t="s">
        <v>1085</v>
      </c>
      <c r="F83" s="1">
        <v>460</v>
      </c>
      <c r="G83" s="1" t="s">
        <v>1412</v>
      </c>
      <c r="H83" s="1" t="s">
        <v>1283</v>
      </c>
      <c r="I83" s="1" t="s">
        <v>1290</v>
      </c>
      <c r="J83" s="1" t="s">
        <v>31</v>
      </c>
      <c r="K83" s="1" t="s">
        <v>1317</v>
      </c>
      <c r="L83" s="1" t="s">
        <v>1348</v>
      </c>
      <c r="M83" s="1">
        <v>31.3</v>
      </c>
      <c r="N83" s="1" t="s">
        <v>1333</v>
      </c>
      <c r="O83" s="1">
        <v>0.8</v>
      </c>
      <c r="P83" s="1" t="s">
        <v>1332</v>
      </c>
      <c r="Q83" s="1">
        <v>0.2</v>
      </c>
      <c r="R83" s="53">
        <v>1260000</v>
      </c>
      <c r="S83" s="1" t="b">
        <v>0</v>
      </c>
      <c r="T83" s="1" t="s">
        <v>918</v>
      </c>
      <c r="U83" s="1" t="s">
        <v>1328</v>
      </c>
      <c r="V83" s="1">
        <v>13</v>
      </c>
      <c r="W83" s="1">
        <v>1199702</v>
      </c>
      <c r="X83" s="1">
        <v>1150000</v>
      </c>
      <c r="Y83" s="1">
        <v>15596124</v>
      </c>
      <c r="Z83" s="1">
        <v>204535</v>
      </c>
      <c r="AA83" s="1" t="s">
        <v>1324</v>
      </c>
      <c r="AB83" s="1">
        <v>0.17</v>
      </c>
      <c r="AC83" s="1" t="s">
        <v>1479</v>
      </c>
      <c r="AD83" s="23">
        <v>1260000</v>
      </c>
      <c r="AE83" s="23">
        <v>6</v>
      </c>
      <c r="AF83" s="1">
        <v>0</v>
      </c>
      <c r="AG83" s="1">
        <v>0</v>
      </c>
    </row>
    <row r="84" spans="1:33" x14ac:dyDescent="0.25">
      <c r="A84" s="1">
        <v>9222</v>
      </c>
      <c r="B84" s="1" t="s">
        <v>1642</v>
      </c>
      <c r="C84" s="1" t="s">
        <v>536</v>
      </c>
      <c r="D84" s="1" t="s">
        <v>1315</v>
      </c>
      <c r="E84" s="1" t="s">
        <v>39</v>
      </c>
      <c r="F84" s="1">
        <v>474</v>
      </c>
      <c r="G84" s="1" t="s">
        <v>1401</v>
      </c>
      <c r="H84" s="1" t="s">
        <v>1283</v>
      </c>
      <c r="I84" s="1" t="s">
        <v>1290</v>
      </c>
      <c r="J84" s="1" t="s">
        <v>31</v>
      </c>
      <c r="K84" s="1" t="s">
        <v>1317</v>
      </c>
      <c r="L84" s="1" t="s">
        <v>1402</v>
      </c>
      <c r="M84" s="1">
        <v>38.200000000000003</v>
      </c>
      <c r="N84" s="1" t="s">
        <v>1330</v>
      </c>
      <c r="O84" s="1">
        <v>0.5</v>
      </c>
      <c r="P84" s="1" t="s">
        <v>1332</v>
      </c>
      <c r="Q84" s="1">
        <v>0.3</v>
      </c>
      <c r="R84" s="53">
        <v>550000</v>
      </c>
      <c r="S84" s="1" t="b">
        <v>0</v>
      </c>
      <c r="T84" s="1" t="s">
        <v>40</v>
      </c>
      <c r="U84" s="1" t="s">
        <v>1328</v>
      </c>
      <c r="V84" s="1">
        <v>23</v>
      </c>
      <c r="W84" s="1">
        <v>742609</v>
      </c>
      <c r="X84" s="1">
        <v>600000</v>
      </c>
      <c r="Y84" s="1">
        <v>17080000</v>
      </c>
      <c r="Z84" s="1">
        <v>292271</v>
      </c>
      <c r="AA84" s="1" t="s">
        <v>1469</v>
      </c>
      <c r="AB84" s="1">
        <v>0.39400000000000002</v>
      </c>
      <c r="AC84" s="1" t="s">
        <v>1476</v>
      </c>
      <c r="AD84" s="23">
        <v>550000</v>
      </c>
      <c r="AE84" s="23">
        <v>1</v>
      </c>
      <c r="AF84" s="1">
        <v>0</v>
      </c>
      <c r="AG84" s="1">
        <v>0</v>
      </c>
    </row>
    <row r="85" spans="1:33" x14ac:dyDescent="0.25">
      <c r="A85" s="1">
        <v>4640</v>
      </c>
      <c r="B85" s="1" t="s">
        <v>2020</v>
      </c>
      <c r="C85" s="1" t="s">
        <v>1271</v>
      </c>
      <c r="D85" s="1" t="s">
        <v>1474</v>
      </c>
      <c r="E85" s="1" t="s">
        <v>1272</v>
      </c>
      <c r="F85" s="1">
        <v>489</v>
      </c>
      <c r="G85" s="1" t="s">
        <v>1373</v>
      </c>
      <c r="H85" s="1" t="s">
        <v>1283</v>
      </c>
      <c r="I85" s="1" t="s">
        <v>1286</v>
      </c>
      <c r="J85" s="1" t="s">
        <v>31</v>
      </c>
      <c r="K85" s="1" t="s">
        <v>1317</v>
      </c>
      <c r="L85" s="1" t="s">
        <v>1352</v>
      </c>
      <c r="M85" s="1">
        <v>30.8</v>
      </c>
      <c r="N85" s="1" t="s">
        <v>1333</v>
      </c>
      <c r="O85" s="1">
        <v>4.4000000000000004</v>
      </c>
      <c r="P85" s="1" t="s">
        <v>1470</v>
      </c>
      <c r="Q85" s="1">
        <v>0.3</v>
      </c>
      <c r="R85" s="53">
        <v>1500000</v>
      </c>
      <c r="S85" s="1" t="b">
        <v>0</v>
      </c>
      <c r="T85" s="1" t="s">
        <v>1200</v>
      </c>
      <c r="U85" s="1" t="s">
        <v>1331</v>
      </c>
      <c r="V85" s="1">
        <v>9</v>
      </c>
      <c r="W85" s="1">
        <v>1954889</v>
      </c>
      <c r="X85" s="1">
        <v>1600000</v>
      </c>
      <c r="Y85" s="1">
        <v>17594000</v>
      </c>
      <c r="Z85" s="1">
        <v>966153</v>
      </c>
      <c r="AA85" s="1" t="s">
        <v>1469</v>
      </c>
      <c r="AB85" s="1">
        <v>0.49399999999999999</v>
      </c>
      <c r="AC85" s="1" t="s">
        <v>1476</v>
      </c>
      <c r="AD85" s="23">
        <v>1500000</v>
      </c>
      <c r="AE85" s="23">
        <v>7</v>
      </c>
      <c r="AF85" s="1">
        <v>0</v>
      </c>
      <c r="AG85" s="1">
        <v>0</v>
      </c>
    </row>
    <row r="86" spans="1:33" x14ac:dyDescent="0.25">
      <c r="A86" s="1">
        <v>4199</v>
      </c>
      <c r="B86" s="1" t="s">
        <v>1535</v>
      </c>
      <c r="C86" s="1" t="s">
        <v>210</v>
      </c>
      <c r="D86" s="1" t="s">
        <v>1315</v>
      </c>
      <c r="E86" s="1" t="s">
        <v>34</v>
      </c>
      <c r="F86" s="1">
        <v>450</v>
      </c>
      <c r="G86" s="1" t="s">
        <v>1316</v>
      </c>
      <c r="H86" s="1" t="s">
        <v>1283</v>
      </c>
      <c r="I86" s="1" t="s">
        <v>1290</v>
      </c>
      <c r="J86" s="1" t="s">
        <v>31</v>
      </c>
      <c r="K86" s="1" t="s">
        <v>1317</v>
      </c>
      <c r="L86" s="1" t="s">
        <v>1319</v>
      </c>
      <c r="M86" s="1">
        <v>57.9</v>
      </c>
      <c r="N86" s="1" t="s">
        <v>1472</v>
      </c>
      <c r="O86" s="1">
        <v>10.8</v>
      </c>
      <c r="P86" s="1" t="s">
        <v>1473</v>
      </c>
      <c r="Q86" s="1">
        <v>0.3</v>
      </c>
      <c r="R86" s="53">
        <v>740000</v>
      </c>
      <c r="S86" s="1" t="b">
        <v>0</v>
      </c>
      <c r="T86" s="1" t="s">
        <v>35</v>
      </c>
      <c r="U86" s="1" t="s">
        <v>1323</v>
      </c>
      <c r="V86" s="1">
        <v>46</v>
      </c>
      <c r="W86" s="1">
        <v>695717</v>
      </c>
      <c r="X86" s="1">
        <v>630000</v>
      </c>
      <c r="Y86" s="1">
        <v>32003000</v>
      </c>
      <c r="Z86" s="1">
        <v>202644</v>
      </c>
      <c r="AA86" s="1" t="s">
        <v>1324</v>
      </c>
      <c r="AB86" s="1">
        <v>0.29099999999999998</v>
      </c>
      <c r="AC86" s="1" t="s">
        <v>1325</v>
      </c>
      <c r="AD86" s="23">
        <v>740000</v>
      </c>
      <c r="AE86" s="23">
        <v>4</v>
      </c>
      <c r="AF86" s="1">
        <v>0</v>
      </c>
      <c r="AG86" s="1">
        <v>0</v>
      </c>
    </row>
    <row r="87" spans="1:33" x14ac:dyDescent="0.25">
      <c r="A87" s="46">
        <v>5888</v>
      </c>
      <c r="B87" s="1" t="s">
        <v>2021</v>
      </c>
      <c r="C87" s="51" t="s">
        <v>1274</v>
      </c>
      <c r="D87" s="1" t="s">
        <v>1315</v>
      </c>
      <c r="E87" s="1" t="s">
        <v>1272</v>
      </c>
      <c r="F87" s="1">
        <v>489</v>
      </c>
      <c r="G87" s="1" t="s">
        <v>1373</v>
      </c>
      <c r="H87" s="1" t="s">
        <v>1283</v>
      </c>
      <c r="I87" s="1" t="s">
        <v>1286</v>
      </c>
      <c r="J87" s="1" t="s">
        <v>31</v>
      </c>
      <c r="K87" s="1" t="s">
        <v>1317</v>
      </c>
      <c r="L87" s="1" t="s">
        <v>1352</v>
      </c>
      <c r="M87" s="1">
        <v>27.9</v>
      </c>
      <c r="N87" s="1" t="s">
        <v>1333</v>
      </c>
      <c r="O87" s="1">
        <v>2</v>
      </c>
      <c r="P87" s="1" t="s">
        <v>1327</v>
      </c>
      <c r="Q87" s="1">
        <v>0.1</v>
      </c>
      <c r="R87" s="53">
        <v>1350000</v>
      </c>
      <c r="S87" s="1" t="b">
        <v>0</v>
      </c>
      <c r="T87" s="1" t="s">
        <v>1200</v>
      </c>
      <c r="U87" s="1" t="s">
        <v>1331</v>
      </c>
      <c r="V87" s="1">
        <v>9</v>
      </c>
      <c r="W87" s="1">
        <v>1954889</v>
      </c>
      <c r="X87" s="1">
        <v>1600000</v>
      </c>
      <c r="Y87" s="1">
        <v>17594000</v>
      </c>
      <c r="Z87" s="1">
        <v>966153</v>
      </c>
      <c r="AA87" s="1" t="s">
        <v>1469</v>
      </c>
      <c r="AB87" s="1">
        <v>0.49399999999999999</v>
      </c>
      <c r="AC87" s="1" t="s">
        <v>1476</v>
      </c>
      <c r="AD87" s="23">
        <v>1150000</v>
      </c>
      <c r="AE87" s="23">
        <v>6</v>
      </c>
      <c r="AF87" s="1">
        <v>0</v>
      </c>
      <c r="AG87" s="1">
        <v>0</v>
      </c>
    </row>
    <row r="88" spans="1:33" x14ac:dyDescent="0.25">
      <c r="A88" s="1">
        <v>4273</v>
      </c>
      <c r="B88" s="1" t="s">
        <v>1536</v>
      </c>
      <c r="C88" s="1" t="s">
        <v>214</v>
      </c>
      <c r="D88" s="1" t="s">
        <v>1315</v>
      </c>
      <c r="E88" s="1" t="s">
        <v>47</v>
      </c>
      <c r="F88" s="1">
        <v>450</v>
      </c>
      <c r="G88" s="1" t="s">
        <v>1316</v>
      </c>
      <c r="H88" s="1" t="s">
        <v>1283</v>
      </c>
      <c r="I88" s="1" t="s">
        <v>1290</v>
      </c>
      <c r="J88" s="1" t="s">
        <v>31</v>
      </c>
      <c r="K88" s="1" t="s">
        <v>1317</v>
      </c>
      <c r="L88" s="1" t="s">
        <v>1319</v>
      </c>
      <c r="M88" s="1">
        <v>48.6</v>
      </c>
      <c r="N88" s="1" t="s">
        <v>1320</v>
      </c>
      <c r="O88" s="1">
        <v>11.8</v>
      </c>
      <c r="P88" s="1" t="s">
        <v>1473</v>
      </c>
      <c r="Q88" s="1">
        <v>0.3</v>
      </c>
      <c r="R88" s="53">
        <v>1130000</v>
      </c>
      <c r="S88" s="1" t="b">
        <v>0</v>
      </c>
      <c r="T88" s="1" t="s">
        <v>35</v>
      </c>
      <c r="U88" s="1" t="s">
        <v>1323</v>
      </c>
      <c r="V88" s="1">
        <v>46</v>
      </c>
      <c r="W88" s="1">
        <v>695717</v>
      </c>
      <c r="X88" s="1">
        <v>630000</v>
      </c>
      <c r="Y88" s="1">
        <v>32003000</v>
      </c>
      <c r="Z88" s="1">
        <v>202644</v>
      </c>
      <c r="AA88" s="1" t="s">
        <v>1471</v>
      </c>
      <c r="AB88" s="1">
        <v>0.29099999999999998</v>
      </c>
      <c r="AC88" s="1" t="s">
        <v>1325</v>
      </c>
      <c r="AD88" s="23">
        <v>1130000</v>
      </c>
      <c r="AE88" s="23">
        <v>6</v>
      </c>
      <c r="AF88" s="1">
        <v>0</v>
      </c>
      <c r="AG88" s="1">
        <v>0</v>
      </c>
    </row>
    <row r="89" spans="1:33" x14ac:dyDescent="0.25">
      <c r="A89" s="1">
        <v>8693</v>
      </c>
      <c r="B89" s="1" t="s">
        <v>1950</v>
      </c>
      <c r="C89" s="1" t="s">
        <v>616</v>
      </c>
      <c r="D89" s="1" t="s">
        <v>1474</v>
      </c>
      <c r="E89" s="1" t="s">
        <v>606</v>
      </c>
      <c r="F89" s="1">
        <v>473</v>
      </c>
      <c r="G89" s="1" t="s">
        <v>1360</v>
      </c>
      <c r="H89" s="1" t="s">
        <v>1283</v>
      </c>
      <c r="I89" s="1" t="s">
        <v>1286</v>
      </c>
      <c r="J89" s="1" t="s">
        <v>31</v>
      </c>
      <c r="K89" s="1" t="s">
        <v>1317</v>
      </c>
      <c r="L89" s="1" t="s">
        <v>1361</v>
      </c>
      <c r="M89" s="1">
        <v>33.200000000000003</v>
      </c>
      <c r="N89" s="1" t="s">
        <v>1333</v>
      </c>
      <c r="O89" s="1">
        <v>0.8</v>
      </c>
      <c r="P89" s="1" t="s">
        <v>1332</v>
      </c>
      <c r="Q89" s="1">
        <v>0.3</v>
      </c>
      <c r="R89" s="53">
        <v>2914000</v>
      </c>
      <c r="S89" s="1" t="b">
        <v>0</v>
      </c>
      <c r="T89" s="1" t="s">
        <v>199</v>
      </c>
      <c r="U89" s="1" t="s">
        <v>1328</v>
      </c>
      <c r="V89" s="1">
        <v>2</v>
      </c>
      <c r="W89" s="1">
        <v>2507000</v>
      </c>
      <c r="X89" s="1">
        <v>2507000</v>
      </c>
      <c r="Y89" s="1">
        <v>5014000</v>
      </c>
      <c r="Z89" s="1">
        <v>575585</v>
      </c>
      <c r="AA89" s="1" t="s">
        <v>1324</v>
      </c>
      <c r="AB89" s="1">
        <v>0.23</v>
      </c>
      <c r="AC89" s="1" t="s">
        <v>1479</v>
      </c>
      <c r="AD89" s="23">
        <v>2914000</v>
      </c>
      <c r="AE89" s="23">
        <v>9</v>
      </c>
      <c r="AF89" s="1">
        <v>0</v>
      </c>
      <c r="AG89" s="1">
        <v>0</v>
      </c>
    </row>
    <row r="90" spans="1:33" x14ac:dyDescent="0.25">
      <c r="A90" s="1">
        <v>4827</v>
      </c>
      <c r="B90" s="1" t="s">
        <v>1537</v>
      </c>
      <c r="C90" s="1" t="s">
        <v>216</v>
      </c>
      <c r="D90" s="1" t="s">
        <v>1474</v>
      </c>
      <c r="E90" s="1" t="s">
        <v>83</v>
      </c>
      <c r="F90" s="1">
        <v>421</v>
      </c>
      <c r="G90" s="1" t="s">
        <v>1438</v>
      </c>
      <c r="H90" s="1" t="s">
        <v>1283</v>
      </c>
      <c r="I90" s="1" t="s">
        <v>1291</v>
      </c>
      <c r="J90" s="1" t="s">
        <v>31</v>
      </c>
      <c r="K90" s="1" t="s">
        <v>1317</v>
      </c>
      <c r="L90" s="1" t="s">
        <v>1439</v>
      </c>
      <c r="M90" s="1">
        <v>27.6</v>
      </c>
      <c r="N90" s="1" t="s">
        <v>1333</v>
      </c>
      <c r="O90" s="1">
        <v>3.3</v>
      </c>
      <c r="P90" s="1" t="s">
        <v>1470</v>
      </c>
      <c r="Q90" s="1">
        <v>0.3</v>
      </c>
      <c r="R90" s="53">
        <v>780000</v>
      </c>
      <c r="S90" s="1" t="b">
        <v>0</v>
      </c>
      <c r="T90" s="1" t="s">
        <v>84</v>
      </c>
      <c r="U90" s="1" t="s">
        <v>1331</v>
      </c>
      <c r="V90" s="1">
        <v>10</v>
      </c>
      <c r="W90" s="1">
        <v>1204500</v>
      </c>
      <c r="X90" s="1">
        <v>780000</v>
      </c>
      <c r="Y90" s="1">
        <v>12045000</v>
      </c>
      <c r="Z90" s="1">
        <v>1001961</v>
      </c>
      <c r="AA90" s="1" t="s">
        <v>1469</v>
      </c>
      <c r="AB90" s="1">
        <v>0.83199999999999996</v>
      </c>
      <c r="AC90" s="1" t="s">
        <v>1475</v>
      </c>
      <c r="AD90" s="23">
        <v>780000</v>
      </c>
      <c r="AE90" s="23">
        <v>4</v>
      </c>
      <c r="AF90" s="1">
        <v>0</v>
      </c>
      <c r="AG90" s="1">
        <v>0</v>
      </c>
    </row>
    <row r="91" spans="1:33" x14ac:dyDescent="0.25">
      <c r="A91" s="1">
        <v>10343</v>
      </c>
      <c r="B91" s="1" t="s">
        <v>1765</v>
      </c>
      <c r="C91" s="1" t="s">
        <v>805</v>
      </c>
      <c r="D91" s="1" t="s">
        <v>1474</v>
      </c>
      <c r="E91" s="1" t="s">
        <v>83</v>
      </c>
      <c r="F91" s="1">
        <v>423</v>
      </c>
      <c r="G91" s="1" t="s">
        <v>1443</v>
      </c>
      <c r="H91" s="1" t="s">
        <v>1283</v>
      </c>
      <c r="I91" s="1" t="s">
        <v>1291</v>
      </c>
      <c r="J91" s="1" t="s">
        <v>31</v>
      </c>
      <c r="K91" s="1" t="s">
        <v>1317</v>
      </c>
      <c r="L91" s="1" t="s">
        <v>1444</v>
      </c>
      <c r="M91" s="1">
        <v>23.1</v>
      </c>
      <c r="N91" s="1" t="s">
        <v>1467</v>
      </c>
      <c r="O91" s="1">
        <v>0.2</v>
      </c>
      <c r="P91" s="1" t="s">
        <v>1332</v>
      </c>
      <c r="Q91" s="1">
        <v>0.1</v>
      </c>
      <c r="R91" s="53">
        <v>655000</v>
      </c>
      <c r="S91" s="1" t="b">
        <v>0</v>
      </c>
      <c r="T91" s="1" t="s">
        <v>799</v>
      </c>
      <c r="U91" s="1" t="s">
        <v>1328</v>
      </c>
      <c r="V91" s="1">
        <v>17</v>
      </c>
      <c r="W91" s="1">
        <v>1593941</v>
      </c>
      <c r="X91" s="1">
        <v>945000</v>
      </c>
      <c r="Y91" s="1">
        <v>27097000</v>
      </c>
      <c r="Z91" s="1">
        <v>1495711</v>
      </c>
      <c r="AA91" s="1" t="s">
        <v>1469</v>
      </c>
      <c r="AB91" s="1">
        <v>0.93799999999999994</v>
      </c>
      <c r="AC91" s="1" t="s">
        <v>1475</v>
      </c>
      <c r="AD91" s="23">
        <v>610000</v>
      </c>
      <c r="AE91" s="23">
        <v>2</v>
      </c>
      <c r="AF91" s="1">
        <v>0</v>
      </c>
      <c r="AG91" s="1">
        <v>0</v>
      </c>
    </row>
    <row r="92" spans="1:33" x14ac:dyDescent="0.25">
      <c r="A92" s="1">
        <v>4257</v>
      </c>
      <c r="B92" s="1" t="s">
        <v>1538</v>
      </c>
      <c r="C92" s="1" t="s">
        <v>82</v>
      </c>
      <c r="D92" s="1" t="s">
        <v>1474</v>
      </c>
      <c r="E92" s="1" t="s">
        <v>83</v>
      </c>
      <c r="F92" s="1">
        <v>421</v>
      </c>
      <c r="G92" s="1" t="s">
        <v>1438</v>
      </c>
      <c r="H92" s="1" t="s">
        <v>1283</v>
      </c>
      <c r="I92" s="1" t="s">
        <v>1291</v>
      </c>
      <c r="J92" s="1" t="s">
        <v>31</v>
      </c>
      <c r="K92" s="1" t="s">
        <v>1317</v>
      </c>
      <c r="L92" s="1" t="s">
        <v>1439</v>
      </c>
      <c r="M92" s="1">
        <v>35.1</v>
      </c>
      <c r="N92" s="1" t="s">
        <v>1330</v>
      </c>
      <c r="O92" s="1">
        <v>6</v>
      </c>
      <c r="P92" s="1" t="s">
        <v>1321</v>
      </c>
      <c r="Q92" s="1">
        <v>0.1</v>
      </c>
      <c r="R92" s="53">
        <v>826000</v>
      </c>
      <c r="S92" s="1" t="b">
        <v>0</v>
      </c>
      <c r="T92" s="1" t="s">
        <v>84</v>
      </c>
      <c r="U92" s="1" t="s">
        <v>1323</v>
      </c>
      <c r="V92" s="1">
        <v>10</v>
      </c>
      <c r="W92" s="1">
        <v>1204500</v>
      </c>
      <c r="X92" s="1">
        <v>780000</v>
      </c>
      <c r="Y92" s="1">
        <v>12045000</v>
      </c>
      <c r="Z92" s="1">
        <v>1001961</v>
      </c>
      <c r="AA92" s="1" t="s">
        <v>1469</v>
      </c>
      <c r="AB92" s="1">
        <v>0.83199999999999996</v>
      </c>
      <c r="AC92" s="1" t="s">
        <v>1475</v>
      </c>
      <c r="AD92" s="23">
        <v>826000</v>
      </c>
      <c r="AE92" s="23">
        <v>4</v>
      </c>
      <c r="AF92" s="1">
        <v>0</v>
      </c>
      <c r="AG92" s="1">
        <v>0</v>
      </c>
    </row>
    <row r="93" spans="1:33" x14ac:dyDescent="0.25">
      <c r="A93" s="1">
        <v>11070</v>
      </c>
      <c r="B93" s="1" t="s">
        <v>1827</v>
      </c>
      <c r="C93" s="1" t="s">
        <v>859</v>
      </c>
      <c r="D93" s="1" t="s">
        <v>1474</v>
      </c>
      <c r="E93" s="1" t="s">
        <v>70</v>
      </c>
      <c r="F93" s="1">
        <v>458</v>
      </c>
      <c r="G93" s="1" t="s">
        <v>1396</v>
      </c>
      <c r="H93" s="1" t="s">
        <v>1283</v>
      </c>
      <c r="I93" s="1" t="s">
        <v>1290</v>
      </c>
      <c r="J93" s="1" t="s">
        <v>31</v>
      </c>
      <c r="K93" s="1" t="s">
        <v>1317</v>
      </c>
      <c r="L93" s="1" t="s">
        <v>1345</v>
      </c>
      <c r="M93" s="1">
        <v>21.9</v>
      </c>
      <c r="N93" s="1" t="s">
        <v>1467</v>
      </c>
      <c r="O93" s="1">
        <v>0</v>
      </c>
      <c r="P93" s="1" t="s">
        <v>1332</v>
      </c>
      <c r="Q93" s="1">
        <v>0</v>
      </c>
      <c r="R93" s="53">
        <v>655000</v>
      </c>
      <c r="S93" s="1" t="b">
        <v>0</v>
      </c>
      <c r="T93" s="1" t="s">
        <v>848</v>
      </c>
      <c r="U93" s="1" t="s">
        <v>1328</v>
      </c>
      <c r="V93" s="1">
        <v>23</v>
      </c>
      <c r="W93" s="1">
        <v>1033826</v>
      </c>
      <c r="X93" s="1">
        <v>772000</v>
      </c>
      <c r="Y93" s="1">
        <v>23778000</v>
      </c>
      <c r="Z93" s="1">
        <v>661324</v>
      </c>
      <c r="AA93" s="1" t="s">
        <v>1469</v>
      </c>
      <c r="AB93" s="1">
        <v>0.64</v>
      </c>
      <c r="AC93" s="1" t="s">
        <v>1475</v>
      </c>
      <c r="AD93" s="23">
        <v>655000</v>
      </c>
      <c r="AE93" s="23">
        <v>2</v>
      </c>
      <c r="AF93" s="1">
        <v>0</v>
      </c>
      <c r="AG93" s="1">
        <v>0</v>
      </c>
    </row>
    <row r="94" spans="1:33" x14ac:dyDescent="0.25">
      <c r="A94" s="1">
        <v>5330</v>
      </c>
      <c r="B94" s="1" t="s">
        <v>1539</v>
      </c>
      <c r="C94" s="1" t="s">
        <v>208</v>
      </c>
      <c r="D94" s="1" t="s">
        <v>1474</v>
      </c>
      <c r="E94" s="1" t="s">
        <v>83</v>
      </c>
      <c r="F94" s="1">
        <v>421</v>
      </c>
      <c r="G94" s="1" t="s">
        <v>1438</v>
      </c>
      <c r="H94" s="1" t="s">
        <v>1283</v>
      </c>
      <c r="I94" s="1" t="s">
        <v>1291</v>
      </c>
      <c r="J94" s="1" t="s">
        <v>31</v>
      </c>
      <c r="K94" s="1" t="s">
        <v>1317</v>
      </c>
      <c r="L94" s="1" t="s">
        <v>1439</v>
      </c>
      <c r="M94" s="1">
        <v>29.8</v>
      </c>
      <c r="N94" s="1" t="s">
        <v>1333</v>
      </c>
      <c r="O94" s="1">
        <v>2.2999999999999998</v>
      </c>
      <c r="P94" s="1" t="s">
        <v>1327</v>
      </c>
      <c r="Q94" s="1">
        <v>0.1</v>
      </c>
      <c r="R94" s="53">
        <v>780000</v>
      </c>
      <c r="S94" s="1" t="b">
        <v>0</v>
      </c>
      <c r="T94" s="1" t="s">
        <v>84</v>
      </c>
      <c r="U94" s="1" t="s">
        <v>1331</v>
      </c>
      <c r="V94" s="1">
        <v>10</v>
      </c>
      <c r="W94" s="1">
        <v>1204500</v>
      </c>
      <c r="X94" s="1">
        <v>780000</v>
      </c>
      <c r="Y94" s="1">
        <v>12045000</v>
      </c>
      <c r="Z94" s="1">
        <v>1001961</v>
      </c>
      <c r="AA94" s="1" t="s">
        <v>1469</v>
      </c>
      <c r="AB94" s="1">
        <v>0.83199999999999996</v>
      </c>
      <c r="AC94" s="1" t="s">
        <v>1475</v>
      </c>
      <c r="AD94" s="23">
        <v>750000</v>
      </c>
      <c r="AE94" s="23">
        <v>4</v>
      </c>
      <c r="AF94" s="1">
        <v>0</v>
      </c>
      <c r="AG94" s="1">
        <v>0</v>
      </c>
    </row>
    <row r="95" spans="1:33" x14ac:dyDescent="0.25">
      <c r="A95" s="1">
        <v>4612</v>
      </c>
      <c r="B95" s="1" t="s">
        <v>1597</v>
      </c>
      <c r="C95" s="1" t="s">
        <v>511</v>
      </c>
      <c r="D95" s="1" t="s">
        <v>1315</v>
      </c>
      <c r="E95" s="1" t="s">
        <v>502</v>
      </c>
      <c r="F95" s="1">
        <v>444</v>
      </c>
      <c r="G95" s="1" t="s">
        <v>1387</v>
      </c>
      <c r="H95" s="1" t="s">
        <v>1283</v>
      </c>
      <c r="I95" s="1" t="s">
        <v>1290</v>
      </c>
      <c r="J95" s="1" t="s">
        <v>31</v>
      </c>
      <c r="K95" s="1" t="s">
        <v>1317</v>
      </c>
      <c r="L95" s="1" t="s">
        <v>1349</v>
      </c>
      <c r="M95" s="1">
        <v>26.6</v>
      </c>
      <c r="N95" s="1" t="s">
        <v>1333</v>
      </c>
      <c r="O95" s="1">
        <v>6.7</v>
      </c>
      <c r="P95" s="1" t="s">
        <v>1321</v>
      </c>
      <c r="Q95" s="1">
        <v>0.1</v>
      </c>
      <c r="R95" s="53">
        <v>860000</v>
      </c>
      <c r="S95" s="1" t="b">
        <v>0</v>
      </c>
      <c r="T95" s="1" t="s">
        <v>125</v>
      </c>
      <c r="U95" s="1" t="s">
        <v>1323</v>
      </c>
      <c r="V95" s="1">
        <v>28</v>
      </c>
      <c r="W95" s="1">
        <v>2099357</v>
      </c>
      <c r="X95" s="1">
        <v>1772500</v>
      </c>
      <c r="Y95" s="1">
        <v>58782000</v>
      </c>
      <c r="Z95" s="1">
        <v>1299418</v>
      </c>
      <c r="AA95" s="1" t="s">
        <v>1469</v>
      </c>
      <c r="AB95" s="1">
        <v>0.61899999999999999</v>
      </c>
      <c r="AC95" s="1" t="s">
        <v>1475</v>
      </c>
      <c r="AD95" s="23">
        <v>860000</v>
      </c>
      <c r="AE95" s="23">
        <v>5</v>
      </c>
      <c r="AF95" s="1">
        <v>0</v>
      </c>
      <c r="AG95" s="1">
        <v>0</v>
      </c>
    </row>
    <row r="96" spans="1:33" x14ac:dyDescent="0.25">
      <c r="A96" s="1">
        <v>4368</v>
      </c>
      <c r="B96" s="1" t="s">
        <v>1540</v>
      </c>
      <c r="C96" s="1" t="s">
        <v>228</v>
      </c>
      <c r="D96" s="1" t="s">
        <v>1315</v>
      </c>
      <c r="E96" s="1" t="s">
        <v>83</v>
      </c>
      <c r="F96" s="1">
        <v>421</v>
      </c>
      <c r="G96" s="1" t="s">
        <v>1438</v>
      </c>
      <c r="H96" s="1" t="s">
        <v>1283</v>
      </c>
      <c r="I96" s="1" t="s">
        <v>1291</v>
      </c>
      <c r="J96" s="1" t="s">
        <v>31</v>
      </c>
      <c r="K96" s="1" t="s">
        <v>1317</v>
      </c>
      <c r="L96" s="1" t="s">
        <v>1439</v>
      </c>
      <c r="M96" s="1">
        <v>40.200000000000003</v>
      </c>
      <c r="N96" s="1" t="s">
        <v>1330</v>
      </c>
      <c r="O96" s="1">
        <v>10.3</v>
      </c>
      <c r="P96" s="1" t="s">
        <v>1473</v>
      </c>
      <c r="Q96" s="1">
        <v>0.3</v>
      </c>
      <c r="R96" s="53">
        <v>826000</v>
      </c>
      <c r="S96" s="1" t="b">
        <v>0</v>
      </c>
      <c r="T96" s="1" t="s">
        <v>84</v>
      </c>
      <c r="U96" s="1" t="s">
        <v>1323</v>
      </c>
      <c r="V96" s="1">
        <v>10</v>
      </c>
      <c r="W96" s="1">
        <v>1204500</v>
      </c>
      <c r="X96" s="1">
        <v>780000</v>
      </c>
      <c r="Y96" s="1">
        <v>12045000</v>
      </c>
      <c r="Z96" s="1">
        <v>1001961</v>
      </c>
      <c r="AA96" s="1" t="s">
        <v>1469</v>
      </c>
      <c r="AB96" s="1">
        <v>0.83199999999999996</v>
      </c>
      <c r="AC96" s="1" t="s">
        <v>1475</v>
      </c>
      <c r="AD96" s="23">
        <v>826000</v>
      </c>
      <c r="AE96" s="23">
        <v>5</v>
      </c>
      <c r="AF96" s="1">
        <v>0</v>
      </c>
      <c r="AG96" s="1">
        <v>0</v>
      </c>
    </row>
    <row r="97" spans="1:33" x14ac:dyDescent="0.25">
      <c r="A97" s="1">
        <v>4603</v>
      </c>
      <c r="B97" s="1" t="s">
        <v>1561</v>
      </c>
      <c r="C97" s="1" t="s">
        <v>286</v>
      </c>
      <c r="D97" s="1" t="s">
        <v>1315</v>
      </c>
      <c r="E97" s="1" t="s">
        <v>47</v>
      </c>
      <c r="F97" s="1">
        <v>446</v>
      </c>
      <c r="G97" s="1" t="s">
        <v>1404</v>
      </c>
      <c r="H97" s="1" t="s">
        <v>1283</v>
      </c>
      <c r="I97" s="1" t="s">
        <v>1290</v>
      </c>
      <c r="J97" s="1" t="s">
        <v>31</v>
      </c>
      <c r="K97" s="1" t="s">
        <v>1317</v>
      </c>
      <c r="L97" s="1" t="s">
        <v>1355</v>
      </c>
      <c r="M97" s="1">
        <v>40</v>
      </c>
      <c r="N97" s="1" t="s">
        <v>1330</v>
      </c>
      <c r="O97" s="1">
        <v>7.3</v>
      </c>
      <c r="P97" s="1" t="s">
        <v>1321</v>
      </c>
      <c r="Q97" s="1">
        <v>0.3</v>
      </c>
      <c r="R97" s="53">
        <v>1075000</v>
      </c>
      <c r="S97" s="1" t="b">
        <v>0</v>
      </c>
      <c r="T97" s="1" t="s">
        <v>48</v>
      </c>
      <c r="U97" s="1" t="s">
        <v>1323</v>
      </c>
      <c r="V97" s="1">
        <v>39</v>
      </c>
      <c r="W97" s="1">
        <v>816692</v>
      </c>
      <c r="X97" s="1">
        <v>740000</v>
      </c>
      <c r="Y97" s="1">
        <v>31851000</v>
      </c>
      <c r="Z97" s="1">
        <v>304538</v>
      </c>
      <c r="AA97" s="1" t="s">
        <v>1471</v>
      </c>
      <c r="AB97" s="1">
        <v>0.373</v>
      </c>
      <c r="AC97" s="1" t="s">
        <v>1476</v>
      </c>
      <c r="AD97" s="23">
        <v>1075000</v>
      </c>
      <c r="AE97" s="23">
        <v>5</v>
      </c>
      <c r="AF97" s="1">
        <v>0</v>
      </c>
      <c r="AG97" s="1">
        <v>0</v>
      </c>
    </row>
    <row r="98" spans="1:33" x14ac:dyDescent="0.25">
      <c r="A98" s="1">
        <v>4728</v>
      </c>
      <c r="B98" s="1" t="s">
        <v>1541</v>
      </c>
      <c r="C98" s="1" t="s">
        <v>218</v>
      </c>
      <c r="D98" s="1" t="s">
        <v>1474</v>
      </c>
      <c r="E98" s="1" t="s">
        <v>83</v>
      </c>
      <c r="F98" s="1">
        <v>422</v>
      </c>
      <c r="G98" s="1" t="s">
        <v>1435</v>
      </c>
      <c r="H98" s="1" t="s">
        <v>1283</v>
      </c>
      <c r="I98" s="1" t="s">
        <v>1291</v>
      </c>
      <c r="J98" s="1" t="s">
        <v>31</v>
      </c>
      <c r="K98" s="1" t="s">
        <v>1317</v>
      </c>
      <c r="L98" s="1" t="s">
        <v>1436</v>
      </c>
      <c r="M98" s="1">
        <v>29.3</v>
      </c>
      <c r="N98" s="1" t="s">
        <v>1333</v>
      </c>
      <c r="O98" s="1">
        <v>5.5</v>
      </c>
      <c r="P98" s="1" t="s">
        <v>1321</v>
      </c>
      <c r="Q98" s="1">
        <v>0.1</v>
      </c>
      <c r="R98" s="53">
        <v>800000</v>
      </c>
      <c r="S98" s="1" t="b">
        <v>0</v>
      </c>
      <c r="T98" s="1" t="s">
        <v>84</v>
      </c>
      <c r="U98" s="1" t="s">
        <v>1323</v>
      </c>
      <c r="V98" s="1">
        <v>9</v>
      </c>
      <c r="W98" s="1">
        <v>1647778</v>
      </c>
      <c r="X98" s="1">
        <v>750000</v>
      </c>
      <c r="Y98" s="1">
        <v>14830000</v>
      </c>
      <c r="Z98" s="1">
        <v>1799823</v>
      </c>
      <c r="AA98" s="1" t="s">
        <v>1469</v>
      </c>
      <c r="AB98" s="1">
        <v>1.0920000000000001</v>
      </c>
      <c r="AC98" s="1" t="s">
        <v>1475</v>
      </c>
      <c r="AD98" s="23">
        <v>787000</v>
      </c>
      <c r="AE98" s="23">
        <v>4</v>
      </c>
      <c r="AF98" s="1">
        <v>0</v>
      </c>
      <c r="AG98" s="1">
        <v>0</v>
      </c>
    </row>
    <row r="99" spans="1:33" x14ac:dyDescent="0.25">
      <c r="A99" s="1">
        <v>10475</v>
      </c>
      <c r="B99" s="1" t="s">
        <v>1499</v>
      </c>
      <c r="C99" s="1" t="s">
        <v>73</v>
      </c>
      <c r="D99" s="1" t="s">
        <v>1315</v>
      </c>
      <c r="E99" s="1" t="s">
        <v>34</v>
      </c>
      <c r="F99" s="1">
        <v>450</v>
      </c>
      <c r="G99" s="1" t="s">
        <v>1316</v>
      </c>
      <c r="H99" s="1" t="s">
        <v>1283</v>
      </c>
      <c r="I99" s="1" t="s">
        <v>1290</v>
      </c>
      <c r="J99" s="1" t="s">
        <v>31</v>
      </c>
      <c r="K99" s="1" t="s">
        <v>1317</v>
      </c>
      <c r="L99" s="1" t="s">
        <v>1319</v>
      </c>
      <c r="M99" s="1">
        <v>22.2</v>
      </c>
      <c r="N99" s="1" t="s">
        <v>1467</v>
      </c>
      <c r="O99" s="1">
        <v>0.1</v>
      </c>
      <c r="P99" s="1" t="s">
        <v>1332</v>
      </c>
      <c r="Q99" s="1">
        <v>0.1</v>
      </c>
      <c r="R99" s="53">
        <v>550000</v>
      </c>
      <c r="S99" s="1" t="b">
        <v>0</v>
      </c>
      <c r="T99" s="1" t="s">
        <v>35</v>
      </c>
      <c r="U99" s="1" t="s">
        <v>1328</v>
      </c>
      <c r="V99" s="1">
        <v>46</v>
      </c>
      <c r="W99" s="1">
        <v>695717</v>
      </c>
      <c r="X99" s="1">
        <v>630000</v>
      </c>
      <c r="Y99" s="1">
        <v>32003000</v>
      </c>
      <c r="Z99" s="1">
        <v>202644</v>
      </c>
      <c r="AA99" s="1" t="s">
        <v>1469</v>
      </c>
      <c r="AB99" s="1">
        <v>0.29099999999999998</v>
      </c>
      <c r="AC99" s="1" t="s">
        <v>1325</v>
      </c>
      <c r="AD99" s="23">
        <v>550000</v>
      </c>
      <c r="AE99" s="23">
        <v>1</v>
      </c>
      <c r="AF99" s="1">
        <v>0</v>
      </c>
      <c r="AG99" s="1">
        <v>0</v>
      </c>
    </row>
    <row r="100" spans="1:33" x14ac:dyDescent="0.25">
      <c r="A100" s="1">
        <v>4308</v>
      </c>
      <c r="B100" s="1" t="s">
        <v>1545</v>
      </c>
      <c r="C100" s="1" t="s">
        <v>230</v>
      </c>
      <c r="D100" s="1" t="s">
        <v>1315</v>
      </c>
      <c r="E100" s="1" t="s">
        <v>34</v>
      </c>
      <c r="F100" s="1">
        <v>446</v>
      </c>
      <c r="G100" s="1" t="s">
        <v>1404</v>
      </c>
      <c r="H100" s="1" t="s">
        <v>1283</v>
      </c>
      <c r="I100" s="1" t="s">
        <v>1290</v>
      </c>
      <c r="J100" s="1" t="s">
        <v>31</v>
      </c>
      <c r="K100" s="1" t="s">
        <v>1317</v>
      </c>
      <c r="L100" s="1" t="s">
        <v>1355</v>
      </c>
      <c r="M100" s="1">
        <v>44.3</v>
      </c>
      <c r="N100" s="1" t="s">
        <v>1330</v>
      </c>
      <c r="O100" s="1">
        <v>5.8</v>
      </c>
      <c r="P100" s="1" t="s">
        <v>1321</v>
      </c>
      <c r="Q100" s="1">
        <v>0.3</v>
      </c>
      <c r="R100" s="53">
        <v>825000</v>
      </c>
      <c r="S100" s="1" t="b">
        <v>0</v>
      </c>
      <c r="T100" s="1" t="s">
        <v>48</v>
      </c>
      <c r="U100" s="1" t="s">
        <v>1323</v>
      </c>
      <c r="V100" s="1">
        <v>39</v>
      </c>
      <c r="W100" s="1">
        <v>816692</v>
      </c>
      <c r="X100" s="1">
        <v>740000</v>
      </c>
      <c r="Y100" s="1">
        <v>31851000</v>
      </c>
      <c r="Z100" s="1">
        <v>304538</v>
      </c>
      <c r="AA100" s="1" t="s">
        <v>1466</v>
      </c>
      <c r="AB100" s="1">
        <v>0.373</v>
      </c>
      <c r="AC100" s="1" t="s">
        <v>1476</v>
      </c>
      <c r="AD100" s="23">
        <v>825000</v>
      </c>
      <c r="AE100" s="23">
        <v>5</v>
      </c>
      <c r="AF100" s="1">
        <v>0</v>
      </c>
      <c r="AG100" s="1">
        <v>0</v>
      </c>
    </row>
    <row r="101" spans="1:33" x14ac:dyDescent="0.25">
      <c r="A101" s="1">
        <v>9320</v>
      </c>
      <c r="B101" s="1" t="s">
        <v>1524</v>
      </c>
      <c r="C101" s="1" t="s">
        <v>167</v>
      </c>
      <c r="D101" s="1" t="s">
        <v>1315</v>
      </c>
      <c r="E101" s="1" t="s">
        <v>34</v>
      </c>
      <c r="F101" s="1">
        <v>450</v>
      </c>
      <c r="G101" s="1" t="s">
        <v>1316</v>
      </c>
      <c r="H101" s="1" t="s">
        <v>1283</v>
      </c>
      <c r="I101" s="1" t="s">
        <v>1290</v>
      </c>
      <c r="J101" s="1" t="s">
        <v>31</v>
      </c>
      <c r="K101" s="1" t="s">
        <v>1317</v>
      </c>
      <c r="L101" s="1" t="s">
        <v>1319</v>
      </c>
      <c r="M101" s="1">
        <v>46.4</v>
      </c>
      <c r="N101" s="1" t="s">
        <v>1320</v>
      </c>
      <c r="O101" s="1">
        <v>0.5</v>
      </c>
      <c r="P101" s="1" t="s">
        <v>1332</v>
      </c>
      <c r="Q101" s="1">
        <v>0.3</v>
      </c>
      <c r="R101" s="53">
        <v>550000</v>
      </c>
      <c r="S101" s="1" t="b">
        <v>0</v>
      </c>
      <c r="T101" s="1" t="s">
        <v>35</v>
      </c>
      <c r="U101" s="1" t="s">
        <v>1328</v>
      </c>
      <c r="V101" s="1">
        <v>46</v>
      </c>
      <c r="W101" s="1">
        <v>695717</v>
      </c>
      <c r="X101" s="1">
        <v>630000</v>
      </c>
      <c r="Y101" s="1">
        <v>32003000</v>
      </c>
      <c r="Z101" s="1">
        <v>202644</v>
      </c>
      <c r="AA101" s="1" t="s">
        <v>1469</v>
      </c>
      <c r="AB101" s="1">
        <v>0.29099999999999998</v>
      </c>
      <c r="AC101" s="1" t="s">
        <v>1325</v>
      </c>
      <c r="AD101" s="23">
        <v>550000</v>
      </c>
      <c r="AE101" s="23">
        <v>1</v>
      </c>
      <c r="AF101" s="1">
        <v>0</v>
      </c>
      <c r="AG101" s="1">
        <v>0</v>
      </c>
    </row>
    <row r="102" spans="1:33" x14ac:dyDescent="0.25">
      <c r="A102" s="1">
        <v>4542</v>
      </c>
      <c r="B102" s="1" t="s">
        <v>1586</v>
      </c>
      <c r="C102" s="1" t="s">
        <v>491</v>
      </c>
      <c r="D102" s="1" t="s">
        <v>1315</v>
      </c>
      <c r="E102" s="1" t="s">
        <v>54</v>
      </c>
      <c r="F102" s="1">
        <v>444</v>
      </c>
      <c r="G102" s="1" t="s">
        <v>1387</v>
      </c>
      <c r="H102" s="1" t="s">
        <v>1283</v>
      </c>
      <c r="I102" s="1" t="s">
        <v>1290</v>
      </c>
      <c r="J102" s="1" t="s">
        <v>31</v>
      </c>
      <c r="K102" s="1" t="s">
        <v>1317</v>
      </c>
      <c r="L102" s="1" t="s">
        <v>1349</v>
      </c>
      <c r="M102" s="1">
        <v>64.2</v>
      </c>
      <c r="N102" s="1" t="s">
        <v>1472</v>
      </c>
      <c r="O102" s="1">
        <v>38.5</v>
      </c>
      <c r="P102" s="1" t="s">
        <v>1473</v>
      </c>
      <c r="Q102" s="1">
        <v>0.3</v>
      </c>
      <c r="R102" s="53">
        <v>2000000</v>
      </c>
      <c r="S102" s="1" t="b">
        <v>0</v>
      </c>
      <c r="T102" s="1" t="s">
        <v>125</v>
      </c>
      <c r="U102" s="1" t="s">
        <v>1323</v>
      </c>
      <c r="V102" s="1">
        <v>28</v>
      </c>
      <c r="W102" s="1">
        <v>2099357</v>
      </c>
      <c r="X102" s="1">
        <v>1772500</v>
      </c>
      <c r="Y102" s="1">
        <v>58782000</v>
      </c>
      <c r="Z102" s="1">
        <v>1299418</v>
      </c>
      <c r="AA102" s="1" t="s">
        <v>1466</v>
      </c>
      <c r="AB102" s="1">
        <v>0.61899999999999999</v>
      </c>
      <c r="AC102" s="1" t="s">
        <v>1475</v>
      </c>
      <c r="AD102" s="23">
        <v>2000000</v>
      </c>
      <c r="AE102" s="23">
        <v>6</v>
      </c>
      <c r="AF102" s="1">
        <v>0</v>
      </c>
      <c r="AG102" s="1">
        <v>0</v>
      </c>
    </row>
    <row r="103" spans="1:33" x14ac:dyDescent="0.25">
      <c r="A103" s="1">
        <v>4834</v>
      </c>
      <c r="B103" s="1" t="s">
        <v>1599</v>
      </c>
      <c r="C103" s="1" t="s">
        <v>467</v>
      </c>
      <c r="D103" s="1" t="s">
        <v>1315</v>
      </c>
      <c r="E103" s="1" t="s">
        <v>83</v>
      </c>
      <c r="F103" s="1">
        <v>429</v>
      </c>
      <c r="G103" s="1" t="s">
        <v>1449</v>
      </c>
      <c r="H103" s="1" t="s">
        <v>1283</v>
      </c>
      <c r="I103" s="1" t="s">
        <v>1291</v>
      </c>
      <c r="J103" s="1" t="s">
        <v>31</v>
      </c>
      <c r="K103" s="1" t="s">
        <v>1317</v>
      </c>
      <c r="L103" s="1" t="s">
        <v>1450</v>
      </c>
      <c r="M103" s="1">
        <v>25.7</v>
      </c>
      <c r="N103" s="1" t="s">
        <v>1333</v>
      </c>
      <c r="O103" s="1">
        <v>3.2</v>
      </c>
      <c r="P103" s="1" t="s">
        <v>1470</v>
      </c>
      <c r="Q103" s="1">
        <v>0.1</v>
      </c>
      <c r="R103" s="53">
        <v>720000</v>
      </c>
      <c r="S103" s="1" t="b">
        <v>0</v>
      </c>
      <c r="T103" s="1" t="s">
        <v>331</v>
      </c>
      <c r="U103" s="1" t="s">
        <v>1331</v>
      </c>
      <c r="V103" s="1">
        <v>6</v>
      </c>
      <c r="W103" s="1">
        <v>1123667</v>
      </c>
      <c r="X103" s="1">
        <v>842000</v>
      </c>
      <c r="Y103" s="1">
        <v>6742000</v>
      </c>
      <c r="Z103" s="1">
        <v>803775</v>
      </c>
      <c r="AA103" s="1" t="s">
        <v>1469</v>
      </c>
      <c r="AB103" s="1">
        <v>0.71499999999999997</v>
      </c>
      <c r="AC103" s="1" t="s">
        <v>1475</v>
      </c>
      <c r="AD103" s="23">
        <v>682000</v>
      </c>
      <c r="AE103" s="23">
        <v>4</v>
      </c>
      <c r="AF103" s="1">
        <v>0</v>
      </c>
      <c r="AG103" s="1">
        <v>0</v>
      </c>
    </row>
    <row r="104" spans="1:33" x14ac:dyDescent="0.25">
      <c r="A104" s="1">
        <v>9221</v>
      </c>
      <c r="B104" s="1" t="s">
        <v>1634</v>
      </c>
      <c r="C104" s="1" t="s">
        <v>413</v>
      </c>
      <c r="D104" s="1" t="s">
        <v>1315</v>
      </c>
      <c r="E104" s="1" t="s">
        <v>39</v>
      </c>
      <c r="F104" s="1">
        <v>474</v>
      </c>
      <c r="G104" s="1" t="s">
        <v>1401</v>
      </c>
      <c r="H104" s="1" t="s">
        <v>1283</v>
      </c>
      <c r="I104" s="1" t="s">
        <v>1290</v>
      </c>
      <c r="J104" s="1" t="s">
        <v>31</v>
      </c>
      <c r="K104" s="1" t="s">
        <v>1317</v>
      </c>
      <c r="L104" s="1" t="s">
        <v>1402</v>
      </c>
      <c r="M104" s="1">
        <v>47.9</v>
      </c>
      <c r="N104" s="1" t="s">
        <v>1320</v>
      </c>
      <c r="O104" s="1">
        <v>0.5</v>
      </c>
      <c r="P104" s="1" t="s">
        <v>1332</v>
      </c>
      <c r="Q104" s="1">
        <v>0.3</v>
      </c>
      <c r="R104" s="53">
        <v>550000</v>
      </c>
      <c r="S104" s="1" t="b">
        <v>0</v>
      </c>
      <c r="T104" s="1" t="s">
        <v>40</v>
      </c>
      <c r="U104" s="1" t="s">
        <v>1328</v>
      </c>
      <c r="V104" s="1">
        <v>23</v>
      </c>
      <c r="W104" s="1">
        <v>742609</v>
      </c>
      <c r="X104" s="1">
        <v>600000</v>
      </c>
      <c r="Y104" s="1">
        <v>17080000</v>
      </c>
      <c r="Z104" s="1">
        <v>292271</v>
      </c>
      <c r="AA104" s="1" t="s">
        <v>1469</v>
      </c>
      <c r="AB104" s="1">
        <v>0.39400000000000002</v>
      </c>
      <c r="AC104" s="1" t="s">
        <v>1476</v>
      </c>
      <c r="AD104" s="23">
        <v>550000</v>
      </c>
      <c r="AE104" s="23">
        <v>1</v>
      </c>
      <c r="AF104" s="1">
        <v>0</v>
      </c>
      <c r="AG104" s="1">
        <v>0</v>
      </c>
    </row>
    <row r="105" spans="1:33" x14ac:dyDescent="0.25">
      <c r="A105" s="1">
        <v>4744</v>
      </c>
      <c r="B105" s="1" t="s">
        <v>1547</v>
      </c>
      <c r="C105" s="1" t="s">
        <v>240</v>
      </c>
      <c r="D105" s="1" t="s">
        <v>1315</v>
      </c>
      <c r="E105" s="1" t="s">
        <v>47</v>
      </c>
      <c r="F105" s="1">
        <v>446</v>
      </c>
      <c r="G105" s="1" t="s">
        <v>1404</v>
      </c>
      <c r="H105" s="1" t="s">
        <v>1283</v>
      </c>
      <c r="I105" s="1" t="s">
        <v>1290</v>
      </c>
      <c r="J105" s="1" t="s">
        <v>31</v>
      </c>
      <c r="K105" s="1" t="s">
        <v>1317</v>
      </c>
      <c r="L105" s="1" t="s">
        <v>1355</v>
      </c>
      <c r="M105" s="1">
        <v>38.200000000000003</v>
      </c>
      <c r="N105" s="1" t="s">
        <v>1330</v>
      </c>
      <c r="O105" s="1">
        <v>3.7</v>
      </c>
      <c r="P105" s="1" t="s">
        <v>1470</v>
      </c>
      <c r="Q105" s="1">
        <v>0.3</v>
      </c>
      <c r="R105" s="53">
        <v>1450000</v>
      </c>
      <c r="S105" s="1" t="b">
        <v>0</v>
      </c>
      <c r="T105" s="1" t="s">
        <v>48</v>
      </c>
      <c r="U105" s="1" t="s">
        <v>1331</v>
      </c>
      <c r="V105" s="1">
        <v>39</v>
      </c>
      <c r="W105" s="1">
        <v>816692</v>
      </c>
      <c r="X105" s="1">
        <v>740000</v>
      </c>
      <c r="Y105" s="1">
        <v>31851000</v>
      </c>
      <c r="Z105" s="1">
        <v>304538</v>
      </c>
      <c r="AA105" s="1" t="s">
        <v>1471</v>
      </c>
      <c r="AB105" s="1">
        <v>0.373</v>
      </c>
      <c r="AC105" s="1" t="s">
        <v>1476</v>
      </c>
      <c r="AD105" s="23">
        <v>1450000</v>
      </c>
      <c r="AE105" s="23">
        <v>6</v>
      </c>
      <c r="AF105" s="1">
        <v>0</v>
      </c>
      <c r="AG105" s="1">
        <v>0</v>
      </c>
    </row>
    <row r="106" spans="1:33" x14ac:dyDescent="0.25">
      <c r="A106" s="1">
        <v>4573</v>
      </c>
      <c r="B106" s="1" t="s">
        <v>1629</v>
      </c>
      <c r="C106" s="1" t="s">
        <v>595</v>
      </c>
      <c r="D106" s="1" t="s">
        <v>1315</v>
      </c>
      <c r="E106" s="1" t="s">
        <v>39</v>
      </c>
      <c r="F106" s="1">
        <v>474</v>
      </c>
      <c r="G106" s="1" t="s">
        <v>1401</v>
      </c>
      <c r="H106" s="1" t="s">
        <v>1283</v>
      </c>
      <c r="I106" s="1" t="s">
        <v>1290</v>
      </c>
      <c r="J106" s="1" t="s">
        <v>31</v>
      </c>
      <c r="K106" s="1" t="s">
        <v>1317</v>
      </c>
      <c r="L106" s="1" t="s">
        <v>1402</v>
      </c>
      <c r="M106" s="1">
        <v>24.3</v>
      </c>
      <c r="N106" s="1" t="s">
        <v>1467</v>
      </c>
      <c r="O106" s="1">
        <v>4.0999999999999996</v>
      </c>
      <c r="P106" s="1" t="s">
        <v>1470</v>
      </c>
      <c r="Q106" s="1">
        <v>0.3</v>
      </c>
      <c r="R106" s="53">
        <v>740000</v>
      </c>
      <c r="S106" s="1" t="b">
        <v>0</v>
      </c>
      <c r="T106" s="1" t="s">
        <v>40</v>
      </c>
      <c r="U106" s="1" t="s">
        <v>1331</v>
      </c>
      <c r="V106" s="1">
        <v>23</v>
      </c>
      <c r="W106" s="1">
        <v>742609</v>
      </c>
      <c r="X106" s="1">
        <v>600000</v>
      </c>
      <c r="Y106" s="1">
        <v>17080000</v>
      </c>
      <c r="Z106" s="1">
        <v>292271</v>
      </c>
      <c r="AA106" s="1" t="s">
        <v>1466</v>
      </c>
      <c r="AB106" s="1">
        <v>0.39400000000000002</v>
      </c>
      <c r="AC106" s="1" t="s">
        <v>1476</v>
      </c>
      <c r="AD106" s="23">
        <v>740000</v>
      </c>
      <c r="AE106" s="23">
        <v>4</v>
      </c>
      <c r="AF106" s="1">
        <v>0</v>
      </c>
      <c r="AG106" s="1">
        <v>0</v>
      </c>
    </row>
    <row r="107" spans="1:33" x14ac:dyDescent="0.25">
      <c r="A107" s="1">
        <v>4234</v>
      </c>
      <c r="B107" s="1" t="s">
        <v>1548</v>
      </c>
      <c r="C107" s="1" t="s">
        <v>244</v>
      </c>
      <c r="D107" s="1" t="s">
        <v>1315</v>
      </c>
      <c r="E107" s="1" t="s">
        <v>34</v>
      </c>
      <c r="F107" s="1">
        <v>446</v>
      </c>
      <c r="G107" s="1" t="s">
        <v>1404</v>
      </c>
      <c r="H107" s="1" t="s">
        <v>1283</v>
      </c>
      <c r="I107" s="1" t="s">
        <v>1290</v>
      </c>
      <c r="J107" s="1" t="s">
        <v>31</v>
      </c>
      <c r="K107" s="1" t="s">
        <v>1317</v>
      </c>
      <c r="L107" s="1" t="s">
        <v>1355</v>
      </c>
      <c r="M107" s="1">
        <v>51.8</v>
      </c>
      <c r="N107" s="1" t="s">
        <v>1320</v>
      </c>
      <c r="O107" s="1">
        <v>8.6999999999999993</v>
      </c>
      <c r="P107" s="1" t="s">
        <v>1321</v>
      </c>
      <c r="Q107" s="1">
        <v>0.3</v>
      </c>
      <c r="R107" s="53">
        <v>730000</v>
      </c>
      <c r="S107" s="1" t="b">
        <v>0</v>
      </c>
      <c r="T107" s="1" t="s">
        <v>48</v>
      </c>
      <c r="U107" s="1" t="s">
        <v>1323</v>
      </c>
      <c r="V107" s="1">
        <v>39</v>
      </c>
      <c r="W107" s="1">
        <v>816692</v>
      </c>
      <c r="X107" s="1">
        <v>740000</v>
      </c>
      <c r="Y107" s="1">
        <v>31851000</v>
      </c>
      <c r="Z107" s="1">
        <v>304538</v>
      </c>
      <c r="AA107" s="1" t="s">
        <v>1329</v>
      </c>
      <c r="AB107" s="1">
        <v>0.373</v>
      </c>
      <c r="AC107" s="1" t="s">
        <v>1476</v>
      </c>
      <c r="AD107" s="23">
        <v>730000</v>
      </c>
      <c r="AE107" s="23">
        <v>4</v>
      </c>
      <c r="AF107" s="1">
        <v>0</v>
      </c>
      <c r="AG107" s="1">
        <v>0</v>
      </c>
    </row>
    <row r="108" spans="1:33" x14ac:dyDescent="0.25">
      <c r="A108" s="1">
        <v>10772</v>
      </c>
      <c r="B108" s="1" t="s">
        <v>1829</v>
      </c>
      <c r="C108" s="1" t="s">
        <v>864</v>
      </c>
      <c r="D108" s="1" t="s">
        <v>1315</v>
      </c>
      <c r="E108" s="1" t="s">
        <v>70</v>
      </c>
      <c r="F108" s="1">
        <v>458</v>
      </c>
      <c r="G108" s="1" t="s">
        <v>1396</v>
      </c>
      <c r="H108" s="1" t="s">
        <v>1283</v>
      </c>
      <c r="I108" s="1" t="s">
        <v>1290</v>
      </c>
      <c r="J108" s="1" t="s">
        <v>31</v>
      </c>
      <c r="K108" s="1" t="s">
        <v>1317</v>
      </c>
      <c r="L108" s="1" t="s">
        <v>1345</v>
      </c>
      <c r="M108" s="1">
        <v>47.8</v>
      </c>
      <c r="N108" s="1" t="s">
        <v>1320</v>
      </c>
      <c r="O108" s="1">
        <v>0.1</v>
      </c>
      <c r="P108" s="1" t="s">
        <v>1332</v>
      </c>
      <c r="Q108" s="1">
        <v>0</v>
      </c>
      <c r="R108" s="53">
        <v>655000</v>
      </c>
      <c r="S108" s="1" t="b">
        <v>0</v>
      </c>
      <c r="T108" s="1" t="s">
        <v>848</v>
      </c>
      <c r="U108" s="1" t="s">
        <v>1328</v>
      </c>
      <c r="V108" s="1">
        <v>23</v>
      </c>
      <c r="W108" s="1">
        <v>1033826</v>
      </c>
      <c r="X108" s="1">
        <v>772000</v>
      </c>
      <c r="Y108" s="1">
        <v>23778000</v>
      </c>
      <c r="Z108" s="1">
        <v>661324</v>
      </c>
      <c r="AA108" s="1" t="s">
        <v>1469</v>
      </c>
      <c r="AB108" s="1">
        <v>0.64</v>
      </c>
      <c r="AC108" s="1" t="s">
        <v>1475</v>
      </c>
      <c r="AD108" s="23">
        <v>655000</v>
      </c>
      <c r="AE108" s="23">
        <v>2</v>
      </c>
      <c r="AF108" s="1">
        <v>0</v>
      </c>
      <c r="AG108" s="1">
        <v>0</v>
      </c>
    </row>
    <row r="109" spans="1:33" x14ac:dyDescent="0.25">
      <c r="A109" s="1">
        <v>7606</v>
      </c>
      <c r="B109" s="1" t="s">
        <v>1696</v>
      </c>
      <c r="C109" s="1" t="s">
        <v>546</v>
      </c>
      <c r="D109" s="1" t="s">
        <v>1315</v>
      </c>
      <c r="E109" s="1" t="s">
        <v>67</v>
      </c>
      <c r="F109" s="1">
        <v>425</v>
      </c>
      <c r="G109" s="1" t="s">
        <v>1452</v>
      </c>
      <c r="H109" s="1" t="s">
        <v>1283</v>
      </c>
      <c r="I109" s="1" t="s">
        <v>1291</v>
      </c>
      <c r="J109" s="1" t="s">
        <v>31</v>
      </c>
      <c r="K109" s="1" t="s">
        <v>1317</v>
      </c>
      <c r="L109" s="1" t="s">
        <v>1350</v>
      </c>
      <c r="M109" s="1">
        <v>41.3</v>
      </c>
      <c r="N109" s="1" t="s">
        <v>1330</v>
      </c>
      <c r="O109" s="1">
        <v>1.2</v>
      </c>
      <c r="P109" s="1" t="s">
        <v>1327</v>
      </c>
      <c r="Q109" s="1">
        <v>0.3</v>
      </c>
      <c r="R109" s="53">
        <v>3500000</v>
      </c>
      <c r="S109" s="1" t="b">
        <v>0</v>
      </c>
      <c r="T109" s="1" t="s">
        <v>973</v>
      </c>
      <c r="U109" s="1" t="s">
        <v>1328</v>
      </c>
      <c r="V109" s="1">
        <v>6</v>
      </c>
      <c r="W109" s="1">
        <v>3616667</v>
      </c>
      <c r="X109" s="1">
        <v>3325000</v>
      </c>
      <c r="Y109" s="1">
        <v>21700000</v>
      </c>
      <c r="Z109" s="1">
        <v>811583</v>
      </c>
      <c r="AA109" s="1" t="s">
        <v>1466</v>
      </c>
      <c r="AB109" s="1">
        <v>0.224</v>
      </c>
      <c r="AC109" s="1" t="s">
        <v>1479</v>
      </c>
      <c r="AD109" s="23">
        <v>3500000</v>
      </c>
      <c r="AE109" s="23">
        <v>10</v>
      </c>
      <c r="AF109" s="1">
        <v>0</v>
      </c>
      <c r="AG109" s="1">
        <v>0</v>
      </c>
    </row>
    <row r="110" spans="1:33" x14ac:dyDescent="0.25">
      <c r="A110" s="1">
        <v>4169</v>
      </c>
      <c r="B110" s="1" t="s">
        <v>1550</v>
      </c>
      <c r="C110" s="1" t="s">
        <v>147</v>
      </c>
      <c r="D110" s="1" t="s">
        <v>1474</v>
      </c>
      <c r="E110" s="1" t="s">
        <v>34</v>
      </c>
      <c r="F110" s="1">
        <v>446</v>
      </c>
      <c r="G110" s="1" t="s">
        <v>1404</v>
      </c>
      <c r="H110" s="1" t="s">
        <v>1283</v>
      </c>
      <c r="I110" s="1" t="s">
        <v>1290</v>
      </c>
      <c r="J110" s="1" t="s">
        <v>31</v>
      </c>
      <c r="K110" s="1" t="s">
        <v>1317</v>
      </c>
      <c r="L110" s="1" t="s">
        <v>1355</v>
      </c>
      <c r="M110" s="1">
        <v>62.4</v>
      </c>
      <c r="N110" s="1" t="s">
        <v>1472</v>
      </c>
      <c r="O110" s="1">
        <v>9.9</v>
      </c>
      <c r="P110" s="1" t="s">
        <v>1321</v>
      </c>
      <c r="Q110" s="1">
        <v>0.3</v>
      </c>
      <c r="R110" s="53">
        <v>740000</v>
      </c>
      <c r="S110" s="1" t="b">
        <v>0</v>
      </c>
      <c r="T110" s="1" t="s">
        <v>48</v>
      </c>
      <c r="U110" s="1" t="s">
        <v>1323</v>
      </c>
      <c r="V110" s="1">
        <v>39</v>
      </c>
      <c r="W110" s="1">
        <v>816692</v>
      </c>
      <c r="X110" s="1">
        <v>740000</v>
      </c>
      <c r="Y110" s="1">
        <v>31851000</v>
      </c>
      <c r="Z110" s="1">
        <v>304538</v>
      </c>
      <c r="AA110" s="1" t="s">
        <v>1329</v>
      </c>
      <c r="AB110" s="1">
        <v>0.373</v>
      </c>
      <c r="AC110" s="1" t="s">
        <v>1476</v>
      </c>
      <c r="AD110" s="23">
        <v>740000</v>
      </c>
      <c r="AE110" s="23">
        <v>4</v>
      </c>
      <c r="AF110" s="1">
        <v>0</v>
      </c>
      <c r="AG110" s="1">
        <v>0</v>
      </c>
    </row>
    <row r="111" spans="1:33" x14ac:dyDescent="0.25">
      <c r="A111" s="1">
        <v>4362</v>
      </c>
      <c r="B111" s="1" t="s">
        <v>1707</v>
      </c>
      <c r="C111" s="1" t="s">
        <v>362</v>
      </c>
      <c r="D111" s="1" t="s">
        <v>1474</v>
      </c>
      <c r="E111" s="1" t="s">
        <v>591</v>
      </c>
      <c r="F111" s="1">
        <v>432</v>
      </c>
      <c r="G111" s="1" t="s">
        <v>1380</v>
      </c>
      <c r="H111" s="1" t="s">
        <v>1283</v>
      </c>
      <c r="I111" s="1" t="s">
        <v>1289</v>
      </c>
      <c r="J111" s="1" t="s">
        <v>31</v>
      </c>
      <c r="K111" s="1" t="s">
        <v>1317</v>
      </c>
      <c r="L111" s="1" t="s">
        <v>1344</v>
      </c>
      <c r="M111" s="1">
        <v>39.9</v>
      </c>
      <c r="N111" s="1" t="s">
        <v>1330</v>
      </c>
      <c r="O111" s="1">
        <v>10.8</v>
      </c>
      <c r="P111" s="1" t="s">
        <v>1473</v>
      </c>
      <c r="Q111" s="1">
        <v>0.3</v>
      </c>
      <c r="R111" s="53">
        <v>4300000</v>
      </c>
      <c r="S111" s="1" t="b">
        <v>1</v>
      </c>
      <c r="T111" s="1" t="s">
        <v>953</v>
      </c>
      <c r="U111" s="1" t="s">
        <v>31</v>
      </c>
      <c r="V111" s="1">
        <v>24</v>
      </c>
      <c r="W111" s="1">
        <v>1669438</v>
      </c>
      <c r="X111" s="1">
        <v>1235000</v>
      </c>
      <c r="Y111" s="1">
        <v>40066500</v>
      </c>
      <c r="Z111" s="1">
        <v>1193862</v>
      </c>
      <c r="AA111" s="1" t="s">
        <v>1471</v>
      </c>
      <c r="AB111" s="1">
        <v>0.71499999999999997</v>
      </c>
      <c r="AC111" s="1" t="s">
        <v>1475</v>
      </c>
      <c r="AD111" s="23">
        <v>4300000</v>
      </c>
      <c r="AE111" s="23">
        <v>10</v>
      </c>
      <c r="AF111" s="1">
        <v>0</v>
      </c>
      <c r="AG111" s="1">
        <v>0</v>
      </c>
    </row>
    <row r="112" spans="1:33" x14ac:dyDescent="0.25">
      <c r="A112" s="1">
        <v>4643</v>
      </c>
      <c r="B112" s="1" t="s">
        <v>1551</v>
      </c>
      <c r="C112" s="1" t="s">
        <v>252</v>
      </c>
      <c r="D112" s="1" t="s">
        <v>1315</v>
      </c>
      <c r="E112" s="1" t="s">
        <v>34</v>
      </c>
      <c r="F112" s="1">
        <v>446</v>
      </c>
      <c r="G112" s="1" t="s">
        <v>1404</v>
      </c>
      <c r="H112" s="1" t="s">
        <v>1283</v>
      </c>
      <c r="I112" s="1" t="s">
        <v>1290</v>
      </c>
      <c r="J112" s="1" t="s">
        <v>31</v>
      </c>
      <c r="K112" s="1" t="s">
        <v>1317</v>
      </c>
      <c r="L112" s="1" t="s">
        <v>1355</v>
      </c>
      <c r="M112" s="1">
        <v>43.1</v>
      </c>
      <c r="N112" s="1" t="s">
        <v>1330</v>
      </c>
      <c r="O112" s="1">
        <v>5.5</v>
      </c>
      <c r="P112" s="1" t="s">
        <v>1321</v>
      </c>
      <c r="Q112" s="1">
        <v>0.3</v>
      </c>
      <c r="R112" s="53">
        <v>795000</v>
      </c>
      <c r="S112" s="1" t="b">
        <v>0</v>
      </c>
      <c r="T112" s="1" t="s">
        <v>48</v>
      </c>
      <c r="U112" s="1" t="s">
        <v>1323</v>
      </c>
      <c r="V112" s="1">
        <v>39</v>
      </c>
      <c r="W112" s="1">
        <v>816692</v>
      </c>
      <c r="X112" s="1">
        <v>740000</v>
      </c>
      <c r="Y112" s="1">
        <v>31851000</v>
      </c>
      <c r="Z112" s="1">
        <v>304538</v>
      </c>
      <c r="AA112" s="1" t="s">
        <v>1466</v>
      </c>
      <c r="AB112" s="1">
        <v>0.373</v>
      </c>
      <c r="AC112" s="1" t="s">
        <v>1476</v>
      </c>
      <c r="AD112" s="23">
        <v>795000</v>
      </c>
      <c r="AE112" s="23">
        <v>4</v>
      </c>
      <c r="AF112" s="1">
        <v>0</v>
      </c>
      <c r="AG112" s="1">
        <v>0</v>
      </c>
    </row>
    <row r="113" spans="1:33" x14ac:dyDescent="0.25">
      <c r="A113" s="1">
        <v>7473</v>
      </c>
      <c r="B113" s="1" t="s">
        <v>1735</v>
      </c>
      <c r="C113" s="1" t="s">
        <v>739</v>
      </c>
      <c r="D113" s="1" t="s">
        <v>1315</v>
      </c>
      <c r="E113" s="1" t="s">
        <v>83</v>
      </c>
      <c r="F113" s="1">
        <v>418</v>
      </c>
      <c r="G113" s="1" t="s">
        <v>1441</v>
      </c>
      <c r="H113" s="1" t="s">
        <v>1283</v>
      </c>
      <c r="I113" s="1" t="s">
        <v>1291</v>
      </c>
      <c r="J113" s="1" t="s">
        <v>31</v>
      </c>
      <c r="K113" s="1" t="s">
        <v>1317</v>
      </c>
      <c r="L113" s="1" t="s">
        <v>1351</v>
      </c>
      <c r="M113" s="1">
        <v>20.100000000000001</v>
      </c>
      <c r="N113" s="1" t="s">
        <v>1467</v>
      </c>
      <c r="O113" s="1">
        <v>1.3</v>
      </c>
      <c r="P113" s="1" t="s">
        <v>1327</v>
      </c>
      <c r="Q113" s="1">
        <v>0.3</v>
      </c>
      <c r="R113" s="53">
        <v>630000</v>
      </c>
      <c r="S113" s="1" t="b">
        <v>0</v>
      </c>
      <c r="T113" s="1" t="s">
        <v>740</v>
      </c>
      <c r="U113" s="1" t="s">
        <v>1328</v>
      </c>
      <c r="V113" s="1">
        <v>21</v>
      </c>
      <c r="W113" s="1">
        <v>1745714</v>
      </c>
      <c r="X113" s="1">
        <v>1260000</v>
      </c>
      <c r="Y113" s="1">
        <v>36660000</v>
      </c>
      <c r="Z113" s="1">
        <v>1168327</v>
      </c>
      <c r="AA113" s="1" t="s">
        <v>1469</v>
      </c>
      <c r="AB113" s="1">
        <v>0.66900000000000004</v>
      </c>
      <c r="AC113" s="1" t="s">
        <v>1475</v>
      </c>
      <c r="AD113" s="23">
        <v>630000</v>
      </c>
      <c r="AE113" s="23">
        <v>4</v>
      </c>
      <c r="AF113" s="1">
        <v>0</v>
      </c>
      <c r="AG113" s="1">
        <v>0</v>
      </c>
    </row>
    <row r="114" spans="1:33" x14ac:dyDescent="0.25">
      <c r="A114" s="1">
        <v>4231</v>
      </c>
      <c r="B114" s="1" t="s">
        <v>1552</v>
      </c>
      <c r="C114" s="1" t="s">
        <v>254</v>
      </c>
      <c r="D114" s="1" t="s">
        <v>1315</v>
      </c>
      <c r="E114" s="1" t="s">
        <v>34</v>
      </c>
      <c r="F114" s="1">
        <v>446</v>
      </c>
      <c r="G114" s="1" t="s">
        <v>1404</v>
      </c>
      <c r="H114" s="1" t="s">
        <v>1283</v>
      </c>
      <c r="I114" s="1" t="s">
        <v>1290</v>
      </c>
      <c r="J114" s="1" t="s">
        <v>31</v>
      </c>
      <c r="K114" s="1" t="s">
        <v>1317</v>
      </c>
      <c r="L114" s="1" t="s">
        <v>1355</v>
      </c>
      <c r="M114" s="1">
        <v>55.1</v>
      </c>
      <c r="N114" s="1" t="s">
        <v>1472</v>
      </c>
      <c r="O114" s="1">
        <v>8.1</v>
      </c>
      <c r="P114" s="1" t="s">
        <v>1321</v>
      </c>
      <c r="Q114" s="1">
        <v>0.3</v>
      </c>
      <c r="R114" s="53">
        <v>970000</v>
      </c>
      <c r="S114" s="1" t="b">
        <v>0</v>
      </c>
      <c r="T114" s="1" t="s">
        <v>48</v>
      </c>
      <c r="U114" s="1" t="s">
        <v>1323</v>
      </c>
      <c r="V114" s="1">
        <v>39</v>
      </c>
      <c r="W114" s="1">
        <v>816692</v>
      </c>
      <c r="X114" s="1">
        <v>740000</v>
      </c>
      <c r="Y114" s="1">
        <v>31851000</v>
      </c>
      <c r="Z114" s="1">
        <v>304538</v>
      </c>
      <c r="AA114" s="1" t="s">
        <v>1324</v>
      </c>
      <c r="AB114" s="1">
        <v>0.373</v>
      </c>
      <c r="AC114" s="1" t="s">
        <v>1476</v>
      </c>
      <c r="AD114" s="23">
        <v>970000</v>
      </c>
      <c r="AE114" s="23">
        <v>5</v>
      </c>
      <c r="AF114" s="1">
        <v>0</v>
      </c>
      <c r="AG114" s="1">
        <v>0</v>
      </c>
    </row>
    <row r="115" spans="1:33" x14ac:dyDescent="0.25">
      <c r="A115" s="1">
        <v>8202</v>
      </c>
      <c r="B115" s="1" t="s">
        <v>1736</v>
      </c>
      <c r="C115" s="1" t="s">
        <v>742</v>
      </c>
      <c r="D115" s="1" t="s">
        <v>1474</v>
      </c>
      <c r="E115" s="1" t="s">
        <v>83</v>
      </c>
      <c r="F115" s="1">
        <v>418</v>
      </c>
      <c r="G115" s="1" t="s">
        <v>1441</v>
      </c>
      <c r="H115" s="1" t="s">
        <v>1283</v>
      </c>
      <c r="I115" s="1" t="s">
        <v>1291</v>
      </c>
      <c r="J115" s="1" t="s">
        <v>31</v>
      </c>
      <c r="K115" s="1" t="s">
        <v>1317</v>
      </c>
      <c r="L115" s="1" t="s">
        <v>1351</v>
      </c>
      <c r="M115" s="1">
        <v>27.3</v>
      </c>
      <c r="N115" s="1" t="s">
        <v>1333</v>
      </c>
      <c r="O115" s="1">
        <v>1</v>
      </c>
      <c r="P115" s="1" t="s">
        <v>1327</v>
      </c>
      <c r="Q115" s="1">
        <v>0.1</v>
      </c>
      <c r="R115" s="53">
        <v>673000</v>
      </c>
      <c r="S115" s="1" t="b">
        <v>0</v>
      </c>
      <c r="T115" s="1" t="s">
        <v>740</v>
      </c>
      <c r="U115" s="1" t="s">
        <v>1328</v>
      </c>
      <c r="V115" s="1">
        <v>21</v>
      </c>
      <c r="W115" s="1">
        <v>1745714</v>
      </c>
      <c r="X115" s="1">
        <v>1260000</v>
      </c>
      <c r="Y115" s="1">
        <v>36660000</v>
      </c>
      <c r="Z115" s="1">
        <v>1168327</v>
      </c>
      <c r="AA115" s="1" t="s">
        <v>1469</v>
      </c>
      <c r="AB115" s="1">
        <v>0.66900000000000004</v>
      </c>
      <c r="AC115" s="1" t="s">
        <v>1475</v>
      </c>
      <c r="AD115" s="23">
        <v>630000</v>
      </c>
      <c r="AE115" s="23">
        <v>4</v>
      </c>
      <c r="AF115" s="1">
        <v>0</v>
      </c>
      <c r="AG115" s="1">
        <v>0</v>
      </c>
    </row>
    <row r="116" spans="1:33" x14ac:dyDescent="0.25">
      <c r="A116" s="1">
        <v>6845</v>
      </c>
      <c r="B116" s="1" t="s">
        <v>1553</v>
      </c>
      <c r="C116" s="1" t="s">
        <v>259</v>
      </c>
      <c r="D116" s="1" t="s">
        <v>1315</v>
      </c>
      <c r="E116" s="1" t="s">
        <v>34</v>
      </c>
      <c r="F116" s="1">
        <v>446</v>
      </c>
      <c r="G116" s="1" t="s">
        <v>1404</v>
      </c>
      <c r="H116" s="1" t="s">
        <v>1283</v>
      </c>
      <c r="I116" s="1" t="s">
        <v>1290</v>
      </c>
      <c r="J116" s="1" t="s">
        <v>31</v>
      </c>
      <c r="K116" s="1" t="s">
        <v>1317</v>
      </c>
      <c r="L116" s="1" t="s">
        <v>1355</v>
      </c>
      <c r="M116" s="1">
        <v>26.6</v>
      </c>
      <c r="N116" s="1" t="s">
        <v>1333</v>
      </c>
      <c r="O116" s="1">
        <v>1.6</v>
      </c>
      <c r="P116" s="1" t="s">
        <v>1327</v>
      </c>
      <c r="Q116" s="1">
        <v>0.1</v>
      </c>
      <c r="R116" s="53">
        <v>620000</v>
      </c>
      <c r="S116" s="1" t="b">
        <v>0</v>
      </c>
      <c r="T116" s="1" t="s">
        <v>48</v>
      </c>
      <c r="U116" s="1" t="s">
        <v>1328</v>
      </c>
      <c r="V116" s="1">
        <v>39</v>
      </c>
      <c r="W116" s="1">
        <v>816692</v>
      </c>
      <c r="X116" s="1">
        <v>740000</v>
      </c>
      <c r="Y116" s="1">
        <v>31851000</v>
      </c>
      <c r="Z116" s="1">
        <v>304538</v>
      </c>
      <c r="AA116" s="1" t="s">
        <v>1469</v>
      </c>
      <c r="AB116" s="1">
        <v>0.373</v>
      </c>
      <c r="AC116" s="1" t="s">
        <v>1476</v>
      </c>
      <c r="AD116" s="23">
        <v>620000</v>
      </c>
      <c r="AE116" s="23">
        <v>3</v>
      </c>
      <c r="AF116" s="1">
        <v>0</v>
      </c>
      <c r="AG116" s="1">
        <v>0</v>
      </c>
    </row>
    <row r="117" spans="1:33" x14ac:dyDescent="0.25">
      <c r="A117" s="1">
        <v>5494</v>
      </c>
      <c r="B117" s="1" t="s">
        <v>1740</v>
      </c>
      <c r="C117" s="1" t="s">
        <v>762</v>
      </c>
      <c r="D117" s="1" t="s">
        <v>1315</v>
      </c>
      <c r="E117" s="1" t="s">
        <v>763</v>
      </c>
      <c r="F117" s="1">
        <v>436</v>
      </c>
      <c r="G117" s="1" t="s">
        <v>1385</v>
      </c>
      <c r="H117" s="1" t="s">
        <v>1283</v>
      </c>
      <c r="I117" s="1" t="s">
        <v>1289</v>
      </c>
      <c r="J117" s="1" t="s">
        <v>31</v>
      </c>
      <c r="K117" s="1" t="s">
        <v>1317</v>
      </c>
      <c r="L117" s="1" t="s">
        <v>1343</v>
      </c>
      <c r="M117" s="1">
        <v>29</v>
      </c>
      <c r="N117" s="1" t="s">
        <v>1333</v>
      </c>
      <c r="O117" s="1">
        <v>2.2000000000000002</v>
      </c>
      <c r="P117" s="1" t="s">
        <v>1327</v>
      </c>
      <c r="Q117" s="1">
        <v>0.3</v>
      </c>
      <c r="R117" s="53">
        <v>2500000</v>
      </c>
      <c r="S117" s="1" t="b">
        <v>0</v>
      </c>
      <c r="T117" s="1" t="s">
        <v>976</v>
      </c>
      <c r="U117" s="1" t="s">
        <v>1331</v>
      </c>
      <c r="V117" s="1">
        <v>7</v>
      </c>
      <c r="W117" s="1">
        <v>3018571</v>
      </c>
      <c r="X117" s="1">
        <v>2500000</v>
      </c>
      <c r="Y117" s="1">
        <v>21130000</v>
      </c>
      <c r="Z117" s="1">
        <v>1251831</v>
      </c>
      <c r="AA117" s="1" t="s">
        <v>1329</v>
      </c>
      <c r="AB117" s="1">
        <v>0.41499999999999998</v>
      </c>
      <c r="AC117" s="1" t="s">
        <v>1476</v>
      </c>
      <c r="AD117" s="23">
        <v>2500000</v>
      </c>
      <c r="AE117" s="23">
        <v>8</v>
      </c>
      <c r="AF117" s="1">
        <v>0</v>
      </c>
      <c r="AG117" s="1">
        <v>0</v>
      </c>
    </row>
    <row r="118" spans="1:33" x14ac:dyDescent="0.25">
      <c r="A118" s="1">
        <v>4132</v>
      </c>
      <c r="B118" s="1" t="s">
        <v>1554</v>
      </c>
      <c r="C118" s="1" t="s">
        <v>264</v>
      </c>
      <c r="D118" s="1" t="s">
        <v>1315</v>
      </c>
      <c r="E118" s="1" t="s">
        <v>34</v>
      </c>
      <c r="F118" s="1">
        <v>446</v>
      </c>
      <c r="G118" s="1" t="s">
        <v>1404</v>
      </c>
      <c r="H118" s="1" t="s">
        <v>1283</v>
      </c>
      <c r="I118" s="1" t="s">
        <v>1290</v>
      </c>
      <c r="J118" s="1" t="s">
        <v>31</v>
      </c>
      <c r="K118" s="1" t="s">
        <v>1317</v>
      </c>
      <c r="L118" s="1" t="s">
        <v>1355</v>
      </c>
      <c r="M118" s="1">
        <v>63.4</v>
      </c>
      <c r="N118" s="1" t="s">
        <v>1472</v>
      </c>
      <c r="O118" s="1">
        <v>31.4</v>
      </c>
      <c r="P118" s="1" t="s">
        <v>1473</v>
      </c>
      <c r="Q118" s="1">
        <v>0.3</v>
      </c>
      <c r="R118" s="53">
        <v>1245000</v>
      </c>
      <c r="S118" s="1" t="b">
        <v>0</v>
      </c>
      <c r="T118" s="1" t="s">
        <v>48</v>
      </c>
      <c r="U118" s="1" t="s">
        <v>1323</v>
      </c>
      <c r="V118" s="1">
        <v>39</v>
      </c>
      <c r="W118" s="1">
        <v>816692</v>
      </c>
      <c r="X118" s="1">
        <v>740000</v>
      </c>
      <c r="Y118" s="1">
        <v>31851000</v>
      </c>
      <c r="Z118" s="1">
        <v>304538</v>
      </c>
      <c r="AA118" s="1" t="s">
        <v>1471</v>
      </c>
      <c r="AB118" s="1">
        <v>0.373</v>
      </c>
      <c r="AC118" s="1" t="s">
        <v>1476</v>
      </c>
      <c r="AD118" s="23">
        <v>1245000</v>
      </c>
      <c r="AE118" s="23">
        <v>5</v>
      </c>
      <c r="AF118" s="1">
        <v>0</v>
      </c>
      <c r="AG118" s="1">
        <v>0</v>
      </c>
    </row>
    <row r="119" spans="1:33" x14ac:dyDescent="0.25">
      <c r="A119" s="1">
        <v>10805</v>
      </c>
      <c r="B119" s="1" t="s">
        <v>1831</v>
      </c>
      <c r="C119" s="1" t="s">
        <v>869</v>
      </c>
      <c r="D119" s="1" t="s">
        <v>1474</v>
      </c>
      <c r="E119" s="1" t="s">
        <v>70</v>
      </c>
      <c r="F119" s="1">
        <v>458</v>
      </c>
      <c r="G119" s="1" t="s">
        <v>1396</v>
      </c>
      <c r="H119" s="1" t="s">
        <v>1283</v>
      </c>
      <c r="I119" s="1" t="s">
        <v>1290</v>
      </c>
      <c r="J119" s="1" t="s">
        <v>31</v>
      </c>
      <c r="K119" s="1" t="s">
        <v>1317</v>
      </c>
      <c r="L119" s="1" t="s">
        <v>1345</v>
      </c>
      <c r="M119" s="1">
        <v>34.4</v>
      </c>
      <c r="N119" s="1" t="s">
        <v>1333</v>
      </c>
      <c r="O119" s="1">
        <v>0.1</v>
      </c>
      <c r="P119" s="1" t="s">
        <v>1332</v>
      </c>
      <c r="Q119" s="1">
        <v>0</v>
      </c>
      <c r="R119" s="53">
        <v>655000</v>
      </c>
      <c r="S119" s="1" t="b">
        <v>0</v>
      </c>
      <c r="T119" s="1" t="s">
        <v>848</v>
      </c>
      <c r="U119" s="1" t="s">
        <v>1328</v>
      </c>
      <c r="V119" s="1">
        <v>23</v>
      </c>
      <c r="W119" s="1">
        <v>1033826</v>
      </c>
      <c r="X119" s="1">
        <v>772000</v>
      </c>
      <c r="Y119" s="1">
        <v>23778000</v>
      </c>
      <c r="Z119" s="1">
        <v>661324</v>
      </c>
      <c r="AA119" s="1" t="s">
        <v>1469</v>
      </c>
      <c r="AB119" s="1">
        <v>0.64</v>
      </c>
      <c r="AC119" s="1" t="s">
        <v>1475</v>
      </c>
      <c r="AD119" s="23">
        <v>655000</v>
      </c>
      <c r="AE119" s="23">
        <v>2</v>
      </c>
      <c r="AF119" s="1">
        <v>0</v>
      </c>
      <c r="AG119" s="1">
        <v>0</v>
      </c>
    </row>
    <row r="120" spans="1:33" x14ac:dyDescent="0.25">
      <c r="A120" s="1">
        <v>4819</v>
      </c>
      <c r="B120" s="1" t="s">
        <v>1556</v>
      </c>
      <c r="C120" s="1" t="s">
        <v>271</v>
      </c>
      <c r="D120" s="1" t="s">
        <v>1315</v>
      </c>
      <c r="E120" s="1" t="s">
        <v>34</v>
      </c>
      <c r="F120" s="1">
        <v>446</v>
      </c>
      <c r="G120" s="1" t="s">
        <v>1404</v>
      </c>
      <c r="H120" s="1" t="s">
        <v>1283</v>
      </c>
      <c r="I120" s="1" t="s">
        <v>1290</v>
      </c>
      <c r="J120" s="1" t="s">
        <v>31</v>
      </c>
      <c r="K120" s="1" t="s">
        <v>1317</v>
      </c>
      <c r="L120" s="1" t="s">
        <v>1355</v>
      </c>
      <c r="M120" s="1">
        <v>29.8</v>
      </c>
      <c r="N120" s="1" t="s">
        <v>1333</v>
      </c>
      <c r="O120" s="1">
        <v>3.3</v>
      </c>
      <c r="P120" s="1" t="s">
        <v>1470</v>
      </c>
      <c r="Q120" s="1">
        <v>0.3</v>
      </c>
      <c r="R120" s="53">
        <v>750000</v>
      </c>
      <c r="S120" s="1" t="b">
        <v>0</v>
      </c>
      <c r="T120" s="1" t="s">
        <v>48</v>
      </c>
      <c r="U120" s="1" t="s">
        <v>1331</v>
      </c>
      <c r="V120" s="1">
        <v>39</v>
      </c>
      <c r="W120" s="1">
        <v>816692</v>
      </c>
      <c r="X120" s="1">
        <v>740000</v>
      </c>
      <c r="Y120" s="1">
        <v>31851000</v>
      </c>
      <c r="Z120" s="1">
        <v>304538</v>
      </c>
      <c r="AA120" s="1" t="s">
        <v>1329</v>
      </c>
      <c r="AB120" s="1">
        <v>0.373</v>
      </c>
      <c r="AC120" s="1" t="s">
        <v>1476</v>
      </c>
      <c r="AD120" s="23">
        <v>750000</v>
      </c>
      <c r="AE120" s="23">
        <v>4</v>
      </c>
      <c r="AF120" s="1">
        <v>0</v>
      </c>
      <c r="AG120" s="1">
        <v>0</v>
      </c>
    </row>
    <row r="121" spans="1:33" x14ac:dyDescent="0.25">
      <c r="A121" s="1">
        <v>4844</v>
      </c>
      <c r="B121" s="1" t="s">
        <v>1762</v>
      </c>
      <c r="C121" s="1" t="s">
        <v>798</v>
      </c>
      <c r="D121" s="1" t="s">
        <v>1474</v>
      </c>
      <c r="E121" s="1" t="s">
        <v>83</v>
      </c>
      <c r="F121" s="1">
        <v>423</v>
      </c>
      <c r="G121" s="1" t="s">
        <v>1443</v>
      </c>
      <c r="H121" s="1" t="s">
        <v>1283</v>
      </c>
      <c r="I121" s="1" t="s">
        <v>1291</v>
      </c>
      <c r="J121" s="1" t="s">
        <v>31</v>
      </c>
      <c r="K121" s="1" t="s">
        <v>1317</v>
      </c>
      <c r="L121" s="1" t="s">
        <v>1444</v>
      </c>
      <c r="M121" s="1">
        <v>21.4</v>
      </c>
      <c r="N121" s="1" t="s">
        <v>1467</v>
      </c>
      <c r="O121" s="1">
        <v>3.1</v>
      </c>
      <c r="P121" s="1" t="s">
        <v>1470</v>
      </c>
      <c r="Q121" s="1">
        <v>0.1</v>
      </c>
      <c r="R121" s="53">
        <v>720000</v>
      </c>
      <c r="S121" s="1" t="b">
        <v>0</v>
      </c>
      <c r="T121" s="1" t="s">
        <v>799</v>
      </c>
      <c r="U121" s="1" t="s">
        <v>1331</v>
      </c>
      <c r="V121" s="1">
        <v>17</v>
      </c>
      <c r="W121" s="1">
        <v>1593941</v>
      </c>
      <c r="X121" s="1">
        <v>945000</v>
      </c>
      <c r="Y121" s="1">
        <v>27097000</v>
      </c>
      <c r="Z121" s="1">
        <v>1495711</v>
      </c>
      <c r="AA121" s="1" t="s">
        <v>1469</v>
      </c>
      <c r="AB121" s="1">
        <v>0.93799999999999994</v>
      </c>
      <c r="AC121" s="1" t="s">
        <v>1475</v>
      </c>
      <c r="AD121" s="23">
        <v>682000</v>
      </c>
      <c r="AE121" s="23">
        <v>4</v>
      </c>
      <c r="AF121" s="1">
        <v>0</v>
      </c>
      <c r="AG121" s="1">
        <v>0</v>
      </c>
    </row>
    <row r="122" spans="1:33" x14ac:dyDescent="0.25">
      <c r="A122" s="1">
        <v>4473</v>
      </c>
      <c r="B122" s="1" t="s">
        <v>1557</v>
      </c>
      <c r="C122" s="1" t="s">
        <v>273</v>
      </c>
      <c r="D122" s="1" t="s">
        <v>1315</v>
      </c>
      <c r="E122" s="1" t="s">
        <v>34</v>
      </c>
      <c r="F122" s="1">
        <v>446</v>
      </c>
      <c r="G122" s="1" t="s">
        <v>1404</v>
      </c>
      <c r="H122" s="1" t="s">
        <v>1283</v>
      </c>
      <c r="I122" s="1" t="s">
        <v>1290</v>
      </c>
      <c r="J122" s="1" t="s">
        <v>31</v>
      </c>
      <c r="K122" s="1" t="s">
        <v>1317</v>
      </c>
      <c r="L122" s="1" t="s">
        <v>1355</v>
      </c>
      <c r="M122" s="1">
        <v>65.8</v>
      </c>
      <c r="N122" s="1" t="s">
        <v>1477</v>
      </c>
      <c r="O122" s="1">
        <v>38.1</v>
      </c>
      <c r="P122" s="1" t="s">
        <v>1473</v>
      </c>
      <c r="Q122" s="1">
        <v>0.3</v>
      </c>
      <c r="R122" s="53">
        <v>1580000</v>
      </c>
      <c r="S122" s="1" t="b">
        <v>0</v>
      </c>
      <c r="T122" s="1" t="s">
        <v>48</v>
      </c>
      <c r="U122" s="1" t="s">
        <v>1323</v>
      </c>
      <c r="V122" s="1">
        <v>39</v>
      </c>
      <c r="W122" s="1">
        <v>816692</v>
      </c>
      <c r="X122" s="1">
        <v>740000</v>
      </c>
      <c r="Y122" s="1">
        <v>31851000</v>
      </c>
      <c r="Z122" s="1">
        <v>304538</v>
      </c>
      <c r="AA122" s="1" t="s">
        <v>1471</v>
      </c>
      <c r="AB122" s="1">
        <v>0.373</v>
      </c>
      <c r="AC122" s="1" t="s">
        <v>1476</v>
      </c>
      <c r="AD122" s="23">
        <v>1580000</v>
      </c>
      <c r="AE122" s="23">
        <v>5</v>
      </c>
      <c r="AF122" s="1">
        <v>0</v>
      </c>
      <c r="AG122" s="1">
        <v>0</v>
      </c>
    </row>
    <row r="123" spans="1:33" x14ac:dyDescent="0.25">
      <c r="A123" s="1">
        <v>4812</v>
      </c>
      <c r="B123" s="1" t="s">
        <v>1630</v>
      </c>
      <c r="C123" s="1" t="s">
        <v>527</v>
      </c>
      <c r="D123" s="1" t="s">
        <v>1315</v>
      </c>
      <c r="E123" s="1" t="s">
        <v>39</v>
      </c>
      <c r="F123" s="1">
        <v>474</v>
      </c>
      <c r="G123" s="1" t="s">
        <v>1401</v>
      </c>
      <c r="H123" s="1" t="s">
        <v>1283</v>
      </c>
      <c r="I123" s="1" t="s">
        <v>1290</v>
      </c>
      <c r="J123" s="1" t="s">
        <v>31</v>
      </c>
      <c r="K123" s="1" t="s">
        <v>1317</v>
      </c>
      <c r="L123" s="1" t="s">
        <v>1402</v>
      </c>
      <c r="M123" s="1">
        <v>50.9</v>
      </c>
      <c r="N123" s="1" t="s">
        <v>1320</v>
      </c>
      <c r="O123" s="1">
        <v>3.4</v>
      </c>
      <c r="P123" s="1" t="s">
        <v>1470</v>
      </c>
      <c r="Q123" s="1">
        <v>0.3</v>
      </c>
      <c r="R123" s="53">
        <v>655000</v>
      </c>
      <c r="S123" s="1" t="b">
        <v>0</v>
      </c>
      <c r="T123" s="1" t="s">
        <v>40</v>
      </c>
      <c r="U123" s="1" t="s">
        <v>1331</v>
      </c>
      <c r="V123" s="1">
        <v>23</v>
      </c>
      <c r="W123" s="1">
        <v>742609</v>
      </c>
      <c r="X123" s="1">
        <v>600000</v>
      </c>
      <c r="Y123" s="1">
        <v>17080000</v>
      </c>
      <c r="Z123" s="1">
        <v>292271</v>
      </c>
      <c r="AA123" s="1" t="s">
        <v>1329</v>
      </c>
      <c r="AB123" s="1">
        <v>0.39400000000000002</v>
      </c>
      <c r="AC123" s="1" t="s">
        <v>1476</v>
      </c>
      <c r="AD123" s="23">
        <v>655000</v>
      </c>
      <c r="AE123" s="23">
        <v>3</v>
      </c>
      <c r="AF123" s="1">
        <v>0</v>
      </c>
      <c r="AG123" s="1">
        <v>0</v>
      </c>
    </row>
    <row r="124" spans="1:33" x14ac:dyDescent="0.25">
      <c r="A124" s="1">
        <v>9224</v>
      </c>
      <c r="B124" s="1" t="s">
        <v>1564</v>
      </c>
      <c r="C124" s="1" t="s">
        <v>303</v>
      </c>
      <c r="D124" s="1" t="s">
        <v>1315</v>
      </c>
      <c r="E124" s="1" t="s">
        <v>34</v>
      </c>
      <c r="F124" s="1">
        <v>446</v>
      </c>
      <c r="G124" s="1" t="s">
        <v>1404</v>
      </c>
      <c r="H124" s="1" t="s">
        <v>1283</v>
      </c>
      <c r="I124" s="1" t="s">
        <v>1290</v>
      </c>
      <c r="J124" s="1" t="s">
        <v>31</v>
      </c>
      <c r="K124" s="1" t="s">
        <v>1317</v>
      </c>
      <c r="L124" s="1" t="s">
        <v>1355</v>
      </c>
      <c r="M124" s="1">
        <v>54.1</v>
      </c>
      <c r="N124" s="1" t="s">
        <v>1320</v>
      </c>
      <c r="O124" s="1">
        <v>0.5</v>
      </c>
      <c r="P124" s="1" t="s">
        <v>1332</v>
      </c>
      <c r="Q124" s="1">
        <v>0.3</v>
      </c>
      <c r="R124" s="53">
        <v>550000</v>
      </c>
      <c r="S124" s="1" t="b">
        <v>0</v>
      </c>
      <c r="T124" s="1" t="s">
        <v>48</v>
      </c>
      <c r="U124" s="1" t="s">
        <v>1328</v>
      </c>
      <c r="V124" s="1">
        <v>39</v>
      </c>
      <c r="W124" s="1">
        <v>816692</v>
      </c>
      <c r="X124" s="1">
        <v>740000</v>
      </c>
      <c r="Y124" s="1">
        <v>31851000</v>
      </c>
      <c r="Z124" s="1">
        <v>304538</v>
      </c>
      <c r="AA124" s="1" t="s">
        <v>1469</v>
      </c>
      <c r="AB124" s="1">
        <v>0.373</v>
      </c>
      <c r="AC124" s="1" t="s">
        <v>1476</v>
      </c>
      <c r="AD124" s="23">
        <v>550000</v>
      </c>
      <c r="AE124" s="23">
        <v>1</v>
      </c>
      <c r="AF124" s="1">
        <v>0</v>
      </c>
      <c r="AG124" s="1">
        <v>0</v>
      </c>
    </row>
    <row r="125" spans="1:33" x14ac:dyDescent="0.25">
      <c r="A125" s="1">
        <v>4459</v>
      </c>
      <c r="B125" s="1" t="s">
        <v>1559</v>
      </c>
      <c r="C125" s="1" t="s">
        <v>281</v>
      </c>
      <c r="D125" s="1" t="s">
        <v>1315</v>
      </c>
      <c r="E125" s="1" t="s">
        <v>34</v>
      </c>
      <c r="F125" s="1">
        <v>446</v>
      </c>
      <c r="G125" s="1" t="s">
        <v>1404</v>
      </c>
      <c r="H125" s="1" t="s">
        <v>1283</v>
      </c>
      <c r="I125" s="1" t="s">
        <v>1290</v>
      </c>
      <c r="J125" s="1" t="s">
        <v>31</v>
      </c>
      <c r="K125" s="1" t="s">
        <v>1317</v>
      </c>
      <c r="L125" s="1" t="s">
        <v>1355</v>
      </c>
      <c r="M125" s="1">
        <v>34.799999999999997</v>
      </c>
      <c r="N125" s="1" t="s">
        <v>1333</v>
      </c>
      <c r="O125" s="1">
        <v>6.9</v>
      </c>
      <c r="P125" s="1" t="s">
        <v>1321</v>
      </c>
      <c r="Q125" s="1">
        <v>0.3</v>
      </c>
      <c r="R125" s="53">
        <v>775000</v>
      </c>
      <c r="S125" s="1" t="b">
        <v>0</v>
      </c>
      <c r="T125" s="1" t="s">
        <v>48</v>
      </c>
      <c r="U125" s="1" t="s">
        <v>1323</v>
      </c>
      <c r="V125" s="1">
        <v>39</v>
      </c>
      <c r="W125" s="1">
        <v>816692</v>
      </c>
      <c r="X125" s="1">
        <v>740000</v>
      </c>
      <c r="Y125" s="1">
        <v>31851000</v>
      </c>
      <c r="Z125" s="1">
        <v>304538</v>
      </c>
      <c r="AA125" s="1" t="s">
        <v>1329</v>
      </c>
      <c r="AB125" s="1">
        <v>0.373</v>
      </c>
      <c r="AC125" s="1" t="s">
        <v>1476</v>
      </c>
      <c r="AD125" s="23">
        <v>775000</v>
      </c>
      <c r="AE125" s="23">
        <v>4</v>
      </c>
      <c r="AF125" s="1">
        <v>0</v>
      </c>
      <c r="AG125" s="1">
        <v>0</v>
      </c>
    </row>
    <row r="126" spans="1:33" x14ac:dyDescent="0.25">
      <c r="A126" s="1">
        <v>9355</v>
      </c>
      <c r="B126" s="1" t="s">
        <v>1580</v>
      </c>
      <c r="C126" s="1" t="s">
        <v>355</v>
      </c>
      <c r="D126" s="1" t="s">
        <v>1315</v>
      </c>
      <c r="E126" s="1" t="s">
        <v>34</v>
      </c>
      <c r="F126" s="1">
        <v>446</v>
      </c>
      <c r="G126" s="1" t="s">
        <v>1404</v>
      </c>
      <c r="H126" s="1" t="s">
        <v>1283</v>
      </c>
      <c r="I126" s="1" t="s">
        <v>1290</v>
      </c>
      <c r="J126" s="1" t="s">
        <v>31</v>
      </c>
      <c r="K126" s="1" t="s">
        <v>1317</v>
      </c>
      <c r="L126" s="1" t="s">
        <v>1355</v>
      </c>
      <c r="M126" s="1">
        <v>32.700000000000003</v>
      </c>
      <c r="N126" s="1" t="s">
        <v>1333</v>
      </c>
      <c r="O126" s="1">
        <v>0.5</v>
      </c>
      <c r="P126" s="1" t="s">
        <v>1332</v>
      </c>
      <c r="Q126" s="1">
        <v>0.3</v>
      </c>
      <c r="R126" s="53">
        <v>550000</v>
      </c>
      <c r="S126" s="1" t="b">
        <v>0</v>
      </c>
      <c r="T126" s="1" t="s">
        <v>48</v>
      </c>
      <c r="U126" s="1" t="s">
        <v>1328</v>
      </c>
      <c r="V126" s="1">
        <v>39</v>
      </c>
      <c r="W126" s="1">
        <v>816692</v>
      </c>
      <c r="X126" s="1">
        <v>740000</v>
      </c>
      <c r="Y126" s="1">
        <v>31851000</v>
      </c>
      <c r="Z126" s="1">
        <v>304538</v>
      </c>
      <c r="AA126" s="1" t="s">
        <v>1469</v>
      </c>
      <c r="AB126" s="1">
        <v>0.373</v>
      </c>
      <c r="AC126" s="1" t="s">
        <v>1476</v>
      </c>
      <c r="AD126" s="23">
        <v>550000</v>
      </c>
      <c r="AE126" s="23">
        <v>1</v>
      </c>
      <c r="AF126" s="1">
        <v>0</v>
      </c>
      <c r="AG126" s="1">
        <v>0</v>
      </c>
    </row>
    <row r="127" spans="1:33" x14ac:dyDescent="0.25">
      <c r="A127" s="1">
        <v>4626</v>
      </c>
      <c r="B127" s="1" t="s">
        <v>1560</v>
      </c>
      <c r="C127" s="1" t="s">
        <v>177</v>
      </c>
      <c r="D127" s="1" t="s">
        <v>1315</v>
      </c>
      <c r="E127" s="1" t="s">
        <v>34</v>
      </c>
      <c r="F127" s="1">
        <v>446</v>
      </c>
      <c r="G127" s="1" t="s">
        <v>1404</v>
      </c>
      <c r="H127" s="1" t="s">
        <v>1283</v>
      </c>
      <c r="I127" s="1" t="s">
        <v>1290</v>
      </c>
      <c r="J127" s="1" t="s">
        <v>31</v>
      </c>
      <c r="K127" s="1" t="s">
        <v>1317</v>
      </c>
      <c r="L127" s="1" t="s">
        <v>1355</v>
      </c>
      <c r="M127" s="1">
        <v>35.200000000000003</v>
      </c>
      <c r="N127" s="1" t="s">
        <v>1330</v>
      </c>
      <c r="O127" s="1">
        <v>4</v>
      </c>
      <c r="P127" s="1" t="s">
        <v>1470</v>
      </c>
      <c r="Q127" s="1">
        <v>0.3</v>
      </c>
      <c r="R127" s="53">
        <v>700000</v>
      </c>
      <c r="S127" s="1" t="b">
        <v>0</v>
      </c>
      <c r="T127" s="1" t="s">
        <v>48</v>
      </c>
      <c r="U127" s="1" t="s">
        <v>1331</v>
      </c>
      <c r="V127" s="1">
        <v>39</v>
      </c>
      <c r="W127" s="1">
        <v>816692</v>
      </c>
      <c r="X127" s="1">
        <v>740000</v>
      </c>
      <c r="Y127" s="1">
        <v>31851000</v>
      </c>
      <c r="Z127" s="1">
        <v>304538</v>
      </c>
      <c r="AA127" s="1" t="s">
        <v>1329</v>
      </c>
      <c r="AB127" s="1">
        <v>0.373</v>
      </c>
      <c r="AC127" s="1" t="s">
        <v>1476</v>
      </c>
      <c r="AD127" s="23">
        <v>700000</v>
      </c>
      <c r="AE127" s="23">
        <v>4</v>
      </c>
      <c r="AF127" s="1">
        <v>0</v>
      </c>
      <c r="AG127" s="1">
        <v>0</v>
      </c>
    </row>
    <row r="128" spans="1:33" x14ac:dyDescent="0.25">
      <c r="A128" s="1">
        <v>4399</v>
      </c>
      <c r="B128" s="1" t="s">
        <v>1746</v>
      </c>
      <c r="C128" s="1" t="s">
        <v>1196</v>
      </c>
      <c r="D128" s="1" t="s">
        <v>1474</v>
      </c>
      <c r="E128" s="1" t="s">
        <v>1070</v>
      </c>
      <c r="F128" s="1">
        <v>489</v>
      </c>
      <c r="G128" s="1" t="s">
        <v>1373</v>
      </c>
      <c r="H128" s="1" t="s">
        <v>1283</v>
      </c>
      <c r="I128" s="1" t="s">
        <v>1286</v>
      </c>
      <c r="J128" s="1" t="s">
        <v>31</v>
      </c>
      <c r="K128" s="1" t="s">
        <v>1317</v>
      </c>
      <c r="L128" s="1" t="s">
        <v>1352</v>
      </c>
      <c r="M128" s="1">
        <v>38.1</v>
      </c>
      <c r="N128" s="1" t="s">
        <v>1330</v>
      </c>
      <c r="O128" s="1">
        <v>10.8</v>
      </c>
      <c r="P128" s="1" t="s">
        <v>1473</v>
      </c>
      <c r="Q128" s="1">
        <v>0.3</v>
      </c>
      <c r="R128" s="53">
        <v>1600000</v>
      </c>
      <c r="S128" s="1" t="b">
        <v>0</v>
      </c>
      <c r="T128" s="1" t="s">
        <v>962</v>
      </c>
      <c r="U128" s="1" t="s">
        <v>1323</v>
      </c>
      <c r="V128" s="1">
        <v>9</v>
      </c>
      <c r="W128" s="1">
        <v>1954889</v>
      </c>
      <c r="X128" s="1">
        <v>1600000</v>
      </c>
      <c r="Y128" s="1">
        <v>17594000</v>
      </c>
      <c r="Z128" s="1">
        <v>966153</v>
      </c>
      <c r="AA128" s="1" t="s">
        <v>1329</v>
      </c>
      <c r="AB128" s="1">
        <v>0.49399999999999999</v>
      </c>
      <c r="AC128" s="1" t="s">
        <v>1476</v>
      </c>
      <c r="AD128" s="23">
        <v>1600000</v>
      </c>
      <c r="AE128" s="23">
        <v>6</v>
      </c>
      <c r="AF128" s="1">
        <v>0</v>
      </c>
      <c r="AG128" s="1">
        <v>0</v>
      </c>
    </row>
    <row r="129" spans="1:33" x14ac:dyDescent="0.25">
      <c r="A129" s="1">
        <v>5129</v>
      </c>
      <c r="B129" s="1" t="s">
        <v>1818</v>
      </c>
      <c r="C129" s="1" t="s">
        <v>837</v>
      </c>
      <c r="D129" s="1" t="s">
        <v>1315</v>
      </c>
      <c r="E129" s="1" t="s">
        <v>838</v>
      </c>
      <c r="F129" s="1">
        <v>482</v>
      </c>
      <c r="G129" s="1" t="s">
        <v>1366</v>
      </c>
      <c r="H129" s="1" t="s">
        <v>1283</v>
      </c>
      <c r="I129" s="1" t="s">
        <v>1286</v>
      </c>
      <c r="J129" s="1" t="s">
        <v>31</v>
      </c>
      <c r="K129" s="1" t="s">
        <v>1317</v>
      </c>
      <c r="L129" s="1" t="s">
        <v>1367</v>
      </c>
      <c r="M129" s="1">
        <v>28.1</v>
      </c>
      <c r="N129" s="1" t="s">
        <v>1333</v>
      </c>
      <c r="O129" s="1">
        <v>2.5</v>
      </c>
      <c r="P129" s="1" t="s">
        <v>1327</v>
      </c>
      <c r="Q129" s="1">
        <v>0.3</v>
      </c>
      <c r="R129" s="53">
        <v>2600000</v>
      </c>
      <c r="S129" s="1" t="b">
        <v>0</v>
      </c>
      <c r="T129" s="1" t="s">
        <v>839</v>
      </c>
      <c r="U129" s="1" t="s">
        <v>1331</v>
      </c>
      <c r="V129" s="1">
        <v>9</v>
      </c>
      <c r="W129" s="1">
        <v>2760333</v>
      </c>
      <c r="X129" s="1">
        <v>2000000</v>
      </c>
      <c r="Y129" s="1">
        <v>24843000</v>
      </c>
      <c r="Z129" s="1">
        <v>1590524</v>
      </c>
      <c r="AA129" s="1" t="s">
        <v>1329</v>
      </c>
      <c r="AB129" s="1">
        <v>0.57599999999999996</v>
      </c>
      <c r="AC129" s="1" t="s">
        <v>1475</v>
      </c>
      <c r="AD129" s="23">
        <v>2600000</v>
      </c>
      <c r="AE129" s="23">
        <v>7</v>
      </c>
      <c r="AF129" s="1">
        <v>0</v>
      </c>
      <c r="AG129" s="1">
        <v>0</v>
      </c>
    </row>
    <row r="130" spans="1:33" x14ac:dyDescent="0.25">
      <c r="A130" s="1">
        <v>4639</v>
      </c>
      <c r="B130" s="1" t="s">
        <v>1835</v>
      </c>
      <c r="C130" s="1" t="s">
        <v>878</v>
      </c>
      <c r="D130" s="1" t="s">
        <v>1315</v>
      </c>
      <c r="E130" s="1" t="s">
        <v>879</v>
      </c>
      <c r="F130" s="1">
        <v>479</v>
      </c>
      <c r="G130" s="1" t="s">
        <v>1369</v>
      </c>
      <c r="H130" s="1" t="s">
        <v>1283</v>
      </c>
      <c r="I130" s="1" t="s">
        <v>1286</v>
      </c>
      <c r="J130" s="1" t="s">
        <v>31</v>
      </c>
      <c r="K130" s="1" t="s">
        <v>1317</v>
      </c>
      <c r="L130" s="1" t="s">
        <v>1336</v>
      </c>
      <c r="M130" s="1">
        <v>48.6</v>
      </c>
      <c r="N130" s="1" t="s">
        <v>1320</v>
      </c>
      <c r="O130" s="1">
        <v>4.4000000000000004</v>
      </c>
      <c r="P130" s="1" t="s">
        <v>1470</v>
      </c>
      <c r="Q130" s="1">
        <v>0.3</v>
      </c>
      <c r="R130" s="53">
        <v>1250000</v>
      </c>
      <c r="S130" s="1" t="b">
        <v>0</v>
      </c>
      <c r="T130" s="1" t="s">
        <v>880</v>
      </c>
      <c r="U130" s="1" t="s">
        <v>1331</v>
      </c>
      <c r="V130" s="1">
        <v>5</v>
      </c>
      <c r="W130" s="1">
        <v>1705400</v>
      </c>
      <c r="X130" s="1">
        <v>1250000</v>
      </c>
      <c r="Y130" s="1">
        <v>8527000</v>
      </c>
      <c r="Z130" s="1">
        <v>1127502</v>
      </c>
      <c r="AA130" s="1" t="s">
        <v>1469</v>
      </c>
      <c r="AB130" s="1">
        <v>0.66100000000000003</v>
      </c>
      <c r="AC130" s="1" t="s">
        <v>1475</v>
      </c>
      <c r="AD130" s="23">
        <v>1250000</v>
      </c>
      <c r="AE130" s="23">
        <v>5</v>
      </c>
      <c r="AF130" s="1">
        <v>0</v>
      </c>
      <c r="AG130" s="1">
        <v>0</v>
      </c>
    </row>
    <row r="131" spans="1:33" x14ac:dyDescent="0.25">
      <c r="A131" s="1">
        <v>4275</v>
      </c>
      <c r="B131" s="1" t="s">
        <v>1563</v>
      </c>
      <c r="C131" s="1" t="s">
        <v>298</v>
      </c>
      <c r="D131" s="1" t="s">
        <v>1315</v>
      </c>
      <c r="E131" s="1" t="s">
        <v>34</v>
      </c>
      <c r="F131" s="1">
        <v>446</v>
      </c>
      <c r="G131" s="1" t="s">
        <v>1404</v>
      </c>
      <c r="H131" s="1" t="s">
        <v>1283</v>
      </c>
      <c r="I131" s="1" t="s">
        <v>1290</v>
      </c>
      <c r="J131" s="1" t="s">
        <v>31</v>
      </c>
      <c r="K131" s="1" t="s">
        <v>1317</v>
      </c>
      <c r="L131" s="1" t="s">
        <v>1355</v>
      </c>
      <c r="M131" s="1">
        <v>48.6</v>
      </c>
      <c r="N131" s="1" t="s">
        <v>1320</v>
      </c>
      <c r="O131" s="1">
        <v>19.8</v>
      </c>
      <c r="P131" s="1" t="s">
        <v>1473</v>
      </c>
      <c r="Q131" s="1">
        <v>0.3</v>
      </c>
      <c r="R131" s="53">
        <v>1370000</v>
      </c>
      <c r="S131" s="1" t="b">
        <v>0</v>
      </c>
      <c r="T131" s="1" t="s">
        <v>48</v>
      </c>
      <c r="U131" s="1" t="s">
        <v>1323</v>
      </c>
      <c r="V131" s="1">
        <v>39</v>
      </c>
      <c r="W131" s="1">
        <v>816692</v>
      </c>
      <c r="X131" s="1">
        <v>740000</v>
      </c>
      <c r="Y131" s="1">
        <v>31851000</v>
      </c>
      <c r="Z131" s="1">
        <v>304538</v>
      </c>
      <c r="AA131" s="1" t="s">
        <v>1471</v>
      </c>
      <c r="AB131" s="1">
        <v>0.373</v>
      </c>
      <c r="AC131" s="1" t="s">
        <v>1476</v>
      </c>
      <c r="AD131" s="23">
        <v>1370000</v>
      </c>
      <c r="AE131" s="23">
        <v>5</v>
      </c>
      <c r="AF131" s="1">
        <v>0</v>
      </c>
      <c r="AG131" s="1">
        <v>0</v>
      </c>
    </row>
    <row r="132" spans="1:33" x14ac:dyDescent="0.25">
      <c r="A132" s="1">
        <v>4149</v>
      </c>
      <c r="B132" s="1" t="s">
        <v>1631</v>
      </c>
      <c r="C132" s="1" t="s">
        <v>572</v>
      </c>
      <c r="D132" s="1" t="s">
        <v>1315</v>
      </c>
      <c r="E132" s="1" t="s">
        <v>573</v>
      </c>
      <c r="F132" s="1">
        <v>474</v>
      </c>
      <c r="G132" s="1" t="s">
        <v>1401</v>
      </c>
      <c r="H132" s="1" t="s">
        <v>1283</v>
      </c>
      <c r="I132" s="1" t="s">
        <v>1290</v>
      </c>
      <c r="J132" s="1" t="s">
        <v>31</v>
      </c>
      <c r="K132" s="1" t="s">
        <v>1317</v>
      </c>
      <c r="L132" s="1" t="s">
        <v>1402</v>
      </c>
      <c r="M132" s="1">
        <v>47.7</v>
      </c>
      <c r="N132" s="1" t="s">
        <v>1320</v>
      </c>
      <c r="O132" s="1">
        <v>14.6</v>
      </c>
      <c r="P132" s="1" t="s">
        <v>1473</v>
      </c>
      <c r="Q132" s="1">
        <v>0.3</v>
      </c>
      <c r="R132" s="53">
        <v>1230000</v>
      </c>
      <c r="S132" s="1" t="b">
        <v>0</v>
      </c>
      <c r="T132" s="1" t="s">
        <v>40</v>
      </c>
      <c r="U132" s="1" t="s">
        <v>1323</v>
      </c>
      <c r="V132" s="1">
        <v>23</v>
      </c>
      <c r="W132" s="1">
        <v>742609</v>
      </c>
      <c r="X132" s="1">
        <v>600000</v>
      </c>
      <c r="Y132" s="1">
        <v>17080000</v>
      </c>
      <c r="Z132" s="1">
        <v>292271</v>
      </c>
      <c r="AA132" s="1" t="s">
        <v>1471</v>
      </c>
      <c r="AB132" s="1">
        <v>0.39400000000000002</v>
      </c>
      <c r="AC132" s="1" t="s">
        <v>1476</v>
      </c>
      <c r="AD132" s="23">
        <v>1230000</v>
      </c>
      <c r="AE132" s="23">
        <v>6</v>
      </c>
      <c r="AF132" s="1">
        <v>0</v>
      </c>
      <c r="AG132" s="1">
        <v>0</v>
      </c>
    </row>
    <row r="133" spans="1:33" x14ac:dyDescent="0.25">
      <c r="A133" s="1">
        <v>4556</v>
      </c>
      <c r="B133" s="1" t="s">
        <v>1565</v>
      </c>
      <c r="C133" s="1" t="s">
        <v>305</v>
      </c>
      <c r="D133" s="1" t="s">
        <v>1315</v>
      </c>
      <c r="E133" s="1" t="s">
        <v>34</v>
      </c>
      <c r="F133" s="1">
        <v>446</v>
      </c>
      <c r="G133" s="1" t="s">
        <v>1404</v>
      </c>
      <c r="H133" s="1" t="s">
        <v>1283</v>
      </c>
      <c r="I133" s="1" t="s">
        <v>1290</v>
      </c>
      <c r="J133" s="1" t="s">
        <v>31</v>
      </c>
      <c r="K133" s="1" t="s">
        <v>1317</v>
      </c>
      <c r="L133" s="1" t="s">
        <v>1355</v>
      </c>
      <c r="M133" s="1">
        <v>27.7</v>
      </c>
      <c r="N133" s="1" t="s">
        <v>1333</v>
      </c>
      <c r="O133" s="1">
        <v>6.8</v>
      </c>
      <c r="P133" s="1" t="s">
        <v>1321</v>
      </c>
      <c r="Q133" s="1">
        <v>0.3</v>
      </c>
      <c r="R133" s="53">
        <v>825000</v>
      </c>
      <c r="S133" s="1" t="b">
        <v>0</v>
      </c>
      <c r="T133" s="1" t="s">
        <v>48</v>
      </c>
      <c r="U133" s="1" t="s">
        <v>1323</v>
      </c>
      <c r="V133" s="1">
        <v>39</v>
      </c>
      <c r="W133" s="1">
        <v>816692</v>
      </c>
      <c r="X133" s="1">
        <v>740000</v>
      </c>
      <c r="Y133" s="1">
        <v>31851000</v>
      </c>
      <c r="Z133" s="1">
        <v>304538</v>
      </c>
      <c r="AA133" s="1" t="s">
        <v>1466</v>
      </c>
      <c r="AB133" s="1">
        <v>0.373</v>
      </c>
      <c r="AC133" s="1" t="s">
        <v>1476</v>
      </c>
      <c r="AD133" s="23">
        <v>825000</v>
      </c>
      <c r="AE133" s="23">
        <v>5</v>
      </c>
      <c r="AF133" s="1">
        <v>0</v>
      </c>
      <c r="AG133" s="1">
        <v>0</v>
      </c>
    </row>
    <row r="134" spans="1:33" x14ac:dyDescent="0.25">
      <c r="A134" s="1">
        <v>4569</v>
      </c>
      <c r="B134" s="1" t="s">
        <v>1566</v>
      </c>
      <c r="C134" s="1" t="s">
        <v>307</v>
      </c>
      <c r="D134" s="1" t="s">
        <v>1315</v>
      </c>
      <c r="E134" s="1" t="s">
        <v>34</v>
      </c>
      <c r="F134" s="1">
        <v>446</v>
      </c>
      <c r="G134" s="1" t="s">
        <v>1404</v>
      </c>
      <c r="H134" s="1" t="s">
        <v>1283</v>
      </c>
      <c r="I134" s="1" t="s">
        <v>1290</v>
      </c>
      <c r="J134" s="1" t="s">
        <v>31</v>
      </c>
      <c r="K134" s="1" t="s">
        <v>1317</v>
      </c>
      <c r="L134" s="1" t="s">
        <v>1355</v>
      </c>
      <c r="M134" s="1">
        <v>27.2</v>
      </c>
      <c r="N134" s="1" t="s">
        <v>1333</v>
      </c>
      <c r="O134" s="1">
        <v>4.4000000000000004</v>
      </c>
      <c r="P134" s="1" t="s">
        <v>1470</v>
      </c>
      <c r="Q134" s="1">
        <v>0.3</v>
      </c>
      <c r="R134" s="53">
        <v>775000</v>
      </c>
      <c r="S134" s="1" t="b">
        <v>0</v>
      </c>
      <c r="T134" s="1" t="s">
        <v>48</v>
      </c>
      <c r="U134" s="1" t="s">
        <v>1331</v>
      </c>
      <c r="V134" s="1">
        <v>39</v>
      </c>
      <c r="W134" s="1">
        <v>816692</v>
      </c>
      <c r="X134" s="1">
        <v>740000</v>
      </c>
      <c r="Y134" s="1">
        <v>31851000</v>
      </c>
      <c r="Z134" s="1">
        <v>304538</v>
      </c>
      <c r="AA134" s="1" t="s">
        <v>1329</v>
      </c>
      <c r="AB134" s="1">
        <v>0.373</v>
      </c>
      <c r="AC134" s="1" t="s">
        <v>1476</v>
      </c>
      <c r="AD134" s="23">
        <v>775000</v>
      </c>
      <c r="AE134" s="23">
        <v>4</v>
      </c>
      <c r="AF134" s="1">
        <v>0</v>
      </c>
      <c r="AG134" s="1">
        <v>0</v>
      </c>
    </row>
    <row r="135" spans="1:33" x14ac:dyDescent="0.25">
      <c r="A135" s="1">
        <v>4704</v>
      </c>
      <c r="B135" s="1" t="s">
        <v>1839</v>
      </c>
      <c r="C135" s="1" t="s">
        <v>40</v>
      </c>
      <c r="D135" s="1" t="s">
        <v>1315</v>
      </c>
      <c r="E135" s="1" t="s">
        <v>896</v>
      </c>
      <c r="F135" s="1">
        <v>474</v>
      </c>
      <c r="G135" s="1" t="s">
        <v>1401</v>
      </c>
      <c r="H135" s="1" t="s">
        <v>1283</v>
      </c>
      <c r="I135" s="1" t="s">
        <v>1290</v>
      </c>
      <c r="J135" s="1" t="s">
        <v>31</v>
      </c>
      <c r="K135" s="1" t="s">
        <v>1317</v>
      </c>
      <c r="L135" s="1" t="s">
        <v>1402</v>
      </c>
      <c r="M135" s="1">
        <v>49.1</v>
      </c>
      <c r="N135" s="1" t="s">
        <v>1320</v>
      </c>
      <c r="O135" s="1">
        <v>23.1</v>
      </c>
      <c r="P135" s="1" t="s">
        <v>1473</v>
      </c>
      <c r="Q135" s="1">
        <v>0.3</v>
      </c>
      <c r="R135" s="53">
        <v>1550000</v>
      </c>
      <c r="S135" s="1" t="b">
        <v>1</v>
      </c>
      <c r="T135" s="1" t="s">
        <v>897</v>
      </c>
      <c r="U135" s="1" t="s">
        <v>31</v>
      </c>
      <c r="V135" s="1">
        <v>23</v>
      </c>
      <c r="W135" s="1">
        <v>742609</v>
      </c>
      <c r="X135" s="1">
        <v>600000</v>
      </c>
      <c r="Y135" s="1">
        <v>17080000</v>
      </c>
      <c r="Z135" s="1">
        <v>292271</v>
      </c>
      <c r="AA135" s="1" t="s">
        <v>1471</v>
      </c>
      <c r="AB135" s="1">
        <v>0.39400000000000002</v>
      </c>
      <c r="AC135" s="1" t="s">
        <v>1476</v>
      </c>
      <c r="AD135" s="23">
        <v>1550000</v>
      </c>
      <c r="AE135" s="23">
        <v>6</v>
      </c>
      <c r="AF135" s="1">
        <v>0</v>
      </c>
      <c r="AG135" s="1">
        <v>0</v>
      </c>
    </row>
    <row r="136" spans="1:33" x14ac:dyDescent="0.25">
      <c r="A136" s="1">
        <v>4286</v>
      </c>
      <c r="B136" s="1" t="s">
        <v>1567</v>
      </c>
      <c r="C136" s="1" t="s">
        <v>314</v>
      </c>
      <c r="D136" s="1" t="s">
        <v>1315</v>
      </c>
      <c r="E136" s="1" t="s">
        <v>34</v>
      </c>
      <c r="F136" s="1">
        <v>446</v>
      </c>
      <c r="G136" s="1" t="s">
        <v>1404</v>
      </c>
      <c r="H136" s="1" t="s">
        <v>1283</v>
      </c>
      <c r="I136" s="1" t="s">
        <v>1290</v>
      </c>
      <c r="J136" s="1" t="s">
        <v>31</v>
      </c>
      <c r="K136" s="1" t="s">
        <v>1317</v>
      </c>
      <c r="L136" s="1" t="s">
        <v>1355</v>
      </c>
      <c r="M136" s="1">
        <v>46</v>
      </c>
      <c r="N136" s="1" t="s">
        <v>1320</v>
      </c>
      <c r="O136" s="1">
        <v>13.1</v>
      </c>
      <c r="P136" s="1" t="s">
        <v>1473</v>
      </c>
      <c r="Q136" s="1">
        <v>0.3</v>
      </c>
      <c r="R136" s="53">
        <v>840000</v>
      </c>
      <c r="S136" s="1" t="b">
        <v>0</v>
      </c>
      <c r="T136" s="1" t="s">
        <v>48</v>
      </c>
      <c r="U136" s="1" t="s">
        <v>1323</v>
      </c>
      <c r="V136" s="1">
        <v>39</v>
      </c>
      <c r="W136" s="1">
        <v>816692</v>
      </c>
      <c r="X136" s="1">
        <v>740000</v>
      </c>
      <c r="Y136" s="1">
        <v>31851000</v>
      </c>
      <c r="Z136" s="1">
        <v>304538</v>
      </c>
      <c r="AA136" s="1" t="s">
        <v>1466</v>
      </c>
      <c r="AB136" s="1">
        <v>0.373</v>
      </c>
      <c r="AC136" s="1" t="s">
        <v>1476</v>
      </c>
      <c r="AD136" s="23">
        <v>840000</v>
      </c>
      <c r="AE136" s="23">
        <v>5</v>
      </c>
      <c r="AF136" s="1">
        <v>0</v>
      </c>
      <c r="AG136" s="1">
        <v>0</v>
      </c>
    </row>
    <row r="137" spans="1:33" x14ac:dyDescent="0.25">
      <c r="A137" s="1">
        <v>4444</v>
      </c>
      <c r="B137" s="1" t="s">
        <v>1843</v>
      </c>
      <c r="C137" s="1" t="s">
        <v>504</v>
      </c>
      <c r="D137" s="1" t="s">
        <v>1474</v>
      </c>
      <c r="E137" s="1" t="s">
        <v>505</v>
      </c>
      <c r="F137" s="1">
        <v>415</v>
      </c>
      <c r="G137" s="1" t="s">
        <v>1414</v>
      </c>
      <c r="H137" s="1" t="s">
        <v>1283</v>
      </c>
      <c r="I137" s="1" t="s">
        <v>1290</v>
      </c>
      <c r="J137" s="1" t="s">
        <v>31</v>
      </c>
      <c r="K137" s="1" t="s">
        <v>1317</v>
      </c>
      <c r="L137" s="1" t="s">
        <v>1346</v>
      </c>
      <c r="M137" s="1">
        <v>35.9</v>
      </c>
      <c r="N137" s="1" t="s">
        <v>1330</v>
      </c>
      <c r="O137" s="1">
        <v>10.7</v>
      </c>
      <c r="P137" s="1" t="s">
        <v>1473</v>
      </c>
      <c r="Q137" s="1">
        <v>0.3</v>
      </c>
      <c r="R137" s="53">
        <v>2150000</v>
      </c>
      <c r="S137" s="1" t="b">
        <v>1</v>
      </c>
      <c r="T137" s="1" t="s">
        <v>956</v>
      </c>
      <c r="U137" s="1" t="s">
        <v>31</v>
      </c>
      <c r="V137" s="1">
        <v>9</v>
      </c>
      <c r="W137" s="1">
        <v>1752778</v>
      </c>
      <c r="X137" s="1">
        <v>1200000</v>
      </c>
      <c r="Y137" s="1">
        <v>15775000</v>
      </c>
      <c r="Z137" s="1">
        <v>775246</v>
      </c>
      <c r="AA137" s="1" t="s">
        <v>1471</v>
      </c>
      <c r="AB137" s="1">
        <v>0.442</v>
      </c>
      <c r="AC137" s="1" t="s">
        <v>1476</v>
      </c>
      <c r="AD137" s="23">
        <v>2150000</v>
      </c>
      <c r="AE137" s="23">
        <v>8</v>
      </c>
      <c r="AF137" s="1">
        <v>0</v>
      </c>
      <c r="AG137" s="1">
        <v>0</v>
      </c>
    </row>
    <row r="138" spans="1:33" x14ac:dyDescent="0.25">
      <c r="A138" s="1">
        <v>4667</v>
      </c>
      <c r="B138" s="1" t="s">
        <v>1568</v>
      </c>
      <c r="C138" s="1" t="s">
        <v>316</v>
      </c>
      <c r="D138" s="1" t="s">
        <v>1315</v>
      </c>
      <c r="E138" s="1" t="s">
        <v>34</v>
      </c>
      <c r="F138" s="1">
        <v>446</v>
      </c>
      <c r="G138" s="1" t="s">
        <v>1404</v>
      </c>
      <c r="H138" s="1" t="s">
        <v>1283</v>
      </c>
      <c r="I138" s="1" t="s">
        <v>1290</v>
      </c>
      <c r="J138" s="1" t="s">
        <v>31</v>
      </c>
      <c r="K138" s="1" t="s">
        <v>1317</v>
      </c>
      <c r="L138" s="1" t="s">
        <v>1355</v>
      </c>
      <c r="M138" s="1">
        <v>36.5</v>
      </c>
      <c r="N138" s="1" t="s">
        <v>1330</v>
      </c>
      <c r="O138" s="1">
        <v>5.6</v>
      </c>
      <c r="P138" s="1" t="s">
        <v>1321</v>
      </c>
      <c r="Q138" s="1">
        <v>0.3</v>
      </c>
      <c r="R138" s="53">
        <v>780000</v>
      </c>
      <c r="S138" s="1" t="b">
        <v>0</v>
      </c>
      <c r="T138" s="1" t="s">
        <v>48</v>
      </c>
      <c r="U138" s="1" t="s">
        <v>1323</v>
      </c>
      <c r="V138" s="1">
        <v>39</v>
      </c>
      <c r="W138" s="1">
        <v>816692</v>
      </c>
      <c r="X138" s="1">
        <v>740000</v>
      </c>
      <c r="Y138" s="1">
        <v>31851000</v>
      </c>
      <c r="Z138" s="1">
        <v>304538</v>
      </c>
      <c r="AA138" s="1" t="s">
        <v>1466</v>
      </c>
      <c r="AB138" s="1">
        <v>0.373</v>
      </c>
      <c r="AC138" s="1" t="s">
        <v>1476</v>
      </c>
      <c r="AD138" s="23">
        <v>780000</v>
      </c>
      <c r="AE138" s="23">
        <v>4</v>
      </c>
      <c r="AF138" s="1">
        <v>0</v>
      </c>
      <c r="AG138" s="1">
        <v>0</v>
      </c>
    </row>
    <row r="139" spans="1:33" x14ac:dyDescent="0.25">
      <c r="A139" s="1">
        <v>10575</v>
      </c>
      <c r="B139" s="1" t="s">
        <v>1508</v>
      </c>
      <c r="C139" s="1" t="s">
        <v>105</v>
      </c>
      <c r="D139" s="1" t="s">
        <v>1315</v>
      </c>
      <c r="E139" s="1" t="s">
        <v>34</v>
      </c>
      <c r="F139" s="1">
        <v>450</v>
      </c>
      <c r="G139" s="1" t="s">
        <v>1316</v>
      </c>
      <c r="H139" s="1" t="s">
        <v>1283</v>
      </c>
      <c r="I139" s="1" t="s">
        <v>1290</v>
      </c>
      <c r="J139" s="1" t="s">
        <v>31</v>
      </c>
      <c r="K139" s="1" t="s">
        <v>1317</v>
      </c>
      <c r="L139" s="1" t="s">
        <v>1319</v>
      </c>
      <c r="M139" s="1">
        <v>32.5</v>
      </c>
      <c r="N139" s="1" t="s">
        <v>1333</v>
      </c>
      <c r="O139" s="1">
        <v>0.1</v>
      </c>
      <c r="P139" s="1" t="s">
        <v>1332</v>
      </c>
      <c r="Q139" s="1">
        <v>0</v>
      </c>
      <c r="R139" s="53">
        <v>550000</v>
      </c>
      <c r="S139" s="1" t="b">
        <v>0</v>
      </c>
      <c r="T139" s="1" t="s">
        <v>35</v>
      </c>
      <c r="U139" s="1" t="s">
        <v>1328</v>
      </c>
      <c r="V139" s="1">
        <v>46</v>
      </c>
      <c r="W139" s="1">
        <v>695717</v>
      </c>
      <c r="X139" s="1">
        <v>630000</v>
      </c>
      <c r="Y139" s="1">
        <v>32003000</v>
      </c>
      <c r="Z139" s="1">
        <v>202644</v>
      </c>
      <c r="AA139" s="1" t="s">
        <v>1469</v>
      </c>
      <c r="AB139" s="1">
        <v>0.29099999999999998</v>
      </c>
      <c r="AC139" s="1" t="s">
        <v>1325</v>
      </c>
      <c r="AD139" s="23">
        <v>550000</v>
      </c>
      <c r="AE139" s="23">
        <v>1</v>
      </c>
      <c r="AF139" s="1">
        <v>0</v>
      </c>
      <c r="AG139" s="1">
        <v>0</v>
      </c>
    </row>
    <row r="140" spans="1:33" x14ac:dyDescent="0.25">
      <c r="A140" s="1">
        <v>4222</v>
      </c>
      <c r="B140" s="1" t="s">
        <v>1571</v>
      </c>
      <c r="C140" s="1" t="s">
        <v>242</v>
      </c>
      <c r="D140" s="1" t="s">
        <v>1315</v>
      </c>
      <c r="E140" s="1" t="s">
        <v>34</v>
      </c>
      <c r="F140" s="1">
        <v>446</v>
      </c>
      <c r="G140" s="1" t="s">
        <v>1404</v>
      </c>
      <c r="H140" s="1" t="s">
        <v>1283</v>
      </c>
      <c r="I140" s="1" t="s">
        <v>1290</v>
      </c>
      <c r="J140" s="1" t="s">
        <v>31</v>
      </c>
      <c r="K140" s="1" t="s">
        <v>1317</v>
      </c>
      <c r="L140" s="1" t="s">
        <v>1355</v>
      </c>
      <c r="M140" s="1">
        <v>53.8</v>
      </c>
      <c r="N140" s="1" t="s">
        <v>1320</v>
      </c>
      <c r="O140" s="1">
        <v>7.6</v>
      </c>
      <c r="P140" s="1" t="s">
        <v>1321</v>
      </c>
      <c r="Q140" s="1">
        <v>0.3</v>
      </c>
      <c r="R140" s="53">
        <v>775000</v>
      </c>
      <c r="S140" s="1" t="b">
        <v>0</v>
      </c>
      <c r="T140" s="1" t="s">
        <v>48</v>
      </c>
      <c r="U140" s="1" t="s">
        <v>1323</v>
      </c>
      <c r="V140" s="1">
        <v>39</v>
      </c>
      <c r="W140" s="1">
        <v>816692</v>
      </c>
      <c r="X140" s="1">
        <v>740000</v>
      </c>
      <c r="Y140" s="1">
        <v>31851000</v>
      </c>
      <c r="Z140" s="1">
        <v>304538</v>
      </c>
      <c r="AA140" s="1" t="s">
        <v>1329</v>
      </c>
      <c r="AB140" s="1">
        <v>0.373</v>
      </c>
      <c r="AC140" s="1" t="s">
        <v>1476</v>
      </c>
      <c r="AD140" s="23">
        <v>775000</v>
      </c>
      <c r="AE140" s="23">
        <v>4</v>
      </c>
      <c r="AF140" s="1">
        <v>0</v>
      </c>
      <c r="AG140" s="1">
        <v>0</v>
      </c>
    </row>
    <row r="141" spans="1:33" x14ac:dyDescent="0.25">
      <c r="A141" s="1">
        <v>4238</v>
      </c>
      <c r="B141" s="1" t="s">
        <v>1852</v>
      </c>
      <c r="C141" s="1" t="s">
        <v>915</v>
      </c>
      <c r="D141" s="1" t="s">
        <v>1315</v>
      </c>
      <c r="E141" s="1" t="s">
        <v>916</v>
      </c>
      <c r="F141" s="1">
        <v>462</v>
      </c>
      <c r="G141" s="1" t="s">
        <v>1398</v>
      </c>
      <c r="H141" s="1" t="s">
        <v>1283</v>
      </c>
      <c r="I141" s="1" t="s">
        <v>1290</v>
      </c>
      <c r="J141" s="1" t="s">
        <v>31</v>
      </c>
      <c r="K141" s="1" t="s">
        <v>1317</v>
      </c>
      <c r="L141" s="1" t="s">
        <v>1399</v>
      </c>
      <c r="M141" s="1">
        <v>51.6</v>
      </c>
      <c r="N141" s="1" t="s">
        <v>1320</v>
      </c>
      <c r="O141" s="1">
        <v>16</v>
      </c>
      <c r="P141" s="1" t="s">
        <v>1473</v>
      </c>
      <c r="Q141" s="1">
        <v>0.3</v>
      </c>
      <c r="R141" s="53">
        <v>1900000</v>
      </c>
      <c r="S141" s="1" t="b">
        <v>1</v>
      </c>
      <c r="T141" s="1" t="s">
        <v>753</v>
      </c>
      <c r="U141" s="1" t="s">
        <v>31</v>
      </c>
      <c r="V141" s="1">
        <v>5</v>
      </c>
      <c r="W141" s="1">
        <v>3139560</v>
      </c>
      <c r="X141" s="1">
        <v>1900000</v>
      </c>
      <c r="Y141" s="1">
        <v>15697800</v>
      </c>
      <c r="Z141" s="1">
        <v>2606727</v>
      </c>
      <c r="AA141" s="1" t="s">
        <v>1469</v>
      </c>
      <c r="AB141" s="1">
        <v>0.83</v>
      </c>
      <c r="AC141" s="1" t="s">
        <v>1475</v>
      </c>
      <c r="AD141" s="23">
        <v>1900000</v>
      </c>
      <c r="AE141" s="23">
        <v>8</v>
      </c>
      <c r="AF141" s="1">
        <v>0</v>
      </c>
      <c r="AG141" s="1">
        <v>0</v>
      </c>
    </row>
    <row r="142" spans="1:33" x14ac:dyDescent="0.25">
      <c r="A142" s="1">
        <v>10145</v>
      </c>
      <c r="B142" s="1" t="s">
        <v>1961</v>
      </c>
      <c r="C142" s="1" t="s">
        <v>1076</v>
      </c>
      <c r="D142" s="1" t="s">
        <v>1474</v>
      </c>
      <c r="E142" s="1" t="s">
        <v>83</v>
      </c>
      <c r="F142" s="1">
        <v>423</v>
      </c>
      <c r="G142" s="1" t="s">
        <v>1443</v>
      </c>
      <c r="H142" s="1" t="s">
        <v>1283</v>
      </c>
      <c r="I142" s="1" t="s">
        <v>1291</v>
      </c>
      <c r="J142" s="1" t="s">
        <v>31</v>
      </c>
      <c r="K142" s="1" t="s">
        <v>1317</v>
      </c>
      <c r="L142" s="1" t="s">
        <v>1444</v>
      </c>
      <c r="M142" s="1">
        <v>25.7</v>
      </c>
      <c r="N142" s="1" t="s">
        <v>1333</v>
      </c>
      <c r="O142" s="1">
        <v>0.3</v>
      </c>
      <c r="P142" s="1" t="s">
        <v>1332</v>
      </c>
      <c r="Q142" s="1">
        <v>0</v>
      </c>
      <c r="R142" s="53">
        <v>655000</v>
      </c>
      <c r="S142" s="1" t="b">
        <v>0</v>
      </c>
      <c r="T142" s="1" t="s">
        <v>1068</v>
      </c>
      <c r="U142" s="1" t="s">
        <v>1328</v>
      </c>
      <c r="V142" s="1">
        <v>17</v>
      </c>
      <c r="W142" s="1">
        <v>1593941</v>
      </c>
      <c r="X142" s="1">
        <v>945000</v>
      </c>
      <c r="Y142" s="1">
        <v>27097000</v>
      </c>
      <c r="Z142" s="1">
        <v>1495711</v>
      </c>
      <c r="AA142" s="1" t="s">
        <v>1469</v>
      </c>
      <c r="AB142" s="1">
        <v>0.93799999999999994</v>
      </c>
      <c r="AC142" s="1" t="s">
        <v>1475</v>
      </c>
      <c r="AD142" s="23">
        <v>610000</v>
      </c>
      <c r="AE142" s="23">
        <v>2</v>
      </c>
      <c r="AF142" s="1">
        <v>0</v>
      </c>
      <c r="AG142" s="1">
        <v>0</v>
      </c>
    </row>
    <row r="143" spans="1:33" x14ac:dyDescent="0.25">
      <c r="A143" s="1">
        <v>4245</v>
      </c>
      <c r="B143" s="1" t="s">
        <v>1858</v>
      </c>
      <c r="C143" s="1" t="s">
        <v>931</v>
      </c>
      <c r="D143" s="1" t="s">
        <v>1315</v>
      </c>
      <c r="E143" s="1" t="s">
        <v>932</v>
      </c>
      <c r="F143" s="1">
        <v>486</v>
      </c>
      <c r="G143" s="1" t="s">
        <v>1371</v>
      </c>
      <c r="H143" s="1" t="s">
        <v>1283</v>
      </c>
      <c r="I143" s="1" t="s">
        <v>1286</v>
      </c>
      <c r="J143" s="1" t="s">
        <v>31</v>
      </c>
      <c r="K143" s="1" t="s">
        <v>1317</v>
      </c>
      <c r="L143" s="1" t="s">
        <v>1341</v>
      </c>
      <c r="M143" s="1">
        <v>51.2</v>
      </c>
      <c r="N143" s="1" t="s">
        <v>1320</v>
      </c>
      <c r="O143" s="1">
        <v>13.3</v>
      </c>
      <c r="P143" s="1" t="s">
        <v>1473</v>
      </c>
      <c r="Q143" s="1">
        <v>0.3</v>
      </c>
      <c r="R143" s="53">
        <v>2305000</v>
      </c>
      <c r="S143" s="1" t="b">
        <v>0</v>
      </c>
      <c r="T143" s="1" t="s">
        <v>834</v>
      </c>
      <c r="U143" s="1" t="s">
        <v>1323</v>
      </c>
      <c r="V143" s="1">
        <v>15</v>
      </c>
      <c r="W143" s="1">
        <v>2671120</v>
      </c>
      <c r="X143" s="1">
        <v>2600000</v>
      </c>
      <c r="Y143" s="1">
        <v>40066800</v>
      </c>
      <c r="Z143" s="1">
        <v>1489345</v>
      </c>
      <c r="AA143" s="1" t="s">
        <v>1329</v>
      </c>
      <c r="AB143" s="1">
        <v>0.55800000000000005</v>
      </c>
      <c r="AC143" s="1" t="s">
        <v>1475</v>
      </c>
      <c r="AD143" s="23">
        <v>2305000</v>
      </c>
      <c r="AE143" s="23">
        <v>8</v>
      </c>
      <c r="AF143" s="1">
        <v>0</v>
      </c>
      <c r="AG143" s="1">
        <v>0</v>
      </c>
    </row>
    <row r="144" spans="1:33" x14ac:dyDescent="0.25">
      <c r="A144" s="1">
        <v>10212</v>
      </c>
      <c r="B144" s="1" t="s">
        <v>1985</v>
      </c>
      <c r="C144" s="1" t="s">
        <v>1263</v>
      </c>
      <c r="D144" s="1" t="s">
        <v>1474</v>
      </c>
      <c r="E144" s="1" t="s">
        <v>83</v>
      </c>
      <c r="F144" s="1">
        <v>423</v>
      </c>
      <c r="G144" s="1" t="s">
        <v>1443</v>
      </c>
      <c r="H144" s="1" t="s">
        <v>1283</v>
      </c>
      <c r="I144" s="1" t="s">
        <v>1291</v>
      </c>
      <c r="J144" s="1" t="s">
        <v>31</v>
      </c>
      <c r="K144" s="1" t="s">
        <v>1317</v>
      </c>
      <c r="L144" s="1" t="s">
        <v>1444</v>
      </c>
      <c r="M144" s="1">
        <v>26.4</v>
      </c>
      <c r="N144" s="1" t="s">
        <v>1333</v>
      </c>
      <c r="O144" s="1">
        <v>0.2</v>
      </c>
      <c r="P144" s="1" t="s">
        <v>1332</v>
      </c>
      <c r="Q144" s="1">
        <v>0.1</v>
      </c>
      <c r="R144" s="53">
        <v>655000</v>
      </c>
      <c r="S144" s="1" t="b">
        <v>0</v>
      </c>
      <c r="T144" s="1" t="s">
        <v>1063</v>
      </c>
      <c r="U144" s="1" t="s">
        <v>1328</v>
      </c>
      <c r="V144" s="1">
        <v>17</v>
      </c>
      <c r="W144" s="1">
        <v>1593941</v>
      </c>
      <c r="X144" s="1">
        <v>945000</v>
      </c>
      <c r="Y144" s="1">
        <v>27097000</v>
      </c>
      <c r="Z144" s="1">
        <v>1495711</v>
      </c>
      <c r="AA144" s="1" t="s">
        <v>1469</v>
      </c>
      <c r="AB144" s="1">
        <v>0.93799999999999994</v>
      </c>
      <c r="AC144" s="1" t="s">
        <v>1475</v>
      </c>
      <c r="AD144" s="23">
        <v>610000</v>
      </c>
      <c r="AE144" s="23">
        <v>2</v>
      </c>
      <c r="AF144" s="1">
        <v>0</v>
      </c>
      <c r="AG144" s="1">
        <v>0</v>
      </c>
    </row>
    <row r="145" spans="1:33" x14ac:dyDescent="0.25">
      <c r="A145" s="1">
        <v>4429</v>
      </c>
      <c r="B145" s="1" t="s">
        <v>1861</v>
      </c>
      <c r="C145" s="1" t="s">
        <v>169</v>
      </c>
      <c r="D145" s="1" t="s">
        <v>1474</v>
      </c>
      <c r="E145" s="1" t="s">
        <v>118</v>
      </c>
      <c r="F145" s="1">
        <v>418</v>
      </c>
      <c r="G145" s="1" t="s">
        <v>1441</v>
      </c>
      <c r="H145" s="1" t="s">
        <v>1283</v>
      </c>
      <c r="I145" s="1" t="s">
        <v>1291</v>
      </c>
      <c r="J145" s="1" t="s">
        <v>31</v>
      </c>
      <c r="K145" s="1" t="s">
        <v>1317</v>
      </c>
      <c r="L145" s="1" t="s">
        <v>1351</v>
      </c>
      <c r="M145" s="1">
        <v>36.9</v>
      </c>
      <c r="N145" s="1" t="s">
        <v>1330</v>
      </c>
      <c r="O145" s="1">
        <v>9.6999999999999993</v>
      </c>
      <c r="P145" s="1" t="s">
        <v>1321</v>
      </c>
      <c r="Q145" s="1">
        <v>0.3</v>
      </c>
      <c r="R145" s="53">
        <v>1260000</v>
      </c>
      <c r="S145" s="1" t="b">
        <v>0</v>
      </c>
      <c r="T145" s="1" t="s">
        <v>119</v>
      </c>
      <c r="U145" s="1" t="s">
        <v>1323</v>
      </c>
      <c r="V145" s="1">
        <v>21</v>
      </c>
      <c r="W145" s="1">
        <v>1745714</v>
      </c>
      <c r="X145" s="1">
        <v>1260000</v>
      </c>
      <c r="Y145" s="1">
        <v>36660000</v>
      </c>
      <c r="Z145" s="1">
        <v>1168327</v>
      </c>
      <c r="AA145" s="1" t="s">
        <v>1469</v>
      </c>
      <c r="AB145" s="1">
        <v>0.66900000000000004</v>
      </c>
      <c r="AC145" s="1" t="s">
        <v>1475</v>
      </c>
      <c r="AD145" s="23">
        <v>1260000</v>
      </c>
      <c r="AE145" s="23">
        <v>6</v>
      </c>
      <c r="AF145" s="1">
        <v>0</v>
      </c>
      <c r="AG145" s="1">
        <v>0</v>
      </c>
    </row>
    <row r="146" spans="1:33" x14ac:dyDescent="0.25">
      <c r="A146" s="1">
        <v>4749</v>
      </c>
      <c r="B146" s="1" t="s">
        <v>1574</v>
      </c>
      <c r="C146" s="1" t="s">
        <v>333</v>
      </c>
      <c r="D146" s="1" t="s">
        <v>1315</v>
      </c>
      <c r="E146" s="1" t="s">
        <v>34</v>
      </c>
      <c r="F146" s="1">
        <v>446</v>
      </c>
      <c r="G146" s="1" t="s">
        <v>1404</v>
      </c>
      <c r="H146" s="1" t="s">
        <v>1283</v>
      </c>
      <c r="I146" s="1" t="s">
        <v>1290</v>
      </c>
      <c r="J146" s="1" t="s">
        <v>31</v>
      </c>
      <c r="K146" s="1" t="s">
        <v>1317</v>
      </c>
      <c r="L146" s="1" t="s">
        <v>1355</v>
      </c>
      <c r="M146" s="1">
        <v>53.3</v>
      </c>
      <c r="N146" s="1" t="s">
        <v>1320</v>
      </c>
      <c r="O146" s="1">
        <v>3.7</v>
      </c>
      <c r="P146" s="1" t="s">
        <v>1470</v>
      </c>
      <c r="Q146" s="1">
        <v>0.3</v>
      </c>
      <c r="R146" s="53">
        <v>645000</v>
      </c>
      <c r="S146" s="1" t="b">
        <v>0</v>
      </c>
      <c r="T146" s="1" t="s">
        <v>48</v>
      </c>
      <c r="U146" s="1" t="s">
        <v>1331</v>
      </c>
      <c r="V146" s="1">
        <v>39</v>
      </c>
      <c r="W146" s="1">
        <v>816692</v>
      </c>
      <c r="X146" s="1">
        <v>740000</v>
      </c>
      <c r="Y146" s="1">
        <v>31851000</v>
      </c>
      <c r="Z146" s="1">
        <v>304538</v>
      </c>
      <c r="AA146" s="1" t="s">
        <v>1469</v>
      </c>
      <c r="AB146" s="1">
        <v>0.373</v>
      </c>
      <c r="AC146" s="1" t="s">
        <v>1476</v>
      </c>
      <c r="AD146" s="23">
        <v>645000</v>
      </c>
      <c r="AE146" s="23">
        <v>4</v>
      </c>
      <c r="AF146" s="1">
        <v>0</v>
      </c>
      <c r="AG146" s="1">
        <v>0</v>
      </c>
    </row>
    <row r="147" spans="1:33" x14ac:dyDescent="0.25">
      <c r="A147" s="1">
        <v>4197</v>
      </c>
      <c r="B147" s="1" t="s">
        <v>1864</v>
      </c>
      <c r="C147" s="1" t="s">
        <v>880</v>
      </c>
      <c r="D147" s="1" t="s">
        <v>1315</v>
      </c>
      <c r="E147" s="1" t="s">
        <v>1207</v>
      </c>
      <c r="F147" s="1">
        <v>479</v>
      </c>
      <c r="G147" s="1" t="s">
        <v>1369</v>
      </c>
      <c r="H147" s="1" t="s">
        <v>1283</v>
      </c>
      <c r="I147" s="1" t="s">
        <v>1286</v>
      </c>
      <c r="J147" s="1" t="s">
        <v>31</v>
      </c>
      <c r="K147" s="1" t="s">
        <v>1317</v>
      </c>
      <c r="L147" s="1" t="s">
        <v>1336</v>
      </c>
      <c r="M147" s="1">
        <v>58.8</v>
      </c>
      <c r="N147" s="1" t="s">
        <v>1472</v>
      </c>
      <c r="O147" s="1">
        <v>15.9</v>
      </c>
      <c r="P147" s="1" t="s">
        <v>1473</v>
      </c>
      <c r="Q147" s="1">
        <v>0.3</v>
      </c>
      <c r="R147" s="53">
        <v>3700000</v>
      </c>
      <c r="S147" s="1" t="b">
        <v>1</v>
      </c>
      <c r="T147" s="1" t="s">
        <v>970</v>
      </c>
      <c r="U147" s="1" t="s">
        <v>31</v>
      </c>
      <c r="V147" s="1">
        <v>5</v>
      </c>
      <c r="W147" s="1">
        <v>1705400</v>
      </c>
      <c r="X147" s="1">
        <v>1250000</v>
      </c>
      <c r="Y147" s="1">
        <v>8527000</v>
      </c>
      <c r="Z147" s="1">
        <v>1127502</v>
      </c>
      <c r="AA147" s="1" t="s">
        <v>1471</v>
      </c>
      <c r="AB147" s="1">
        <v>0.66100000000000003</v>
      </c>
      <c r="AC147" s="1" t="s">
        <v>1475</v>
      </c>
      <c r="AD147" s="23">
        <v>3700000</v>
      </c>
      <c r="AE147" s="23">
        <v>10</v>
      </c>
      <c r="AF147" s="1">
        <v>0</v>
      </c>
      <c r="AG147" s="1">
        <v>0</v>
      </c>
    </row>
    <row r="148" spans="1:33" x14ac:dyDescent="0.25">
      <c r="A148" s="1">
        <v>4572</v>
      </c>
      <c r="B148" s="1" t="s">
        <v>1575</v>
      </c>
      <c r="C148" s="1" t="s">
        <v>339</v>
      </c>
      <c r="D148" s="1" t="s">
        <v>1315</v>
      </c>
      <c r="E148" s="1" t="s">
        <v>34</v>
      </c>
      <c r="F148" s="1">
        <v>446</v>
      </c>
      <c r="G148" s="1" t="s">
        <v>1404</v>
      </c>
      <c r="H148" s="1" t="s">
        <v>1283</v>
      </c>
      <c r="I148" s="1" t="s">
        <v>1290</v>
      </c>
      <c r="J148" s="1" t="s">
        <v>31</v>
      </c>
      <c r="K148" s="1" t="s">
        <v>1317</v>
      </c>
      <c r="L148" s="1" t="s">
        <v>1355</v>
      </c>
      <c r="M148" s="1">
        <v>60.7</v>
      </c>
      <c r="N148" s="1" t="s">
        <v>1472</v>
      </c>
      <c r="O148" s="1">
        <v>36.200000000000003</v>
      </c>
      <c r="P148" s="1" t="s">
        <v>1473</v>
      </c>
      <c r="Q148" s="1">
        <v>0.3</v>
      </c>
      <c r="R148" s="53">
        <v>1520000</v>
      </c>
      <c r="S148" s="1" t="b">
        <v>0</v>
      </c>
      <c r="T148" s="1" t="s">
        <v>48</v>
      </c>
      <c r="U148" s="1" t="s">
        <v>1323</v>
      </c>
      <c r="V148" s="1">
        <v>39</v>
      </c>
      <c r="W148" s="1">
        <v>816692</v>
      </c>
      <c r="X148" s="1">
        <v>740000</v>
      </c>
      <c r="Y148" s="1">
        <v>31851000</v>
      </c>
      <c r="Z148" s="1">
        <v>304538</v>
      </c>
      <c r="AA148" s="1" t="s">
        <v>1471</v>
      </c>
      <c r="AB148" s="1">
        <v>0.373</v>
      </c>
      <c r="AC148" s="1" t="s">
        <v>1476</v>
      </c>
      <c r="AD148" s="23">
        <v>1520000</v>
      </c>
      <c r="AE148" s="23">
        <v>5</v>
      </c>
      <c r="AF148" s="1">
        <v>0</v>
      </c>
      <c r="AG148" s="1">
        <v>0</v>
      </c>
    </row>
    <row r="149" spans="1:33" x14ac:dyDescent="0.25">
      <c r="A149" s="1">
        <v>4435</v>
      </c>
      <c r="B149" s="1" t="s">
        <v>1871</v>
      </c>
      <c r="C149" s="1" t="s">
        <v>1223</v>
      </c>
      <c r="D149" s="1" t="s">
        <v>1315</v>
      </c>
      <c r="E149" s="1" t="s">
        <v>1085</v>
      </c>
      <c r="F149" s="1">
        <v>460</v>
      </c>
      <c r="G149" s="1" t="s">
        <v>1412</v>
      </c>
      <c r="H149" s="1" t="s">
        <v>1283</v>
      </c>
      <c r="I149" s="1" t="s">
        <v>1290</v>
      </c>
      <c r="J149" s="1" t="s">
        <v>31</v>
      </c>
      <c r="K149" s="1" t="s">
        <v>1317</v>
      </c>
      <c r="L149" s="1" t="s">
        <v>1348</v>
      </c>
      <c r="M149" s="1">
        <v>35.799999999999997</v>
      </c>
      <c r="N149" s="1" t="s">
        <v>1330</v>
      </c>
      <c r="O149" s="1">
        <v>12.7</v>
      </c>
      <c r="P149" s="1" t="s">
        <v>1473</v>
      </c>
      <c r="Q149" s="1">
        <v>0.2</v>
      </c>
      <c r="R149" s="53">
        <v>1100000</v>
      </c>
      <c r="S149" s="1" t="b">
        <v>0</v>
      </c>
      <c r="T149" s="1" t="s">
        <v>918</v>
      </c>
      <c r="U149" s="1" t="s">
        <v>1323</v>
      </c>
      <c r="V149" s="1">
        <v>13</v>
      </c>
      <c r="W149" s="1">
        <v>1199702</v>
      </c>
      <c r="X149" s="1">
        <v>1150000</v>
      </c>
      <c r="Y149" s="1">
        <v>15596124</v>
      </c>
      <c r="Z149" s="1">
        <v>204535</v>
      </c>
      <c r="AA149" s="1" t="s">
        <v>1329</v>
      </c>
      <c r="AB149" s="1">
        <v>0.17</v>
      </c>
      <c r="AC149" s="1" t="s">
        <v>1479</v>
      </c>
      <c r="AD149" s="23">
        <v>1100000</v>
      </c>
      <c r="AE149" s="23">
        <v>5</v>
      </c>
      <c r="AF149" s="1">
        <v>0</v>
      </c>
      <c r="AG149" s="1">
        <v>0</v>
      </c>
    </row>
    <row r="150" spans="1:33" x14ac:dyDescent="0.25">
      <c r="A150" s="1">
        <v>8265</v>
      </c>
      <c r="B150" s="1" t="s">
        <v>1996</v>
      </c>
      <c r="C150" s="1" t="s">
        <v>565</v>
      </c>
      <c r="D150" s="1" t="s">
        <v>1474</v>
      </c>
      <c r="E150" s="1" t="s">
        <v>83</v>
      </c>
      <c r="F150" s="1">
        <v>434</v>
      </c>
      <c r="G150" s="1" t="s">
        <v>1380</v>
      </c>
      <c r="H150" s="1" t="s">
        <v>1284</v>
      </c>
      <c r="I150" s="1" t="s">
        <v>1289</v>
      </c>
      <c r="J150" s="1" t="s">
        <v>31</v>
      </c>
      <c r="K150" s="1" t="s">
        <v>1317</v>
      </c>
      <c r="L150" s="1" t="s">
        <v>1344</v>
      </c>
      <c r="M150" s="1">
        <v>36.1</v>
      </c>
      <c r="N150" s="1" t="s">
        <v>1330</v>
      </c>
      <c r="O150" s="1">
        <v>0.9</v>
      </c>
      <c r="P150" s="1" t="s">
        <v>1332</v>
      </c>
      <c r="Q150" s="1">
        <v>0.1</v>
      </c>
      <c r="R150" s="53">
        <v>655000</v>
      </c>
      <c r="S150" s="1" t="b">
        <v>0</v>
      </c>
      <c r="T150" s="1" t="s">
        <v>352</v>
      </c>
      <c r="U150" s="1" t="s">
        <v>1328</v>
      </c>
      <c r="V150" s="1">
        <v>2</v>
      </c>
      <c r="W150" s="1">
        <v>1167500</v>
      </c>
      <c r="X150" s="1">
        <v>1167500</v>
      </c>
      <c r="Y150" s="1">
        <v>2335000</v>
      </c>
      <c r="Z150" s="1">
        <v>724784</v>
      </c>
      <c r="AA150" s="1" t="s">
        <v>1469</v>
      </c>
      <c r="AB150" s="1">
        <v>0.621</v>
      </c>
      <c r="AC150" s="1" t="s">
        <v>1475</v>
      </c>
      <c r="AD150" s="23">
        <v>612000</v>
      </c>
      <c r="AE150" s="23">
        <v>2</v>
      </c>
      <c r="AF150" s="1">
        <v>0</v>
      </c>
      <c r="AG150" s="1">
        <v>0</v>
      </c>
    </row>
    <row r="151" spans="1:33" x14ac:dyDescent="0.25">
      <c r="A151" s="1">
        <v>4366</v>
      </c>
      <c r="B151" s="1" t="s">
        <v>1848</v>
      </c>
      <c r="C151" s="1" t="s">
        <v>906</v>
      </c>
      <c r="D151" s="1" t="s">
        <v>1474</v>
      </c>
      <c r="E151" s="1" t="s">
        <v>907</v>
      </c>
      <c r="F151" s="1">
        <v>415</v>
      </c>
      <c r="G151" s="1" t="s">
        <v>1414</v>
      </c>
      <c r="H151" s="1" t="s">
        <v>1283</v>
      </c>
      <c r="I151" s="1" t="s">
        <v>1290</v>
      </c>
      <c r="J151" s="1" t="s">
        <v>31</v>
      </c>
      <c r="K151" s="1" t="s">
        <v>1317</v>
      </c>
      <c r="L151" s="1" t="s">
        <v>1346</v>
      </c>
      <c r="M151" s="1">
        <v>39.200000000000003</v>
      </c>
      <c r="N151" s="1" t="s">
        <v>1330</v>
      </c>
      <c r="O151" s="1">
        <v>5.5</v>
      </c>
      <c r="P151" s="1" t="s">
        <v>1321</v>
      </c>
      <c r="Q151" s="1">
        <v>0.3</v>
      </c>
      <c r="R151" s="53">
        <v>1200000</v>
      </c>
      <c r="S151" s="1" t="b">
        <v>0</v>
      </c>
      <c r="T151" s="1" t="s">
        <v>504</v>
      </c>
      <c r="U151" s="1" t="s">
        <v>1323</v>
      </c>
      <c r="V151" s="1">
        <v>9</v>
      </c>
      <c r="W151" s="1">
        <v>1752778</v>
      </c>
      <c r="X151" s="1">
        <v>1200000</v>
      </c>
      <c r="Y151" s="1">
        <v>15775000</v>
      </c>
      <c r="Z151" s="1">
        <v>775246</v>
      </c>
      <c r="AA151" s="1" t="s">
        <v>1469</v>
      </c>
      <c r="AB151" s="1">
        <v>0.442</v>
      </c>
      <c r="AC151" s="1" t="s">
        <v>1476</v>
      </c>
      <c r="AD151" s="23">
        <v>1200000</v>
      </c>
      <c r="AE151" s="23">
        <v>5</v>
      </c>
      <c r="AF151" s="1">
        <v>0</v>
      </c>
      <c r="AG151" s="1">
        <v>0</v>
      </c>
    </row>
    <row r="152" spans="1:33" x14ac:dyDescent="0.25">
      <c r="A152" s="1">
        <v>10277</v>
      </c>
      <c r="B152" s="1" t="s">
        <v>1513</v>
      </c>
      <c r="C152" s="1" t="s">
        <v>131</v>
      </c>
      <c r="D152" s="1" t="s">
        <v>1315</v>
      </c>
      <c r="E152" s="1" t="s">
        <v>34</v>
      </c>
      <c r="F152" s="1">
        <v>450</v>
      </c>
      <c r="G152" s="1" t="s">
        <v>1316</v>
      </c>
      <c r="H152" s="1" t="s">
        <v>1283</v>
      </c>
      <c r="I152" s="1" t="s">
        <v>1290</v>
      </c>
      <c r="J152" s="1" t="s">
        <v>31</v>
      </c>
      <c r="K152" s="1" t="s">
        <v>1317</v>
      </c>
      <c r="L152" s="1" t="s">
        <v>1319</v>
      </c>
      <c r="M152" s="1">
        <v>39.4</v>
      </c>
      <c r="N152" s="1" t="s">
        <v>1330</v>
      </c>
      <c r="O152" s="1">
        <v>0.2</v>
      </c>
      <c r="P152" s="1" t="s">
        <v>1332</v>
      </c>
      <c r="Q152" s="1">
        <v>0.1</v>
      </c>
      <c r="R152" s="53">
        <v>550000</v>
      </c>
      <c r="S152" s="1" t="b">
        <v>0</v>
      </c>
      <c r="T152" s="1" t="s">
        <v>35</v>
      </c>
      <c r="U152" s="1" t="s">
        <v>1328</v>
      </c>
      <c r="V152" s="1">
        <v>46</v>
      </c>
      <c r="W152" s="1">
        <v>695717</v>
      </c>
      <c r="X152" s="1">
        <v>630000</v>
      </c>
      <c r="Y152" s="1">
        <v>32003000</v>
      </c>
      <c r="Z152" s="1">
        <v>202644</v>
      </c>
      <c r="AA152" s="1" t="s">
        <v>1469</v>
      </c>
      <c r="AB152" s="1">
        <v>0.29099999999999998</v>
      </c>
      <c r="AC152" s="1" t="s">
        <v>1325</v>
      </c>
      <c r="AD152" s="23">
        <v>550000</v>
      </c>
      <c r="AE152" s="23">
        <v>1</v>
      </c>
      <c r="AF152" s="1">
        <v>0</v>
      </c>
      <c r="AG152" s="1">
        <v>0</v>
      </c>
    </row>
    <row r="153" spans="1:33" x14ac:dyDescent="0.25">
      <c r="A153" s="1">
        <v>4281</v>
      </c>
      <c r="B153" s="1" t="s">
        <v>1881</v>
      </c>
      <c r="C153" s="1" t="s">
        <v>751</v>
      </c>
      <c r="D153" s="1" t="s">
        <v>1315</v>
      </c>
      <c r="E153" s="1" t="s">
        <v>939</v>
      </c>
      <c r="F153" s="1">
        <v>462</v>
      </c>
      <c r="G153" s="1" t="s">
        <v>1398</v>
      </c>
      <c r="H153" s="1" t="s">
        <v>1283</v>
      </c>
      <c r="I153" s="1" t="s">
        <v>1290</v>
      </c>
      <c r="J153" s="1" t="s">
        <v>31</v>
      </c>
      <c r="K153" s="1" t="s">
        <v>1317</v>
      </c>
      <c r="L153" s="1" t="s">
        <v>1399</v>
      </c>
      <c r="M153" s="1">
        <v>46.8</v>
      </c>
      <c r="N153" s="1" t="s">
        <v>1320</v>
      </c>
      <c r="O153" s="1">
        <v>17.8</v>
      </c>
      <c r="P153" s="1" t="s">
        <v>1473</v>
      </c>
      <c r="Q153" s="1">
        <v>0.3</v>
      </c>
      <c r="R153" s="53">
        <v>7500000</v>
      </c>
      <c r="S153" s="1" t="b">
        <v>1</v>
      </c>
      <c r="T153" s="1" t="s">
        <v>992</v>
      </c>
      <c r="U153" s="1" t="s">
        <v>31</v>
      </c>
      <c r="V153" s="1">
        <v>5</v>
      </c>
      <c r="W153" s="1">
        <v>3139560</v>
      </c>
      <c r="X153" s="1">
        <v>1900000</v>
      </c>
      <c r="Y153" s="1">
        <v>15697800</v>
      </c>
      <c r="Z153" s="1">
        <v>2606727</v>
      </c>
      <c r="AA153" s="1" t="s">
        <v>1471</v>
      </c>
      <c r="AB153" s="1">
        <v>0.83</v>
      </c>
      <c r="AC153" s="1" t="s">
        <v>1475</v>
      </c>
      <c r="AD153" s="23">
        <v>7500000</v>
      </c>
      <c r="AE153" s="23">
        <v>13</v>
      </c>
      <c r="AF153" s="1">
        <v>0</v>
      </c>
      <c r="AG153" s="1">
        <v>0</v>
      </c>
    </row>
    <row r="154" spans="1:33" x14ac:dyDescent="0.25">
      <c r="A154" s="1">
        <v>4470</v>
      </c>
      <c r="B154" s="1" t="s">
        <v>1578</v>
      </c>
      <c r="C154" s="1" t="s">
        <v>46</v>
      </c>
      <c r="D154" s="1" t="s">
        <v>1315</v>
      </c>
      <c r="E154" s="1" t="s">
        <v>47</v>
      </c>
      <c r="F154" s="1">
        <v>446</v>
      </c>
      <c r="G154" s="1" t="s">
        <v>1404</v>
      </c>
      <c r="H154" s="1" t="s">
        <v>1283</v>
      </c>
      <c r="I154" s="1" t="s">
        <v>1290</v>
      </c>
      <c r="J154" s="1" t="s">
        <v>31</v>
      </c>
      <c r="K154" s="1" t="s">
        <v>1317</v>
      </c>
      <c r="L154" s="1" t="s">
        <v>1355</v>
      </c>
      <c r="M154" s="1">
        <v>34.1</v>
      </c>
      <c r="N154" s="1" t="s">
        <v>1333</v>
      </c>
      <c r="O154" s="1">
        <v>3.9</v>
      </c>
      <c r="P154" s="1" t="s">
        <v>1470</v>
      </c>
      <c r="Q154" s="1">
        <v>0.1</v>
      </c>
      <c r="R154" s="53">
        <v>1000000</v>
      </c>
      <c r="S154" s="1" t="b">
        <v>0</v>
      </c>
      <c r="T154" s="1" t="s">
        <v>48</v>
      </c>
      <c r="U154" s="1" t="s">
        <v>1331</v>
      </c>
      <c r="V154" s="1">
        <v>39</v>
      </c>
      <c r="W154" s="1">
        <v>816692</v>
      </c>
      <c r="X154" s="1">
        <v>740000</v>
      </c>
      <c r="Y154" s="1">
        <v>31851000</v>
      </c>
      <c r="Z154" s="1">
        <v>304538</v>
      </c>
      <c r="AA154" s="1" t="s">
        <v>1471</v>
      </c>
      <c r="AB154" s="1">
        <v>0.373</v>
      </c>
      <c r="AC154" s="1" t="s">
        <v>1476</v>
      </c>
      <c r="AD154" s="23">
        <v>1000000</v>
      </c>
      <c r="AE154" s="23">
        <v>4</v>
      </c>
      <c r="AF154" s="1">
        <v>0</v>
      </c>
      <c r="AG154" s="1">
        <v>0</v>
      </c>
    </row>
    <row r="155" spans="1:33" x14ac:dyDescent="0.25">
      <c r="A155" s="1">
        <v>4676</v>
      </c>
      <c r="B155" s="1" t="s">
        <v>1902</v>
      </c>
      <c r="C155" s="1" t="s">
        <v>986</v>
      </c>
      <c r="D155" s="1" t="s">
        <v>1315</v>
      </c>
      <c r="E155" s="1" t="s">
        <v>987</v>
      </c>
      <c r="F155" s="1">
        <v>444</v>
      </c>
      <c r="G155" s="1" t="s">
        <v>1387</v>
      </c>
      <c r="H155" s="1" t="s">
        <v>1283</v>
      </c>
      <c r="I155" s="1" t="s">
        <v>1290</v>
      </c>
      <c r="J155" s="1" t="s">
        <v>31</v>
      </c>
      <c r="K155" s="1" t="s">
        <v>1317</v>
      </c>
      <c r="L155" s="1" t="s">
        <v>1349</v>
      </c>
      <c r="M155" s="1">
        <v>57.5</v>
      </c>
      <c r="N155" s="1" t="s">
        <v>1472</v>
      </c>
      <c r="O155" s="1">
        <v>36</v>
      </c>
      <c r="P155" s="1" t="s">
        <v>1473</v>
      </c>
      <c r="Q155" s="1">
        <v>0.3</v>
      </c>
      <c r="R155" s="53">
        <v>1680000</v>
      </c>
      <c r="S155" s="1" t="b">
        <v>0</v>
      </c>
      <c r="T155" s="1" t="s">
        <v>988</v>
      </c>
      <c r="U155" s="1" t="s">
        <v>1323</v>
      </c>
      <c r="V155" s="1">
        <v>28</v>
      </c>
      <c r="W155" s="1">
        <v>2099357</v>
      </c>
      <c r="X155" s="1">
        <v>1772500</v>
      </c>
      <c r="Y155" s="1">
        <v>58782000</v>
      </c>
      <c r="Z155" s="1">
        <v>1299418</v>
      </c>
      <c r="AA155" s="1" t="s">
        <v>1329</v>
      </c>
      <c r="AB155" s="1">
        <v>0.61899999999999999</v>
      </c>
      <c r="AC155" s="1" t="s">
        <v>1475</v>
      </c>
      <c r="AD155" s="23">
        <v>1680000</v>
      </c>
      <c r="AE155" s="23">
        <v>6</v>
      </c>
      <c r="AF155" s="1">
        <v>0</v>
      </c>
      <c r="AG155" s="1">
        <v>0</v>
      </c>
    </row>
    <row r="156" spans="1:33" x14ac:dyDescent="0.25">
      <c r="A156" s="1">
        <v>10311</v>
      </c>
      <c r="B156" s="1" t="s">
        <v>1520</v>
      </c>
      <c r="C156" s="1" t="s">
        <v>151</v>
      </c>
      <c r="D156" s="1" t="s">
        <v>1315</v>
      </c>
      <c r="E156" s="1" t="s">
        <v>34</v>
      </c>
      <c r="F156" s="1">
        <v>450</v>
      </c>
      <c r="G156" s="1" t="s">
        <v>1316</v>
      </c>
      <c r="H156" s="1" t="s">
        <v>1283</v>
      </c>
      <c r="I156" s="1" t="s">
        <v>1290</v>
      </c>
      <c r="J156" s="1" t="s">
        <v>31</v>
      </c>
      <c r="K156" s="1" t="s">
        <v>1317</v>
      </c>
      <c r="L156" s="1" t="s">
        <v>1319</v>
      </c>
      <c r="M156" s="1">
        <v>55.8</v>
      </c>
      <c r="N156" s="1" t="s">
        <v>1472</v>
      </c>
      <c r="O156" s="1">
        <v>0.2</v>
      </c>
      <c r="P156" s="1" t="s">
        <v>1332</v>
      </c>
      <c r="Q156" s="1">
        <v>0.1</v>
      </c>
      <c r="R156" s="53">
        <v>550000</v>
      </c>
      <c r="S156" s="1" t="b">
        <v>0</v>
      </c>
      <c r="T156" s="1" t="s">
        <v>35</v>
      </c>
      <c r="U156" s="1" t="s">
        <v>1328</v>
      </c>
      <c r="V156" s="1">
        <v>46</v>
      </c>
      <c r="W156" s="1">
        <v>695717</v>
      </c>
      <c r="X156" s="1">
        <v>630000</v>
      </c>
      <c r="Y156" s="1">
        <v>32003000</v>
      </c>
      <c r="Z156" s="1">
        <v>202644</v>
      </c>
      <c r="AA156" s="1" t="s">
        <v>1469</v>
      </c>
      <c r="AB156" s="1">
        <v>0.29099999999999998</v>
      </c>
      <c r="AC156" s="1" t="s">
        <v>1325</v>
      </c>
      <c r="AD156" s="23">
        <v>550000</v>
      </c>
      <c r="AE156" s="23">
        <v>1</v>
      </c>
      <c r="AF156" s="1">
        <v>0</v>
      </c>
      <c r="AG156" s="1">
        <v>0</v>
      </c>
    </row>
    <row r="157" spans="1:33" x14ac:dyDescent="0.25">
      <c r="A157" s="1">
        <v>6581</v>
      </c>
      <c r="B157" s="1" t="s">
        <v>1763</v>
      </c>
      <c r="C157" s="1" t="s">
        <v>801</v>
      </c>
      <c r="D157" s="1" t="s">
        <v>1315</v>
      </c>
      <c r="E157" s="1" t="s">
        <v>83</v>
      </c>
      <c r="F157" s="1">
        <v>423</v>
      </c>
      <c r="G157" s="1" t="s">
        <v>1443</v>
      </c>
      <c r="H157" s="1" t="s">
        <v>1283</v>
      </c>
      <c r="I157" s="1" t="s">
        <v>1291</v>
      </c>
      <c r="J157" s="1" t="s">
        <v>31</v>
      </c>
      <c r="K157" s="1" t="s">
        <v>1317</v>
      </c>
      <c r="L157" s="1" t="s">
        <v>1444</v>
      </c>
      <c r="M157" s="1">
        <v>31.7</v>
      </c>
      <c r="N157" s="1" t="s">
        <v>1333</v>
      </c>
      <c r="O157" s="1">
        <v>1.7</v>
      </c>
      <c r="P157" s="1" t="s">
        <v>1327</v>
      </c>
      <c r="Q157" s="1">
        <v>0.1</v>
      </c>
      <c r="R157" s="53">
        <v>680000</v>
      </c>
      <c r="S157" s="1" t="b">
        <v>0</v>
      </c>
      <c r="T157" s="1" t="s">
        <v>799</v>
      </c>
      <c r="U157" s="1" t="s">
        <v>1328</v>
      </c>
      <c r="V157" s="1">
        <v>17</v>
      </c>
      <c r="W157" s="1">
        <v>1593941</v>
      </c>
      <c r="X157" s="1">
        <v>945000</v>
      </c>
      <c r="Y157" s="1">
        <v>27097000</v>
      </c>
      <c r="Z157" s="1">
        <v>1495711</v>
      </c>
      <c r="AA157" s="1" t="s">
        <v>1469</v>
      </c>
      <c r="AB157" s="1">
        <v>0.93799999999999994</v>
      </c>
      <c r="AC157" s="1" t="s">
        <v>1475</v>
      </c>
      <c r="AD157" s="23">
        <v>680000</v>
      </c>
      <c r="AE157" s="23">
        <v>4</v>
      </c>
      <c r="AF157" s="1">
        <v>0</v>
      </c>
      <c r="AG157" s="1">
        <v>0</v>
      </c>
    </row>
    <row r="158" spans="1:33" x14ac:dyDescent="0.25">
      <c r="A158" s="1">
        <v>9122</v>
      </c>
      <c r="B158" s="1" t="s">
        <v>1998</v>
      </c>
      <c r="C158" s="1" t="s">
        <v>432</v>
      </c>
      <c r="D158" s="1" t="s">
        <v>1474</v>
      </c>
      <c r="E158" s="1" t="s">
        <v>83</v>
      </c>
      <c r="F158" s="1">
        <v>420</v>
      </c>
      <c r="G158" s="1" t="s">
        <v>1461</v>
      </c>
      <c r="H158" s="1" t="s">
        <v>1284</v>
      </c>
      <c r="I158" s="1" t="s">
        <v>1291</v>
      </c>
      <c r="J158" s="1" t="s">
        <v>31</v>
      </c>
      <c r="K158" s="1" t="s">
        <v>1317</v>
      </c>
      <c r="L158" s="1" t="s">
        <v>1351</v>
      </c>
      <c r="M158" s="1">
        <v>24.6</v>
      </c>
      <c r="N158" s="1" t="s">
        <v>1467</v>
      </c>
      <c r="O158" s="1">
        <v>0.6</v>
      </c>
      <c r="P158" s="1" t="s">
        <v>1332</v>
      </c>
      <c r="Q158" s="1">
        <v>0.1</v>
      </c>
      <c r="R158" s="53">
        <v>655000</v>
      </c>
      <c r="S158" s="1" t="b">
        <v>0</v>
      </c>
      <c r="T158" s="1" t="s">
        <v>224</v>
      </c>
      <c r="U158" s="1" t="s">
        <v>1328</v>
      </c>
      <c r="V158" s="1">
        <v>4</v>
      </c>
      <c r="W158" s="1">
        <v>1593000</v>
      </c>
      <c r="X158" s="1">
        <v>1208500</v>
      </c>
      <c r="Y158" s="1">
        <v>6372000</v>
      </c>
      <c r="Z158" s="1">
        <v>1208790</v>
      </c>
      <c r="AA158" s="1" t="s">
        <v>1469</v>
      </c>
      <c r="AB158" s="1">
        <v>0.75900000000000001</v>
      </c>
      <c r="AC158" s="1" t="s">
        <v>1475</v>
      </c>
      <c r="AD158" s="23">
        <v>610000</v>
      </c>
      <c r="AE158" s="23">
        <v>2</v>
      </c>
      <c r="AF158" s="1">
        <v>0</v>
      </c>
      <c r="AG158" s="1">
        <v>0</v>
      </c>
    </row>
    <row r="159" spans="1:33" x14ac:dyDescent="0.25">
      <c r="A159" s="1">
        <v>4743</v>
      </c>
      <c r="B159" s="1" t="s">
        <v>1862</v>
      </c>
      <c r="C159" s="1" t="s">
        <v>117</v>
      </c>
      <c r="D159" s="1" t="s">
        <v>1474</v>
      </c>
      <c r="E159" s="1" t="s">
        <v>118</v>
      </c>
      <c r="F159" s="1">
        <v>418</v>
      </c>
      <c r="G159" s="1" t="s">
        <v>1441</v>
      </c>
      <c r="H159" s="1" t="s">
        <v>1283</v>
      </c>
      <c r="I159" s="1" t="s">
        <v>1291</v>
      </c>
      <c r="J159" s="1" t="s">
        <v>31</v>
      </c>
      <c r="K159" s="1" t="s">
        <v>1317</v>
      </c>
      <c r="L159" s="1" t="s">
        <v>1351</v>
      </c>
      <c r="M159" s="1">
        <v>30.8</v>
      </c>
      <c r="N159" s="1" t="s">
        <v>1333</v>
      </c>
      <c r="O159" s="1">
        <v>3.7</v>
      </c>
      <c r="P159" s="1" t="s">
        <v>1470</v>
      </c>
      <c r="Q159" s="1">
        <v>0.3</v>
      </c>
      <c r="R159" s="53">
        <v>1500000</v>
      </c>
      <c r="S159" s="1" t="b">
        <v>0</v>
      </c>
      <c r="T159" s="1" t="s">
        <v>119</v>
      </c>
      <c r="U159" s="1" t="s">
        <v>1331</v>
      </c>
      <c r="V159" s="1">
        <v>21</v>
      </c>
      <c r="W159" s="1">
        <v>1745714</v>
      </c>
      <c r="X159" s="1">
        <v>1260000</v>
      </c>
      <c r="Y159" s="1">
        <v>36660000</v>
      </c>
      <c r="Z159" s="1">
        <v>1168327</v>
      </c>
      <c r="AA159" s="1" t="s">
        <v>1329</v>
      </c>
      <c r="AB159" s="1">
        <v>0.66900000000000004</v>
      </c>
      <c r="AC159" s="1" t="s">
        <v>1475</v>
      </c>
      <c r="AD159" s="23">
        <v>1500000</v>
      </c>
      <c r="AE159" s="23">
        <v>7</v>
      </c>
      <c r="AF159" s="1">
        <v>0</v>
      </c>
      <c r="AG159" s="1">
        <v>0</v>
      </c>
    </row>
    <row r="160" spans="1:33" x14ac:dyDescent="0.25">
      <c r="A160" s="1">
        <v>7241</v>
      </c>
      <c r="B160" s="1" t="s">
        <v>1582</v>
      </c>
      <c r="C160" s="1" t="s">
        <v>103</v>
      </c>
      <c r="D160" s="1" t="s">
        <v>1474</v>
      </c>
      <c r="E160" s="1" t="s">
        <v>47</v>
      </c>
      <c r="F160" s="1">
        <v>446</v>
      </c>
      <c r="G160" s="1" t="s">
        <v>1404</v>
      </c>
      <c r="H160" s="1" t="s">
        <v>1283</v>
      </c>
      <c r="I160" s="1" t="s">
        <v>1290</v>
      </c>
      <c r="J160" s="1" t="s">
        <v>31</v>
      </c>
      <c r="K160" s="1" t="s">
        <v>1317</v>
      </c>
      <c r="L160" s="1" t="s">
        <v>1355</v>
      </c>
      <c r="M160" s="1">
        <v>25</v>
      </c>
      <c r="N160" s="1" t="s">
        <v>1333</v>
      </c>
      <c r="O160" s="1">
        <v>1.4</v>
      </c>
      <c r="P160" s="1" t="s">
        <v>1327</v>
      </c>
      <c r="Q160" s="1">
        <v>0.3</v>
      </c>
      <c r="R160" s="53">
        <v>1100000</v>
      </c>
      <c r="S160" s="1" t="b">
        <v>0</v>
      </c>
      <c r="T160" s="1" t="s">
        <v>48</v>
      </c>
      <c r="U160" s="1" t="s">
        <v>1328</v>
      </c>
      <c r="V160" s="1">
        <v>39</v>
      </c>
      <c r="W160" s="1">
        <v>816692</v>
      </c>
      <c r="X160" s="1">
        <v>740000</v>
      </c>
      <c r="Y160" s="1">
        <v>31851000</v>
      </c>
      <c r="Z160" s="1">
        <v>304538</v>
      </c>
      <c r="AA160" s="1" t="s">
        <v>1471</v>
      </c>
      <c r="AB160" s="1">
        <v>0.373</v>
      </c>
      <c r="AC160" s="1" t="s">
        <v>1476</v>
      </c>
      <c r="AD160" s="23">
        <v>1100000</v>
      </c>
      <c r="AE160" s="23">
        <v>5</v>
      </c>
      <c r="AF160" s="1">
        <v>0</v>
      </c>
      <c r="AG160" s="1">
        <v>0</v>
      </c>
    </row>
    <row r="161" spans="1:33" x14ac:dyDescent="0.25">
      <c r="A161" s="1">
        <v>4669</v>
      </c>
      <c r="B161" s="1" t="s">
        <v>1840</v>
      </c>
      <c r="C161" s="1" t="s">
        <v>43</v>
      </c>
      <c r="D161" s="1" t="s">
        <v>1315</v>
      </c>
      <c r="E161" s="1" t="s">
        <v>899</v>
      </c>
      <c r="F161" s="1">
        <v>475</v>
      </c>
      <c r="G161" s="1" t="s">
        <v>1433</v>
      </c>
      <c r="H161" s="1" t="s">
        <v>1283</v>
      </c>
      <c r="I161" s="1" t="s">
        <v>1290</v>
      </c>
      <c r="J161" s="1" t="s">
        <v>31</v>
      </c>
      <c r="K161" s="1" t="s">
        <v>1317</v>
      </c>
      <c r="L161" s="1" t="s">
        <v>1356</v>
      </c>
      <c r="M161" s="1">
        <v>57.7</v>
      </c>
      <c r="N161" s="1" t="s">
        <v>1472</v>
      </c>
      <c r="O161" s="1">
        <v>28.8</v>
      </c>
      <c r="P161" s="1" t="s">
        <v>1473</v>
      </c>
      <c r="Q161" s="1">
        <v>0.3</v>
      </c>
      <c r="R161" s="53">
        <v>1380000</v>
      </c>
      <c r="S161" s="1" t="b">
        <v>1</v>
      </c>
      <c r="T161" s="1" t="s">
        <v>897</v>
      </c>
      <c r="U161" s="1" t="s">
        <v>31</v>
      </c>
      <c r="V161" s="1">
        <v>1</v>
      </c>
      <c r="W161" s="1">
        <v>1380000</v>
      </c>
      <c r="X161" s="1">
        <v>1380000</v>
      </c>
      <c r="Y161" s="1">
        <v>1380000</v>
      </c>
      <c r="Z161" s="1">
        <v>0</v>
      </c>
      <c r="AA161" s="1" t="s">
        <v>1466</v>
      </c>
      <c r="AB161" s="1"/>
      <c r="AC161" s="1" t="s">
        <v>1478</v>
      </c>
      <c r="AD161" s="23">
        <v>1380000</v>
      </c>
      <c r="AE161" s="23">
        <v>6</v>
      </c>
      <c r="AF161" s="1">
        <v>0</v>
      </c>
      <c r="AG161" s="1">
        <v>0</v>
      </c>
    </row>
    <row r="162" spans="1:33" x14ac:dyDescent="0.25">
      <c r="A162" s="1">
        <v>4586</v>
      </c>
      <c r="B162" s="1" t="s">
        <v>1583</v>
      </c>
      <c r="C162" s="1" t="s">
        <v>359</v>
      </c>
      <c r="D162" s="1" t="s">
        <v>1315</v>
      </c>
      <c r="E162" s="1" t="s">
        <v>34</v>
      </c>
      <c r="F162" s="1">
        <v>446</v>
      </c>
      <c r="G162" s="1" t="s">
        <v>1404</v>
      </c>
      <c r="H162" s="1" t="s">
        <v>1283</v>
      </c>
      <c r="I162" s="1" t="s">
        <v>1290</v>
      </c>
      <c r="J162" s="1" t="s">
        <v>31</v>
      </c>
      <c r="K162" s="1" t="s">
        <v>1317</v>
      </c>
      <c r="L162" s="1" t="s">
        <v>1355</v>
      </c>
      <c r="M162" s="1">
        <v>31.5</v>
      </c>
      <c r="N162" s="1" t="s">
        <v>1333</v>
      </c>
      <c r="O162" s="1">
        <v>3.9</v>
      </c>
      <c r="P162" s="1" t="s">
        <v>1470</v>
      </c>
      <c r="Q162" s="1">
        <v>0.3</v>
      </c>
      <c r="R162" s="53">
        <v>710000</v>
      </c>
      <c r="S162" s="1" t="b">
        <v>0</v>
      </c>
      <c r="T162" s="1" t="s">
        <v>48</v>
      </c>
      <c r="U162" s="1" t="s">
        <v>1331</v>
      </c>
      <c r="V162" s="1">
        <v>39</v>
      </c>
      <c r="W162" s="1">
        <v>816692</v>
      </c>
      <c r="X162" s="1">
        <v>740000</v>
      </c>
      <c r="Y162" s="1">
        <v>31851000</v>
      </c>
      <c r="Z162" s="1">
        <v>304538</v>
      </c>
      <c r="AA162" s="1" t="s">
        <v>1329</v>
      </c>
      <c r="AB162" s="1">
        <v>0.373</v>
      </c>
      <c r="AC162" s="1" t="s">
        <v>1476</v>
      </c>
      <c r="AD162" s="23">
        <v>710000</v>
      </c>
      <c r="AE162" s="23">
        <v>4</v>
      </c>
      <c r="AF162" s="1">
        <v>0</v>
      </c>
      <c r="AG162" s="1">
        <v>0</v>
      </c>
    </row>
    <row r="163" spans="1:33" x14ac:dyDescent="0.25">
      <c r="A163" s="1">
        <v>4218</v>
      </c>
      <c r="B163" s="1" t="s">
        <v>1584</v>
      </c>
      <c r="C163" s="1" t="s">
        <v>364</v>
      </c>
      <c r="D163" s="1" t="s">
        <v>1315</v>
      </c>
      <c r="E163" s="1" t="s">
        <v>34</v>
      </c>
      <c r="F163" s="1">
        <v>452</v>
      </c>
      <c r="G163" s="1" t="s">
        <v>1389</v>
      </c>
      <c r="H163" s="1" t="s">
        <v>1283</v>
      </c>
      <c r="I163" s="1" t="s">
        <v>1290</v>
      </c>
      <c r="J163" s="1" t="s">
        <v>31</v>
      </c>
      <c r="K163" s="1" t="s">
        <v>1317</v>
      </c>
      <c r="L163" s="1" t="s">
        <v>1390</v>
      </c>
      <c r="M163" s="1">
        <v>54.6</v>
      </c>
      <c r="N163" s="1" t="s">
        <v>1320</v>
      </c>
      <c r="O163" s="1">
        <v>12.6</v>
      </c>
      <c r="P163" s="1" t="s">
        <v>1473</v>
      </c>
      <c r="Q163" s="1">
        <v>0.3</v>
      </c>
      <c r="R163" s="53">
        <v>1075000</v>
      </c>
      <c r="S163" s="1" t="b">
        <v>0</v>
      </c>
      <c r="T163" s="1" t="s">
        <v>48</v>
      </c>
      <c r="U163" s="1" t="s">
        <v>1323</v>
      </c>
      <c r="V163" s="1">
        <v>1</v>
      </c>
      <c r="W163" s="1">
        <v>1075000</v>
      </c>
      <c r="X163" s="1">
        <v>1075000</v>
      </c>
      <c r="Y163" s="1">
        <v>1075000</v>
      </c>
      <c r="Z163" s="1">
        <v>0</v>
      </c>
      <c r="AA163" s="1" t="s">
        <v>1466</v>
      </c>
      <c r="AB163" s="1"/>
      <c r="AC163" s="1" t="s">
        <v>1478</v>
      </c>
      <c r="AD163" s="23">
        <v>1075000</v>
      </c>
      <c r="AE163" s="23">
        <v>5</v>
      </c>
      <c r="AF163" s="1">
        <v>0</v>
      </c>
      <c r="AG163" s="1">
        <v>0</v>
      </c>
    </row>
    <row r="164" spans="1:33" x14ac:dyDescent="0.25">
      <c r="A164" s="1">
        <v>4271</v>
      </c>
      <c r="B164" s="1" t="s">
        <v>1910</v>
      </c>
      <c r="C164" s="1" t="s">
        <v>1007</v>
      </c>
      <c r="D164" s="1" t="s">
        <v>1315</v>
      </c>
      <c r="E164" s="1" t="s">
        <v>1008</v>
      </c>
      <c r="F164" s="1">
        <v>472</v>
      </c>
      <c r="G164" s="1" t="s">
        <v>1358</v>
      </c>
      <c r="H164" s="1" t="s">
        <v>1283</v>
      </c>
      <c r="I164" s="1" t="s">
        <v>1286</v>
      </c>
      <c r="J164" s="1" t="s">
        <v>31</v>
      </c>
      <c r="K164" s="1" t="s">
        <v>1317</v>
      </c>
      <c r="L164" s="1" t="s">
        <v>1335</v>
      </c>
      <c r="M164" s="1">
        <v>47.6</v>
      </c>
      <c r="N164" s="1" t="s">
        <v>1320</v>
      </c>
      <c r="O164" s="1">
        <v>4.0999999999999996</v>
      </c>
      <c r="P164" s="1" t="s">
        <v>1470</v>
      </c>
      <c r="Q164" s="1">
        <v>0.3</v>
      </c>
      <c r="R164" s="53">
        <v>1053000</v>
      </c>
      <c r="S164" s="1" t="b">
        <v>0</v>
      </c>
      <c r="T164" s="1" t="s">
        <v>475</v>
      </c>
      <c r="U164" s="1" t="s">
        <v>1331</v>
      </c>
      <c r="V164" s="1">
        <v>11</v>
      </c>
      <c r="W164" s="1">
        <v>2108091</v>
      </c>
      <c r="X164" s="1">
        <v>1653000</v>
      </c>
      <c r="Y164" s="1">
        <v>23189000</v>
      </c>
      <c r="Z164" s="1">
        <v>1400726</v>
      </c>
      <c r="AA164" s="1" t="s">
        <v>1469</v>
      </c>
      <c r="AB164" s="1">
        <v>0.66400000000000003</v>
      </c>
      <c r="AC164" s="1" t="s">
        <v>1475</v>
      </c>
      <c r="AD164" s="23">
        <v>1053000</v>
      </c>
      <c r="AE164" s="23">
        <v>5</v>
      </c>
      <c r="AF164" s="1">
        <v>0</v>
      </c>
      <c r="AG164" s="1">
        <v>0</v>
      </c>
    </row>
    <row r="165" spans="1:33" x14ac:dyDescent="0.25">
      <c r="A165" s="1">
        <v>10113</v>
      </c>
      <c r="B165" s="1" t="s">
        <v>1527</v>
      </c>
      <c r="C165" s="1" t="s">
        <v>65</v>
      </c>
      <c r="D165" s="1" t="s">
        <v>1315</v>
      </c>
      <c r="E165" s="1" t="s">
        <v>34</v>
      </c>
      <c r="F165" s="1">
        <v>450</v>
      </c>
      <c r="G165" s="1" t="s">
        <v>1316</v>
      </c>
      <c r="H165" s="1" t="s">
        <v>1283</v>
      </c>
      <c r="I165" s="1" t="s">
        <v>1290</v>
      </c>
      <c r="J165" s="1" t="s">
        <v>31</v>
      </c>
      <c r="K165" s="1" t="s">
        <v>1317</v>
      </c>
      <c r="L165" s="1" t="s">
        <v>1319</v>
      </c>
      <c r="M165" s="1">
        <v>23.3</v>
      </c>
      <c r="N165" s="1" t="s">
        <v>1467</v>
      </c>
      <c r="O165" s="1">
        <v>0.3</v>
      </c>
      <c r="P165" s="1" t="s">
        <v>1332</v>
      </c>
      <c r="Q165" s="1">
        <v>0</v>
      </c>
      <c r="R165" s="53">
        <v>550000</v>
      </c>
      <c r="S165" s="1" t="b">
        <v>0</v>
      </c>
      <c r="T165" s="1" t="s">
        <v>35</v>
      </c>
      <c r="U165" s="1" t="s">
        <v>1328</v>
      </c>
      <c r="V165" s="1">
        <v>46</v>
      </c>
      <c r="W165" s="1">
        <v>695717</v>
      </c>
      <c r="X165" s="1">
        <v>630000</v>
      </c>
      <c r="Y165" s="1">
        <v>32003000</v>
      </c>
      <c r="Z165" s="1">
        <v>202644</v>
      </c>
      <c r="AA165" s="1" t="s">
        <v>1469</v>
      </c>
      <c r="AB165" s="1">
        <v>0.29099999999999998</v>
      </c>
      <c r="AC165" s="1" t="s">
        <v>1325</v>
      </c>
      <c r="AD165" s="23">
        <v>550000</v>
      </c>
      <c r="AE165" s="23">
        <v>1</v>
      </c>
      <c r="AF165" s="1">
        <v>0</v>
      </c>
      <c r="AG165" s="1">
        <v>0</v>
      </c>
    </row>
    <row r="166" spans="1:33" x14ac:dyDescent="0.25">
      <c r="A166" s="1">
        <v>4925</v>
      </c>
      <c r="B166" s="1" t="s">
        <v>1849</v>
      </c>
      <c r="C166" s="1" t="s">
        <v>909</v>
      </c>
      <c r="D166" s="1" t="s">
        <v>1315</v>
      </c>
      <c r="E166" s="1" t="s">
        <v>907</v>
      </c>
      <c r="F166" s="1">
        <v>415</v>
      </c>
      <c r="G166" s="1" t="s">
        <v>1414</v>
      </c>
      <c r="H166" s="1" t="s">
        <v>1283</v>
      </c>
      <c r="I166" s="1" t="s">
        <v>1290</v>
      </c>
      <c r="J166" s="1" t="s">
        <v>31</v>
      </c>
      <c r="K166" s="1" t="s">
        <v>1317</v>
      </c>
      <c r="L166" s="1" t="s">
        <v>1346</v>
      </c>
      <c r="M166" s="1">
        <v>48.5</v>
      </c>
      <c r="N166" s="1" t="s">
        <v>1320</v>
      </c>
      <c r="O166" s="1">
        <v>2.6</v>
      </c>
      <c r="P166" s="1" t="s">
        <v>1327</v>
      </c>
      <c r="Q166" s="1">
        <v>0.3</v>
      </c>
      <c r="R166" s="53">
        <v>1200000</v>
      </c>
      <c r="S166" s="1" t="b">
        <v>0</v>
      </c>
      <c r="T166" s="1" t="s">
        <v>504</v>
      </c>
      <c r="U166" s="1" t="s">
        <v>1331</v>
      </c>
      <c r="V166" s="1">
        <v>9</v>
      </c>
      <c r="W166" s="1">
        <v>1752778</v>
      </c>
      <c r="X166" s="1">
        <v>1200000</v>
      </c>
      <c r="Y166" s="1">
        <v>15775000</v>
      </c>
      <c r="Z166" s="1">
        <v>775246</v>
      </c>
      <c r="AA166" s="1" t="s">
        <v>1469</v>
      </c>
      <c r="AB166" s="1">
        <v>0.442</v>
      </c>
      <c r="AC166" s="1" t="s">
        <v>1476</v>
      </c>
      <c r="AD166" s="23">
        <v>1200000</v>
      </c>
      <c r="AE166" s="23">
        <v>5</v>
      </c>
      <c r="AF166" s="1">
        <v>0</v>
      </c>
      <c r="AG166" s="1">
        <v>0</v>
      </c>
    </row>
    <row r="167" spans="1:33" x14ac:dyDescent="0.25">
      <c r="A167" s="1">
        <v>4631</v>
      </c>
      <c r="B167" s="1" t="s">
        <v>1587</v>
      </c>
      <c r="C167" s="1" t="s">
        <v>493</v>
      </c>
      <c r="D167" s="1" t="s">
        <v>1474</v>
      </c>
      <c r="E167" s="1" t="s">
        <v>124</v>
      </c>
      <c r="F167" s="1">
        <v>444</v>
      </c>
      <c r="G167" s="1" t="s">
        <v>1387</v>
      </c>
      <c r="H167" s="1" t="s">
        <v>1283</v>
      </c>
      <c r="I167" s="1" t="s">
        <v>1290</v>
      </c>
      <c r="J167" s="1" t="s">
        <v>31</v>
      </c>
      <c r="K167" s="1" t="s">
        <v>1317</v>
      </c>
      <c r="L167" s="1" t="s">
        <v>1349</v>
      </c>
      <c r="M167" s="1">
        <v>34.299999999999997</v>
      </c>
      <c r="N167" s="1" t="s">
        <v>1333</v>
      </c>
      <c r="O167" s="1">
        <v>6.1</v>
      </c>
      <c r="P167" s="1" t="s">
        <v>1321</v>
      </c>
      <c r="Q167" s="1">
        <v>0.3</v>
      </c>
      <c r="R167" s="53">
        <v>1225000</v>
      </c>
      <c r="S167" s="1" t="b">
        <v>0</v>
      </c>
      <c r="T167" s="1" t="s">
        <v>125</v>
      </c>
      <c r="U167" s="1" t="s">
        <v>1323</v>
      </c>
      <c r="V167" s="1">
        <v>28</v>
      </c>
      <c r="W167" s="1">
        <v>2099357</v>
      </c>
      <c r="X167" s="1">
        <v>1772500</v>
      </c>
      <c r="Y167" s="1">
        <v>58782000</v>
      </c>
      <c r="Z167" s="1">
        <v>1299418</v>
      </c>
      <c r="AA167" s="1" t="s">
        <v>1469</v>
      </c>
      <c r="AB167" s="1">
        <v>0.61899999999999999</v>
      </c>
      <c r="AC167" s="1" t="s">
        <v>1475</v>
      </c>
      <c r="AD167" s="23">
        <v>1225000</v>
      </c>
      <c r="AE167" s="23">
        <v>6</v>
      </c>
      <c r="AF167" s="1">
        <v>0</v>
      </c>
      <c r="AG167" s="1">
        <v>0</v>
      </c>
    </row>
    <row r="168" spans="1:33" x14ac:dyDescent="0.25">
      <c r="A168" s="1">
        <v>4615</v>
      </c>
      <c r="B168" s="1" t="s">
        <v>1588</v>
      </c>
      <c r="C168" s="1" t="s">
        <v>123</v>
      </c>
      <c r="D168" s="1" t="s">
        <v>1315</v>
      </c>
      <c r="E168" s="1" t="s">
        <v>124</v>
      </c>
      <c r="F168" s="1">
        <v>444</v>
      </c>
      <c r="G168" s="1" t="s">
        <v>1387</v>
      </c>
      <c r="H168" s="1" t="s">
        <v>1283</v>
      </c>
      <c r="I168" s="1" t="s">
        <v>1290</v>
      </c>
      <c r="J168" s="1" t="s">
        <v>31</v>
      </c>
      <c r="K168" s="1" t="s">
        <v>1317</v>
      </c>
      <c r="L168" s="1" t="s">
        <v>1349</v>
      </c>
      <c r="M168" s="1">
        <v>34</v>
      </c>
      <c r="N168" s="1" t="s">
        <v>1333</v>
      </c>
      <c r="O168" s="1">
        <v>6.8</v>
      </c>
      <c r="P168" s="1" t="s">
        <v>1321</v>
      </c>
      <c r="Q168" s="1">
        <v>0.3</v>
      </c>
      <c r="R168" s="53">
        <v>1225000</v>
      </c>
      <c r="S168" s="1" t="b">
        <v>0</v>
      </c>
      <c r="T168" s="1" t="s">
        <v>125</v>
      </c>
      <c r="U168" s="1" t="s">
        <v>1323</v>
      </c>
      <c r="V168" s="1">
        <v>28</v>
      </c>
      <c r="W168" s="1">
        <v>2099357</v>
      </c>
      <c r="X168" s="1">
        <v>1772500</v>
      </c>
      <c r="Y168" s="1">
        <v>58782000</v>
      </c>
      <c r="Z168" s="1">
        <v>1299418</v>
      </c>
      <c r="AA168" s="1" t="s">
        <v>1469</v>
      </c>
      <c r="AB168" s="1">
        <v>0.61899999999999999</v>
      </c>
      <c r="AC168" s="1" t="s">
        <v>1475</v>
      </c>
      <c r="AD168" s="23">
        <v>1225000</v>
      </c>
      <c r="AE168" s="23">
        <v>6</v>
      </c>
      <c r="AF168" s="1">
        <v>0</v>
      </c>
      <c r="AG168" s="1">
        <v>0</v>
      </c>
    </row>
    <row r="169" spans="1:33" x14ac:dyDescent="0.25">
      <c r="A169" s="1">
        <v>9652</v>
      </c>
      <c r="B169" s="1" t="s">
        <v>1531</v>
      </c>
      <c r="C169" s="1" t="s">
        <v>195</v>
      </c>
      <c r="D169" s="1" t="s">
        <v>1315</v>
      </c>
      <c r="E169" s="1" t="s">
        <v>34</v>
      </c>
      <c r="F169" s="1">
        <v>450</v>
      </c>
      <c r="G169" s="1" t="s">
        <v>1316</v>
      </c>
      <c r="H169" s="1" t="s">
        <v>1283</v>
      </c>
      <c r="I169" s="1" t="s">
        <v>1290</v>
      </c>
      <c r="J169" s="1" t="s">
        <v>31</v>
      </c>
      <c r="K169" s="1" t="s">
        <v>1317</v>
      </c>
      <c r="L169" s="1" t="s">
        <v>1319</v>
      </c>
      <c r="M169" s="1">
        <v>46.4</v>
      </c>
      <c r="N169" s="1" t="s">
        <v>1320</v>
      </c>
      <c r="O169" s="1">
        <v>0.4</v>
      </c>
      <c r="P169" s="1" t="s">
        <v>1332</v>
      </c>
      <c r="Q169" s="1">
        <v>0.2</v>
      </c>
      <c r="R169" s="53">
        <v>550000</v>
      </c>
      <c r="S169" s="1" t="b">
        <v>0</v>
      </c>
      <c r="T169" s="1" t="s">
        <v>35</v>
      </c>
      <c r="U169" s="1" t="s">
        <v>1328</v>
      </c>
      <c r="V169" s="1">
        <v>46</v>
      </c>
      <c r="W169" s="1">
        <v>695717</v>
      </c>
      <c r="X169" s="1">
        <v>630000</v>
      </c>
      <c r="Y169" s="1">
        <v>32003000</v>
      </c>
      <c r="Z169" s="1">
        <v>202644</v>
      </c>
      <c r="AA169" s="1" t="s">
        <v>1469</v>
      </c>
      <c r="AB169" s="1">
        <v>0.29099999999999998</v>
      </c>
      <c r="AC169" s="1" t="s">
        <v>1325</v>
      </c>
      <c r="AD169" s="23">
        <v>550000</v>
      </c>
      <c r="AE169" s="23">
        <v>1</v>
      </c>
      <c r="AF169" s="1">
        <v>0</v>
      </c>
      <c r="AG169" s="1">
        <v>0</v>
      </c>
    </row>
    <row r="170" spans="1:33" x14ac:dyDescent="0.25">
      <c r="A170" s="1">
        <v>4423</v>
      </c>
      <c r="B170" s="1" t="s">
        <v>1589</v>
      </c>
      <c r="C170" s="1" t="s">
        <v>495</v>
      </c>
      <c r="D170" s="1" t="s">
        <v>1474</v>
      </c>
      <c r="E170" s="1" t="s">
        <v>54</v>
      </c>
      <c r="F170" s="1">
        <v>444</v>
      </c>
      <c r="G170" s="1" t="s">
        <v>1387</v>
      </c>
      <c r="H170" s="1" t="s">
        <v>1283</v>
      </c>
      <c r="I170" s="1" t="s">
        <v>1290</v>
      </c>
      <c r="J170" s="1" t="s">
        <v>31</v>
      </c>
      <c r="K170" s="1" t="s">
        <v>1317</v>
      </c>
      <c r="L170" s="1" t="s">
        <v>1349</v>
      </c>
      <c r="M170" s="1">
        <v>61.3</v>
      </c>
      <c r="N170" s="1" t="s">
        <v>1472</v>
      </c>
      <c r="O170" s="1">
        <v>43.9</v>
      </c>
      <c r="P170" s="1" t="s">
        <v>1473</v>
      </c>
      <c r="Q170" s="1">
        <v>0.3</v>
      </c>
      <c r="R170" s="53">
        <v>2510000</v>
      </c>
      <c r="S170" s="1" t="b">
        <v>0</v>
      </c>
      <c r="T170" s="1" t="s">
        <v>125</v>
      </c>
      <c r="U170" s="1" t="s">
        <v>1323</v>
      </c>
      <c r="V170" s="1">
        <v>28</v>
      </c>
      <c r="W170" s="1">
        <v>2099357</v>
      </c>
      <c r="X170" s="1">
        <v>1772500</v>
      </c>
      <c r="Y170" s="1">
        <v>58782000</v>
      </c>
      <c r="Z170" s="1">
        <v>1299418</v>
      </c>
      <c r="AA170" s="1" t="s">
        <v>1324</v>
      </c>
      <c r="AB170" s="1">
        <v>0.61899999999999999</v>
      </c>
      <c r="AC170" s="1" t="s">
        <v>1475</v>
      </c>
      <c r="AD170" s="23">
        <v>2510000</v>
      </c>
      <c r="AE170" s="23">
        <v>6</v>
      </c>
      <c r="AF170" s="1">
        <v>0</v>
      </c>
      <c r="AG170" s="1">
        <v>0</v>
      </c>
    </row>
    <row r="171" spans="1:33" x14ac:dyDescent="0.25">
      <c r="A171" s="1">
        <v>5327</v>
      </c>
      <c r="B171" s="1" t="s">
        <v>1590</v>
      </c>
      <c r="C171" s="1" t="s">
        <v>497</v>
      </c>
      <c r="D171" s="1" t="s">
        <v>1474</v>
      </c>
      <c r="E171" s="1" t="s">
        <v>54</v>
      </c>
      <c r="F171" s="1">
        <v>444</v>
      </c>
      <c r="G171" s="1" t="s">
        <v>1387</v>
      </c>
      <c r="H171" s="1" t="s">
        <v>1283</v>
      </c>
      <c r="I171" s="1" t="s">
        <v>1290</v>
      </c>
      <c r="J171" s="1" t="s">
        <v>31</v>
      </c>
      <c r="K171" s="1" t="s">
        <v>1317</v>
      </c>
      <c r="L171" s="1" t="s">
        <v>1349</v>
      </c>
      <c r="M171" s="1">
        <v>39.200000000000003</v>
      </c>
      <c r="N171" s="1" t="s">
        <v>1330</v>
      </c>
      <c r="O171" s="1">
        <v>2.2999999999999998</v>
      </c>
      <c r="P171" s="1" t="s">
        <v>1327</v>
      </c>
      <c r="Q171" s="1">
        <v>0.3</v>
      </c>
      <c r="R171" s="53">
        <v>1100000</v>
      </c>
      <c r="S171" s="1" t="b">
        <v>0</v>
      </c>
      <c r="T171" s="1" t="s">
        <v>125</v>
      </c>
      <c r="U171" s="1" t="s">
        <v>1331</v>
      </c>
      <c r="V171" s="1">
        <v>28</v>
      </c>
      <c r="W171" s="1">
        <v>2099357</v>
      </c>
      <c r="X171" s="1">
        <v>1772500</v>
      </c>
      <c r="Y171" s="1">
        <v>58782000</v>
      </c>
      <c r="Z171" s="1">
        <v>1299418</v>
      </c>
      <c r="AA171" s="1" t="s">
        <v>1469</v>
      </c>
      <c r="AB171" s="1">
        <v>0.61899999999999999</v>
      </c>
      <c r="AC171" s="1" t="s">
        <v>1475</v>
      </c>
      <c r="AD171" s="23">
        <v>1100000</v>
      </c>
      <c r="AE171" s="23">
        <v>6</v>
      </c>
      <c r="AF171" s="1">
        <v>0</v>
      </c>
      <c r="AG171" s="1">
        <v>0</v>
      </c>
    </row>
    <row r="172" spans="1:33" x14ac:dyDescent="0.25">
      <c r="A172" s="1">
        <v>4278</v>
      </c>
      <c r="B172" s="1" t="s">
        <v>1913</v>
      </c>
      <c r="C172" s="1" t="s">
        <v>848</v>
      </c>
      <c r="D172" s="1" t="s">
        <v>1474</v>
      </c>
      <c r="E172" s="1" t="s">
        <v>1014</v>
      </c>
      <c r="F172" s="1">
        <v>458</v>
      </c>
      <c r="G172" s="1" t="s">
        <v>1396</v>
      </c>
      <c r="H172" s="1" t="s">
        <v>1283</v>
      </c>
      <c r="I172" s="1" t="s">
        <v>1290</v>
      </c>
      <c r="J172" s="1" t="s">
        <v>31</v>
      </c>
      <c r="K172" s="1" t="s">
        <v>1317</v>
      </c>
      <c r="L172" s="1" t="s">
        <v>1345</v>
      </c>
      <c r="M172" s="1">
        <v>46.8</v>
      </c>
      <c r="N172" s="1" t="s">
        <v>1320</v>
      </c>
      <c r="O172" s="1">
        <v>18.2</v>
      </c>
      <c r="P172" s="1" t="s">
        <v>1473</v>
      </c>
      <c r="Q172" s="1">
        <v>0.3</v>
      </c>
      <c r="R172" s="53">
        <v>3200000</v>
      </c>
      <c r="S172" s="1" t="b">
        <v>1</v>
      </c>
      <c r="T172" s="1" t="s">
        <v>965</v>
      </c>
      <c r="U172" s="1" t="s">
        <v>31</v>
      </c>
      <c r="V172" s="1">
        <v>23</v>
      </c>
      <c r="W172" s="1">
        <v>1033826</v>
      </c>
      <c r="X172" s="1">
        <v>772000</v>
      </c>
      <c r="Y172" s="1">
        <v>23778000</v>
      </c>
      <c r="Z172" s="1">
        <v>661324</v>
      </c>
      <c r="AA172" s="1" t="s">
        <v>1471</v>
      </c>
      <c r="AB172" s="1">
        <v>0.64</v>
      </c>
      <c r="AC172" s="1" t="s">
        <v>1475</v>
      </c>
      <c r="AD172" s="23">
        <v>3200000</v>
      </c>
      <c r="AE172" s="23">
        <v>10</v>
      </c>
      <c r="AF172" s="1">
        <v>0</v>
      </c>
      <c r="AG172" s="1">
        <v>0</v>
      </c>
    </row>
    <row r="173" spans="1:33" x14ac:dyDescent="0.25">
      <c r="A173" s="1">
        <v>4600</v>
      </c>
      <c r="B173" s="1" t="s">
        <v>1591</v>
      </c>
      <c r="C173" s="1" t="s">
        <v>350</v>
      </c>
      <c r="D173" s="1" t="s">
        <v>1474</v>
      </c>
      <c r="E173" s="1" t="s">
        <v>124</v>
      </c>
      <c r="F173" s="1">
        <v>444</v>
      </c>
      <c r="G173" s="1" t="s">
        <v>1387</v>
      </c>
      <c r="H173" s="1" t="s">
        <v>1283</v>
      </c>
      <c r="I173" s="1" t="s">
        <v>1290</v>
      </c>
      <c r="J173" s="1" t="s">
        <v>31</v>
      </c>
      <c r="K173" s="1" t="s">
        <v>1317</v>
      </c>
      <c r="L173" s="1" t="s">
        <v>1349</v>
      </c>
      <c r="M173" s="1">
        <v>41.1</v>
      </c>
      <c r="N173" s="1" t="s">
        <v>1330</v>
      </c>
      <c r="O173" s="1">
        <v>5.9</v>
      </c>
      <c r="P173" s="1" t="s">
        <v>1321</v>
      </c>
      <c r="Q173" s="1">
        <v>0.3</v>
      </c>
      <c r="R173" s="53">
        <v>2030000</v>
      </c>
      <c r="S173" s="1" t="b">
        <v>0</v>
      </c>
      <c r="T173" s="1" t="s">
        <v>125</v>
      </c>
      <c r="U173" s="1" t="s">
        <v>1323</v>
      </c>
      <c r="V173" s="1">
        <v>28</v>
      </c>
      <c r="W173" s="1">
        <v>2099357</v>
      </c>
      <c r="X173" s="1">
        <v>1772500</v>
      </c>
      <c r="Y173" s="1">
        <v>58782000</v>
      </c>
      <c r="Z173" s="1">
        <v>1299418</v>
      </c>
      <c r="AA173" s="1" t="s">
        <v>1466</v>
      </c>
      <c r="AB173" s="1">
        <v>0.61899999999999999</v>
      </c>
      <c r="AC173" s="1" t="s">
        <v>1475</v>
      </c>
      <c r="AD173" s="23">
        <v>2030000</v>
      </c>
      <c r="AE173" s="23">
        <v>6</v>
      </c>
      <c r="AF173" s="1">
        <v>0</v>
      </c>
      <c r="AG173" s="1">
        <v>0</v>
      </c>
    </row>
    <row r="174" spans="1:33" x14ac:dyDescent="0.25">
      <c r="A174" s="1">
        <v>8298</v>
      </c>
      <c r="B174" s="1" t="s">
        <v>1917</v>
      </c>
      <c r="C174" s="1" t="s">
        <v>821</v>
      </c>
      <c r="D174" s="1" t="s">
        <v>1315</v>
      </c>
      <c r="E174" s="1" t="s">
        <v>822</v>
      </c>
      <c r="F174" s="1">
        <v>486</v>
      </c>
      <c r="G174" s="1" t="s">
        <v>1371</v>
      </c>
      <c r="H174" s="1" t="s">
        <v>1283</v>
      </c>
      <c r="I174" s="1" t="s">
        <v>1286</v>
      </c>
      <c r="J174" s="1" t="s">
        <v>31</v>
      </c>
      <c r="K174" s="1" t="s">
        <v>1317</v>
      </c>
      <c r="L174" s="1" t="s">
        <v>1341</v>
      </c>
      <c r="M174" s="1">
        <v>31.6</v>
      </c>
      <c r="N174" s="1" t="s">
        <v>1333</v>
      </c>
      <c r="O174" s="1">
        <v>0.9</v>
      </c>
      <c r="P174" s="1" t="s">
        <v>1332</v>
      </c>
      <c r="Q174" s="1">
        <v>0.3</v>
      </c>
      <c r="R174" s="53">
        <v>2998800</v>
      </c>
      <c r="S174" s="1" t="b">
        <v>0</v>
      </c>
      <c r="T174" s="1" t="s">
        <v>823</v>
      </c>
      <c r="U174" s="1" t="s">
        <v>1328</v>
      </c>
      <c r="V174" s="1">
        <v>15</v>
      </c>
      <c r="W174" s="1">
        <v>2671120</v>
      </c>
      <c r="X174" s="1">
        <v>2600000</v>
      </c>
      <c r="Y174" s="1">
        <v>40066800</v>
      </c>
      <c r="Z174" s="1">
        <v>1489345</v>
      </c>
      <c r="AA174" s="1" t="s">
        <v>1324</v>
      </c>
      <c r="AB174" s="1">
        <v>0.55800000000000005</v>
      </c>
      <c r="AC174" s="1" t="s">
        <v>1475</v>
      </c>
      <c r="AD174" s="23">
        <v>2998800</v>
      </c>
      <c r="AE174" s="23">
        <v>9</v>
      </c>
      <c r="AF174" s="1">
        <v>0</v>
      </c>
      <c r="AG174" s="1">
        <v>0</v>
      </c>
    </row>
    <row r="175" spans="1:33" x14ac:dyDescent="0.25">
      <c r="A175" s="1">
        <v>4579</v>
      </c>
      <c r="B175" s="1" t="s">
        <v>1592</v>
      </c>
      <c r="C175" s="1" t="s">
        <v>499</v>
      </c>
      <c r="D175" s="1" t="s">
        <v>1474</v>
      </c>
      <c r="E175" s="1" t="s">
        <v>54</v>
      </c>
      <c r="F175" s="1">
        <v>444</v>
      </c>
      <c r="G175" s="1" t="s">
        <v>1387</v>
      </c>
      <c r="H175" s="1" t="s">
        <v>1283</v>
      </c>
      <c r="I175" s="1" t="s">
        <v>1290</v>
      </c>
      <c r="J175" s="1" t="s">
        <v>31</v>
      </c>
      <c r="K175" s="1" t="s">
        <v>1317</v>
      </c>
      <c r="L175" s="1" t="s">
        <v>1349</v>
      </c>
      <c r="M175" s="1">
        <v>42.2</v>
      </c>
      <c r="N175" s="1" t="s">
        <v>1330</v>
      </c>
      <c r="O175" s="1">
        <v>5.3</v>
      </c>
      <c r="P175" s="1" t="s">
        <v>1321</v>
      </c>
      <c r="Q175" s="1">
        <v>0.3</v>
      </c>
      <c r="R175" s="53">
        <v>1540000</v>
      </c>
      <c r="S175" s="1" t="b">
        <v>0</v>
      </c>
      <c r="T175" s="1" t="s">
        <v>125</v>
      </c>
      <c r="U175" s="1" t="s">
        <v>1323</v>
      </c>
      <c r="V175" s="1">
        <v>28</v>
      </c>
      <c r="W175" s="1">
        <v>2099357</v>
      </c>
      <c r="X175" s="1">
        <v>1772500</v>
      </c>
      <c r="Y175" s="1">
        <v>58782000</v>
      </c>
      <c r="Z175" s="1">
        <v>1299418</v>
      </c>
      <c r="AA175" s="1" t="s">
        <v>1469</v>
      </c>
      <c r="AB175" s="1">
        <v>0.61899999999999999</v>
      </c>
      <c r="AC175" s="1" t="s">
        <v>1475</v>
      </c>
      <c r="AD175" s="23">
        <v>1540000</v>
      </c>
      <c r="AE175" s="23">
        <v>6</v>
      </c>
      <c r="AF175" s="1">
        <v>0</v>
      </c>
      <c r="AG175" s="1">
        <v>0</v>
      </c>
    </row>
    <row r="176" spans="1:33" x14ac:dyDescent="0.25">
      <c r="A176" s="1">
        <v>4174</v>
      </c>
      <c r="B176" s="1" t="s">
        <v>1923</v>
      </c>
      <c r="C176" s="1" t="s">
        <v>1023</v>
      </c>
      <c r="D176" s="1" t="s">
        <v>1315</v>
      </c>
      <c r="E176" s="1" t="s">
        <v>39</v>
      </c>
      <c r="F176" s="1">
        <v>468</v>
      </c>
      <c r="G176" s="1" t="s">
        <v>1394</v>
      </c>
      <c r="H176" s="1" t="s">
        <v>1283</v>
      </c>
      <c r="I176" s="1" t="s">
        <v>1290</v>
      </c>
      <c r="J176" s="1" t="s">
        <v>31</v>
      </c>
      <c r="K176" s="1" t="s">
        <v>1317</v>
      </c>
      <c r="L176" s="1" t="s">
        <v>1347</v>
      </c>
      <c r="M176" s="1">
        <v>63.5</v>
      </c>
      <c r="N176" s="1" t="s">
        <v>1472</v>
      </c>
      <c r="O176" s="1">
        <v>11</v>
      </c>
      <c r="P176" s="1" t="s">
        <v>1473</v>
      </c>
      <c r="Q176" s="1">
        <v>0.3</v>
      </c>
      <c r="R176" s="53">
        <v>820000</v>
      </c>
      <c r="S176" s="1" t="b">
        <v>0</v>
      </c>
      <c r="T176" s="1" t="s">
        <v>901</v>
      </c>
      <c r="U176" s="1" t="s">
        <v>1323</v>
      </c>
      <c r="V176" s="1">
        <v>9</v>
      </c>
      <c r="W176" s="1">
        <v>913444</v>
      </c>
      <c r="X176" s="1">
        <v>820000</v>
      </c>
      <c r="Y176" s="1">
        <v>8221000</v>
      </c>
      <c r="Z176" s="1">
        <v>322602</v>
      </c>
      <c r="AA176" s="1" t="s">
        <v>1329</v>
      </c>
      <c r="AB176" s="1">
        <v>0.35299999999999998</v>
      </c>
      <c r="AC176" s="1" t="s">
        <v>1476</v>
      </c>
      <c r="AD176" s="23">
        <v>820000</v>
      </c>
      <c r="AE176" s="23">
        <v>4</v>
      </c>
      <c r="AF176" s="1">
        <v>0</v>
      </c>
      <c r="AG176" s="1">
        <v>0</v>
      </c>
    </row>
    <row r="177" spans="1:33" x14ac:dyDescent="0.25">
      <c r="A177" s="1">
        <v>4306</v>
      </c>
      <c r="B177" s="1" t="s">
        <v>1593</v>
      </c>
      <c r="C177" s="1" t="s">
        <v>469</v>
      </c>
      <c r="D177" s="1" t="s">
        <v>1315</v>
      </c>
      <c r="E177" s="1" t="s">
        <v>54</v>
      </c>
      <c r="F177" s="1">
        <v>444</v>
      </c>
      <c r="G177" s="1" t="s">
        <v>1387</v>
      </c>
      <c r="H177" s="1" t="s">
        <v>1283</v>
      </c>
      <c r="I177" s="1" t="s">
        <v>1290</v>
      </c>
      <c r="J177" s="1" t="s">
        <v>31</v>
      </c>
      <c r="K177" s="1" t="s">
        <v>1317</v>
      </c>
      <c r="L177" s="1" t="s">
        <v>1349</v>
      </c>
      <c r="M177" s="1">
        <v>47.4</v>
      </c>
      <c r="N177" s="1" t="s">
        <v>1320</v>
      </c>
      <c r="O177" s="1">
        <v>19.8</v>
      </c>
      <c r="P177" s="1" t="s">
        <v>1473</v>
      </c>
      <c r="Q177" s="1">
        <v>0.3</v>
      </c>
      <c r="R177" s="53">
        <v>1350000</v>
      </c>
      <c r="S177" s="1" t="b">
        <v>0</v>
      </c>
      <c r="T177" s="1" t="s">
        <v>125</v>
      </c>
      <c r="U177" s="1" t="s">
        <v>1323</v>
      </c>
      <c r="V177" s="1">
        <v>28</v>
      </c>
      <c r="W177" s="1">
        <v>2099357</v>
      </c>
      <c r="X177" s="1">
        <v>1772500</v>
      </c>
      <c r="Y177" s="1">
        <v>58782000</v>
      </c>
      <c r="Z177" s="1">
        <v>1299418</v>
      </c>
      <c r="AA177" s="1" t="s">
        <v>1469</v>
      </c>
      <c r="AB177" s="1">
        <v>0.61899999999999999</v>
      </c>
      <c r="AC177" s="1" t="s">
        <v>1475</v>
      </c>
      <c r="AD177" s="23">
        <v>1350000</v>
      </c>
      <c r="AE177" s="23">
        <v>6</v>
      </c>
      <c r="AF177" s="1">
        <v>0</v>
      </c>
      <c r="AG177" s="1">
        <v>0</v>
      </c>
    </row>
    <row r="178" spans="1:33" x14ac:dyDescent="0.25">
      <c r="A178" s="1">
        <v>4715</v>
      </c>
      <c r="B178" s="1" t="s">
        <v>1662</v>
      </c>
      <c r="C178" s="1" t="s">
        <v>593</v>
      </c>
      <c r="D178" s="1" t="s">
        <v>1474</v>
      </c>
      <c r="E178" s="1" t="s">
        <v>118</v>
      </c>
      <c r="F178" s="1">
        <v>432</v>
      </c>
      <c r="G178" s="1" t="s">
        <v>1380</v>
      </c>
      <c r="H178" s="1" t="s">
        <v>1283</v>
      </c>
      <c r="I178" s="1" t="s">
        <v>1289</v>
      </c>
      <c r="J178" s="1" t="s">
        <v>31</v>
      </c>
      <c r="K178" s="1" t="s">
        <v>1317</v>
      </c>
      <c r="L178" s="1" t="s">
        <v>1344</v>
      </c>
      <c r="M178" s="1">
        <v>32</v>
      </c>
      <c r="N178" s="1" t="s">
        <v>1333</v>
      </c>
      <c r="O178" s="1">
        <v>3.9</v>
      </c>
      <c r="P178" s="1" t="s">
        <v>1470</v>
      </c>
      <c r="Q178" s="1">
        <v>0.3</v>
      </c>
      <c r="R178" s="53">
        <v>1365000</v>
      </c>
      <c r="S178" s="1" t="b">
        <v>0</v>
      </c>
      <c r="T178" s="1" t="s">
        <v>362</v>
      </c>
      <c r="U178" s="1" t="s">
        <v>1331</v>
      </c>
      <c r="V178" s="1">
        <v>24</v>
      </c>
      <c r="W178" s="1">
        <v>1669438</v>
      </c>
      <c r="X178" s="1">
        <v>1235000</v>
      </c>
      <c r="Y178" s="1">
        <v>40066500</v>
      </c>
      <c r="Z178" s="1">
        <v>1193862</v>
      </c>
      <c r="AA178" s="1" t="s">
        <v>1329</v>
      </c>
      <c r="AB178" s="1">
        <v>0.71499999999999997</v>
      </c>
      <c r="AC178" s="1" t="s">
        <v>1475</v>
      </c>
      <c r="AD178" s="23">
        <v>1365000</v>
      </c>
      <c r="AE178" s="23">
        <v>7</v>
      </c>
      <c r="AF178" s="1">
        <v>0</v>
      </c>
      <c r="AG178" s="1">
        <v>0</v>
      </c>
    </row>
    <row r="179" spans="1:33" x14ac:dyDescent="0.25">
      <c r="A179" s="1">
        <v>4708</v>
      </c>
      <c r="B179" s="1" t="s">
        <v>1594</v>
      </c>
      <c r="C179" s="1" t="s">
        <v>501</v>
      </c>
      <c r="D179" s="1" t="s">
        <v>1315</v>
      </c>
      <c r="E179" s="1" t="s">
        <v>502</v>
      </c>
      <c r="F179" s="1">
        <v>444</v>
      </c>
      <c r="G179" s="1" t="s">
        <v>1387</v>
      </c>
      <c r="H179" s="1" t="s">
        <v>1283</v>
      </c>
      <c r="I179" s="1" t="s">
        <v>1290</v>
      </c>
      <c r="J179" s="1" t="s">
        <v>31</v>
      </c>
      <c r="K179" s="1" t="s">
        <v>1317</v>
      </c>
      <c r="L179" s="1" t="s">
        <v>1349</v>
      </c>
      <c r="M179" s="1">
        <v>34.200000000000003</v>
      </c>
      <c r="N179" s="1" t="s">
        <v>1333</v>
      </c>
      <c r="O179" s="1">
        <v>4.4000000000000004</v>
      </c>
      <c r="P179" s="1" t="s">
        <v>1470</v>
      </c>
      <c r="Q179" s="1">
        <v>0.3</v>
      </c>
      <c r="R179" s="53">
        <v>850000</v>
      </c>
      <c r="S179" s="1" t="b">
        <v>0</v>
      </c>
      <c r="T179" s="1" t="s">
        <v>125</v>
      </c>
      <c r="U179" s="1" t="s">
        <v>1331</v>
      </c>
      <c r="V179" s="1">
        <v>28</v>
      </c>
      <c r="W179" s="1">
        <v>2099357</v>
      </c>
      <c r="X179" s="1">
        <v>1772500</v>
      </c>
      <c r="Y179" s="1">
        <v>58782000</v>
      </c>
      <c r="Z179" s="1">
        <v>1299418</v>
      </c>
      <c r="AA179" s="1" t="s">
        <v>1469</v>
      </c>
      <c r="AB179" s="1">
        <v>0.61899999999999999</v>
      </c>
      <c r="AC179" s="1" t="s">
        <v>1475</v>
      </c>
      <c r="AD179" s="23">
        <v>850000</v>
      </c>
      <c r="AE179" s="23">
        <v>5</v>
      </c>
      <c r="AF179" s="1">
        <v>0</v>
      </c>
      <c r="AG179" s="1">
        <v>0</v>
      </c>
    </row>
    <row r="180" spans="1:33" x14ac:dyDescent="0.25">
      <c r="A180" s="1">
        <v>5691</v>
      </c>
      <c r="B180" s="1" t="s">
        <v>1931</v>
      </c>
      <c r="C180" s="1" t="s">
        <v>1041</v>
      </c>
      <c r="D180" s="1" t="s">
        <v>1315</v>
      </c>
      <c r="E180" s="1" t="s">
        <v>34</v>
      </c>
      <c r="F180" s="1">
        <v>451</v>
      </c>
      <c r="G180" s="1" t="s">
        <v>1416</v>
      </c>
      <c r="H180" s="1" t="s">
        <v>1283</v>
      </c>
      <c r="I180" s="1" t="s">
        <v>1290</v>
      </c>
      <c r="J180" s="1" t="s">
        <v>31</v>
      </c>
      <c r="K180" s="1" t="s">
        <v>1317</v>
      </c>
      <c r="L180" s="1" t="s">
        <v>1417</v>
      </c>
      <c r="M180" s="1">
        <v>42.3</v>
      </c>
      <c r="N180" s="1" t="s">
        <v>1330</v>
      </c>
      <c r="O180" s="1">
        <v>2.1</v>
      </c>
      <c r="P180" s="1" t="s">
        <v>1327</v>
      </c>
      <c r="Q180" s="1">
        <v>0.3</v>
      </c>
      <c r="R180" s="53">
        <v>620000</v>
      </c>
      <c r="S180" s="1" t="b">
        <v>0</v>
      </c>
      <c r="T180" s="1" t="s">
        <v>1042</v>
      </c>
      <c r="U180" s="1" t="s">
        <v>1331</v>
      </c>
      <c r="V180" s="1">
        <v>8</v>
      </c>
      <c r="W180" s="1">
        <v>886250</v>
      </c>
      <c r="X180" s="1">
        <v>705000</v>
      </c>
      <c r="Y180" s="1">
        <v>7090000</v>
      </c>
      <c r="Z180" s="1">
        <v>379396</v>
      </c>
      <c r="AA180" s="1" t="s">
        <v>1469</v>
      </c>
      <c r="AB180" s="1">
        <v>0.42799999999999999</v>
      </c>
      <c r="AC180" s="1" t="s">
        <v>1476</v>
      </c>
      <c r="AD180" s="23">
        <v>620000</v>
      </c>
      <c r="AE180" s="23">
        <v>4</v>
      </c>
      <c r="AF180" s="1">
        <v>0</v>
      </c>
      <c r="AG180" s="1">
        <v>0</v>
      </c>
    </row>
    <row r="181" spans="1:33" x14ac:dyDescent="0.25">
      <c r="A181" s="1">
        <v>4439</v>
      </c>
      <c r="B181" s="1" t="s">
        <v>1595</v>
      </c>
      <c r="C181" s="1" t="s">
        <v>507</v>
      </c>
      <c r="D181" s="1" t="s">
        <v>1315</v>
      </c>
      <c r="E181" s="1" t="s">
        <v>124</v>
      </c>
      <c r="F181" s="1">
        <v>444</v>
      </c>
      <c r="G181" s="1" t="s">
        <v>1387</v>
      </c>
      <c r="H181" s="1" t="s">
        <v>1283</v>
      </c>
      <c r="I181" s="1" t="s">
        <v>1290</v>
      </c>
      <c r="J181" s="1" t="s">
        <v>31</v>
      </c>
      <c r="K181" s="1" t="s">
        <v>1317</v>
      </c>
      <c r="L181" s="1" t="s">
        <v>1349</v>
      </c>
      <c r="M181" s="1">
        <v>35.6</v>
      </c>
      <c r="N181" s="1" t="s">
        <v>1330</v>
      </c>
      <c r="O181" s="1">
        <v>15.9</v>
      </c>
      <c r="P181" s="1" t="s">
        <v>1473</v>
      </c>
      <c r="Q181" s="1">
        <v>0.3</v>
      </c>
      <c r="R181" s="53">
        <v>1125000</v>
      </c>
      <c r="S181" s="1" t="b">
        <v>0</v>
      </c>
      <c r="T181" s="1" t="s">
        <v>125</v>
      </c>
      <c r="U181" s="1" t="s">
        <v>1323</v>
      </c>
      <c r="V181" s="1">
        <v>28</v>
      </c>
      <c r="W181" s="1">
        <v>2099357</v>
      </c>
      <c r="X181" s="1">
        <v>1772500</v>
      </c>
      <c r="Y181" s="1">
        <v>58782000</v>
      </c>
      <c r="Z181" s="1">
        <v>1299418</v>
      </c>
      <c r="AA181" s="1" t="s">
        <v>1469</v>
      </c>
      <c r="AB181" s="1">
        <v>0.61899999999999999</v>
      </c>
      <c r="AC181" s="1" t="s">
        <v>1475</v>
      </c>
      <c r="AD181" s="23">
        <v>1125000</v>
      </c>
      <c r="AE181" s="23">
        <v>6</v>
      </c>
      <c r="AF181" s="1">
        <v>0</v>
      </c>
      <c r="AG181" s="1">
        <v>0</v>
      </c>
    </row>
    <row r="182" spans="1:33" x14ac:dyDescent="0.25">
      <c r="A182" s="1">
        <v>4691</v>
      </c>
      <c r="B182" s="1" t="s">
        <v>1596</v>
      </c>
      <c r="C182" s="1" t="s">
        <v>509</v>
      </c>
      <c r="D182" s="1" t="s">
        <v>1315</v>
      </c>
      <c r="E182" s="1" t="s">
        <v>124</v>
      </c>
      <c r="F182" s="1">
        <v>444</v>
      </c>
      <c r="G182" s="1" t="s">
        <v>1387</v>
      </c>
      <c r="H182" s="1" t="s">
        <v>1283</v>
      </c>
      <c r="I182" s="1" t="s">
        <v>1290</v>
      </c>
      <c r="J182" s="1" t="s">
        <v>31</v>
      </c>
      <c r="K182" s="1" t="s">
        <v>1317</v>
      </c>
      <c r="L182" s="1" t="s">
        <v>1349</v>
      </c>
      <c r="M182" s="1">
        <v>43.1</v>
      </c>
      <c r="N182" s="1" t="s">
        <v>1330</v>
      </c>
      <c r="O182" s="1">
        <v>8.1</v>
      </c>
      <c r="P182" s="1" t="s">
        <v>1321</v>
      </c>
      <c r="Q182" s="1">
        <v>0.3</v>
      </c>
      <c r="R182" s="53">
        <v>1670000</v>
      </c>
      <c r="S182" s="1" t="b">
        <v>0</v>
      </c>
      <c r="T182" s="1" t="s">
        <v>125</v>
      </c>
      <c r="U182" s="1" t="s">
        <v>1323</v>
      </c>
      <c r="V182" s="1">
        <v>28</v>
      </c>
      <c r="W182" s="1">
        <v>2099357</v>
      </c>
      <c r="X182" s="1">
        <v>1772500</v>
      </c>
      <c r="Y182" s="1">
        <v>58782000</v>
      </c>
      <c r="Z182" s="1">
        <v>1299418</v>
      </c>
      <c r="AA182" s="1" t="s">
        <v>1469</v>
      </c>
      <c r="AB182" s="1">
        <v>0.61899999999999999</v>
      </c>
      <c r="AC182" s="1" t="s">
        <v>1475</v>
      </c>
      <c r="AD182" s="23">
        <v>1670000</v>
      </c>
      <c r="AE182" s="23">
        <v>6</v>
      </c>
      <c r="AF182" s="1">
        <v>0</v>
      </c>
      <c r="AG182" s="1">
        <v>0</v>
      </c>
    </row>
    <row r="183" spans="1:33" x14ac:dyDescent="0.25">
      <c r="A183" s="1">
        <v>4416</v>
      </c>
      <c r="B183" s="1" t="s">
        <v>1598</v>
      </c>
      <c r="C183" s="1" t="s">
        <v>513</v>
      </c>
      <c r="D183" s="1" t="s">
        <v>1315</v>
      </c>
      <c r="E183" s="1" t="s">
        <v>124</v>
      </c>
      <c r="F183" s="1">
        <v>444</v>
      </c>
      <c r="G183" s="1" t="s">
        <v>1387</v>
      </c>
      <c r="H183" s="1" t="s">
        <v>1283</v>
      </c>
      <c r="I183" s="1" t="s">
        <v>1290</v>
      </c>
      <c r="J183" s="1" t="s">
        <v>31</v>
      </c>
      <c r="K183" s="1" t="s">
        <v>1317</v>
      </c>
      <c r="L183" s="1" t="s">
        <v>1349</v>
      </c>
      <c r="M183" s="1">
        <v>36.9</v>
      </c>
      <c r="N183" s="1" t="s">
        <v>1330</v>
      </c>
      <c r="O183" s="1">
        <v>12.6</v>
      </c>
      <c r="P183" s="1" t="s">
        <v>1473</v>
      </c>
      <c r="Q183" s="1">
        <v>0.3</v>
      </c>
      <c r="R183" s="53">
        <v>1065000</v>
      </c>
      <c r="S183" s="1" t="b">
        <v>0</v>
      </c>
      <c r="T183" s="1" t="s">
        <v>125</v>
      </c>
      <c r="U183" s="1" t="s">
        <v>1323</v>
      </c>
      <c r="V183" s="1">
        <v>28</v>
      </c>
      <c r="W183" s="1">
        <v>2099357</v>
      </c>
      <c r="X183" s="1">
        <v>1772500</v>
      </c>
      <c r="Y183" s="1">
        <v>58782000</v>
      </c>
      <c r="Z183" s="1">
        <v>1299418</v>
      </c>
      <c r="AA183" s="1" t="s">
        <v>1469</v>
      </c>
      <c r="AB183" s="1">
        <v>0.61899999999999999</v>
      </c>
      <c r="AC183" s="1" t="s">
        <v>1475</v>
      </c>
      <c r="AD183" s="23">
        <v>1065000</v>
      </c>
      <c r="AE183" s="23">
        <v>6</v>
      </c>
      <c r="AF183" s="1">
        <v>0</v>
      </c>
      <c r="AG183" s="1">
        <v>0</v>
      </c>
    </row>
    <row r="184" spans="1:33" x14ac:dyDescent="0.25">
      <c r="A184" s="1">
        <v>4591</v>
      </c>
      <c r="B184" s="1" t="s">
        <v>1768</v>
      </c>
      <c r="C184" s="1" t="s">
        <v>331</v>
      </c>
      <c r="D184" s="1" t="s">
        <v>1315</v>
      </c>
      <c r="E184" s="1" t="s">
        <v>777</v>
      </c>
      <c r="F184" s="1">
        <v>429</v>
      </c>
      <c r="G184" s="1" t="s">
        <v>1449</v>
      </c>
      <c r="H184" s="1" t="s">
        <v>1283</v>
      </c>
      <c r="I184" s="1" t="s">
        <v>1291</v>
      </c>
      <c r="J184" s="1" t="s">
        <v>31</v>
      </c>
      <c r="K184" s="1" t="s">
        <v>1317</v>
      </c>
      <c r="L184" s="1" t="s">
        <v>1450</v>
      </c>
      <c r="M184" s="1">
        <v>48</v>
      </c>
      <c r="N184" s="1" t="s">
        <v>1320</v>
      </c>
      <c r="O184" s="1">
        <v>6.7</v>
      </c>
      <c r="P184" s="1" t="s">
        <v>1321</v>
      </c>
      <c r="Q184" s="1">
        <v>0.3</v>
      </c>
      <c r="R184" s="53">
        <v>2750000</v>
      </c>
      <c r="S184" s="1" t="b">
        <v>1</v>
      </c>
      <c r="T184" s="1" t="s">
        <v>775</v>
      </c>
      <c r="U184" s="1" t="s">
        <v>31</v>
      </c>
      <c r="V184" s="1">
        <v>6</v>
      </c>
      <c r="W184" s="1">
        <v>1123667</v>
      </c>
      <c r="X184" s="1">
        <v>842000</v>
      </c>
      <c r="Y184" s="1">
        <v>6742000</v>
      </c>
      <c r="Z184" s="1">
        <v>803775</v>
      </c>
      <c r="AA184" s="1" t="s">
        <v>1471</v>
      </c>
      <c r="AB184" s="1">
        <v>0.71499999999999997</v>
      </c>
      <c r="AC184" s="1" t="s">
        <v>1475</v>
      </c>
      <c r="AD184" s="23">
        <v>2750000</v>
      </c>
      <c r="AE184" s="23">
        <v>8</v>
      </c>
      <c r="AF184" s="1">
        <v>0</v>
      </c>
      <c r="AG184" s="1">
        <v>0</v>
      </c>
    </row>
    <row r="185" spans="1:33" x14ac:dyDescent="0.25">
      <c r="A185" s="1">
        <v>4595</v>
      </c>
      <c r="B185" s="1" t="s">
        <v>1708</v>
      </c>
      <c r="C185" s="1" t="s">
        <v>484</v>
      </c>
      <c r="D185" s="1" t="s">
        <v>1474</v>
      </c>
      <c r="E185" s="1" t="s">
        <v>485</v>
      </c>
      <c r="F185" s="1">
        <v>432</v>
      </c>
      <c r="G185" s="1" t="s">
        <v>1380</v>
      </c>
      <c r="H185" s="1" t="s">
        <v>1283</v>
      </c>
      <c r="I185" s="1" t="s">
        <v>1289</v>
      </c>
      <c r="J185" s="1" t="s">
        <v>31</v>
      </c>
      <c r="K185" s="1" t="s">
        <v>1317</v>
      </c>
      <c r="L185" s="1" t="s">
        <v>1344</v>
      </c>
      <c r="M185" s="1">
        <v>42.2</v>
      </c>
      <c r="N185" s="1" t="s">
        <v>1330</v>
      </c>
      <c r="O185" s="1">
        <v>6.4</v>
      </c>
      <c r="P185" s="1" t="s">
        <v>1321</v>
      </c>
      <c r="Q185" s="1">
        <v>0.3</v>
      </c>
      <c r="R185" s="53">
        <v>2925000</v>
      </c>
      <c r="S185" s="1" t="b">
        <v>0</v>
      </c>
      <c r="T185" s="1" t="s">
        <v>953</v>
      </c>
      <c r="U185" s="1" t="s">
        <v>1323</v>
      </c>
      <c r="V185" s="1">
        <v>24</v>
      </c>
      <c r="W185" s="1">
        <v>1669438</v>
      </c>
      <c r="X185" s="1">
        <v>1235000</v>
      </c>
      <c r="Y185" s="1">
        <v>40066500</v>
      </c>
      <c r="Z185" s="1">
        <v>1193862</v>
      </c>
      <c r="AA185" s="1" t="s">
        <v>1471</v>
      </c>
      <c r="AB185" s="1">
        <v>0.71499999999999997</v>
      </c>
      <c r="AC185" s="1" t="s">
        <v>1475</v>
      </c>
      <c r="AD185" s="23">
        <v>2925000</v>
      </c>
      <c r="AE185" s="23">
        <v>9</v>
      </c>
      <c r="AF185" s="1">
        <v>0</v>
      </c>
      <c r="AG185" s="1">
        <v>0</v>
      </c>
    </row>
    <row r="186" spans="1:33" x14ac:dyDescent="0.25">
      <c r="A186" s="1">
        <v>4703</v>
      </c>
      <c r="B186" s="1" t="s">
        <v>1600</v>
      </c>
      <c r="C186" s="1" t="s">
        <v>471</v>
      </c>
      <c r="D186" s="1" t="s">
        <v>1474</v>
      </c>
      <c r="E186" s="1" t="s">
        <v>83</v>
      </c>
      <c r="F186" s="1">
        <v>429</v>
      </c>
      <c r="G186" s="1" t="s">
        <v>1449</v>
      </c>
      <c r="H186" s="1" t="s">
        <v>1283</v>
      </c>
      <c r="I186" s="1" t="s">
        <v>1291</v>
      </c>
      <c r="J186" s="1" t="s">
        <v>31</v>
      </c>
      <c r="K186" s="1" t="s">
        <v>1317</v>
      </c>
      <c r="L186" s="1" t="s">
        <v>1450</v>
      </c>
      <c r="M186" s="1">
        <v>59</v>
      </c>
      <c r="N186" s="1" t="s">
        <v>1472</v>
      </c>
      <c r="O186" s="1">
        <v>24.9</v>
      </c>
      <c r="P186" s="1" t="s">
        <v>1473</v>
      </c>
      <c r="Q186" s="1">
        <v>0.3</v>
      </c>
      <c r="R186" s="53">
        <v>933000</v>
      </c>
      <c r="S186" s="1" t="b">
        <v>0</v>
      </c>
      <c r="T186" s="1" t="s">
        <v>331</v>
      </c>
      <c r="U186" s="1" t="s">
        <v>1323</v>
      </c>
      <c r="V186" s="1">
        <v>6</v>
      </c>
      <c r="W186" s="1">
        <v>1123667</v>
      </c>
      <c r="X186" s="1">
        <v>842000</v>
      </c>
      <c r="Y186" s="1">
        <v>6742000</v>
      </c>
      <c r="Z186" s="1">
        <v>803775</v>
      </c>
      <c r="AA186" s="1" t="s">
        <v>1329</v>
      </c>
      <c r="AB186" s="1">
        <v>0.71499999999999997</v>
      </c>
      <c r="AC186" s="1" t="s">
        <v>1475</v>
      </c>
      <c r="AD186" s="23">
        <v>933000</v>
      </c>
      <c r="AE186" s="23">
        <v>5</v>
      </c>
      <c r="AF186" s="1">
        <v>0</v>
      </c>
      <c r="AG186" s="1">
        <v>0</v>
      </c>
    </row>
    <row r="187" spans="1:33" x14ac:dyDescent="0.25">
      <c r="A187" s="1">
        <v>4343</v>
      </c>
      <c r="B187" s="1" t="s">
        <v>1925</v>
      </c>
      <c r="C187" s="1" t="s">
        <v>1027</v>
      </c>
      <c r="D187" s="1" t="s">
        <v>1315</v>
      </c>
      <c r="E187" s="1" t="s">
        <v>39</v>
      </c>
      <c r="F187" s="1">
        <v>468</v>
      </c>
      <c r="G187" s="1" t="s">
        <v>1394</v>
      </c>
      <c r="H187" s="1" t="s">
        <v>1283</v>
      </c>
      <c r="I187" s="1" t="s">
        <v>1290</v>
      </c>
      <c r="J187" s="1" t="s">
        <v>31</v>
      </c>
      <c r="K187" s="1" t="s">
        <v>1317</v>
      </c>
      <c r="L187" s="1" t="s">
        <v>1347</v>
      </c>
      <c r="M187" s="1">
        <v>44.2</v>
      </c>
      <c r="N187" s="1" t="s">
        <v>1330</v>
      </c>
      <c r="O187" s="1">
        <v>7.9</v>
      </c>
      <c r="P187" s="1" t="s">
        <v>1321</v>
      </c>
      <c r="Q187" s="1">
        <v>0.3</v>
      </c>
      <c r="R187" s="53">
        <v>745000</v>
      </c>
      <c r="S187" s="1" t="b">
        <v>0</v>
      </c>
      <c r="T187" s="1" t="s">
        <v>901</v>
      </c>
      <c r="U187" s="1" t="s">
        <v>1323</v>
      </c>
      <c r="V187" s="1">
        <v>9</v>
      </c>
      <c r="W187" s="1">
        <v>913444</v>
      </c>
      <c r="X187" s="1">
        <v>820000</v>
      </c>
      <c r="Y187" s="1">
        <v>8221000</v>
      </c>
      <c r="Z187" s="1">
        <v>322602</v>
      </c>
      <c r="AA187" s="1" t="s">
        <v>1329</v>
      </c>
      <c r="AB187" s="1">
        <v>0.35299999999999998</v>
      </c>
      <c r="AC187" s="1" t="s">
        <v>1476</v>
      </c>
      <c r="AD187" s="23">
        <v>745000</v>
      </c>
      <c r="AE187" s="23">
        <v>4</v>
      </c>
      <c r="AF187" s="1">
        <v>0</v>
      </c>
      <c r="AG187" s="1">
        <v>0</v>
      </c>
    </row>
    <row r="188" spans="1:33" x14ac:dyDescent="0.25">
      <c r="A188" s="1">
        <v>10904</v>
      </c>
      <c r="B188" s="1" t="s">
        <v>2001</v>
      </c>
      <c r="C188" s="1" t="s">
        <v>889</v>
      </c>
      <c r="D188" s="1" t="s">
        <v>1474</v>
      </c>
      <c r="E188" s="1" t="s">
        <v>83</v>
      </c>
      <c r="F188" s="1">
        <v>421</v>
      </c>
      <c r="G188" s="1" t="s">
        <v>1438</v>
      </c>
      <c r="H188" s="1" t="s">
        <v>1283</v>
      </c>
      <c r="I188" s="1" t="s">
        <v>1291</v>
      </c>
      <c r="J188" s="1" t="s">
        <v>31</v>
      </c>
      <c r="K188" s="1" t="s">
        <v>1317</v>
      </c>
      <c r="L188" s="1" t="s">
        <v>1439</v>
      </c>
      <c r="M188" s="1">
        <v>22.2</v>
      </c>
      <c r="N188" s="1" t="s">
        <v>1467</v>
      </c>
      <c r="O188" s="1">
        <v>0.1</v>
      </c>
      <c r="P188" s="1" t="s">
        <v>1332</v>
      </c>
      <c r="Q188" s="1">
        <v>0</v>
      </c>
      <c r="R188" s="53">
        <v>655000</v>
      </c>
      <c r="S188" s="1" t="b">
        <v>0</v>
      </c>
      <c r="T188" s="1" t="s">
        <v>890</v>
      </c>
      <c r="U188" s="1" t="s">
        <v>1328</v>
      </c>
      <c r="V188" s="1">
        <v>10</v>
      </c>
      <c r="W188" s="1">
        <v>1204500</v>
      </c>
      <c r="X188" s="1">
        <v>780000</v>
      </c>
      <c r="Y188" s="1">
        <v>12045000</v>
      </c>
      <c r="Z188" s="1">
        <v>1001961</v>
      </c>
      <c r="AA188" s="1" t="s">
        <v>1469</v>
      </c>
      <c r="AB188" s="1">
        <v>0.83199999999999996</v>
      </c>
      <c r="AC188" s="1" t="s">
        <v>1475</v>
      </c>
      <c r="AD188" s="23">
        <v>655000</v>
      </c>
      <c r="AE188" s="23">
        <v>2</v>
      </c>
      <c r="AF188" s="1">
        <v>0</v>
      </c>
      <c r="AG188" s="1">
        <v>0</v>
      </c>
    </row>
    <row r="189" spans="1:33" x14ac:dyDescent="0.25">
      <c r="A189" s="1">
        <v>4397</v>
      </c>
      <c r="B189" s="1" t="s">
        <v>1924</v>
      </c>
      <c r="C189" s="1" t="s">
        <v>1025</v>
      </c>
      <c r="D189" s="1" t="s">
        <v>1315</v>
      </c>
      <c r="E189" s="1" t="s">
        <v>39</v>
      </c>
      <c r="F189" s="1">
        <v>468</v>
      </c>
      <c r="G189" s="1" t="s">
        <v>1394</v>
      </c>
      <c r="H189" s="1" t="s">
        <v>1283</v>
      </c>
      <c r="I189" s="1" t="s">
        <v>1290</v>
      </c>
      <c r="J189" s="1" t="s">
        <v>31</v>
      </c>
      <c r="K189" s="1" t="s">
        <v>1317</v>
      </c>
      <c r="L189" s="1" t="s">
        <v>1347</v>
      </c>
      <c r="M189" s="1">
        <v>38.5</v>
      </c>
      <c r="N189" s="1" t="s">
        <v>1330</v>
      </c>
      <c r="O189" s="1">
        <v>13.2</v>
      </c>
      <c r="P189" s="1" t="s">
        <v>1473</v>
      </c>
      <c r="Q189" s="1">
        <v>0.3</v>
      </c>
      <c r="R189" s="53">
        <v>820000</v>
      </c>
      <c r="S189" s="1" t="b">
        <v>0</v>
      </c>
      <c r="T189" s="1" t="s">
        <v>901</v>
      </c>
      <c r="U189" s="1" t="s">
        <v>1323</v>
      </c>
      <c r="V189" s="1">
        <v>9</v>
      </c>
      <c r="W189" s="1">
        <v>913444</v>
      </c>
      <c r="X189" s="1">
        <v>820000</v>
      </c>
      <c r="Y189" s="1">
        <v>8221000</v>
      </c>
      <c r="Z189" s="1">
        <v>322602</v>
      </c>
      <c r="AA189" s="1" t="s">
        <v>1329</v>
      </c>
      <c r="AB189" s="1">
        <v>0.35299999999999998</v>
      </c>
      <c r="AC189" s="1" t="s">
        <v>1476</v>
      </c>
      <c r="AD189" s="23">
        <v>820000</v>
      </c>
      <c r="AE189" s="23">
        <v>4</v>
      </c>
      <c r="AF189" s="1">
        <v>0</v>
      </c>
      <c r="AG189" s="1">
        <v>0</v>
      </c>
    </row>
    <row r="190" spans="1:33" x14ac:dyDescent="0.25">
      <c r="A190" s="1">
        <v>4417</v>
      </c>
      <c r="B190" s="1" t="s">
        <v>1602</v>
      </c>
      <c r="C190" s="1" t="s">
        <v>480</v>
      </c>
      <c r="D190" s="1" t="s">
        <v>1315</v>
      </c>
      <c r="E190" s="1" t="s">
        <v>83</v>
      </c>
      <c r="F190" s="1">
        <v>429</v>
      </c>
      <c r="G190" s="1" t="s">
        <v>1449</v>
      </c>
      <c r="H190" s="1" t="s">
        <v>1283</v>
      </c>
      <c r="I190" s="1" t="s">
        <v>1291</v>
      </c>
      <c r="J190" s="1" t="s">
        <v>31</v>
      </c>
      <c r="K190" s="1" t="s">
        <v>1317</v>
      </c>
      <c r="L190" s="1" t="s">
        <v>1450</v>
      </c>
      <c r="M190" s="1">
        <v>36.5</v>
      </c>
      <c r="N190" s="1" t="s">
        <v>1330</v>
      </c>
      <c r="O190" s="1">
        <v>5.5</v>
      </c>
      <c r="P190" s="1" t="s">
        <v>1321</v>
      </c>
      <c r="Q190" s="1">
        <v>0.1</v>
      </c>
      <c r="R190" s="53">
        <v>780000</v>
      </c>
      <c r="S190" s="1" t="b">
        <v>0</v>
      </c>
      <c r="T190" s="1" t="s">
        <v>331</v>
      </c>
      <c r="U190" s="1" t="s">
        <v>1323</v>
      </c>
      <c r="V190" s="1">
        <v>6</v>
      </c>
      <c r="W190" s="1">
        <v>1123667</v>
      </c>
      <c r="X190" s="1">
        <v>842000</v>
      </c>
      <c r="Y190" s="1">
        <v>6742000</v>
      </c>
      <c r="Z190" s="1">
        <v>803775</v>
      </c>
      <c r="AA190" s="1" t="s">
        <v>1469</v>
      </c>
      <c r="AB190" s="1">
        <v>0.71499999999999997</v>
      </c>
      <c r="AC190" s="1" t="s">
        <v>1475</v>
      </c>
      <c r="AD190" s="23">
        <v>693000</v>
      </c>
      <c r="AE190" s="23">
        <v>4</v>
      </c>
      <c r="AF190" s="1">
        <v>0</v>
      </c>
      <c r="AG190" s="1">
        <v>0</v>
      </c>
    </row>
    <row r="191" spans="1:33" x14ac:dyDescent="0.25">
      <c r="A191" s="1">
        <v>4455</v>
      </c>
      <c r="B191" s="1" t="s">
        <v>1932</v>
      </c>
      <c r="C191" s="1" t="s">
        <v>1044</v>
      </c>
      <c r="D191" s="1" t="s">
        <v>1315</v>
      </c>
      <c r="E191" s="1" t="s">
        <v>34</v>
      </c>
      <c r="F191" s="1">
        <v>451</v>
      </c>
      <c r="G191" s="1" t="s">
        <v>1416</v>
      </c>
      <c r="H191" s="1" t="s">
        <v>1283</v>
      </c>
      <c r="I191" s="1" t="s">
        <v>1290</v>
      </c>
      <c r="J191" s="1" t="s">
        <v>31</v>
      </c>
      <c r="K191" s="1" t="s">
        <v>1317</v>
      </c>
      <c r="L191" s="1" t="s">
        <v>1417</v>
      </c>
      <c r="M191" s="1">
        <v>35.6</v>
      </c>
      <c r="N191" s="1" t="s">
        <v>1330</v>
      </c>
      <c r="O191" s="1">
        <v>4.7</v>
      </c>
      <c r="P191" s="1" t="s">
        <v>1470</v>
      </c>
      <c r="Q191" s="1">
        <v>0.3</v>
      </c>
      <c r="R191" s="53">
        <v>660000</v>
      </c>
      <c r="S191" s="1" t="b">
        <v>0</v>
      </c>
      <c r="T191" s="1" t="s">
        <v>1042</v>
      </c>
      <c r="U191" s="1" t="s">
        <v>1331</v>
      </c>
      <c r="V191" s="1">
        <v>8</v>
      </c>
      <c r="W191" s="1">
        <v>886250</v>
      </c>
      <c r="X191" s="1">
        <v>705000</v>
      </c>
      <c r="Y191" s="1">
        <v>7090000</v>
      </c>
      <c r="Z191" s="1">
        <v>379396</v>
      </c>
      <c r="AA191" s="1" t="s">
        <v>1469</v>
      </c>
      <c r="AB191" s="1">
        <v>0.42799999999999999</v>
      </c>
      <c r="AC191" s="1" t="s">
        <v>1476</v>
      </c>
      <c r="AD191" s="23">
        <v>660000</v>
      </c>
      <c r="AE191" s="23">
        <v>4</v>
      </c>
      <c r="AF191" s="1">
        <v>0</v>
      </c>
      <c r="AG191" s="1">
        <v>0</v>
      </c>
    </row>
    <row r="192" spans="1:33" x14ac:dyDescent="0.25">
      <c r="A192" s="1">
        <v>4319</v>
      </c>
      <c r="B192" s="1" t="s">
        <v>1603</v>
      </c>
      <c r="C192" s="1" t="s">
        <v>482</v>
      </c>
      <c r="D192" s="1" t="s">
        <v>1315</v>
      </c>
      <c r="E192" s="1" t="s">
        <v>83</v>
      </c>
      <c r="F192" s="1">
        <v>429</v>
      </c>
      <c r="G192" s="1" t="s">
        <v>1449</v>
      </c>
      <c r="H192" s="1" t="s">
        <v>1283</v>
      </c>
      <c r="I192" s="1" t="s">
        <v>1291</v>
      </c>
      <c r="J192" s="1" t="s">
        <v>31</v>
      </c>
      <c r="K192" s="1" t="s">
        <v>1317</v>
      </c>
      <c r="L192" s="1" t="s">
        <v>1450</v>
      </c>
      <c r="M192" s="1">
        <v>40.9</v>
      </c>
      <c r="N192" s="1" t="s">
        <v>1330</v>
      </c>
      <c r="O192" s="1">
        <v>15.7</v>
      </c>
      <c r="P192" s="1" t="s">
        <v>1473</v>
      </c>
      <c r="Q192" s="1">
        <v>0.3</v>
      </c>
      <c r="R192" s="53">
        <v>904000</v>
      </c>
      <c r="S192" s="1" t="b">
        <v>0</v>
      </c>
      <c r="T192" s="1" t="s">
        <v>331</v>
      </c>
      <c r="U192" s="1" t="s">
        <v>1323</v>
      </c>
      <c r="V192" s="1">
        <v>6</v>
      </c>
      <c r="W192" s="1">
        <v>1123667</v>
      </c>
      <c r="X192" s="1">
        <v>842000</v>
      </c>
      <c r="Y192" s="1">
        <v>6742000</v>
      </c>
      <c r="Z192" s="1">
        <v>803775</v>
      </c>
      <c r="AA192" s="1" t="s">
        <v>1329</v>
      </c>
      <c r="AB192" s="1">
        <v>0.71499999999999997</v>
      </c>
      <c r="AC192" s="1" t="s">
        <v>1475</v>
      </c>
      <c r="AD192" s="23">
        <v>904000</v>
      </c>
      <c r="AE192" s="23">
        <v>5</v>
      </c>
      <c r="AF192" s="1">
        <v>0</v>
      </c>
      <c r="AG192" s="1">
        <v>0</v>
      </c>
    </row>
    <row r="193" spans="1:33" x14ac:dyDescent="0.25">
      <c r="A193" s="1">
        <v>4141</v>
      </c>
      <c r="B193" s="1" t="s">
        <v>1604</v>
      </c>
      <c r="C193" s="1" t="s">
        <v>521</v>
      </c>
      <c r="D193" s="1" t="s">
        <v>1315</v>
      </c>
      <c r="E193" s="1" t="s">
        <v>67</v>
      </c>
      <c r="F193" s="1">
        <v>427</v>
      </c>
      <c r="G193" s="1" t="s">
        <v>1452</v>
      </c>
      <c r="H193" s="1" t="s">
        <v>1284</v>
      </c>
      <c r="I193" s="1" t="s">
        <v>1291</v>
      </c>
      <c r="J193" s="1" t="s">
        <v>31</v>
      </c>
      <c r="K193" s="1" t="s">
        <v>1317</v>
      </c>
      <c r="L193" s="1" t="s">
        <v>1350</v>
      </c>
      <c r="M193" s="1">
        <v>45.8</v>
      </c>
      <c r="N193" s="1" t="s">
        <v>1320</v>
      </c>
      <c r="O193" s="1">
        <v>17.399999999999999</v>
      </c>
      <c r="P193" s="1" t="s">
        <v>1473</v>
      </c>
      <c r="Q193" s="1">
        <v>0.3</v>
      </c>
      <c r="R193" s="53">
        <v>2373000</v>
      </c>
      <c r="S193" s="1" t="b">
        <v>0</v>
      </c>
      <c r="T193" s="1" t="s">
        <v>113</v>
      </c>
      <c r="U193" s="1" t="s">
        <v>1323</v>
      </c>
      <c r="V193" s="1">
        <v>4</v>
      </c>
      <c r="W193" s="1">
        <v>2329125</v>
      </c>
      <c r="X193" s="1">
        <v>2287750</v>
      </c>
      <c r="Y193" s="1">
        <v>9316500</v>
      </c>
      <c r="Z193" s="1">
        <v>844812</v>
      </c>
      <c r="AA193" s="1" t="s">
        <v>1466</v>
      </c>
      <c r="AB193" s="1">
        <v>0.36299999999999999</v>
      </c>
      <c r="AC193" s="1" t="s">
        <v>1476</v>
      </c>
      <c r="AD193" s="23">
        <v>2373000</v>
      </c>
      <c r="AE193" s="23">
        <v>7</v>
      </c>
      <c r="AF193" s="1">
        <v>0</v>
      </c>
      <c r="AG193" s="1">
        <v>0</v>
      </c>
    </row>
    <row r="194" spans="1:33" x14ac:dyDescent="0.25">
      <c r="A194" s="1">
        <v>4809</v>
      </c>
      <c r="B194" s="1" t="s">
        <v>1944</v>
      </c>
      <c r="C194" s="1" t="s">
        <v>475</v>
      </c>
      <c r="D194" s="1" t="s">
        <v>1474</v>
      </c>
      <c r="E194" s="1" t="s">
        <v>476</v>
      </c>
      <c r="F194" s="1">
        <v>472</v>
      </c>
      <c r="G194" s="1" t="s">
        <v>1358</v>
      </c>
      <c r="H194" s="1" t="s">
        <v>1283</v>
      </c>
      <c r="I194" s="1" t="s">
        <v>1286</v>
      </c>
      <c r="J194" s="1" t="s">
        <v>31</v>
      </c>
      <c r="K194" s="1" t="s">
        <v>1317</v>
      </c>
      <c r="L194" s="1" t="s">
        <v>1335</v>
      </c>
      <c r="M194" s="1">
        <v>44.6</v>
      </c>
      <c r="N194" s="1" t="s">
        <v>1330</v>
      </c>
      <c r="O194" s="1">
        <v>3.4</v>
      </c>
      <c r="P194" s="1" t="s">
        <v>1470</v>
      </c>
      <c r="Q194" s="1">
        <v>0.3</v>
      </c>
      <c r="R194" s="53">
        <v>2200000</v>
      </c>
      <c r="S194" s="1" t="b">
        <v>1</v>
      </c>
      <c r="T194" s="1" t="s">
        <v>199</v>
      </c>
      <c r="U194" s="1" t="s">
        <v>31</v>
      </c>
      <c r="V194" s="1">
        <v>11</v>
      </c>
      <c r="W194" s="1">
        <v>2108091</v>
      </c>
      <c r="X194" s="1">
        <v>1653000</v>
      </c>
      <c r="Y194" s="1">
        <v>23189000</v>
      </c>
      <c r="Z194" s="1">
        <v>1400726</v>
      </c>
      <c r="AA194" s="1" t="s">
        <v>1466</v>
      </c>
      <c r="AB194" s="1">
        <v>0.66400000000000003</v>
      </c>
      <c r="AC194" s="1" t="s">
        <v>1475</v>
      </c>
      <c r="AD194" s="23">
        <v>2200000</v>
      </c>
      <c r="AE194" s="23">
        <v>9</v>
      </c>
      <c r="AF194" s="1">
        <v>0</v>
      </c>
      <c r="AG194" s="1">
        <v>0</v>
      </c>
    </row>
    <row r="195" spans="1:33" x14ac:dyDescent="0.25">
      <c r="A195" s="1">
        <v>5526</v>
      </c>
      <c r="B195" s="1" t="s">
        <v>1605</v>
      </c>
      <c r="C195" s="1" t="s">
        <v>111</v>
      </c>
      <c r="D195" s="1" t="s">
        <v>1474</v>
      </c>
      <c r="E195" s="1" t="s">
        <v>112</v>
      </c>
      <c r="F195" s="1">
        <v>438</v>
      </c>
      <c r="G195" s="1" t="s">
        <v>1385</v>
      </c>
      <c r="H195" s="1" t="s">
        <v>1284</v>
      </c>
      <c r="I195" s="1" t="s">
        <v>1289</v>
      </c>
      <c r="J195" s="1" t="s">
        <v>31</v>
      </c>
      <c r="K195" s="1" t="s">
        <v>1317</v>
      </c>
      <c r="L195" s="1" t="s">
        <v>1343</v>
      </c>
      <c r="M195" s="1">
        <v>27.7</v>
      </c>
      <c r="N195" s="1" t="s">
        <v>1333</v>
      </c>
      <c r="O195" s="1">
        <v>2.2000000000000002</v>
      </c>
      <c r="P195" s="1" t="s">
        <v>1327</v>
      </c>
      <c r="Q195" s="1">
        <v>0.3</v>
      </c>
      <c r="R195" s="53">
        <v>1060000</v>
      </c>
      <c r="S195" s="1" t="b">
        <v>0</v>
      </c>
      <c r="T195" s="1" t="s">
        <v>113</v>
      </c>
      <c r="U195" s="1" t="s">
        <v>1331</v>
      </c>
      <c r="V195" s="1">
        <v>6</v>
      </c>
      <c r="W195" s="1">
        <v>2256500</v>
      </c>
      <c r="X195" s="1">
        <v>1837000</v>
      </c>
      <c r="Y195" s="1">
        <v>13539000</v>
      </c>
      <c r="Z195" s="1">
        <v>1740353</v>
      </c>
      <c r="AA195" s="1" t="s">
        <v>1469</v>
      </c>
      <c r="AB195" s="1">
        <v>0.77100000000000002</v>
      </c>
      <c r="AC195" s="1" t="s">
        <v>1475</v>
      </c>
      <c r="AD195" s="23">
        <v>1060000</v>
      </c>
      <c r="AE195" s="23">
        <v>5</v>
      </c>
      <c r="AF195" s="1">
        <v>0</v>
      </c>
      <c r="AG195" s="1">
        <v>0</v>
      </c>
    </row>
    <row r="196" spans="1:33" x14ac:dyDescent="0.25">
      <c r="A196" s="1">
        <v>4129</v>
      </c>
      <c r="B196" s="1" t="s">
        <v>1606</v>
      </c>
      <c r="C196" s="1" t="s">
        <v>525</v>
      </c>
      <c r="D196" s="1" t="s">
        <v>1315</v>
      </c>
      <c r="E196" s="1" t="s">
        <v>67</v>
      </c>
      <c r="F196" s="1">
        <v>427</v>
      </c>
      <c r="G196" s="1" t="s">
        <v>1452</v>
      </c>
      <c r="H196" s="1" t="s">
        <v>1284</v>
      </c>
      <c r="I196" s="1" t="s">
        <v>1291</v>
      </c>
      <c r="J196" s="1" t="s">
        <v>31</v>
      </c>
      <c r="K196" s="1" t="s">
        <v>1317</v>
      </c>
      <c r="L196" s="1" t="s">
        <v>1350</v>
      </c>
      <c r="M196" s="1">
        <v>50.4</v>
      </c>
      <c r="N196" s="1" t="s">
        <v>1320</v>
      </c>
      <c r="O196" s="1">
        <v>26.8</v>
      </c>
      <c r="P196" s="1" t="s">
        <v>1473</v>
      </c>
      <c r="Q196" s="1">
        <v>0.3</v>
      </c>
      <c r="R196" s="53">
        <v>2202500</v>
      </c>
      <c r="S196" s="1" t="b">
        <v>0</v>
      </c>
      <c r="T196" s="1" t="s">
        <v>113</v>
      </c>
      <c r="U196" s="1" t="s">
        <v>1323</v>
      </c>
      <c r="V196" s="1">
        <v>4</v>
      </c>
      <c r="W196" s="1">
        <v>2329125</v>
      </c>
      <c r="X196" s="1">
        <v>2287750</v>
      </c>
      <c r="Y196" s="1">
        <v>9316500</v>
      </c>
      <c r="Z196" s="1">
        <v>844812</v>
      </c>
      <c r="AA196" s="1" t="s">
        <v>1329</v>
      </c>
      <c r="AB196" s="1">
        <v>0.36299999999999999</v>
      </c>
      <c r="AC196" s="1" t="s">
        <v>1476</v>
      </c>
      <c r="AD196" s="23">
        <v>2202500</v>
      </c>
      <c r="AE196" s="23">
        <v>7</v>
      </c>
      <c r="AF196" s="1">
        <v>0</v>
      </c>
      <c r="AG196" s="1">
        <v>0</v>
      </c>
    </row>
    <row r="197" spans="1:33" x14ac:dyDescent="0.25">
      <c r="A197" s="1">
        <v>4690</v>
      </c>
      <c r="B197" s="1" t="s">
        <v>1620</v>
      </c>
      <c r="C197" s="1" t="s">
        <v>76</v>
      </c>
      <c r="D197" s="1" t="s">
        <v>1315</v>
      </c>
      <c r="E197" s="1" t="s">
        <v>42</v>
      </c>
      <c r="F197" s="1">
        <v>477</v>
      </c>
      <c r="G197" s="1" t="s">
        <v>1433</v>
      </c>
      <c r="H197" s="1" t="s">
        <v>1285</v>
      </c>
      <c r="I197" s="1" t="s">
        <v>1290</v>
      </c>
      <c r="J197" s="1" t="s">
        <v>31</v>
      </c>
      <c r="K197" s="1" t="s">
        <v>1317</v>
      </c>
      <c r="L197" s="1" t="s">
        <v>1356</v>
      </c>
      <c r="M197" s="1">
        <v>60.1</v>
      </c>
      <c r="N197" s="1" t="s">
        <v>1472</v>
      </c>
      <c r="O197" s="1">
        <v>8.9</v>
      </c>
      <c r="P197" s="1" t="s">
        <v>1321</v>
      </c>
      <c r="Q197" s="1">
        <v>0.3</v>
      </c>
      <c r="R197" s="53">
        <v>637000</v>
      </c>
      <c r="S197" s="1" t="b">
        <v>0</v>
      </c>
      <c r="T197" s="1" t="s">
        <v>43</v>
      </c>
      <c r="U197" s="1" t="s">
        <v>1323</v>
      </c>
      <c r="V197" s="1">
        <v>11</v>
      </c>
      <c r="W197" s="1">
        <v>907636</v>
      </c>
      <c r="X197" s="1">
        <v>1000000</v>
      </c>
      <c r="Y197" s="1">
        <v>9984000</v>
      </c>
      <c r="Z197" s="1">
        <v>255236</v>
      </c>
      <c r="AA197" s="1" t="s">
        <v>1469</v>
      </c>
      <c r="AB197" s="1">
        <v>0.28100000000000003</v>
      </c>
      <c r="AC197" s="1" t="s">
        <v>1325</v>
      </c>
      <c r="AD197" s="23">
        <v>637000</v>
      </c>
      <c r="AE197" s="23">
        <v>2</v>
      </c>
      <c r="AF197" s="1">
        <v>0</v>
      </c>
      <c r="AG197" s="1">
        <v>0</v>
      </c>
    </row>
    <row r="198" spans="1:33" x14ac:dyDescent="0.25">
      <c r="A198" s="1">
        <v>4146</v>
      </c>
      <c r="B198" s="1" t="s">
        <v>1607</v>
      </c>
      <c r="C198" s="1" t="s">
        <v>531</v>
      </c>
      <c r="D198" s="1" t="s">
        <v>1315</v>
      </c>
      <c r="E198" s="1" t="s">
        <v>532</v>
      </c>
      <c r="F198" s="1">
        <v>484</v>
      </c>
      <c r="G198" s="1" t="s">
        <v>1454</v>
      </c>
      <c r="H198" s="1" t="s">
        <v>1284</v>
      </c>
      <c r="I198" s="1" t="s">
        <v>1286</v>
      </c>
      <c r="J198" s="1" t="s">
        <v>31</v>
      </c>
      <c r="K198" s="1" t="s">
        <v>1317</v>
      </c>
      <c r="L198" s="1" t="s">
        <v>1353</v>
      </c>
      <c r="M198" s="1">
        <v>43.4</v>
      </c>
      <c r="N198" s="1" t="s">
        <v>1330</v>
      </c>
      <c r="O198" s="1">
        <v>16.3</v>
      </c>
      <c r="P198" s="1" t="s">
        <v>1473</v>
      </c>
      <c r="Q198" s="1">
        <v>0.3</v>
      </c>
      <c r="R198" s="53">
        <v>1584000</v>
      </c>
      <c r="S198" s="1" t="b">
        <v>0</v>
      </c>
      <c r="T198" s="1" t="s">
        <v>113</v>
      </c>
      <c r="U198" s="1" t="s">
        <v>1323</v>
      </c>
      <c r="V198" s="1">
        <v>12</v>
      </c>
      <c r="W198" s="1">
        <v>1964106</v>
      </c>
      <c r="X198" s="1">
        <v>836500</v>
      </c>
      <c r="Y198" s="1">
        <v>23569278</v>
      </c>
      <c r="Z198" s="1">
        <v>2494734</v>
      </c>
      <c r="AA198" s="1" t="s">
        <v>1329</v>
      </c>
      <c r="AB198" s="1">
        <v>1.27</v>
      </c>
      <c r="AC198" s="1" t="s">
        <v>1475</v>
      </c>
      <c r="AD198" s="23">
        <v>1584000</v>
      </c>
      <c r="AE198" s="23">
        <v>6</v>
      </c>
      <c r="AF198" s="1">
        <v>0</v>
      </c>
      <c r="AG198" s="1">
        <v>0</v>
      </c>
    </row>
    <row r="199" spans="1:33" x14ac:dyDescent="0.25">
      <c r="A199" s="1">
        <v>4714</v>
      </c>
      <c r="B199" s="1" t="s">
        <v>1872</v>
      </c>
      <c r="C199" s="1" t="s">
        <v>1225</v>
      </c>
      <c r="D199" s="1" t="s">
        <v>1315</v>
      </c>
      <c r="E199" s="1" t="s">
        <v>1085</v>
      </c>
      <c r="F199" s="1">
        <v>460</v>
      </c>
      <c r="G199" s="1" t="s">
        <v>1412</v>
      </c>
      <c r="H199" s="1" t="s">
        <v>1283</v>
      </c>
      <c r="I199" s="1" t="s">
        <v>1290</v>
      </c>
      <c r="J199" s="1" t="s">
        <v>31</v>
      </c>
      <c r="K199" s="1" t="s">
        <v>1317</v>
      </c>
      <c r="L199" s="1" t="s">
        <v>1348</v>
      </c>
      <c r="M199" s="1">
        <v>32.1</v>
      </c>
      <c r="N199" s="1" t="s">
        <v>1333</v>
      </c>
      <c r="O199" s="1">
        <v>6.3</v>
      </c>
      <c r="P199" s="1" t="s">
        <v>1321</v>
      </c>
      <c r="Q199" s="1">
        <v>0.2</v>
      </c>
      <c r="R199" s="53">
        <v>1100000</v>
      </c>
      <c r="S199" s="1" t="b">
        <v>0</v>
      </c>
      <c r="T199" s="1" t="s">
        <v>918</v>
      </c>
      <c r="U199" s="1" t="s">
        <v>1323</v>
      </c>
      <c r="V199" s="1">
        <v>13</v>
      </c>
      <c r="W199" s="1">
        <v>1199702</v>
      </c>
      <c r="X199" s="1">
        <v>1150000</v>
      </c>
      <c r="Y199" s="1">
        <v>15596124</v>
      </c>
      <c r="Z199" s="1">
        <v>204535</v>
      </c>
      <c r="AA199" s="1" t="s">
        <v>1329</v>
      </c>
      <c r="AB199" s="1">
        <v>0.17</v>
      </c>
      <c r="AC199" s="1" t="s">
        <v>1479</v>
      </c>
      <c r="AD199" s="23">
        <v>1100000</v>
      </c>
      <c r="AE199" s="23">
        <v>5</v>
      </c>
      <c r="AF199" s="1">
        <v>0</v>
      </c>
      <c r="AG199" s="1">
        <v>0</v>
      </c>
    </row>
    <row r="200" spans="1:33" x14ac:dyDescent="0.25">
      <c r="A200" s="1">
        <v>4145</v>
      </c>
      <c r="B200" s="1" t="s">
        <v>1608</v>
      </c>
      <c r="C200" s="1" t="s">
        <v>55</v>
      </c>
      <c r="D200" s="1" t="s">
        <v>1474</v>
      </c>
      <c r="E200" s="1" t="s">
        <v>534</v>
      </c>
      <c r="F200" s="1">
        <v>484</v>
      </c>
      <c r="G200" s="1" t="s">
        <v>1454</v>
      </c>
      <c r="H200" s="1" t="s">
        <v>1284</v>
      </c>
      <c r="I200" s="1" t="s">
        <v>1286</v>
      </c>
      <c r="J200" s="1" t="s">
        <v>31</v>
      </c>
      <c r="K200" s="1" t="s">
        <v>1317</v>
      </c>
      <c r="L200" s="1" t="s">
        <v>1353</v>
      </c>
      <c r="M200" s="1">
        <v>40.799999999999997</v>
      </c>
      <c r="N200" s="1" t="s">
        <v>1330</v>
      </c>
      <c r="O200" s="1">
        <v>15.6</v>
      </c>
      <c r="P200" s="1" t="s">
        <v>1473</v>
      </c>
      <c r="Q200" s="1">
        <v>0.3</v>
      </c>
      <c r="R200" s="53">
        <v>5600000</v>
      </c>
      <c r="S200" s="1" t="b">
        <v>1</v>
      </c>
      <c r="T200" s="1" t="s">
        <v>113</v>
      </c>
      <c r="U200" s="1" t="s">
        <v>31</v>
      </c>
      <c r="V200" s="1">
        <v>12</v>
      </c>
      <c r="W200" s="1">
        <v>1964106</v>
      </c>
      <c r="X200" s="1">
        <v>836500</v>
      </c>
      <c r="Y200" s="1">
        <v>23569278</v>
      </c>
      <c r="Z200" s="1">
        <v>2494734</v>
      </c>
      <c r="AA200" s="1" t="s">
        <v>1471</v>
      </c>
      <c r="AB200" s="1">
        <v>1.27</v>
      </c>
      <c r="AC200" s="1" t="s">
        <v>1475</v>
      </c>
      <c r="AD200" s="23">
        <v>5600000</v>
      </c>
      <c r="AE200" s="23">
        <v>13</v>
      </c>
      <c r="AF200" s="1">
        <v>0</v>
      </c>
      <c r="AG200" s="1">
        <v>0</v>
      </c>
    </row>
    <row r="201" spans="1:33" x14ac:dyDescent="0.25">
      <c r="A201" s="1">
        <v>4693</v>
      </c>
      <c r="B201" s="1" t="s">
        <v>1959</v>
      </c>
      <c r="C201" s="1" t="s">
        <v>1073</v>
      </c>
      <c r="D201" s="1" t="s">
        <v>1315</v>
      </c>
      <c r="E201" s="1" t="s">
        <v>601</v>
      </c>
      <c r="F201" s="1">
        <v>418</v>
      </c>
      <c r="G201" s="1" t="s">
        <v>1441</v>
      </c>
      <c r="H201" s="1" t="s">
        <v>1283</v>
      </c>
      <c r="I201" s="1" t="s">
        <v>1291</v>
      </c>
      <c r="J201" s="1" t="s">
        <v>31</v>
      </c>
      <c r="K201" s="1" t="s">
        <v>1317</v>
      </c>
      <c r="L201" s="1" t="s">
        <v>1351</v>
      </c>
      <c r="M201" s="1">
        <v>41.3</v>
      </c>
      <c r="N201" s="1" t="s">
        <v>1330</v>
      </c>
      <c r="O201" s="1">
        <v>4.4000000000000004</v>
      </c>
      <c r="P201" s="1" t="s">
        <v>1470</v>
      </c>
      <c r="Q201" s="1">
        <v>0.3</v>
      </c>
      <c r="R201" s="53">
        <v>1575000</v>
      </c>
      <c r="S201" s="1" t="b">
        <v>0</v>
      </c>
      <c r="T201" s="1" t="s">
        <v>786</v>
      </c>
      <c r="U201" s="1" t="s">
        <v>1331</v>
      </c>
      <c r="V201" s="1">
        <v>21</v>
      </c>
      <c r="W201" s="1">
        <v>1745714</v>
      </c>
      <c r="X201" s="1">
        <v>1260000</v>
      </c>
      <c r="Y201" s="1">
        <v>36660000</v>
      </c>
      <c r="Z201" s="1">
        <v>1168327</v>
      </c>
      <c r="AA201" s="1" t="s">
        <v>1329</v>
      </c>
      <c r="AB201" s="1">
        <v>0.66900000000000004</v>
      </c>
      <c r="AC201" s="1" t="s">
        <v>1475</v>
      </c>
      <c r="AD201" s="23">
        <v>1575000</v>
      </c>
      <c r="AE201" s="23">
        <v>6</v>
      </c>
      <c r="AF201" s="1">
        <v>0</v>
      </c>
      <c r="AG201" s="1">
        <v>0</v>
      </c>
    </row>
    <row r="202" spans="1:33" x14ac:dyDescent="0.25">
      <c r="A202" s="1">
        <v>4374</v>
      </c>
      <c r="B202" s="1" t="s">
        <v>1609</v>
      </c>
      <c r="C202" s="1" t="s">
        <v>538</v>
      </c>
      <c r="D202" s="1" t="s">
        <v>1474</v>
      </c>
      <c r="E202" s="1" t="s">
        <v>67</v>
      </c>
      <c r="F202" s="1">
        <v>427</v>
      </c>
      <c r="G202" s="1" t="s">
        <v>1452</v>
      </c>
      <c r="H202" s="1" t="s">
        <v>1284</v>
      </c>
      <c r="I202" s="1" t="s">
        <v>1291</v>
      </c>
      <c r="J202" s="1" t="s">
        <v>31</v>
      </c>
      <c r="K202" s="1" t="s">
        <v>1317</v>
      </c>
      <c r="L202" s="1" t="s">
        <v>1350</v>
      </c>
      <c r="M202" s="1">
        <v>39.700000000000003</v>
      </c>
      <c r="N202" s="1" t="s">
        <v>1330</v>
      </c>
      <c r="O202" s="1">
        <v>6</v>
      </c>
      <c r="P202" s="1" t="s">
        <v>1321</v>
      </c>
      <c r="Q202" s="1">
        <v>0.3</v>
      </c>
      <c r="R202" s="53">
        <v>3400000</v>
      </c>
      <c r="S202" s="1" t="b">
        <v>0</v>
      </c>
      <c r="T202" s="1" t="s">
        <v>113</v>
      </c>
      <c r="U202" s="1" t="s">
        <v>1323</v>
      </c>
      <c r="V202" s="1">
        <v>4</v>
      </c>
      <c r="W202" s="1">
        <v>2329125</v>
      </c>
      <c r="X202" s="1">
        <v>2287750</v>
      </c>
      <c r="Y202" s="1">
        <v>9316500</v>
      </c>
      <c r="Z202" s="1">
        <v>844812</v>
      </c>
      <c r="AA202" s="1" t="s">
        <v>1471</v>
      </c>
      <c r="AB202" s="1">
        <v>0.36299999999999999</v>
      </c>
      <c r="AC202" s="1" t="s">
        <v>1476</v>
      </c>
      <c r="AD202" s="23">
        <v>3400000</v>
      </c>
      <c r="AE202" s="23">
        <v>10</v>
      </c>
      <c r="AF202" s="1">
        <v>0</v>
      </c>
      <c r="AG202" s="1">
        <v>0</v>
      </c>
    </row>
    <row r="203" spans="1:33" x14ac:dyDescent="0.25">
      <c r="A203" s="1">
        <v>4263</v>
      </c>
      <c r="B203" s="1" t="s">
        <v>1769</v>
      </c>
      <c r="C203" s="1" t="s">
        <v>740</v>
      </c>
      <c r="D203" s="1" t="s">
        <v>1315</v>
      </c>
      <c r="E203" s="1" t="s">
        <v>779</v>
      </c>
      <c r="F203" s="1">
        <v>418</v>
      </c>
      <c r="G203" s="1" t="s">
        <v>1441</v>
      </c>
      <c r="H203" s="1" t="s">
        <v>1283</v>
      </c>
      <c r="I203" s="1" t="s">
        <v>1291</v>
      </c>
      <c r="J203" s="1" t="s">
        <v>31</v>
      </c>
      <c r="K203" s="1" t="s">
        <v>1317</v>
      </c>
      <c r="L203" s="1" t="s">
        <v>1351</v>
      </c>
      <c r="M203" s="1">
        <v>48.8</v>
      </c>
      <c r="N203" s="1" t="s">
        <v>1320</v>
      </c>
      <c r="O203" s="1">
        <v>18.7</v>
      </c>
      <c r="P203" s="1" t="s">
        <v>1473</v>
      </c>
      <c r="Q203" s="1">
        <v>0.3</v>
      </c>
      <c r="R203" s="53">
        <v>1200000</v>
      </c>
      <c r="S203" s="1" t="b">
        <v>1</v>
      </c>
      <c r="T203" s="1" t="s">
        <v>775</v>
      </c>
      <c r="U203" s="1" t="s">
        <v>31</v>
      </c>
      <c r="V203" s="1">
        <v>21</v>
      </c>
      <c r="W203" s="1">
        <v>1745714</v>
      </c>
      <c r="X203" s="1">
        <v>1260000</v>
      </c>
      <c r="Y203" s="1">
        <v>36660000</v>
      </c>
      <c r="Z203" s="1">
        <v>1168327</v>
      </c>
      <c r="AA203" s="1" t="s">
        <v>1469</v>
      </c>
      <c r="AB203" s="1">
        <v>0.66900000000000004</v>
      </c>
      <c r="AC203" s="1" t="s">
        <v>1475</v>
      </c>
      <c r="AD203" s="23">
        <v>1200000</v>
      </c>
      <c r="AE203" s="23">
        <v>6</v>
      </c>
      <c r="AF203" s="1">
        <v>0</v>
      </c>
      <c r="AG203" s="1">
        <v>0</v>
      </c>
    </row>
    <row r="204" spans="1:33" x14ac:dyDescent="0.25">
      <c r="A204" s="1">
        <v>4140</v>
      </c>
      <c r="B204" s="1" t="s">
        <v>1610</v>
      </c>
      <c r="C204" s="1" t="s">
        <v>540</v>
      </c>
      <c r="D204" s="1" t="s">
        <v>1315</v>
      </c>
      <c r="E204" s="1" t="s">
        <v>541</v>
      </c>
      <c r="F204" s="1">
        <v>484</v>
      </c>
      <c r="G204" s="1" t="s">
        <v>1454</v>
      </c>
      <c r="H204" s="1" t="s">
        <v>1284</v>
      </c>
      <c r="I204" s="1" t="s">
        <v>1286</v>
      </c>
      <c r="J204" s="1" t="s">
        <v>31</v>
      </c>
      <c r="K204" s="1" t="s">
        <v>1317</v>
      </c>
      <c r="L204" s="1" t="s">
        <v>1353</v>
      </c>
      <c r="M204" s="1">
        <v>34.5</v>
      </c>
      <c r="N204" s="1" t="s">
        <v>1333</v>
      </c>
      <c r="O204" s="1">
        <v>13.2</v>
      </c>
      <c r="P204" s="1" t="s">
        <v>1473</v>
      </c>
      <c r="Q204" s="1">
        <v>0.3</v>
      </c>
      <c r="R204" s="53">
        <v>1188000</v>
      </c>
      <c r="S204" s="1" t="b">
        <v>0</v>
      </c>
      <c r="T204" s="1" t="s">
        <v>113</v>
      </c>
      <c r="U204" s="1" t="s">
        <v>1323</v>
      </c>
      <c r="V204" s="1">
        <v>12</v>
      </c>
      <c r="W204" s="1">
        <v>1964106</v>
      </c>
      <c r="X204" s="1">
        <v>836500</v>
      </c>
      <c r="Y204" s="1">
        <v>23569278</v>
      </c>
      <c r="Z204" s="1">
        <v>2494734</v>
      </c>
      <c r="AA204" s="1" t="s">
        <v>1469</v>
      </c>
      <c r="AB204" s="1">
        <v>1.27</v>
      </c>
      <c r="AC204" s="1" t="s">
        <v>1475</v>
      </c>
      <c r="AD204" s="23">
        <v>1188000</v>
      </c>
      <c r="AE204" s="23">
        <v>5</v>
      </c>
      <c r="AF204" s="1">
        <v>0</v>
      </c>
      <c r="AG204" s="1">
        <v>0</v>
      </c>
    </row>
    <row r="205" spans="1:33" x14ac:dyDescent="0.25">
      <c r="A205" s="1">
        <v>8330</v>
      </c>
      <c r="B205" s="1" t="s">
        <v>1960</v>
      </c>
      <c r="C205" s="1" t="s">
        <v>1075</v>
      </c>
      <c r="D205" s="1" t="s">
        <v>1474</v>
      </c>
      <c r="E205" s="1" t="s">
        <v>83</v>
      </c>
      <c r="F205" s="1">
        <v>423</v>
      </c>
      <c r="G205" s="1" t="s">
        <v>1443</v>
      </c>
      <c r="H205" s="1" t="s">
        <v>1283</v>
      </c>
      <c r="I205" s="1" t="s">
        <v>1291</v>
      </c>
      <c r="J205" s="1" t="s">
        <v>31</v>
      </c>
      <c r="K205" s="1" t="s">
        <v>1317</v>
      </c>
      <c r="L205" s="1" t="s">
        <v>1444</v>
      </c>
      <c r="M205" s="1">
        <v>26.6</v>
      </c>
      <c r="N205" s="1" t="s">
        <v>1333</v>
      </c>
      <c r="O205" s="1">
        <v>0.9</v>
      </c>
      <c r="P205" s="1" t="s">
        <v>1332</v>
      </c>
      <c r="Q205" s="1">
        <v>0.1</v>
      </c>
      <c r="R205" s="53">
        <v>673000</v>
      </c>
      <c r="S205" s="1" t="b">
        <v>0</v>
      </c>
      <c r="T205" s="1" t="s">
        <v>1068</v>
      </c>
      <c r="U205" s="1" t="s">
        <v>1328</v>
      </c>
      <c r="V205" s="1">
        <v>17</v>
      </c>
      <c r="W205" s="1">
        <v>1593941</v>
      </c>
      <c r="X205" s="1">
        <v>945000</v>
      </c>
      <c r="Y205" s="1">
        <v>27097000</v>
      </c>
      <c r="Z205" s="1">
        <v>1495711</v>
      </c>
      <c r="AA205" s="1" t="s">
        <v>1469</v>
      </c>
      <c r="AB205" s="1">
        <v>0.93799999999999994</v>
      </c>
      <c r="AC205" s="1" t="s">
        <v>1475</v>
      </c>
      <c r="AD205" s="23">
        <v>630000</v>
      </c>
      <c r="AE205" s="23">
        <v>4</v>
      </c>
      <c r="AF205" s="1">
        <v>0</v>
      </c>
      <c r="AG205" s="1">
        <v>0</v>
      </c>
    </row>
    <row r="206" spans="1:33" x14ac:dyDescent="0.25">
      <c r="A206" s="1">
        <v>5525</v>
      </c>
      <c r="B206" s="1" t="s">
        <v>1611</v>
      </c>
      <c r="C206" s="1" t="s">
        <v>543</v>
      </c>
      <c r="D206" s="1" t="s">
        <v>1315</v>
      </c>
      <c r="E206" s="1" t="s">
        <v>544</v>
      </c>
      <c r="F206" s="1">
        <v>438</v>
      </c>
      <c r="G206" s="1" t="s">
        <v>1385</v>
      </c>
      <c r="H206" s="1" t="s">
        <v>1284</v>
      </c>
      <c r="I206" s="1" t="s">
        <v>1289</v>
      </c>
      <c r="J206" s="1" t="s">
        <v>31</v>
      </c>
      <c r="K206" s="1" t="s">
        <v>1317</v>
      </c>
      <c r="L206" s="1" t="s">
        <v>1343</v>
      </c>
      <c r="M206" s="1">
        <v>29.9</v>
      </c>
      <c r="N206" s="1" t="s">
        <v>1333</v>
      </c>
      <c r="O206" s="1">
        <v>2.2000000000000002</v>
      </c>
      <c r="P206" s="1" t="s">
        <v>1327</v>
      </c>
      <c r="Q206" s="1">
        <v>0.3</v>
      </c>
      <c r="R206" s="53">
        <v>1595000</v>
      </c>
      <c r="S206" s="1" t="b">
        <v>0</v>
      </c>
      <c r="T206" s="1" t="s">
        <v>113</v>
      </c>
      <c r="U206" s="1" t="s">
        <v>1331</v>
      </c>
      <c r="V206" s="1">
        <v>6</v>
      </c>
      <c r="W206" s="1">
        <v>2256500</v>
      </c>
      <c r="X206" s="1">
        <v>1837000</v>
      </c>
      <c r="Y206" s="1">
        <v>13539000</v>
      </c>
      <c r="Z206" s="1">
        <v>1740353</v>
      </c>
      <c r="AA206" s="1" t="s">
        <v>1469</v>
      </c>
      <c r="AB206" s="1">
        <v>0.77100000000000002</v>
      </c>
      <c r="AC206" s="1" t="s">
        <v>1475</v>
      </c>
      <c r="AD206" s="23">
        <v>1595000</v>
      </c>
      <c r="AE206" s="23">
        <v>6</v>
      </c>
      <c r="AF206" s="1">
        <v>0</v>
      </c>
      <c r="AG206" s="1">
        <v>0</v>
      </c>
    </row>
    <row r="207" spans="1:33" x14ac:dyDescent="0.25">
      <c r="A207" s="1">
        <v>4528</v>
      </c>
      <c r="B207" s="1" t="s">
        <v>1823</v>
      </c>
      <c r="C207" s="1" t="s">
        <v>850</v>
      </c>
      <c r="D207" s="1" t="s">
        <v>1474</v>
      </c>
      <c r="E207" s="1" t="s">
        <v>851</v>
      </c>
      <c r="F207" s="1">
        <v>458</v>
      </c>
      <c r="G207" s="1" t="s">
        <v>1396</v>
      </c>
      <c r="H207" s="1" t="s">
        <v>1283</v>
      </c>
      <c r="I207" s="1" t="s">
        <v>1290</v>
      </c>
      <c r="J207" s="1" t="s">
        <v>31</v>
      </c>
      <c r="K207" s="1" t="s">
        <v>1317</v>
      </c>
      <c r="L207" s="1" t="s">
        <v>1345</v>
      </c>
      <c r="M207" s="1">
        <v>30.8</v>
      </c>
      <c r="N207" s="1" t="s">
        <v>1333</v>
      </c>
      <c r="O207" s="1">
        <v>3.8</v>
      </c>
      <c r="P207" s="1" t="s">
        <v>1470</v>
      </c>
      <c r="Q207" s="1">
        <v>0.3</v>
      </c>
      <c r="R207" s="53">
        <v>798000</v>
      </c>
      <c r="S207" s="1" t="b">
        <v>0</v>
      </c>
      <c r="T207" s="1" t="s">
        <v>848</v>
      </c>
      <c r="U207" s="1" t="s">
        <v>1331</v>
      </c>
      <c r="V207" s="1">
        <v>23</v>
      </c>
      <c r="W207" s="1">
        <v>1033826</v>
      </c>
      <c r="X207" s="1">
        <v>772000</v>
      </c>
      <c r="Y207" s="1">
        <v>23778000</v>
      </c>
      <c r="Z207" s="1">
        <v>661324</v>
      </c>
      <c r="AA207" s="1" t="s">
        <v>1469</v>
      </c>
      <c r="AB207" s="1">
        <v>0.64</v>
      </c>
      <c r="AC207" s="1" t="s">
        <v>1475</v>
      </c>
      <c r="AD207" s="23">
        <v>798000</v>
      </c>
      <c r="AE207" s="23">
        <v>4</v>
      </c>
      <c r="AF207" s="1">
        <v>0</v>
      </c>
      <c r="AG207" s="1">
        <v>0</v>
      </c>
    </row>
    <row r="208" spans="1:33" x14ac:dyDescent="0.25">
      <c r="A208" s="1">
        <v>10178</v>
      </c>
      <c r="B208" s="1" t="s">
        <v>1612</v>
      </c>
      <c r="C208" s="1" t="s">
        <v>212</v>
      </c>
      <c r="D208" s="1" t="s">
        <v>1474</v>
      </c>
      <c r="E208" s="1" t="s">
        <v>67</v>
      </c>
      <c r="F208" s="1">
        <v>427</v>
      </c>
      <c r="G208" s="1" t="s">
        <v>1452</v>
      </c>
      <c r="H208" s="1" t="s">
        <v>1284</v>
      </c>
      <c r="I208" s="1" t="s">
        <v>1291</v>
      </c>
      <c r="J208" s="1" t="s">
        <v>31</v>
      </c>
      <c r="K208" s="1" t="s">
        <v>1317</v>
      </c>
      <c r="L208" s="1" t="s">
        <v>1350</v>
      </c>
      <c r="M208" s="1">
        <v>53.6</v>
      </c>
      <c r="N208" s="1" t="s">
        <v>1320</v>
      </c>
      <c r="O208" s="1">
        <v>0.2</v>
      </c>
      <c r="P208" s="1" t="s">
        <v>1332</v>
      </c>
      <c r="Q208" s="1">
        <v>0</v>
      </c>
      <c r="R208" s="53">
        <v>1341000</v>
      </c>
      <c r="S208" s="1" t="b">
        <v>0</v>
      </c>
      <c r="T208" s="1" t="s">
        <v>113</v>
      </c>
      <c r="U208" s="1" t="s">
        <v>1328</v>
      </c>
      <c r="V208" s="1">
        <v>4</v>
      </c>
      <c r="W208" s="1">
        <v>2329125</v>
      </c>
      <c r="X208" s="1">
        <v>2287750</v>
      </c>
      <c r="Y208" s="1">
        <v>9316500</v>
      </c>
      <c r="Z208" s="1">
        <v>844812</v>
      </c>
      <c r="AA208" s="1" t="s">
        <v>1469</v>
      </c>
      <c r="AB208" s="1">
        <v>0.36299999999999999</v>
      </c>
      <c r="AC208" s="1" t="s">
        <v>1476</v>
      </c>
      <c r="AD208" s="23">
        <v>1341000</v>
      </c>
      <c r="AE208" s="23">
        <v>6</v>
      </c>
      <c r="AF208" s="1">
        <v>0</v>
      </c>
      <c r="AG208" s="1">
        <v>0</v>
      </c>
    </row>
    <row r="209" spans="1:33" x14ac:dyDescent="0.25">
      <c r="A209" s="1">
        <v>6944</v>
      </c>
      <c r="B209" s="1" t="s">
        <v>1945</v>
      </c>
      <c r="C209" s="1" t="s">
        <v>197</v>
      </c>
      <c r="D209" s="1" t="s">
        <v>1474</v>
      </c>
      <c r="E209" s="1" t="s">
        <v>198</v>
      </c>
      <c r="F209" s="1">
        <v>472</v>
      </c>
      <c r="G209" s="1" t="s">
        <v>1358</v>
      </c>
      <c r="H209" s="1" t="s">
        <v>1283</v>
      </c>
      <c r="I209" s="1" t="s">
        <v>1286</v>
      </c>
      <c r="J209" s="1" t="s">
        <v>31</v>
      </c>
      <c r="K209" s="1" t="s">
        <v>1317</v>
      </c>
      <c r="L209" s="1" t="s">
        <v>1335</v>
      </c>
      <c r="M209" s="1">
        <v>55.8</v>
      </c>
      <c r="N209" s="1" t="s">
        <v>1472</v>
      </c>
      <c r="O209" s="1">
        <v>1.5</v>
      </c>
      <c r="P209" s="1" t="s">
        <v>1327</v>
      </c>
      <c r="Q209" s="1">
        <v>0.3</v>
      </c>
      <c r="R209" s="53">
        <v>2900000</v>
      </c>
      <c r="S209" s="1" t="b">
        <v>0</v>
      </c>
      <c r="T209" s="1" t="s">
        <v>199</v>
      </c>
      <c r="U209" s="1" t="s">
        <v>1328</v>
      </c>
      <c r="V209" s="1">
        <v>11</v>
      </c>
      <c r="W209" s="1">
        <v>2108091</v>
      </c>
      <c r="X209" s="1">
        <v>1653000</v>
      </c>
      <c r="Y209" s="1">
        <v>23189000</v>
      </c>
      <c r="Z209" s="1">
        <v>1400726</v>
      </c>
      <c r="AA209" s="1" t="s">
        <v>1471</v>
      </c>
      <c r="AB209" s="1">
        <v>0.66400000000000003</v>
      </c>
      <c r="AC209" s="1" t="s">
        <v>1475</v>
      </c>
      <c r="AD209" s="23">
        <v>2900000</v>
      </c>
      <c r="AE209" s="23">
        <v>8</v>
      </c>
      <c r="AF209" s="1">
        <v>0</v>
      </c>
      <c r="AG209" s="1">
        <v>0</v>
      </c>
    </row>
    <row r="210" spans="1:33" x14ac:dyDescent="0.25">
      <c r="A210" s="1">
        <v>4153</v>
      </c>
      <c r="B210" s="1" t="s">
        <v>1613</v>
      </c>
      <c r="C210" s="1" t="s">
        <v>101</v>
      </c>
      <c r="D210" s="1" t="s">
        <v>1315</v>
      </c>
      <c r="E210" s="1" t="s">
        <v>407</v>
      </c>
      <c r="F210" s="1">
        <v>448</v>
      </c>
      <c r="G210" s="1" t="s">
        <v>1459</v>
      </c>
      <c r="H210" s="1" t="s">
        <v>1284</v>
      </c>
      <c r="I210" s="1" t="s">
        <v>1290</v>
      </c>
      <c r="J210" s="1" t="s">
        <v>31</v>
      </c>
      <c r="K210" s="1" t="s">
        <v>1317</v>
      </c>
      <c r="L210" s="1" t="s">
        <v>1355</v>
      </c>
      <c r="M210" s="1">
        <v>34.799999999999997</v>
      </c>
      <c r="N210" s="1" t="s">
        <v>1333</v>
      </c>
      <c r="O210" s="1">
        <v>13.4</v>
      </c>
      <c r="P210" s="1" t="s">
        <v>1473</v>
      </c>
      <c r="Q210" s="1">
        <v>0.3</v>
      </c>
      <c r="R210" s="53">
        <v>1750000</v>
      </c>
      <c r="S210" s="1" t="b">
        <v>1</v>
      </c>
      <c r="T210" s="1" t="s">
        <v>113</v>
      </c>
      <c r="U210" s="1" t="s">
        <v>31</v>
      </c>
      <c r="V210" s="1">
        <v>23</v>
      </c>
      <c r="W210" s="1">
        <v>676043</v>
      </c>
      <c r="X210" s="1">
        <v>600000</v>
      </c>
      <c r="Y210" s="1">
        <v>15549000</v>
      </c>
      <c r="Z210" s="1">
        <v>247791</v>
      </c>
      <c r="AA210" s="1" t="s">
        <v>1471</v>
      </c>
      <c r="AB210" s="1">
        <v>0.36699999999999999</v>
      </c>
      <c r="AC210" s="1" t="s">
        <v>1476</v>
      </c>
      <c r="AD210" s="23">
        <v>1750000</v>
      </c>
      <c r="AE210" s="23">
        <v>7</v>
      </c>
      <c r="AF210" s="1">
        <v>0</v>
      </c>
      <c r="AG210" s="1">
        <v>0</v>
      </c>
    </row>
    <row r="211" spans="1:33" x14ac:dyDescent="0.25">
      <c r="A211" s="1">
        <v>4674</v>
      </c>
      <c r="B211" s="1" t="s">
        <v>1698</v>
      </c>
      <c r="C211" s="1" t="s">
        <v>185</v>
      </c>
      <c r="D211" s="1" t="s">
        <v>1474</v>
      </c>
      <c r="E211" s="1" t="s">
        <v>67</v>
      </c>
      <c r="F211" s="1">
        <v>425</v>
      </c>
      <c r="G211" s="1" t="s">
        <v>1452</v>
      </c>
      <c r="H211" s="1" t="s">
        <v>1283</v>
      </c>
      <c r="I211" s="1" t="s">
        <v>1291</v>
      </c>
      <c r="J211" s="1" t="s">
        <v>31</v>
      </c>
      <c r="K211" s="1" t="s">
        <v>1317</v>
      </c>
      <c r="L211" s="1" t="s">
        <v>1350</v>
      </c>
      <c r="M211" s="1">
        <v>58</v>
      </c>
      <c r="N211" s="1" t="s">
        <v>1472</v>
      </c>
      <c r="O211" s="1">
        <v>29</v>
      </c>
      <c r="P211" s="1" t="s">
        <v>1473</v>
      </c>
      <c r="Q211" s="1">
        <v>0.3</v>
      </c>
      <c r="R211" s="53">
        <v>4650000</v>
      </c>
      <c r="S211" s="1" t="b">
        <v>0</v>
      </c>
      <c r="T211" s="1" t="s">
        <v>973</v>
      </c>
      <c r="U211" s="1" t="s">
        <v>1323</v>
      </c>
      <c r="V211" s="1">
        <v>6</v>
      </c>
      <c r="W211" s="1">
        <v>3616667</v>
      </c>
      <c r="X211" s="1">
        <v>3325000</v>
      </c>
      <c r="Y211" s="1">
        <v>21700000</v>
      </c>
      <c r="Z211" s="1">
        <v>811583</v>
      </c>
      <c r="AA211" s="1" t="s">
        <v>1471</v>
      </c>
      <c r="AB211" s="1">
        <v>0.224</v>
      </c>
      <c r="AC211" s="1" t="s">
        <v>1479</v>
      </c>
      <c r="AD211" s="23">
        <v>4650000</v>
      </c>
      <c r="AE211" s="23">
        <v>12</v>
      </c>
      <c r="AF211" s="1">
        <v>0</v>
      </c>
      <c r="AG211" s="1">
        <v>0</v>
      </c>
    </row>
    <row r="212" spans="1:33" x14ac:dyDescent="0.25">
      <c r="A212" s="1">
        <v>4181</v>
      </c>
      <c r="B212" s="1" t="s">
        <v>1614</v>
      </c>
      <c r="C212" s="1" t="s">
        <v>352</v>
      </c>
      <c r="D212" s="1" t="s">
        <v>1474</v>
      </c>
      <c r="E212" s="1" t="s">
        <v>353</v>
      </c>
      <c r="F212" s="1">
        <v>438</v>
      </c>
      <c r="G212" s="1" t="s">
        <v>1385</v>
      </c>
      <c r="H212" s="1" t="s">
        <v>1284</v>
      </c>
      <c r="I212" s="1" t="s">
        <v>1289</v>
      </c>
      <c r="J212" s="1" t="s">
        <v>31</v>
      </c>
      <c r="K212" s="1" t="s">
        <v>1317</v>
      </c>
      <c r="L212" s="1" t="s">
        <v>1343</v>
      </c>
      <c r="M212" s="1">
        <v>58.9</v>
      </c>
      <c r="N212" s="1" t="s">
        <v>1472</v>
      </c>
      <c r="O212" s="1">
        <v>23.8</v>
      </c>
      <c r="P212" s="1" t="s">
        <v>1473</v>
      </c>
      <c r="Q212" s="1">
        <v>0.3</v>
      </c>
      <c r="R212" s="53">
        <v>5600000</v>
      </c>
      <c r="S212" s="1" t="b">
        <v>1</v>
      </c>
      <c r="T212" s="1" t="s">
        <v>113</v>
      </c>
      <c r="U212" s="1" t="s">
        <v>31</v>
      </c>
      <c r="V212" s="1">
        <v>6</v>
      </c>
      <c r="W212" s="1">
        <v>2256500</v>
      </c>
      <c r="X212" s="1">
        <v>1837000</v>
      </c>
      <c r="Y212" s="1">
        <v>13539000</v>
      </c>
      <c r="Z212" s="1">
        <v>1740353</v>
      </c>
      <c r="AA212" s="1" t="s">
        <v>1471</v>
      </c>
      <c r="AB212" s="1">
        <v>0.77100000000000002</v>
      </c>
      <c r="AC212" s="1" t="s">
        <v>1475</v>
      </c>
      <c r="AD212" s="23">
        <v>5600000</v>
      </c>
      <c r="AE212" s="23">
        <v>13</v>
      </c>
      <c r="AF212" s="1">
        <v>0</v>
      </c>
      <c r="AG212" s="1">
        <v>0</v>
      </c>
    </row>
    <row r="213" spans="1:33" x14ac:dyDescent="0.25">
      <c r="A213" s="1">
        <v>4205</v>
      </c>
      <c r="B213" s="1" t="s">
        <v>1969</v>
      </c>
      <c r="C213" s="1" t="s">
        <v>1084</v>
      </c>
      <c r="D213" s="1" t="s">
        <v>1315</v>
      </c>
      <c r="E213" s="1" t="s">
        <v>1085</v>
      </c>
      <c r="F213" s="1">
        <v>460</v>
      </c>
      <c r="G213" s="1" t="s">
        <v>1412</v>
      </c>
      <c r="H213" s="1" t="s">
        <v>1283</v>
      </c>
      <c r="I213" s="1" t="s">
        <v>1290</v>
      </c>
      <c r="J213" s="1" t="s">
        <v>31</v>
      </c>
      <c r="K213" s="1" t="s">
        <v>1317</v>
      </c>
      <c r="L213" s="1" t="s">
        <v>1348</v>
      </c>
      <c r="M213" s="1">
        <v>58.5</v>
      </c>
      <c r="N213" s="1" t="s">
        <v>1472</v>
      </c>
      <c r="O213" s="1">
        <v>10.9</v>
      </c>
      <c r="P213" s="1" t="s">
        <v>1473</v>
      </c>
      <c r="Q213" s="1">
        <v>0.3</v>
      </c>
      <c r="R213" s="53">
        <v>1150000</v>
      </c>
      <c r="S213" s="1" t="b">
        <v>0</v>
      </c>
      <c r="T213" s="1" t="s">
        <v>749</v>
      </c>
      <c r="U213" s="1" t="s">
        <v>1323</v>
      </c>
      <c r="V213" s="1">
        <v>13</v>
      </c>
      <c r="W213" s="1">
        <v>1199702</v>
      </c>
      <c r="X213" s="1">
        <v>1150000</v>
      </c>
      <c r="Y213" s="1">
        <v>15596124</v>
      </c>
      <c r="Z213" s="1">
        <v>204535</v>
      </c>
      <c r="AA213" s="1" t="s">
        <v>1466</v>
      </c>
      <c r="AB213" s="1">
        <v>0.17</v>
      </c>
      <c r="AC213" s="1" t="s">
        <v>1479</v>
      </c>
      <c r="AD213" s="23">
        <v>1150000</v>
      </c>
      <c r="AE213" s="23">
        <v>5</v>
      </c>
      <c r="AF213" s="1">
        <v>0</v>
      </c>
      <c r="AG213" s="1">
        <v>0</v>
      </c>
    </row>
    <row r="214" spans="1:33" x14ac:dyDescent="0.25">
      <c r="A214" s="1">
        <v>4139</v>
      </c>
      <c r="B214" s="1" t="s">
        <v>1615</v>
      </c>
      <c r="C214" s="1" t="s">
        <v>570</v>
      </c>
      <c r="D214" s="1" t="s">
        <v>1315</v>
      </c>
      <c r="E214" s="1" t="s">
        <v>284</v>
      </c>
      <c r="F214" s="1">
        <v>477</v>
      </c>
      <c r="G214" s="1" t="s">
        <v>1433</v>
      </c>
      <c r="H214" s="1" t="s">
        <v>1285</v>
      </c>
      <c r="I214" s="1" t="s">
        <v>1290</v>
      </c>
      <c r="J214" s="1" t="s">
        <v>31</v>
      </c>
      <c r="K214" s="1" t="s">
        <v>1317</v>
      </c>
      <c r="L214" s="1" t="s">
        <v>1356</v>
      </c>
      <c r="M214" s="1">
        <v>64.7</v>
      </c>
      <c r="N214" s="1" t="s">
        <v>1472</v>
      </c>
      <c r="O214" s="1">
        <v>31.7</v>
      </c>
      <c r="P214" s="1" t="s">
        <v>1473</v>
      </c>
      <c r="Q214" s="1">
        <v>0.3</v>
      </c>
      <c r="R214" s="53">
        <v>1220000</v>
      </c>
      <c r="S214" s="1" t="b">
        <v>0</v>
      </c>
      <c r="T214" s="1" t="s">
        <v>43</v>
      </c>
      <c r="U214" s="1" t="s">
        <v>1323</v>
      </c>
      <c r="V214" s="1">
        <v>11</v>
      </c>
      <c r="W214" s="1">
        <v>907636</v>
      </c>
      <c r="X214" s="1">
        <v>1000000</v>
      </c>
      <c r="Y214" s="1">
        <v>9984000</v>
      </c>
      <c r="Z214" s="1">
        <v>255236</v>
      </c>
      <c r="AA214" s="1" t="s">
        <v>1471</v>
      </c>
      <c r="AB214" s="1">
        <v>0.28100000000000003</v>
      </c>
      <c r="AC214" s="1" t="s">
        <v>1325</v>
      </c>
      <c r="AD214" s="23">
        <v>1220000</v>
      </c>
      <c r="AE214" s="23">
        <v>5</v>
      </c>
      <c r="AF214" s="1">
        <v>0</v>
      </c>
      <c r="AG214" s="1">
        <v>0</v>
      </c>
    </row>
    <row r="215" spans="1:33" x14ac:dyDescent="0.25">
      <c r="A215" s="1">
        <v>4243</v>
      </c>
      <c r="B215" s="1" t="s">
        <v>1938</v>
      </c>
      <c r="C215" s="1" t="s">
        <v>988</v>
      </c>
      <c r="D215" s="1" t="s">
        <v>1474</v>
      </c>
      <c r="E215" s="1" t="s">
        <v>1087</v>
      </c>
      <c r="F215" s="1">
        <v>444</v>
      </c>
      <c r="G215" s="1" t="s">
        <v>1387</v>
      </c>
      <c r="H215" s="1" t="s">
        <v>1283</v>
      </c>
      <c r="I215" s="1" t="s">
        <v>1290</v>
      </c>
      <c r="J215" s="1" t="s">
        <v>31</v>
      </c>
      <c r="K215" s="1" t="s">
        <v>1317</v>
      </c>
      <c r="L215" s="1" t="s">
        <v>1349</v>
      </c>
      <c r="M215" s="1">
        <v>50.8</v>
      </c>
      <c r="N215" s="1" t="s">
        <v>1320</v>
      </c>
      <c r="O215" s="1">
        <v>20.6</v>
      </c>
      <c r="P215" s="1" t="s">
        <v>1473</v>
      </c>
      <c r="Q215" s="1">
        <v>0.3</v>
      </c>
      <c r="R215" s="53">
        <v>3050000</v>
      </c>
      <c r="S215" s="1" t="b">
        <v>1</v>
      </c>
      <c r="T215" s="1" t="s">
        <v>945</v>
      </c>
      <c r="U215" s="1" t="s">
        <v>31</v>
      </c>
      <c r="V215" s="1">
        <v>28</v>
      </c>
      <c r="W215" s="1">
        <v>2099357</v>
      </c>
      <c r="X215" s="1">
        <v>1772500</v>
      </c>
      <c r="Y215" s="1">
        <v>58782000</v>
      </c>
      <c r="Z215" s="1">
        <v>1299418</v>
      </c>
      <c r="AA215" s="1" t="s">
        <v>1471</v>
      </c>
      <c r="AB215" s="1">
        <v>0.61899999999999999</v>
      </c>
      <c r="AC215" s="1" t="s">
        <v>1475</v>
      </c>
      <c r="AD215" s="23">
        <v>3050000</v>
      </c>
      <c r="AE215" s="23">
        <v>9</v>
      </c>
      <c r="AF215" s="1">
        <v>0</v>
      </c>
      <c r="AG215" s="1">
        <v>0</v>
      </c>
    </row>
    <row r="216" spans="1:33" x14ac:dyDescent="0.25">
      <c r="A216" s="1">
        <v>4148</v>
      </c>
      <c r="B216" s="1" t="s">
        <v>1616</v>
      </c>
      <c r="C216" s="1" t="s">
        <v>559</v>
      </c>
      <c r="D216" s="1" t="s">
        <v>1315</v>
      </c>
      <c r="E216" s="1" t="s">
        <v>284</v>
      </c>
      <c r="F216" s="1">
        <v>477</v>
      </c>
      <c r="G216" s="1" t="s">
        <v>1433</v>
      </c>
      <c r="H216" s="1" t="s">
        <v>1285</v>
      </c>
      <c r="I216" s="1" t="s">
        <v>1290</v>
      </c>
      <c r="J216" s="1" t="s">
        <v>31</v>
      </c>
      <c r="K216" s="1" t="s">
        <v>1317</v>
      </c>
      <c r="L216" s="1" t="s">
        <v>1356</v>
      </c>
      <c r="M216" s="1">
        <v>47.5</v>
      </c>
      <c r="N216" s="1" t="s">
        <v>1320</v>
      </c>
      <c r="O216" s="1">
        <v>13.5</v>
      </c>
      <c r="P216" s="1" t="s">
        <v>1473</v>
      </c>
      <c r="Q216" s="1">
        <v>0.3</v>
      </c>
      <c r="R216" s="53">
        <v>1120000</v>
      </c>
      <c r="S216" s="1" t="b">
        <v>0</v>
      </c>
      <c r="T216" s="1" t="s">
        <v>43</v>
      </c>
      <c r="U216" s="1" t="s">
        <v>1323</v>
      </c>
      <c r="V216" s="1">
        <v>11</v>
      </c>
      <c r="W216" s="1">
        <v>907636</v>
      </c>
      <c r="X216" s="1">
        <v>1000000</v>
      </c>
      <c r="Y216" s="1">
        <v>9984000</v>
      </c>
      <c r="Z216" s="1">
        <v>255236</v>
      </c>
      <c r="AA216" s="1" t="s">
        <v>1471</v>
      </c>
      <c r="AB216" s="1">
        <v>0.28100000000000003</v>
      </c>
      <c r="AC216" s="1" t="s">
        <v>1325</v>
      </c>
      <c r="AD216" s="23">
        <v>1120000</v>
      </c>
      <c r="AE216" s="23">
        <v>5</v>
      </c>
      <c r="AF216" s="1">
        <v>0</v>
      </c>
      <c r="AG216" s="1">
        <v>0</v>
      </c>
    </row>
    <row r="217" spans="1:33" x14ac:dyDescent="0.25">
      <c r="A217" s="1">
        <v>4387</v>
      </c>
      <c r="B217" s="1" t="s">
        <v>1779</v>
      </c>
      <c r="C217" s="1" t="s">
        <v>173</v>
      </c>
      <c r="D217" s="1" t="s">
        <v>1315</v>
      </c>
      <c r="E217" s="1" t="s">
        <v>34</v>
      </c>
      <c r="F217" s="1">
        <v>453</v>
      </c>
      <c r="G217" s="1" t="s">
        <v>1422</v>
      </c>
      <c r="H217" s="1" t="s">
        <v>1283</v>
      </c>
      <c r="I217" s="1" t="s">
        <v>1290</v>
      </c>
      <c r="J217" s="1" t="s">
        <v>31</v>
      </c>
      <c r="K217" s="1" t="s">
        <v>1317</v>
      </c>
      <c r="L217" s="1" t="s">
        <v>1357</v>
      </c>
      <c r="M217" s="1">
        <v>38</v>
      </c>
      <c r="N217" s="1" t="s">
        <v>1330</v>
      </c>
      <c r="O217" s="1">
        <v>15.7</v>
      </c>
      <c r="P217" s="1" t="s">
        <v>1473</v>
      </c>
      <c r="Q217" s="1">
        <v>0.3</v>
      </c>
      <c r="R217" s="53">
        <v>1180000</v>
      </c>
      <c r="S217" s="1" t="b">
        <v>0</v>
      </c>
      <c r="T217" s="1" t="s">
        <v>62</v>
      </c>
      <c r="U217" s="1" t="s">
        <v>1323</v>
      </c>
      <c r="V217" s="1">
        <v>4</v>
      </c>
      <c r="W217" s="1">
        <v>865000</v>
      </c>
      <c r="X217" s="1">
        <v>840000</v>
      </c>
      <c r="Y217" s="1">
        <v>3460000</v>
      </c>
      <c r="Z217" s="1">
        <v>271968</v>
      </c>
      <c r="AA217" s="1" t="s">
        <v>1471</v>
      </c>
      <c r="AB217" s="1">
        <v>0.314</v>
      </c>
      <c r="AC217" s="1" t="s">
        <v>1325</v>
      </c>
      <c r="AD217" s="23">
        <v>1180000</v>
      </c>
      <c r="AE217" s="23">
        <v>5</v>
      </c>
      <c r="AF217" s="1">
        <v>0</v>
      </c>
      <c r="AG217" s="1">
        <v>0</v>
      </c>
    </row>
    <row r="218" spans="1:33" x14ac:dyDescent="0.25">
      <c r="A218" s="1">
        <v>4724</v>
      </c>
      <c r="B218" s="1" t="s">
        <v>1621</v>
      </c>
      <c r="C218" s="1" t="s">
        <v>581</v>
      </c>
      <c r="D218" s="1" t="s">
        <v>1315</v>
      </c>
      <c r="E218" s="1" t="s">
        <v>42</v>
      </c>
      <c r="F218" s="1">
        <v>477</v>
      </c>
      <c r="G218" s="1" t="s">
        <v>1433</v>
      </c>
      <c r="H218" s="1" t="s">
        <v>1285</v>
      </c>
      <c r="I218" s="1" t="s">
        <v>1290</v>
      </c>
      <c r="J218" s="1" t="s">
        <v>31</v>
      </c>
      <c r="K218" s="1" t="s">
        <v>1317</v>
      </c>
      <c r="L218" s="1" t="s">
        <v>1356</v>
      </c>
      <c r="M218" s="1">
        <v>35.799999999999997</v>
      </c>
      <c r="N218" s="1" t="s">
        <v>1330</v>
      </c>
      <c r="O218" s="1">
        <v>8.6999999999999993</v>
      </c>
      <c r="P218" s="1" t="s">
        <v>1321</v>
      </c>
      <c r="Q218" s="1">
        <v>0.3</v>
      </c>
      <c r="R218" s="53">
        <v>627000</v>
      </c>
      <c r="S218" s="1" t="b">
        <v>0</v>
      </c>
      <c r="T218" s="1" t="s">
        <v>43</v>
      </c>
      <c r="U218" s="1" t="s">
        <v>1323</v>
      </c>
      <c r="V218" s="1">
        <v>11</v>
      </c>
      <c r="W218" s="1">
        <v>907636</v>
      </c>
      <c r="X218" s="1">
        <v>1000000</v>
      </c>
      <c r="Y218" s="1">
        <v>9984000</v>
      </c>
      <c r="Z218" s="1">
        <v>255236</v>
      </c>
      <c r="AA218" s="1" t="s">
        <v>1469</v>
      </c>
      <c r="AB218" s="1">
        <v>0.28100000000000003</v>
      </c>
      <c r="AC218" s="1" t="s">
        <v>1325</v>
      </c>
      <c r="AD218" s="23">
        <v>627000</v>
      </c>
      <c r="AE218" s="23">
        <v>2</v>
      </c>
      <c r="AF218" s="1">
        <v>0</v>
      </c>
      <c r="AG218" s="1">
        <v>0</v>
      </c>
    </row>
    <row r="219" spans="1:33" x14ac:dyDescent="0.25">
      <c r="A219" s="1">
        <v>4835</v>
      </c>
      <c r="B219" s="1" t="s">
        <v>1963</v>
      </c>
      <c r="C219" s="1" t="s">
        <v>876</v>
      </c>
      <c r="D219" s="1" t="s">
        <v>1474</v>
      </c>
      <c r="E219" s="1" t="s">
        <v>1243</v>
      </c>
      <c r="F219" s="1">
        <v>480</v>
      </c>
      <c r="G219" s="1" t="s">
        <v>1363</v>
      </c>
      <c r="H219" s="1" t="s">
        <v>1283</v>
      </c>
      <c r="I219" s="1" t="s">
        <v>1286</v>
      </c>
      <c r="J219" s="1" t="s">
        <v>31</v>
      </c>
      <c r="K219" s="1" t="s">
        <v>1317</v>
      </c>
      <c r="L219" s="1" t="s">
        <v>1364</v>
      </c>
      <c r="M219" s="1">
        <v>35</v>
      </c>
      <c r="N219" s="1" t="s">
        <v>1330</v>
      </c>
      <c r="O219" s="1">
        <v>3.2</v>
      </c>
      <c r="P219" s="1" t="s">
        <v>1470</v>
      </c>
      <c r="Q219" s="1">
        <v>0.3</v>
      </c>
      <c r="R219" s="53">
        <v>1239000</v>
      </c>
      <c r="S219" s="1" t="b">
        <v>0</v>
      </c>
      <c r="T219" s="1" t="s">
        <v>1213</v>
      </c>
      <c r="U219" s="1" t="s">
        <v>1331</v>
      </c>
      <c r="V219" s="1">
        <v>8</v>
      </c>
      <c r="W219" s="1">
        <v>1715000</v>
      </c>
      <c r="X219" s="1">
        <v>1650000</v>
      </c>
      <c r="Y219" s="1">
        <v>13720000</v>
      </c>
      <c r="Z219" s="1">
        <v>738828</v>
      </c>
      <c r="AA219" s="1" t="s">
        <v>1469</v>
      </c>
      <c r="AB219" s="1">
        <v>0.43099999999999999</v>
      </c>
      <c r="AC219" s="1" t="s">
        <v>1476</v>
      </c>
      <c r="AD219" s="23">
        <v>1239000</v>
      </c>
      <c r="AE219" s="23">
        <v>6</v>
      </c>
      <c r="AF219" s="1">
        <v>0</v>
      </c>
      <c r="AG219" s="1">
        <v>0</v>
      </c>
    </row>
    <row r="220" spans="1:33" x14ac:dyDescent="0.25">
      <c r="A220" s="1">
        <v>4216</v>
      </c>
      <c r="B220" s="1" t="s">
        <v>1618</v>
      </c>
      <c r="C220" s="1" t="s">
        <v>577</v>
      </c>
      <c r="D220" s="1" t="s">
        <v>1315</v>
      </c>
      <c r="E220" s="1" t="s">
        <v>284</v>
      </c>
      <c r="F220" s="1">
        <v>477</v>
      </c>
      <c r="G220" s="1" t="s">
        <v>1433</v>
      </c>
      <c r="H220" s="1" t="s">
        <v>1285</v>
      </c>
      <c r="I220" s="1" t="s">
        <v>1290</v>
      </c>
      <c r="J220" s="1" t="s">
        <v>31</v>
      </c>
      <c r="K220" s="1" t="s">
        <v>1317</v>
      </c>
      <c r="L220" s="1" t="s">
        <v>1356</v>
      </c>
      <c r="M220" s="1">
        <v>37.700000000000003</v>
      </c>
      <c r="N220" s="1" t="s">
        <v>1330</v>
      </c>
      <c r="O220" s="1">
        <v>7.1</v>
      </c>
      <c r="P220" s="1" t="s">
        <v>1321</v>
      </c>
      <c r="Q220" s="1">
        <v>0.3</v>
      </c>
      <c r="R220" s="53">
        <v>1000000</v>
      </c>
      <c r="S220" s="1" t="b">
        <v>0</v>
      </c>
      <c r="T220" s="1" t="s">
        <v>43</v>
      </c>
      <c r="U220" s="1" t="s">
        <v>1323</v>
      </c>
      <c r="V220" s="1">
        <v>11</v>
      </c>
      <c r="W220" s="1">
        <v>907636</v>
      </c>
      <c r="X220" s="1">
        <v>1000000</v>
      </c>
      <c r="Y220" s="1">
        <v>9984000</v>
      </c>
      <c r="Z220" s="1">
        <v>255236</v>
      </c>
      <c r="AA220" s="1" t="s">
        <v>1324</v>
      </c>
      <c r="AB220" s="1">
        <v>0.28100000000000003</v>
      </c>
      <c r="AC220" s="1" t="s">
        <v>1325</v>
      </c>
      <c r="AD220" s="23">
        <v>1000000</v>
      </c>
      <c r="AE220" s="23">
        <v>5</v>
      </c>
      <c r="AF220" s="1">
        <v>0</v>
      </c>
      <c r="AG220" s="1">
        <v>0</v>
      </c>
    </row>
    <row r="221" spans="1:33" x14ac:dyDescent="0.25">
      <c r="A221" s="1">
        <v>4742</v>
      </c>
      <c r="B221" s="1" t="s">
        <v>1873</v>
      </c>
      <c r="C221" s="1" t="s">
        <v>1099</v>
      </c>
      <c r="D221" s="1" t="s">
        <v>1315</v>
      </c>
      <c r="E221" s="1" t="s">
        <v>1085</v>
      </c>
      <c r="F221" s="1">
        <v>460</v>
      </c>
      <c r="G221" s="1" t="s">
        <v>1412</v>
      </c>
      <c r="H221" s="1" t="s">
        <v>1283</v>
      </c>
      <c r="I221" s="1" t="s">
        <v>1290</v>
      </c>
      <c r="J221" s="1" t="s">
        <v>31</v>
      </c>
      <c r="K221" s="1" t="s">
        <v>1317</v>
      </c>
      <c r="L221" s="1" t="s">
        <v>1348</v>
      </c>
      <c r="M221" s="1">
        <v>43.4</v>
      </c>
      <c r="N221" s="1" t="s">
        <v>1330</v>
      </c>
      <c r="O221" s="1">
        <v>2.9</v>
      </c>
      <c r="P221" s="1" t="s">
        <v>1327</v>
      </c>
      <c r="Q221" s="1">
        <v>0.2</v>
      </c>
      <c r="R221" s="53">
        <v>1500000</v>
      </c>
      <c r="S221" s="1" t="b">
        <v>0</v>
      </c>
      <c r="T221" s="1" t="s">
        <v>918</v>
      </c>
      <c r="U221" s="1" t="s">
        <v>1331</v>
      </c>
      <c r="V221" s="1">
        <v>13</v>
      </c>
      <c r="W221" s="1">
        <v>1199702</v>
      </c>
      <c r="X221" s="1">
        <v>1150000</v>
      </c>
      <c r="Y221" s="1">
        <v>15596124</v>
      </c>
      <c r="Z221" s="1">
        <v>204535</v>
      </c>
      <c r="AA221" s="1" t="s">
        <v>1471</v>
      </c>
      <c r="AB221" s="1">
        <v>0.17</v>
      </c>
      <c r="AC221" s="1" t="s">
        <v>1479</v>
      </c>
      <c r="AD221" s="23">
        <v>1500000</v>
      </c>
      <c r="AE221" s="23">
        <v>5</v>
      </c>
      <c r="AF221" s="1">
        <v>0</v>
      </c>
      <c r="AG221" s="1">
        <v>0</v>
      </c>
    </row>
    <row r="222" spans="1:33" x14ac:dyDescent="0.25">
      <c r="A222" s="1">
        <v>4159</v>
      </c>
      <c r="B222" s="1" t="s">
        <v>1619</v>
      </c>
      <c r="C222" s="1" t="s">
        <v>456</v>
      </c>
      <c r="D222" s="1" t="s">
        <v>1315</v>
      </c>
      <c r="E222" s="1" t="s">
        <v>284</v>
      </c>
      <c r="F222" s="1">
        <v>477</v>
      </c>
      <c r="G222" s="1" t="s">
        <v>1433</v>
      </c>
      <c r="H222" s="1" t="s">
        <v>1285</v>
      </c>
      <c r="I222" s="1" t="s">
        <v>1290</v>
      </c>
      <c r="J222" s="1" t="s">
        <v>31</v>
      </c>
      <c r="K222" s="1" t="s">
        <v>1317</v>
      </c>
      <c r="L222" s="1" t="s">
        <v>1356</v>
      </c>
      <c r="M222" s="1">
        <v>57.9</v>
      </c>
      <c r="N222" s="1" t="s">
        <v>1472</v>
      </c>
      <c r="O222" s="1">
        <v>31.8</v>
      </c>
      <c r="P222" s="1" t="s">
        <v>1473</v>
      </c>
      <c r="Q222" s="1">
        <v>0.3</v>
      </c>
      <c r="R222" s="53">
        <v>1120000</v>
      </c>
      <c r="S222" s="1" t="b">
        <v>0</v>
      </c>
      <c r="T222" s="1" t="s">
        <v>43</v>
      </c>
      <c r="U222" s="1" t="s">
        <v>1323</v>
      </c>
      <c r="V222" s="1">
        <v>11</v>
      </c>
      <c r="W222" s="1">
        <v>907636</v>
      </c>
      <c r="X222" s="1">
        <v>1000000</v>
      </c>
      <c r="Y222" s="1">
        <v>9984000</v>
      </c>
      <c r="Z222" s="1">
        <v>255236</v>
      </c>
      <c r="AA222" s="1" t="s">
        <v>1471</v>
      </c>
      <c r="AB222" s="1">
        <v>0.28100000000000003</v>
      </c>
      <c r="AC222" s="1" t="s">
        <v>1325</v>
      </c>
      <c r="AD222" s="23">
        <v>1120000</v>
      </c>
      <c r="AE222" s="23">
        <v>5</v>
      </c>
      <c r="AF222" s="1">
        <v>0</v>
      </c>
      <c r="AG222" s="1">
        <v>0</v>
      </c>
    </row>
    <row r="223" spans="1:33" x14ac:dyDescent="0.25">
      <c r="A223" s="1">
        <v>4483</v>
      </c>
      <c r="B223" s="1" t="s">
        <v>1824</v>
      </c>
      <c r="C223" s="1" t="s">
        <v>853</v>
      </c>
      <c r="D223" s="1" t="s">
        <v>1474</v>
      </c>
      <c r="E223" s="1" t="s">
        <v>854</v>
      </c>
      <c r="F223" s="1">
        <v>458</v>
      </c>
      <c r="G223" s="1" t="s">
        <v>1396</v>
      </c>
      <c r="H223" s="1" t="s">
        <v>1283</v>
      </c>
      <c r="I223" s="1" t="s">
        <v>1290</v>
      </c>
      <c r="J223" s="1" t="s">
        <v>31</v>
      </c>
      <c r="K223" s="1" t="s">
        <v>1317</v>
      </c>
      <c r="L223" s="1" t="s">
        <v>1345</v>
      </c>
      <c r="M223" s="1">
        <v>33.799999999999997</v>
      </c>
      <c r="N223" s="1" t="s">
        <v>1333</v>
      </c>
      <c r="O223" s="1">
        <v>9.6999999999999993</v>
      </c>
      <c r="P223" s="1" t="s">
        <v>1321</v>
      </c>
      <c r="Q223" s="1">
        <v>0.3</v>
      </c>
      <c r="R223" s="53">
        <v>1300000</v>
      </c>
      <c r="S223" s="1" t="b">
        <v>1</v>
      </c>
      <c r="T223" s="1" t="s">
        <v>848</v>
      </c>
      <c r="U223" s="1" t="s">
        <v>31</v>
      </c>
      <c r="V223" s="1">
        <v>23</v>
      </c>
      <c r="W223" s="1">
        <v>1033826</v>
      </c>
      <c r="X223" s="1">
        <v>772000</v>
      </c>
      <c r="Y223" s="1">
        <v>23778000</v>
      </c>
      <c r="Z223" s="1">
        <v>661324</v>
      </c>
      <c r="AA223" s="1" t="s">
        <v>1471</v>
      </c>
      <c r="AB223" s="1">
        <v>0.64</v>
      </c>
      <c r="AC223" s="1" t="s">
        <v>1475</v>
      </c>
      <c r="AD223" s="23">
        <v>1300000</v>
      </c>
      <c r="AE223" s="23">
        <v>7</v>
      </c>
      <c r="AF223" s="1">
        <v>0</v>
      </c>
      <c r="AG223" s="1">
        <v>0</v>
      </c>
    </row>
    <row r="224" spans="1:33" x14ac:dyDescent="0.25">
      <c r="A224" s="1">
        <v>8892</v>
      </c>
      <c r="B224" s="1" t="s">
        <v>1516</v>
      </c>
      <c r="C224" s="1" t="s">
        <v>137</v>
      </c>
      <c r="D224" s="1" t="s">
        <v>1315</v>
      </c>
      <c r="E224" s="1" t="s">
        <v>34</v>
      </c>
      <c r="F224" s="1">
        <v>450</v>
      </c>
      <c r="G224" s="1" t="s">
        <v>1316</v>
      </c>
      <c r="H224" s="1" t="s">
        <v>1283</v>
      </c>
      <c r="I224" s="1" t="s">
        <v>1290</v>
      </c>
      <c r="J224" s="1" t="s">
        <v>31</v>
      </c>
      <c r="K224" s="1" t="s">
        <v>1317</v>
      </c>
      <c r="L224" s="1" t="s">
        <v>1319</v>
      </c>
      <c r="M224" s="1">
        <v>37.700000000000003</v>
      </c>
      <c r="N224" s="1" t="s">
        <v>1330</v>
      </c>
      <c r="O224" s="1">
        <v>0.7</v>
      </c>
      <c r="P224" s="1" t="s">
        <v>1332</v>
      </c>
      <c r="Q224" s="1">
        <v>0.1</v>
      </c>
      <c r="R224" s="53">
        <v>620000</v>
      </c>
      <c r="S224" s="1" t="b">
        <v>0</v>
      </c>
      <c r="T224" s="1" t="s">
        <v>35</v>
      </c>
      <c r="U224" s="1" t="s">
        <v>1328</v>
      </c>
      <c r="V224" s="1">
        <v>46</v>
      </c>
      <c r="W224" s="1">
        <v>695717</v>
      </c>
      <c r="X224" s="1">
        <v>630000</v>
      </c>
      <c r="Y224" s="1">
        <v>32003000</v>
      </c>
      <c r="Z224" s="1">
        <v>202644</v>
      </c>
      <c r="AA224" s="1" t="s">
        <v>1329</v>
      </c>
      <c r="AB224" s="1">
        <v>0.29099999999999998</v>
      </c>
      <c r="AC224" s="1" t="s">
        <v>1325</v>
      </c>
      <c r="AD224" s="23">
        <v>620000</v>
      </c>
      <c r="AE224" s="23">
        <v>2</v>
      </c>
      <c r="AF224" s="1">
        <v>0</v>
      </c>
      <c r="AG224" s="1">
        <v>0</v>
      </c>
    </row>
    <row r="225" spans="1:33" x14ac:dyDescent="0.25">
      <c r="A225" s="1">
        <v>4310</v>
      </c>
      <c r="B225" s="1" t="s">
        <v>1780</v>
      </c>
      <c r="C225" s="1" t="s">
        <v>380</v>
      </c>
      <c r="D225" s="1" t="s">
        <v>1315</v>
      </c>
      <c r="E225" s="1" t="s">
        <v>34</v>
      </c>
      <c r="F225" s="1">
        <v>456</v>
      </c>
      <c r="G225" s="1" t="s">
        <v>1419</v>
      </c>
      <c r="H225" s="1" t="s">
        <v>1283</v>
      </c>
      <c r="I225" s="1" t="s">
        <v>1290</v>
      </c>
      <c r="J225" s="1" t="s">
        <v>31</v>
      </c>
      <c r="K225" s="1" t="s">
        <v>1317</v>
      </c>
      <c r="L225" s="1" t="s">
        <v>1420</v>
      </c>
      <c r="M225" s="1">
        <v>49.8</v>
      </c>
      <c r="N225" s="1" t="s">
        <v>1320</v>
      </c>
      <c r="O225" s="1">
        <v>8.4</v>
      </c>
      <c r="P225" s="1" t="s">
        <v>1321</v>
      </c>
      <c r="Q225" s="1">
        <v>0.3</v>
      </c>
      <c r="R225" s="53">
        <v>780000</v>
      </c>
      <c r="S225" s="1" t="b">
        <v>0</v>
      </c>
      <c r="T225" s="1" t="s">
        <v>62</v>
      </c>
      <c r="U225" s="1" t="s">
        <v>1323</v>
      </c>
      <c r="V225" s="1">
        <v>15</v>
      </c>
      <c r="W225" s="1">
        <v>803000</v>
      </c>
      <c r="X225" s="1">
        <v>780000</v>
      </c>
      <c r="Y225" s="1">
        <v>12045000</v>
      </c>
      <c r="Z225" s="1">
        <v>214158</v>
      </c>
      <c r="AA225" s="1" t="s">
        <v>1466</v>
      </c>
      <c r="AB225" s="1">
        <v>0.26700000000000002</v>
      </c>
      <c r="AC225" s="1" t="s">
        <v>1325</v>
      </c>
      <c r="AD225" s="23">
        <v>780000</v>
      </c>
      <c r="AE225" s="23">
        <v>4</v>
      </c>
      <c r="AF225" s="1">
        <v>0</v>
      </c>
      <c r="AG225" s="1">
        <v>0</v>
      </c>
    </row>
    <row r="226" spans="1:33" x14ac:dyDescent="0.25">
      <c r="A226" s="1">
        <v>8398</v>
      </c>
      <c r="B226" s="1" t="s">
        <v>1721</v>
      </c>
      <c r="C226" s="1" t="s">
        <v>246</v>
      </c>
      <c r="D226" s="1" t="s">
        <v>1315</v>
      </c>
      <c r="E226" s="1" t="s">
        <v>34</v>
      </c>
      <c r="F226" s="1">
        <v>445</v>
      </c>
      <c r="G226" s="1" t="s">
        <v>1406</v>
      </c>
      <c r="H226" s="1" t="s">
        <v>1283</v>
      </c>
      <c r="I226" s="1" t="s">
        <v>1290</v>
      </c>
      <c r="J226" s="1" t="s">
        <v>31</v>
      </c>
      <c r="K226" s="1" t="s">
        <v>1317</v>
      </c>
      <c r="L226" s="1" t="s">
        <v>1407</v>
      </c>
      <c r="M226" s="1">
        <v>40.700000000000003</v>
      </c>
      <c r="N226" s="1" t="s">
        <v>1330</v>
      </c>
      <c r="O226" s="1">
        <v>0.9</v>
      </c>
      <c r="P226" s="1" t="s">
        <v>1332</v>
      </c>
      <c r="Q226" s="1">
        <v>0.1</v>
      </c>
      <c r="R226" s="53">
        <v>610000</v>
      </c>
      <c r="S226" s="1" t="b">
        <v>0</v>
      </c>
      <c r="T226" s="1" t="s">
        <v>204</v>
      </c>
      <c r="U226" s="1" t="s">
        <v>1328</v>
      </c>
      <c r="V226" s="1">
        <v>25</v>
      </c>
      <c r="W226" s="1">
        <v>757400</v>
      </c>
      <c r="X226" s="1">
        <v>740000</v>
      </c>
      <c r="Y226" s="1">
        <v>18935000</v>
      </c>
      <c r="Z226" s="1">
        <v>230538</v>
      </c>
      <c r="AA226" s="1" t="s">
        <v>1329</v>
      </c>
      <c r="AB226" s="1">
        <v>0.30399999999999999</v>
      </c>
      <c r="AC226" s="1" t="s">
        <v>1325</v>
      </c>
      <c r="AD226" s="23">
        <v>610000</v>
      </c>
      <c r="AE226" s="23">
        <v>2</v>
      </c>
      <c r="AF226" s="1">
        <v>0</v>
      </c>
      <c r="AG226" s="1">
        <v>0</v>
      </c>
    </row>
    <row r="227" spans="1:33" x14ac:dyDescent="0.25">
      <c r="A227" s="1">
        <v>4670</v>
      </c>
      <c r="B227" s="1" t="s">
        <v>1781</v>
      </c>
      <c r="C227" s="1" t="s">
        <v>395</v>
      </c>
      <c r="D227" s="1" t="s">
        <v>1315</v>
      </c>
      <c r="E227" s="1" t="s">
        <v>47</v>
      </c>
      <c r="F227" s="1">
        <v>456</v>
      </c>
      <c r="G227" s="1" t="s">
        <v>1419</v>
      </c>
      <c r="H227" s="1" t="s">
        <v>1283</v>
      </c>
      <c r="I227" s="1" t="s">
        <v>1290</v>
      </c>
      <c r="J227" s="1" t="s">
        <v>31</v>
      </c>
      <c r="K227" s="1" t="s">
        <v>1317</v>
      </c>
      <c r="L227" s="1" t="s">
        <v>1420</v>
      </c>
      <c r="M227" s="1">
        <v>39.6</v>
      </c>
      <c r="N227" s="1" t="s">
        <v>1330</v>
      </c>
      <c r="O227" s="1">
        <v>15.2</v>
      </c>
      <c r="P227" s="1" t="s">
        <v>1473</v>
      </c>
      <c r="Q227" s="1">
        <v>0.3</v>
      </c>
      <c r="R227" s="53">
        <v>1330000</v>
      </c>
      <c r="S227" s="1" t="b">
        <v>0</v>
      </c>
      <c r="T227" s="1" t="s">
        <v>62</v>
      </c>
      <c r="U227" s="1" t="s">
        <v>1323</v>
      </c>
      <c r="V227" s="1">
        <v>15</v>
      </c>
      <c r="W227" s="1">
        <v>803000</v>
      </c>
      <c r="X227" s="1">
        <v>780000</v>
      </c>
      <c r="Y227" s="1">
        <v>12045000</v>
      </c>
      <c r="Z227" s="1">
        <v>214158</v>
      </c>
      <c r="AA227" s="1" t="s">
        <v>1471</v>
      </c>
      <c r="AB227" s="1">
        <v>0.26700000000000002</v>
      </c>
      <c r="AC227" s="1" t="s">
        <v>1325</v>
      </c>
      <c r="AD227" s="23">
        <v>1330000</v>
      </c>
      <c r="AE227" s="23">
        <v>6</v>
      </c>
      <c r="AF227" s="1">
        <v>0</v>
      </c>
      <c r="AG227" s="1">
        <v>0</v>
      </c>
    </row>
    <row r="228" spans="1:33" x14ac:dyDescent="0.25">
      <c r="A228" s="1">
        <v>4383</v>
      </c>
      <c r="B228" s="1" t="s">
        <v>1622</v>
      </c>
      <c r="C228" s="1" t="s">
        <v>382</v>
      </c>
      <c r="D228" s="1" t="s">
        <v>1315</v>
      </c>
      <c r="E228" s="1" t="s">
        <v>284</v>
      </c>
      <c r="F228" s="1">
        <v>477</v>
      </c>
      <c r="G228" s="1" t="s">
        <v>1433</v>
      </c>
      <c r="H228" s="1" t="s">
        <v>1285</v>
      </c>
      <c r="I228" s="1" t="s">
        <v>1290</v>
      </c>
      <c r="J228" s="1" t="s">
        <v>31</v>
      </c>
      <c r="K228" s="1" t="s">
        <v>1317</v>
      </c>
      <c r="L228" s="1" t="s">
        <v>1356</v>
      </c>
      <c r="M228" s="1">
        <v>39.200000000000003</v>
      </c>
      <c r="N228" s="1" t="s">
        <v>1330</v>
      </c>
      <c r="O228" s="1">
        <v>7.4</v>
      </c>
      <c r="P228" s="1" t="s">
        <v>1321</v>
      </c>
      <c r="Q228" s="1">
        <v>0.3</v>
      </c>
      <c r="R228" s="53">
        <v>1070000</v>
      </c>
      <c r="S228" s="1" t="b">
        <v>0</v>
      </c>
      <c r="T228" s="1" t="s">
        <v>43</v>
      </c>
      <c r="U228" s="1" t="s">
        <v>1323</v>
      </c>
      <c r="V228" s="1">
        <v>11</v>
      </c>
      <c r="W228" s="1">
        <v>907636</v>
      </c>
      <c r="X228" s="1">
        <v>1000000</v>
      </c>
      <c r="Y228" s="1">
        <v>9984000</v>
      </c>
      <c r="Z228" s="1">
        <v>255236</v>
      </c>
      <c r="AA228" s="1" t="s">
        <v>1324</v>
      </c>
      <c r="AB228" s="1">
        <v>0.28100000000000003</v>
      </c>
      <c r="AC228" s="1" t="s">
        <v>1325</v>
      </c>
      <c r="AD228" s="23">
        <v>1070000</v>
      </c>
      <c r="AE228" s="23">
        <v>5</v>
      </c>
      <c r="AF228" s="1">
        <v>0</v>
      </c>
      <c r="AG228" s="1">
        <v>0</v>
      </c>
    </row>
    <row r="229" spans="1:33" x14ac:dyDescent="0.25">
      <c r="A229" s="1">
        <v>4537</v>
      </c>
      <c r="B229" s="1" t="s">
        <v>1977</v>
      </c>
      <c r="C229" s="1" t="s">
        <v>1105</v>
      </c>
      <c r="D229" s="1" t="s">
        <v>1315</v>
      </c>
      <c r="E229" s="1" t="s">
        <v>124</v>
      </c>
      <c r="F229" s="1">
        <v>444</v>
      </c>
      <c r="G229" s="1" t="s">
        <v>1387</v>
      </c>
      <c r="H229" s="1" t="s">
        <v>1283</v>
      </c>
      <c r="I229" s="1" t="s">
        <v>1290</v>
      </c>
      <c r="J229" s="1" t="s">
        <v>31</v>
      </c>
      <c r="K229" s="1" t="s">
        <v>1317</v>
      </c>
      <c r="L229" s="1" t="s">
        <v>1349</v>
      </c>
      <c r="M229" s="1">
        <v>29.7</v>
      </c>
      <c r="N229" s="1" t="s">
        <v>1333</v>
      </c>
      <c r="O229" s="1">
        <v>5.4</v>
      </c>
      <c r="P229" s="1" t="s">
        <v>1321</v>
      </c>
      <c r="Q229" s="1">
        <v>0.3</v>
      </c>
      <c r="R229" s="53">
        <v>880000</v>
      </c>
      <c r="S229" s="1" t="b">
        <v>0</v>
      </c>
      <c r="T229" s="1" t="s">
        <v>1092</v>
      </c>
      <c r="U229" s="1" t="s">
        <v>1323</v>
      </c>
      <c r="V229" s="1">
        <v>28</v>
      </c>
      <c r="W229" s="1">
        <v>2099357</v>
      </c>
      <c r="X229" s="1">
        <v>1772500</v>
      </c>
      <c r="Y229" s="1">
        <v>58782000</v>
      </c>
      <c r="Z229" s="1">
        <v>1299418</v>
      </c>
      <c r="AA229" s="1" t="s">
        <v>1469</v>
      </c>
      <c r="AB229" s="1">
        <v>0.61899999999999999</v>
      </c>
      <c r="AC229" s="1" t="s">
        <v>1475</v>
      </c>
      <c r="AD229" s="23">
        <v>880000</v>
      </c>
      <c r="AE229" s="23">
        <v>4</v>
      </c>
      <c r="AF229" s="1">
        <v>0</v>
      </c>
      <c r="AG229" s="1">
        <v>0</v>
      </c>
    </row>
    <row r="230" spans="1:33" x14ac:dyDescent="0.25">
      <c r="A230" s="1">
        <v>4251</v>
      </c>
      <c r="B230" s="1" t="s">
        <v>1747</v>
      </c>
      <c r="C230" s="1" t="s">
        <v>1113</v>
      </c>
      <c r="D230" s="1" t="s">
        <v>1474</v>
      </c>
      <c r="E230" s="1" t="s">
        <v>1198</v>
      </c>
      <c r="F230" s="1">
        <v>489</v>
      </c>
      <c r="G230" s="1" t="s">
        <v>1373</v>
      </c>
      <c r="H230" s="1" t="s">
        <v>1283</v>
      </c>
      <c r="I230" s="1" t="s">
        <v>1286</v>
      </c>
      <c r="J230" s="1" t="s">
        <v>31</v>
      </c>
      <c r="K230" s="1" t="s">
        <v>1317</v>
      </c>
      <c r="L230" s="1" t="s">
        <v>1352</v>
      </c>
      <c r="M230" s="1">
        <v>50</v>
      </c>
      <c r="N230" s="1" t="s">
        <v>1320</v>
      </c>
      <c r="O230" s="1">
        <v>18.100000000000001</v>
      </c>
      <c r="P230" s="1" t="s">
        <v>1473</v>
      </c>
      <c r="Q230" s="1">
        <v>0.2</v>
      </c>
      <c r="R230" s="53">
        <v>2900000</v>
      </c>
      <c r="S230" s="1" t="b">
        <v>1</v>
      </c>
      <c r="T230" s="1" t="s">
        <v>962</v>
      </c>
      <c r="U230" s="1" t="s">
        <v>31</v>
      </c>
      <c r="V230" s="1">
        <v>9</v>
      </c>
      <c r="W230" s="1">
        <v>1954889</v>
      </c>
      <c r="X230" s="1">
        <v>1600000</v>
      </c>
      <c r="Y230" s="1">
        <v>17594000</v>
      </c>
      <c r="Z230" s="1">
        <v>966153</v>
      </c>
      <c r="AA230" s="1" t="s">
        <v>1471</v>
      </c>
      <c r="AB230" s="1">
        <v>0.49399999999999999</v>
      </c>
      <c r="AC230" s="1" t="s">
        <v>1476</v>
      </c>
      <c r="AD230" s="23">
        <v>2900000</v>
      </c>
      <c r="AE230" s="23">
        <v>8</v>
      </c>
      <c r="AF230" s="1">
        <v>0</v>
      </c>
      <c r="AG230" s="1">
        <v>0</v>
      </c>
    </row>
    <row r="231" spans="1:33" x14ac:dyDescent="0.25">
      <c r="A231" s="1">
        <v>4355</v>
      </c>
      <c r="B231" s="1" t="s">
        <v>1624</v>
      </c>
      <c r="C231" s="1" t="s">
        <v>585</v>
      </c>
      <c r="D231" s="1" t="s">
        <v>1315</v>
      </c>
      <c r="E231" s="1" t="s">
        <v>284</v>
      </c>
      <c r="F231" s="1">
        <v>477</v>
      </c>
      <c r="G231" s="1" t="s">
        <v>1433</v>
      </c>
      <c r="H231" s="1" t="s">
        <v>1285</v>
      </c>
      <c r="I231" s="1" t="s">
        <v>1290</v>
      </c>
      <c r="J231" s="1" t="s">
        <v>31</v>
      </c>
      <c r="K231" s="1" t="s">
        <v>1317</v>
      </c>
      <c r="L231" s="1" t="s">
        <v>1356</v>
      </c>
      <c r="M231" s="1">
        <v>40.700000000000003</v>
      </c>
      <c r="N231" s="1" t="s">
        <v>1330</v>
      </c>
      <c r="O231" s="1">
        <v>6.8</v>
      </c>
      <c r="P231" s="1" t="s">
        <v>1321</v>
      </c>
      <c r="Q231" s="1">
        <v>0.3</v>
      </c>
      <c r="R231" s="53">
        <v>1070000</v>
      </c>
      <c r="S231" s="1" t="b">
        <v>0</v>
      </c>
      <c r="T231" s="1" t="s">
        <v>43</v>
      </c>
      <c r="U231" s="1" t="s">
        <v>1323</v>
      </c>
      <c r="V231" s="1">
        <v>11</v>
      </c>
      <c r="W231" s="1">
        <v>907636</v>
      </c>
      <c r="X231" s="1">
        <v>1000000</v>
      </c>
      <c r="Y231" s="1">
        <v>9984000</v>
      </c>
      <c r="Z231" s="1">
        <v>255236</v>
      </c>
      <c r="AA231" s="1" t="s">
        <v>1324</v>
      </c>
      <c r="AB231" s="1">
        <v>0.28100000000000003</v>
      </c>
      <c r="AC231" s="1" t="s">
        <v>1325</v>
      </c>
      <c r="AD231" s="23">
        <v>1070000</v>
      </c>
      <c r="AE231" s="23">
        <v>5</v>
      </c>
      <c r="AF231" s="1">
        <v>0</v>
      </c>
      <c r="AG231" s="1">
        <v>0</v>
      </c>
    </row>
    <row r="232" spans="1:33" x14ac:dyDescent="0.25">
      <c r="A232" s="1">
        <v>4705</v>
      </c>
      <c r="B232" s="1" t="s">
        <v>1625</v>
      </c>
      <c r="C232" s="1" t="s">
        <v>283</v>
      </c>
      <c r="D232" s="1" t="s">
        <v>1315</v>
      </c>
      <c r="E232" s="1" t="s">
        <v>284</v>
      </c>
      <c r="F232" s="1">
        <v>477</v>
      </c>
      <c r="G232" s="1" t="s">
        <v>1433</v>
      </c>
      <c r="H232" s="1" t="s">
        <v>1285</v>
      </c>
      <c r="I232" s="1" t="s">
        <v>1290</v>
      </c>
      <c r="J232" s="1" t="s">
        <v>31</v>
      </c>
      <c r="K232" s="1" t="s">
        <v>1317</v>
      </c>
      <c r="L232" s="1" t="s">
        <v>1356</v>
      </c>
      <c r="M232" s="1">
        <v>34.9</v>
      </c>
      <c r="N232" s="1" t="s">
        <v>1333</v>
      </c>
      <c r="O232" s="1">
        <v>8.1999999999999993</v>
      </c>
      <c r="P232" s="1" t="s">
        <v>1321</v>
      </c>
      <c r="Q232" s="1">
        <v>0.3</v>
      </c>
      <c r="R232" s="53">
        <v>1000000</v>
      </c>
      <c r="S232" s="1" t="b">
        <v>0</v>
      </c>
      <c r="T232" s="1" t="s">
        <v>43</v>
      </c>
      <c r="U232" s="1" t="s">
        <v>1323</v>
      </c>
      <c r="V232" s="1">
        <v>11</v>
      </c>
      <c r="W232" s="1">
        <v>907636</v>
      </c>
      <c r="X232" s="1">
        <v>1000000</v>
      </c>
      <c r="Y232" s="1">
        <v>9984000</v>
      </c>
      <c r="Z232" s="1">
        <v>255236</v>
      </c>
      <c r="AA232" s="1" t="s">
        <v>1324</v>
      </c>
      <c r="AB232" s="1">
        <v>0.28100000000000003</v>
      </c>
      <c r="AC232" s="1" t="s">
        <v>1325</v>
      </c>
      <c r="AD232" s="23">
        <v>1000000</v>
      </c>
      <c r="AE232" s="23">
        <v>5</v>
      </c>
      <c r="AF232" s="1">
        <v>0</v>
      </c>
      <c r="AG232" s="1">
        <v>0</v>
      </c>
    </row>
    <row r="233" spans="1:33" x14ac:dyDescent="0.25">
      <c r="A233" s="1">
        <v>4404</v>
      </c>
      <c r="B233" s="1" t="s">
        <v>1874</v>
      </c>
      <c r="C233" s="1" t="s">
        <v>1228</v>
      </c>
      <c r="D233" s="1" t="s">
        <v>1315</v>
      </c>
      <c r="E233" s="1" t="s">
        <v>1085</v>
      </c>
      <c r="F233" s="1">
        <v>460</v>
      </c>
      <c r="G233" s="1" t="s">
        <v>1412</v>
      </c>
      <c r="H233" s="1" t="s">
        <v>1283</v>
      </c>
      <c r="I233" s="1" t="s">
        <v>1290</v>
      </c>
      <c r="J233" s="1" t="s">
        <v>31</v>
      </c>
      <c r="K233" s="1" t="s">
        <v>1317</v>
      </c>
      <c r="L233" s="1" t="s">
        <v>1348</v>
      </c>
      <c r="M233" s="1">
        <v>37.799999999999997</v>
      </c>
      <c r="N233" s="1" t="s">
        <v>1330</v>
      </c>
      <c r="O233" s="1">
        <v>6.6</v>
      </c>
      <c r="P233" s="1" t="s">
        <v>1321</v>
      </c>
      <c r="Q233" s="1">
        <v>0.2</v>
      </c>
      <c r="R233" s="53">
        <v>1100000</v>
      </c>
      <c r="S233" s="1" t="b">
        <v>0</v>
      </c>
      <c r="T233" s="1" t="s">
        <v>918</v>
      </c>
      <c r="U233" s="1" t="s">
        <v>1323</v>
      </c>
      <c r="V233" s="1">
        <v>13</v>
      </c>
      <c r="W233" s="1">
        <v>1199702</v>
      </c>
      <c r="X233" s="1">
        <v>1150000</v>
      </c>
      <c r="Y233" s="1">
        <v>15596124</v>
      </c>
      <c r="Z233" s="1">
        <v>204535</v>
      </c>
      <c r="AA233" s="1" t="s">
        <v>1329</v>
      </c>
      <c r="AB233" s="1">
        <v>0.17</v>
      </c>
      <c r="AC233" s="1" t="s">
        <v>1479</v>
      </c>
      <c r="AD233" s="23">
        <v>1100000</v>
      </c>
      <c r="AE233" s="23">
        <v>5</v>
      </c>
      <c r="AF233" s="1">
        <v>0</v>
      </c>
      <c r="AG233" s="1">
        <v>0</v>
      </c>
    </row>
    <row r="234" spans="1:33" x14ac:dyDescent="0.25">
      <c r="A234" s="1">
        <v>4246</v>
      </c>
      <c r="B234" s="1" t="s">
        <v>1980</v>
      </c>
      <c r="C234" s="1" t="s">
        <v>1071</v>
      </c>
      <c r="D234" s="1" t="s">
        <v>1474</v>
      </c>
      <c r="E234" s="1" t="s">
        <v>1112</v>
      </c>
      <c r="F234" s="1">
        <v>489</v>
      </c>
      <c r="G234" s="1" t="s">
        <v>1373</v>
      </c>
      <c r="H234" s="1" t="s">
        <v>1283</v>
      </c>
      <c r="I234" s="1" t="s">
        <v>1286</v>
      </c>
      <c r="J234" s="1" t="s">
        <v>31</v>
      </c>
      <c r="K234" s="1" t="s">
        <v>1317</v>
      </c>
      <c r="L234" s="1" t="s">
        <v>1352</v>
      </c>
      <c r="M234" s="1">
        <v>50.9</v>
      </c>
      <c r="N234" s="1" t="s">
        <v>1320</v>
      </c>
      <c r="O234" s="1">
        <v>14.6</v>
      </c>
      <c r="P234" s="1" t="s">
        <v>1473</v>
      </c>
      <c r="Q234" s="1">
        <v>0.3</v>
      </c>
      <c r="R234" s="53">
        <v>2100000</v>
      </c>
      <c r="S234" s="1" t="b">
        <v>0</v>
      </c>
      <c r="T234" s="1" t="s">
        <v>1113</v>
      </c>
      <c r="U234" s="1" t="s">
        <v>1323</v>
      </c>
      <c r="V234" s="1">
        <v>9</v>
      </c>
      <c r="W234" s="1">
        <v>1954889</v>
      </c>
      <c r="X234" s="1">
        <v>1600000</v>
      </c>
      <c r="Y234" s="1">
        <v>17594000</v>
      </c>
      <c r="Z234" s="1">
        <v>966153</v>
      </c>
      <c r="AA234" s="1" t="s">
        <v>1324</v>
      </c>
      <c r="AB234" s="1">
        <v>0.49399999999999999</v>
      </c>
      <c r="AC234" s="1" t="s">
        <v>1476</v>
      </c>
      <c r="AD234" s="23">
        <v>2100000</v>
      </c>
      <c r="AE234" s="23">
        <v>8</v>
      </c>
      <c r="AF234" s="1">
        <v>0</v>
      </c>
      <c r="AG234" s="1">
        <v>0</v>
      </c>
    </row>
    <row r="235" spans="1:33" x14ac:dyDescent="0.25">
      <c r="A235" s="1">
        <v>8264</v>
      </c>
      <c r="B235" s="1" t="s">
        <v>1986</v>
      </c>
      <c r="C235" s="1" t="s">
        <v>1118</v>
      </c>
      <c r="D235" s="1" t="s">
        <v>1474</v>
      </c>
      <c r="E235" s="1" t="s">
        <v>999</v>
      </c>
      <c r="F235" s="1">
        <v>489</v>
      </c>
      <c r="G235" s="1" t="s">
        <v>1373</v>
      </c>
      <c r="H235" s="1" t="s">
        <v>1283</v>
      </c>
      <c r="I235" s="1" t="s">
        <v>1286</v>
      </c>
      <c r="J235" s="1" t="s">
        <v>31</v>
      </c>
      <c r="K235" s="1" t="s">
        <v>1317</v>
      </c>
      <c r="L235" s="1" t="s">
        <v>1352</v>
      </c>
      <c r="M235" s="1">
        <v>41.1</v>
      </c>
      <c r="N235" s="1" t="s">
        <v>1330</v>
      </c>
      <c r="O235" s="1">
        <v>1</v>
      </c>
      <c r="P235" s="1" t="s">
        <v>1327</v>
      </c>
      <c r="Q235" s="1">
        <v>0.3</v>
      </c>
      <c r="R235" s="53">
        <v>930000</v>
      </c>
      <c r="S235" s="1" t="b">
        <v>0</v>
      </c>
      <c r="T235" s="1" t="s">
        <v>1119</v>
      </c>
      <c r="U235" s="1" t="s">
        <v>1328</v>
      </c>
      <c r="V235" s="1">
        <v>9</v>
      </c>
      <c r="W235" s="1">
        <v>1954889</v>
      </c>
      <c r="X235" s="1">
        <v>1600000</v>
      </c>
      <c r="Y235" s="1">
        <v>17594000</v>
      </c>
      <c r="Z235" s="1">
        <v>966153</v>
      </c>
      <c r="AA235" s="1" t="s">
        <v>1469</v>
      </c>
      <c r="AB235" s="1">
        <v>0.49399999999999999</v>
      </c>
      <c r="AC235" s="1" t="s">
        <v>1476</v>
      </c>
      <c r="AD235" s="23">
        <v>930000</v>
      </c>
      <c r="AE235" s="23">
        <v>5</v>
      </c>
      <c r="AF235" s="1">
        <v>0</v>
      </c>
      <c r="AG235" s="1">
        <v>0</v>
      </c>
    </row>
    <row r="236" spans="1:33" x14ac:dyDescent="0.25">
      <c r="A236" s="1">
        <v>6285</v>
      </c>
      <c r="B236" s="1" t="s">
        <v>1983</v>
      </c>
      <c r="C236" s="1" t="s">
        <v>1259</v>
      </c>
      <c r="D236" s="1" t="s">
        <v>1315</v>
      </c>
      <c r="E236" s="1" t="s">
        <v>83</v>
      </c>
      <c r="F236" s="1">
        <v>422</v>
      </c>
      <c r="G236" s="1" t="s">
        <v>1435</v>
      </c>
      <c r="H236" s="1" t="s">
        <v>1283</v>
      </c>
      <c r="I236" s="1" t="s">
        <v>1291</v>
      </c>
      <c r="J236" s="1" t="s">
        <v>31</v>
      </c>
      <c r="K236" s="1" t="s">
        <v>1317</v>
      </c>
      <c r="L236" s="1" t="s">
        <v>1436</v>
      </c>
      <c r="M236" s="1">
        <v>28.5</v>
      </c>
      <c r="N236" s="1" t="s">
        <v>1333</v>
      </c>
      <c r="O236" s="1">
        <v>1.8</v>
      </c>
      <c r="P236" s="1" t="s">
        <v>1327</v>
      </c>
      <c r="Q236" s="1">
        <v>0.1</v>
      </c>
      <c r="R236" s="53">
        <v>655000</v>
      </c>
      <c r="S236" s="1" t="b">
        <v>0</v>
      </c>
      <c r="T236" s="1" t="s">
        <v>1081</v>
      </c>
      <c r="U236" s="1" t="s">
        <v>1328</v>
      </c>
      <c r="V236" s="1">
        <v>9</v>
      </c>
      <c r="W236" s="1">
        <v>1647778</v>
      </c>
      <c r="X236" s="1">
        <v>750000</v>
      </c>
      <c r="Y236" s="1">
        <v>14830000</v>
      </c>
      <c r="Z236" s="1">
        <v>1799823</v>
      </c>
      <c r="AA236" s="1" t="s">
        <v>1469</v>
      </c>
      <c r="AB236" s="1">
        <v>1.0920000000000001</v>
      </c>
      <c r="AC236" s="1" t="s">
        <v>1475</v>
      </c>
      <c r="AD236" s="23">
        <v>630000</v>
      </c>
      <c r="AE236" s="23">
        <v>4</v>
      </c>
      <c r="AF236" s="1">
        <v>0</v>
      </c>
      <c r="AG236" s="1">
        <v>0</v>
      </c>
    </row>
    <row r="237" spans="1:33" x14ac:dyDescent="0.25">
      <c r="A237" s="1">
        <v>4200</v>
      </c>
      <c r="B237" s="1" t="s">
        <v>1782</v>
      </c>
      <c r="C237" s="1" t="s">
        <v>397</v>
      </c>
      <c r="D237" s="1" t="s">
        <v>1315</v>
      </c>
      <c r="E237" s="1" t="s">
        <v>34</v>
      </c>
      <c r="F237" s="1">
        <v>456</v>
      </c>
      <c r="G237" s="1" t="s">
        <v>1419</v>
      </c>
      <c r="H237" s="1" t="s">
        <v>1283</v>
      </c>
      <c r="I237" s="1" t="s">
        <v>1290</v>
      </c>
      <c r="J237" s="1" t="s">
        <v>31</v>
      </c>
      <c r="K237" s="1" t="s">
        <v>1317</v>
      </c>
      <c r="L237" s="1" t="s">
        <v>1420</v>
      </c>
      <c r="M237" s="1">
        <v>57.3</v>
      </c>
      <c r="N237" s="1" t="s">
        <v>1472</v>
      </c>
      <c r="O237" s="1">
        <v>8.4</v>
      </c>
      <c r="P237" s="1" t="s">
        <v>1321</v>
      </c>
      <c r="Q237" s="1">
        <v>0.3</v>
      </c>
      <c r="R237" s="53">
        <v>885000</v>
      </c>
      <c r="S237" s="1" t="b">
        <v>0</v>
      </c>
      <c r="T237" s="1" t="s">
        <v>62</v>
      </c>
      <c r="U237" s="1" t="s">
        <v>1323</v>
      </c>
      <c r="V237" s="1">
        <v>15</v>
      </c>
      <c r="W237" s="1">
        <v>803000</v>
      </c>
      <c r="X237" s="1">
        <v>780000</v>
      </c>
      <c r="Y237" s="1">
        <v>12045000</v>
      </c>
      <c r="Z237" s="1">
        <v>214158</v>
      </c>
      <c r="AA237" s="1" t="s">
        <v>1324</v>
      </c>
      <c r="AB237" s="1">
        <v>0.26700000000000002</v>
      </c>
      <c r="AC237" s="1" t="s">
        <v>1325</v>
      </c>
      <c r="AD237" s="23">
        <v>885000</v>
      </c>
      <c r="AE237" s="23">
        <v>5</v>
      </c>
      <c r="AF237" s="1">
        <v>0</v>
      </c>
      <c r="AG237" s="1">
        <v>0</v>
      </c>
    </row>
    <row r="238" spans="1:33" x14ac:dyDescent="0.25">
      <c r="A238" s="1">
        <v>4489</v>
      </c>
      <c r="B238" s="1" t="s">
        <v>1783</v>
      </c>
      <c r="C238" s="1" t="s">
        <v>401</v>
      </c>
      <c r="D238" s="1" t="s">
        <v>1315</v>
      </c>
      <c r="E238" s="1" t="s">
        <v>34</v>
      </c>
      <c r="F238" s="1">
        <v>456</v>
      </c>
      <c r="G238" s="1" t="s">
        <v>1419</v>
      </c>
      <c r="H238" s="1" t="s">
        <v>1283</v>
      </c>
      <c r="I238" s="1" t="s">
        <v>1290</v>
      </c>
      <c r="J238" s="1" t="s">
        <v>31</v>
      </c>
      <c r="K238" s="1" t="s">
        <v>1317</v>
      </c>
      <c r="L238" s="1" t="s">
        <v>1420</v>
      </c>
      <c r="M238" s="1">
        <v>33.200000000000003</v>
      </c>
      <c r="N238" s="1" t="s">
        <v>1333</v>
      </c>
      <c r="O238" s="1">
        <v>3.8</v>
      </c>
      <c r="P238" s="1" t="s">
        <v>1470</v>
      </c>
      <c r="Q238" s="1">
        <v>0.3</v>
      </c>
      <c r="R238" s="53">
        <v>800000</v>
      </c>
      <c r="S238" s="1" t="b">
        <v>0</v>
      </c>
      <c r="T238" s="1" t="s">
        <v>62</v>
      </c>
      <c r="U238" s="1" t="s">
        <v>1331</v>
      </c>
      <c r="V238" s="1">
        <v>15</v>
      </c>
      <c r="W238" s="1">
        <v>803000</v>
      </c>
      <c r="X238" s="1">
        <v>780000</v>
      </c>
      <c r="Y238" s="1">
        <v>12045000</v>
      </c>
      <c r="Z238" s="1">
        <v>214158</v>
      </c>
      <c r="AA238" s="1" t="s">
        <v>1466</v>
      </c>
      <c r="AB238" s="1">
        <v>0.26700000000000002</v>
      </c>
      <c r="AC238" s="1" t="s">
        <v>1325</v>
      </c>
      <c r="AD238" s="23">
        <v>800000</v>
      </c>
      <c r="AE238" s="23">
        <v>5</v>
      </c>
      <c r="AF238" s="1">
        <v>0</v>
      </c>
      <c r="AG238" s="1">
        <v>0</v>
      </c>
    </row>
    <row r="239" spans="1:33" x14ac:dyDescent="0.25">
      <c r="A239" s="1">
        <v>6779</v>
      </c>
      <c r="B239" s="1" t="s">
        <v>1844</v>
      </c>
      <c r="C239" s="1" t="s">
        <v>672</v>
      </c>
      <c r="D239" s="1" t="s">
        <v>1315</v>
      </c>
      <c r="E239" s="1" t="s">
        <v>673</v>
      </c>
      <c r="F239" s="1">
        <v>415</v>
      </c>
      <c r="G239" s="1" t="s">
        <v>1414</v>
      </c>
      <c r="H239" s="1" t="s">
        <v>1283</v>
      </c>
      <c r="I239" s="1" t="s">
        <v>1290</v>
      </c>
      <c r="J239" s="1" t="s">
        <v>31</v>
      </c>
      <c r="K239" s="1" t="s">
        <v>1317</v>
      </c>
      <c r="L239" s="1" t="s">
        <v>1346</v>
      </c>
      <c r="M239" s="1">
        <v>36</v>
      </c>
      <c r="N239" s="1" t="s">
        <v>1330</v>
      </c>
      <c r="O239" s="1">
        <v>1.6</v>
      </c>
      <c r="P239" s="1" t="s">
        <v>1327</v>
      </c>
      <c r="Q239" s="1">
        <v>0.3</v>
      </c>
      <c r="R239" s="53">
        <v>1000000</v>
      </c>
      <c r="S239" s="1" t="b">
        <v>0</v>
      </c>
      <c r="T239" s="1" t="s">
        <v>956</v>
      </c>
      <c r="U239" s="1" t="s">
        <v>1328</v>
      </c>
      <c r="V239" s="1">
        <v>9</v>
      </c>
      <c r="W239" s="1">
        <v>1752778</v>
      </c>
      <c r="X239" s="1">
        <v>1200000</v>
      </c>
      <c r="Y239" s="1">
        <v>15775000</v>
      </c>
      <c r="Z239" s="1">
        <v>775246</v>
      </c>
      <c r="AA239" s="1" t="s">
        <v>1469</v>
      </c>
      <c r="AB239" s="1">
        <v>0.442</v>
      </c>
      <c r="AC239" s="1" t="s">
        <v>1476</v>
      </c>
      <c r="AD239" s="23">
        <v>1000000</v>
      </c>
      <c r="AE239" s="23">
        <v>5</v>
      </c>
      <c r="AF239" s="1">
        <v>0</v>
      </c>
      <c r="AG239" s="1">
        <v>0</v>
      </c>
    </row>
    <row r="240" spans="1:33" x14ac:dyDescent="0.25">
      <c r="A240" s="1">
        <v>5096</v>
      </c>
      <c r="B240" s="1" t="s">
        <v>1679</v>
      </c>
      <c r="C240" s="1" t="s">
        <v>677</v>
      </c>
      <c r="D240" s="1" t="s">
        <v>1315</v>
      </c>
      <c r="E240" s="1" t="s">
        <v>34</v>
      </c>
      <c r="F240" s="1">
        <v>448</v>
      </c>
      <c r="G240" s="1" t="s">
        <v>1459</v>
      </c>
      <c r="H240" s="1" t="s">
        <v>1284</v>
      </c>
      <c r="I240" s="1" t="s">
        <v>1290</v>
      </c>
      <c r="J240" s="1" t="s">
        <v>31</v>
      </c>
      <c r="K240" s="1" t="s">
        <v>1317</v>
      </c>
      <c r="L240" s="1" t="s">
        <v>1355</v>
      </c>
      <c r="M240" s="1">
        <v>26.3</v>
      </c>
      <c r="N240" s="1" t="s">
        <v>1333</v>
      </c>
      <c r="O240" s="1">
        <v>2.5</v>
      </c>
      <c r="P240" s="1" t="s">
        <v>1327</v>
      </c>
      <c r="Q240" s="1">
        <v>0.3</v>
      </c>
      <c r="R240" s="53">
        <v>609000</v>
      </c>
      <c r="S240" s="1" t="b">
        <v>0</v>
      </c>
      <c r="T240" s="1" t="s">
        <v>101</v>
      </c>
      <c r="U240" s="1" t="s">
        <v>1331</v>
      </c>
      <c r="V240" s="1">
        <v>23</v>
      </c>
      <c r="W240" s="1">
        <v>676043</v>
      </c>
      <c r="X240" s="1">
        <v>600000</v>
      </c>
      <c r="Y240" s="1">
        <v>15549000</v>
      </c>
      <c r="Z240" s="1">
        <v>247791</v>
      </c>
      <c r="AA240" s="1" t="s">
        <v>1329</v>
      </c>
      <c r="AB240" s="1">
        <v>0.36699999999999999</v>
      </c>
      <c r="AC240" s="1" t="s">
        <v>1476</v>
      </c>
      <c r="AD240" s="23">
        <v>609000</v>
      </c>
      <c r="AE240" s="23">
        <v>2</v>
      </c>
      <c r="AF240" s="1">
        <v>0</v>
      </c>
      <c r="AG240" s="1">
        <v>0</v>
      </c>
    </row>
    <row r="241" spans="1:33" x14ac:dyDescent="0.25">
      <c r="A241" s="1">
        <v>4514</v>
      </c>
      <c r="B241" s="1" t="s">
        <v>1987</v>
      </c>
      <c r="C241" s="1" t="s">
        <v>84</v>
      </c>
      <c r="D241" s="1" t="s">
        <v>1474</v>
      </c>
      <c r="E241" s="1" t="s">
        <v>1078</v>
      </c>
      <c r="F241" s="1">
        <v>421</v>
      </c>
      <c r="G241" s="1" t="s">
        <v>1438</v>
      </c>
      <c r="H241" s="1" t="s">
        <v>1283</v>
      </c>
      <c r="I241" s="1" t="s">
        <v>1291</v>
      </c>
      <c r="J241" s="1" t="s">
        <v>31</v>
      </c>
      <c r="K241" s="1" t="s">
        <v>1317</v>
      </c>
      <c r="L241" s="1" t="s">
        <v>1439</v>
      </c>
      <c r="M241" s="1">
        <v>31.4</v>
      </c>
      <c r="N241" s="1" t="s">
        <v>1333</v>
      </c>
      <c r="O241" s="1">
        <v>7.2</v>
      </c>
      <c r="P241" s="1" t="s">
        <v>1321</v>
      </c>
      <c r="Q241" s="1">
        <v>0.3</v>
      </c>
      <c r="R241" s="53">
        <v>3433000</v>
      </c>
      <c r="S241" s="1" t="b">
        <v>1</v>
      </c>
      <c r="T241" s="1" t="s">
        <v>959</v>
      </c>
      <c r="U241" s="1" t="s">
        <v>31</v>
      </c>
      <c r="V241" s="1">
        <v>10</v>
      </c>
      <c r="W241" s="1">
        <v>1204500</v>
      </c>
      <c r="X241" s="1">
        <v>780000</v>
      </c>
      <c r="Y241" s="1">
        <v>12045000</v>
      </c>
      <c r="Z241" s="1">
        <v>1001961</v>
      </c>
      <c r="AA241" s="1" t="s">
        <v>1471</v>
      </c>
      <c r="AB241" s="1">
        <v>0.83199999999999996</v>
      </c>
      <c r="AC241" s="1" t="s">
        <v>1475</v>
      </c>
      <c r="AD241" s="23">
        <v>3433000</v>
      </c>
      <c r="AE241" s="23">
        <v>8</v>
      </c>
      <c r="AF241" s="1">
        <v>0</v>
      </c>
      <c r="AG241" s="1">
        <v>0</v>
      </c>
    </row>
    <row r="242" spans="1:33" x14ac:dyDescent="0.25">
      <c r="A242" s="1">
        <v>4828</v>
      </c>
      <c r="B242" s="1" t="s">
        <v>1688</v>
      </c>
      <c r="C242" s="1" t="s">
        <v>639</v>
      </c>
      <c r="D242" s="1" t="s">
        <v>1315</v>
      </c>
      <c r="E242" s="1" t="s">
        <v>34</v>
      </c>
      <c r="F242" s="1">
        <v>448</v>
      </c>
      <c r="G242" s="1" t="s">
        <v>1459</v>
      </c>
      <c r="H242" s="1" t="s">
        <v>1284</v>
      </c>
      <c r="I242" s="1" t="s">
        <v>1290</v>
      </c>
      <c r="J242" s="1" t="s">
        <v>31</v>
      </c>
      <c r="K242" s="1" t="s">
        <v>1317</v>
      </c>
      <c r="L242" s="1" t="s">
        <v>1355</v>
      </c>
      <c r="M242" s="1">
        <v>37.9</v>
      </c>
      <c r="N242" s="1" t="s">
        <v>1330</v>
      </c>
      <c r="O242" s="1">
        <v>3.3</v>
      </c>
      <c r="P242" s="1" t="s">
        <v>1470</v>
      </c>
      <c r="Q242" s="1">
        <v>0.3</v>
      </c>
      <c r="R242" s="53">
        <v>605000</v>
      </c>
      <c r="S242" s="1" t="b">
        <v>0</v>
      </c>
      <c r="T242" s="1" t="s">
        <v>101</v>
      </c>
      <c r="U242" s="1" t="s">
        <v>1331</v>
      </c>
      <c r="V242" s="1">
        <v>23</v>
      </c>
      <c r="W242" s="1">
        <v>676043</v>
      </c>
      <c r="X242" s="1">
        <v>600000</v>
      </c>
      <c r="Y242" s="1">
        <v>15549000</v>
      </c>
      <c r="Z242" s="1">
        <v>247791</v>
      </c>
      <c r="AA242" s="1" t="s">
        <v>1329</v>
      </c>
      <c r="AB242" s="1">
        <v>0.36699999999999999</v>
      </c>
      <c r="AC242" s="1" t="s">
        <v>1476</v>
      </c>
      <c r="AD242" s="23">
        <v>605000</v>
      </c>
      <c r="AE242" s="23">
        <v>2</v>
      </c>
      <c r="AF242" s="1">
        <v>0</v>
      </c>
      <c r="AG242" s="1">
        <v>0</v>
      </c>
    </row>
    <row r="243" spans="1:33" x14ac:dyDescent="0.25">
      <c r="A243" s="1">
        <v>4896</v>
      </c>
      <c r="B243" s="1" t="s">
        <v>1897</v>
      </c>
      <c r="C243" s="1" t="s">
        <v>749</v>
      </c>
      <c r="D243" s="1" t="s">
        <v>1315</v>
      </c>
      <c r="E243" s="1" t="s">
        <v>750</v>
      </c>
      <c r="F243" s="1">
        <v>462</v>
      </c>
      <c r="G243" s="1" t="s">
        <v>1398</v>
      </c>
      <c r="H243" s="1" t="s">
        <v>1283</v>
      </c>
      <c r="I243" s="1" t="s">
        <v>1290</v>
      </c>
      <c r="J243" s="1" t="s">
        <v>31</v>
      </c>
      <c r="K243" s="1" t="s">
        <v>1317</v>
      </c>
      <c r="L243" s="1" t="s">
        <v>1399</v>
      </c>
      <c r="M243" s="1">
        <v>46.6</v>
      </c>
      <c r="N243" s="1" t="s">
        <v>1320</v>
      </c>
      <c r="O243" s="1">
        <v>3</v>
      </c>
      <c r="P243" s="1" t="s">
        <v>1470</v>
      </c>
      <c r="Q243" s="1">
        <v>0.3</v>
      </c>
      <c r="R243" s="53">
        <v>1400000</v>
      </c>
      <c r="S243" s="1" t="b">
        <v>1</v>
      </c>
      <c r="T243" s="1" t="s">
        <v>751</v>
      </c>
      <c r="U243" s="1" t="s">
        <v>31</v>
      </c>
      <c r="V243" s="1">
        <v>5</v>
      </c>
      <c r="W243" s="1">
        <v>3139560</v>
      </c>
      <c r="X243" s="1">
        <v>1900000</v>
      </c>
      <c r="Y243" s="1">
        <v>15697800</v>
      </c>
      <c r="Z243" s="1">
        <v>2606727</v>
      </c>
      <c r="AA243" s="1" t="s">
        <v>1469</v>
      </c>
      <c r="AB243" s="1">
        <v>0.83</v>
      </c>
      <c r="AC243" s="1" t="s">
        <v>1475</v>
      </c>
      <c r="AD243" s="23">
        <v>1400000</v>
      </c>
      <c r="AE243" s="23">
        <v>7</v>
      </c>
      <c r="AF243" s="1">
        <v>0</v>
      </c>
      <c r="AG243" s="1">
        <v>0</v>
      </c>
    </row>
    <row r="244" spans="1:33" x14ac:dyDescent="0.25">
      <c r="A244" s="1">
        <v>4511</v>
      </c>
      <c r="B244" s="1" t="s">
        <v>1635</v>
      </c>
      <c r="C244" s="1" t="s">
        <v>618</v>
      </c>
      <c r="D244" s="1" t="s">
        <v>1315</v>
      </c>
      <c r="E244" s="1" t="s">
        <v>619</v>
      </c>
      <c r="F244" s="1">
        <v>474</v>
      </c>
      <c r="G244" s="1" t="s">
        <v>1401</v>
      </c>
      <c r="H244" s="1" t="s">
        <v>1283</v>
      </c>
      <c r="I244" s="1" t="s">
        <v>1290</v>
      </c>
      <c r="J244" s="1" t="s">
        <v>31</v>
      </c>
      <c r="K244" s="1" t="s">
        <v>1317</v>
      </c>
      <c r="L244" s="1" t="s">
        <v>1402</v>
      </c>
      <c r="M244" s="1">
        <v>32.1</v>
      </c>
      <c r="N244" s="1" t="s">
        <v>1333</v>
      </c>
      <c r="O244" s="1">
        <v>10</v>
      </c>
      <c r="P244" s="1" t="s">
        <v>1473</v>
      </c>
      <c r="Q244" s="1">
        <v>0.3</v>
      </c>
      <c r="R244" s="53">
        <v>1005000</v>
      </c>
      <c r="S244" s="1" t="b">
        <v>0</v>
      </c>
      <c r="T244" s="1" t="s">
        <v>40</v>
      </c>
      <c r="U244" s="1" t="s">
        <v>1323</v>
      </c>
      <c r="V244" s="1">
        <v>23</v>
      </c>
      <c r="W244" s="1">
        <v>742609</v>
      </c>
      <c r="X244" s="1">
        <v>600000</v>
      </c>
      <c r="Y244" s="1">
        <v>17080000</v>
      </c>
      <c r="Z244" s="1">
        <v>292271</v>
      </c>
      <c r="AA244" s="1" t="s">
        <v>1471</v>
      </c>
      <c r="AB244" s="1">
        <v>0.39400000000000002</v>
      </c>
      <c r="AC244" s="1" t="s">
        <v>1476</v>
      </c>
      <c r="AD244" s="23">
        <v>1005000</v>
      </c>
      <c r="AE244" s="23">
        <v>5</v>
      </c>
      <c r="AF244" s="1">
        <v>0</v>
      </c>
      <c r="AG244" s="1">
        <v>0</v>
      </c>
    </row>
    <row r="245" spans="1:33" x14ac:dyDescent="0.25">
      <c r="A245" s="1">
        <v>8133</v>
      </c>
      <c r="B245" s="1" t="s">
        <v>1784</v>
      </c>
      <c r="C245" s="1" t="s">
        <v>405</v>
      </c>
      <c r="D245" s="1" t="s">
        <v>1315</v>
      </c>
      <c r="E245" s="1" t="s">
        <v>34</v>
      </c>
      <c r="F245" s="1">
        <v>453</v>
      </c>
      <c r="G245" s="1" t="s">
        <v>1422</v>
      </c>
      <c r="H245" s="1" t="s">
        <v>1283</v>
      </c>
      <c r="I245" s="1" t="s">
        <v>1290</v>
      </c>
      <c r="J245" s="1" t="s">
        <v>31</v>
      </c>
      <c r="K245" s="1" t="s">
        <v>1317</v>
      </c>
      <c r="L245" s="1" t="s">
        <v>1357</v>
      </c>
      <c r="M245" s="1">
        <v>41.9</v>
      </c>
      <c r="N245" s="1" t="s">
        <v>1330</v>
      </c>
      <c r="O245" s="1">
        <v>1</v>
      </c>
      <c r="P245" s="1" t="s">
        <v>1327</v>
      </c>
      <c r="Q245" s="1">
        <v>0.2</v>
      </c>
      <c r="R245" s="53">
        <v>600000</v>
      </c>
      <c r="S245" s="1" t="b">
        <v>0</v>
      </c>
      <c r="T245" s="1" t="s">
        <v>62</v>
      </c>
      <c r="U245" s="1" t="s">
        <v>1328</v>
      </c>
      <c r="V245" s="1">
        <v>4</v>
      </c>
      <c r="W245" s="1">
        <v>865000</v>
      </c>
      <c r="X245" s="1">
        <v>840000</v>
      </c>
      <c r="Y245" s="1">
        <v>3460000</v>
      </c>
      <c r="Z245" s="1">
        <v>271968</v>
      </c>
      <c r="AA245" s="1" t="s">
        <v>1469</v>
      </c>
      <c r="AB245" s="1">
        <v>0.314</v>
      </c>
      <c r="AC245" s="1" t="s">
        <v>1325</v>
      </c>
      <c r="AD245" s="23">
        <v>600000</v>
      </c>
      <c r="AE245" s="23">
        <v>3</v>
      </c>
      <c r="AF245" s="1">
        <v>0</v>
      </c>
      <c r="AG245" s="1">
        <v>0</v>
      </c>
    </row>
    <row r="246" spans="1:33" x14ac:dyDescent="0.25">
      <c r="A246" s="1">
        <v>8792</v>
      </c>
      <c r="B246" s="1" t="s">
        <v>1517</v>
      </c>
      <c r="C246" s="1" t="s">
        <v>143</v>
      </c>
      <c r="D246" s="1" t="s">
        <v>1315</v>
      </c>
      <c r="E246" s="1" t="s">
        <v>34</v>
      </c>
      <c r="F246" s="1">
        <v>450</v>
      </c>
      <c r="G246" s="1" t="s">
        <v>1316</v>
      </c>
      <c r="H246" s="1" t="s">
        <v>1283</v>
      </c>
      <c r="I246" s="1" t="s">
        <v>1290</v>
      </c>
      <c r="J246" s="1" t="s">
        <v>31</v>
      </c>
      <c r="K246" s="1" t="s">
        <v>1317</v>
      </c>
      <c r="L246" s="1" t="s">
        <v>1319</v>
      </c>
      <c r="M246" s="1">
        <v>34.4</v>
      </c>
      <c r="N246" s="1" t="s">
        <v>1333</v>
      </c>
      <c r="O246" s="1">
        <v>0.8</v>
      </c>
      <c r="P246" s="1" t="s">
        <v>1332</v>
      </c>
      <c r="Q246" s="1">
        <v>0.1</v>
      </c>
      <c r="R246" s="53">
        <v>600000</v>
      </c>
      <c r="S246" s="1" t="b">
        <v>0</v>
      </c>
      <c r="T246" s="1" t="s">
        <v>35</v>
      </c>
      <c r="U246" s="1" t="s">
        <v>1328</v>
      </c>
      <c r="V246" s="1">
        <v>46</v>
      </c>
      <c r="W246" s="1">
        <v>695717</v>
      </c>
      <c r="X246" s="1">
        <v>630000</v>
      </c>
      <c r="Y246" s="1">
        <v>32003000</v>
      </c>
      <c r="Z246" s="1">
        <v>202644</v>
      </c>
      <c r="AA246" s="1" t="s">
        <v>1329</v>
      </c>
      <c r="AB246" s="1">
        <v>0.29099999999999998</v>
      </c>
      <c r="AC246" s="1" t="s">
        <v>1325</v>
      </c>
      <c r="AD246" s="23">
        <v>600000</v>
      </c>
      <c r="AE246" s="23">
        <v>2</v>
      </c>
      <c r="AF246" s="1">
        <v>0</v>
      </c>
      <c r="AG246" s="1">
        <v>0</v>
      </c>
    </row>
    <row r="247" spans="1:33" x14ac:dyDescent="0.25">
      <c r="A247" s="1">
        <v>6053</v>
      </c>
      <c r="B247" s="1" t="s">
        <v>1785</v>
      </c>
      <c r="C247" s="1" t="s">
        <v>348</v>
      </c>
      <c r="D247" s="1" t="s">
        <v>1315</v>
      </c>
      <c r="E247" s="1" t="s">
        <v>34</v>
      </c>
      <c r="F247" s="1">
        <v>456</v>
      </c>
      <c r="G247" s="1" t="s">
        <v>1419</v>
      </c>
      <c r="H247" s="1" t="s">
        <v>1283</v>
      </c>
      <c r="I247" s="1" t="s">
        <v>1290</v>
      </c>
      <c r="J247" s="1" t="s">
        <v>31</v>
      </c>
      <c r="K247" s="1" t="s">
        <v>1317</v>
      </c>
      <c r="L247" s="1" t="s">
        <v>1420</v>
      </c>
      <c r="M247" s="1">
        <v>36.6</v>
      </c>
      <c r="N247" s="1" t="s">
        <v>1330</v>
      </c>
      <c r="O247" s="1">
        <v>1.9</v>
      </c>
      <c r="P247" s="1" t="s">
        <v>1327</v>
      </c>
      <c r="Q247" s="1">
        <v>0.3</v>
      </c>
      <c r="R247" s="53">
        <v>610000</v>
      </c>
      <c r="S247" s="1" t="b">
        <v>0</v>
      </c>
      <c r="T247" s="1" t="s">
        <v>62</v>
      </c>
      <c r="U247" s="1" t="s">
        <v>1328</v>
      </c>
      <c r="V247" s="1">
        <v>15</v>
      </c>
      <c r="W247" s="1">
        <v>803000</v>
      </c>
      <c r="X247" s="1">
        <v>780000</v>
      </c>
      <c r="Y247" s="1">
        <v>12045000</v>
      </c>
      <c r="Z247" s="1">
        <v>214158</v>
      </c>
      <c r="AA247" s="1" t="s">
        <v>1469</v>
      </c>
      <c r="AB247" s="1">
        <v>0.26700000000000002</v>
      </c>
      <c r="AC247" s="1" t="s">
        <v>1325</v>
      </c>
      <c r="AD247" s="23">
        <v>610000</v>
      </c>
      <c r="AE247" s="23">
        <v>3</v>
      </c>
      <c r="AF247" s="1">
        <v>0</v>
      </c>
      <c r="AG247" s="1">
        <v>0</v>
      </c>
    </row>
    <row r="248" spans="1:33" x14ac:dyDescent="0.25">
      <c r="A248" s="1">
        <v>4787</v>
      </c>
      <c r="B248" s="1" t="s">
        <v>1637</v>
      </c>
      <c r="C248" s="1" t="s">
        <v>623</v>
      </c>
      <c r="D248" s="1" t="s">
        <v>1315</v>
      </c>
      <c r="E248" s="1" t="s">
        <v>39</v>
      </c>
      <c r="F248" s="1">
        <v>474</v>
      </c>
      <c r="G248" s="1" t="s">
        <v>1401</v>
      </c>
      <c r="H248" s="1" t="s">
        <v>1283</v>
      </c>
      <c r="I248" s="1" t="s">
        <v>1290</v>
      </c>
      <c r="J248" s="1" t="s">
        <v>31</v>
      </c>
      <c r="K248" s="1" t="s">
        <v>1317</v>
      </c>
      <c r="L248" s="1" t="s">
        <v>1402</v>
      </c>
      <c r="M248" s="1">
        <v>36.299999999999997</v>
      </c>
      <c r="N248" s="1" t="s">
        <v>1330</v>
      </c>
      <c r="O248" s="1">
        <v>3.6</v>
      </c>
      <c r="P248" s="1" t="s">
        <v>1470</v>
      </c>
      <c r="Q248" s="1">
        <v>0.3</v>
      </c>
      <c r="R248" s="53">
        <v>655000</v>
      </c>
      <c r="S248" s="1" t="b">
        <v>0</v>
      </c>
      <c r="T248" s="1" t="s">
        <v>40</v>
      </c>
      <c r="U248" s="1" t="s">
        <v>1331</v>
      </c>
      <c r="V248" s="1">
        <v>23</v>
      </c>
      <c r="W248" s="1">
        <v>742609</v>
      </c>
      <c r="X248" s="1">
        <v>600000</v>
      </c>
      <c r="Y248" s="1">
        <v>17080000</v>
      </c>
      <c r="Z248" s="1">
        <v>292271</v>
      </c>
      <c r="AA248" s="1" t="s">
        <v>1329</v>
      </c>
      <c r="AB248" s="1">
        <v>0.39400000000000002</v>
      </c>
      <c r="AC248" s="1" t="s">
        <v>1476</v>
      </c>
      <c r="AD248" s="23">
        <v>655000</v>
      </c>
      <c r="AE248" s="23">
        <v>3</v>
      </c>
      <c r="AF248" s="1">
        <v>0</v>
      </c>
      <c r="AG248" s="1">
        <v>0</v>
      </c>
    </row>
    <row r="249" spans="1:33" x14ac:dyDescent="0.25">
      <c r="A249" s="1">
        <v>6582</v>
      </c>
      <c r="B249" s="1" t="s">
        <v>1699</v>
      </c>
      <c r="C249" s="1" t="s">
        <v>343</v>
      </c>
      <c r="D249" s="1" t="s">
        <v>1474</v>
      </c>
      <c r="E249" s="1" t="s">
        <v>344</v>
      </c>
      <c r="F249" s="1">
        <v>425</v>
      </c>
      <c r="G249" s="1" t="s">
        <v>1452</v>
      </c>
      <c r="H249" s="1" t="s">
        <v>1283</v>
      </c>
      <c r="I249" s="1" t="s">
        <v>1291</v>
      </c>
      <c r="J249" s="1" t="s">
        <v>31</v>
      </c>
      <c r="K249" s="1" t="s">
        <v>1317</v>
      </c>
      <c r="L249" s="1" t="s">
        <v>1350</v>
      </c>
      <c r="M249" s="1">
        <v>35.799999999999997</v>
      </c>
      <c r="N249" s="1" t="s">
        <v>1330</v>
      </c>
      <c r="O249" s="1">
        <v>1.6</v>
      </c>
      <c r="P249" s="1" t="s">
        <v>1327</v>
      </c>
      <c r="Q249" s="1">
        <v>0.3</v>
      </c>
      <c r="R249" s="53">
        <v>3150000</v>
      </c>
      <c r="S249" s="1" t="b">
        <v>0</v>
      </c>
      <c r="T249" s="1" t="s">
        <v>973</v>
      </c>
      <c r="U249" s="1" t="s">
        <v>1328</v>
      </c>
      <c r="V249" s="1">
        <v>6</v>
      </c>
      <c r="W249" s="1">
        <v>3616667</v>
      </c>
      <c r="X249" s="1">
        <v>3325000</v>
      </c>
      <c r="Y249" s="1">
        <v>21700000</v>
      </c>
      <c r="Z249" s="1">
        <v>811583</v>
      </c>
      <c r="AA249" s="1" t="s">
        <v>1329</v>
      </c>
      <c r="AB249" s="1">
        <v>0.224</v>
      </c>
      <c r="AC249" s="1" t="s">
        <v>1479</v>
      </c>
      <c r="AD249" s="23">
        <v>3150000</v>
      </c>
      <c r="AE249" s="23">
        <v>10</v>
      </c>
      <c r="AF249" s="1">
        <v>0</v>
      </c>
      <c r="AG249" s="1">
        <v>0</v>
      </c>
    </row>
    <row r="250" spans="1:33" x14ac:dyDescent="0.25">
      <c r="A250" s="1">
        <v>7474</v>
      </c>
      <c r="B250" s="1" t="s">
        <v>1682</v>
      </c>
      <c r="C250" s="1" t="s">
        <v>452</v>
      </c>
      <c r="D250" s="1" t="s">
        <v>1315</v>
      </c>
      <c r="E250" s="1" t="s">
        <v>34</v>
      </c>
      <c r="F250" s="1">
        <v>448</v>
      </c>
      <c r="G250" s="1" t="s">
        <v>1459</v>
      </c>
      <c r="H250" s="1" t="s">
        <v>1284</v>
      </c>
      <c r="I250" s="1" t="s">
        <v>1290</v>
      </c>
      <c r="J250" s="1" t="s">
        <v>31</v>
      </c>
      <c r="K250" s="1" t="s">
        <v>1317</v>
      </c>
      <c r="L250" s="1" t="s">
        <v>1355</v>
      </c>
      <c r="M250" s="1">
        <v>20</v>
      </c>
      <c r="N250" s="1" t="s">
        <v>1467</v>
      </c>
      <c r="O250" s="1">
        <v>1.3</v>
      </c>
      <c r="P250" s="1" t="s">
        <v>1327</v>
      </c>
      <c r="Q250" s="1">
        <v>0.1</v>
      </c>
      <c r="R250" s="53">
        <v>600000</v>
      </c>
      <c r="S250" s="1" t="b">
        <v>0</v>
      </c>
      <c r="T250" s="1" t="s">
        <v>101</v>
      </c>
      <c r="U250" s="1" t="s">
        <v>1328</v>
      </c>
      <c r="V250" s="1">
        <v>23</v>
      </c>
      <c r="W250" s="1">
        <v>676043</v>
      </c>
      <c r="X250" s="1">
        <v>600000</v>
      </c>
      <c r="Y250" s="1">
        <v>15549000</v>
      </c>
      <c r="Z250" s="1">
        <v>247791</v>
      </c>
      <c r="AA250" s="1" t="s">
        <v>1329</v>
      </c>
      <c r="AB250" s="1">
        <v>0.36699999999999999</v>
      </c>
      <c r="AC250" s="1" t="s">
        <v>1476</v>
      </c>
      <c r="AD250" s="23">
        <v>600000</v>
      </c>
      <c r="AE250" s="23">
        <v>2</v>
      </c>
      <c r="AF250" s="1">
        <v>0</v>
      </c>
      <c r="AG250" s="1">
        <v>0</v>
      </c>
    </row>
    <row r="251" spans="1:33" x14ac:dyDescent="0.25">
      <c r="A251" s="1">
        <v>4456</v>
      </c>
      <c r="B251" s="1" t="s">
        <v>1992</v>
      </c>
      <c r="C251" s="1" t="s">
        <v>1123</v>
      </c>
      <c r="D251" s="1" t="s">
        <v>1315</v>
      </c>
      <c r="E251" s="1" t="s">
        <v>1124</v>
      </c>
      <c r="F251" s="1">
        <v>481</v>
      </c>
      <c r="G251" s="1" t="s">
        <v>1375</v>
      </c>
      <c r="H251" s="1" t="s">
        <v>1283</v>
      </c>
      <c r="I251" s="1" t="s">
        <v>1286</v>
      </c>
      <c r="J251" s="1" t="s">
        <v>31</v>
      </c>
      <c r="K251" s="1" t="s">
        <v>1317</v>
      </c>
      <c r="L251" s="1" t="s">
        <v>1376</v>
      </c>
      <c r="M251" s="1">
        <v>35.200000000000003</v>
      </c>
      <c r="N251" s="1" t="s">
        <v>1330</v>
      </c>
      <c r="O251" s="1">
        <v>8.3000000000000007</v>
      </c>
      <c r="P251" s="1" t="s">
        <v>1321</v>
      </c>
      <c r="Q251" s="1">
        <v>0.3</v>
      </c>
      <c r="R251" s="53">
        <v>1250000</v>
      </c>
      <c r="S251" s="1" t="b">
        <v>0</v>
      </c>
      <c r="T251" s="1" t="s">
        <v>1125</v>
      </c>
      <c r="U251" s="1" t="s">
        <v>1323</v>
      </c>
      <c r="V251" s="1">
        <v>2</v>
      </c>
      <c r="W251" s="1">
        <v>2250000</v>
      </c>
      <c r="X251" s="1">
        <v>2250000</v>
      </c>
      <c r="Y251" s="1">
        <v>4500000</v>
      </c>
      <c r="Z251" s="1">
        <v>1414214</v>
      </c>
      <c r="AA251" s="1" t="s">
        <v>1469</v>
      </c>
      <c r="AB251" s="1">
        <v>0.629</v>
      </c>
      <c r="AC251" s="1" t="s">
        <v>1475</v>
      </c>
      <c r="AD251" s="23">
        <v>1250000</v>
      </c>
      <c r="AE251" s="23">
        <v>6</v>
      </c>
      <c r="AF251" s="1">
        <v>0</v>
      </c>
      <c r="AG251" s="1">
        <v>0</v>
      </c>
    </row>
    <row r="252" spans="1:33" x14ac:dyDescent="0.25">
      <c r="A252" s="1">
        <v>6647</v>
      </c>
      <c r="B252" s="1" t="s">
        <v>1957</v>
      </c>
      <c r="C252" s="1" t="s">
        <v>818</v>
      </c>
      <c r="D252" s="1" t="s">
        <v>1315</v>
      </c>
      <c r="E252" s="1" t="s">
        <v>39</v>
      </c>
      <c r="F252" s="1">
        <v>474</v>
      </c>
      <c r="G252" s="1" t="s">
        <v>1401</v>
      </c>
      <c r="H252" s="1" t="s">
        <v>1283</v>
      </c>
      <c r="I252" s="1" t="s">
        <v>1290</v>
      </c>
      <c r="J252" s="1" t="s">
        <v>31</v>
      </c>
      <c r="K252" s="1" t="s">
        <v>1317</v>
      </c>
      <c r="L252" s="1" t="s">
        <v>1402</v>
      </c>
      <c r="M252" s="1">
        <v>24.4</v>
      </c>
      <c r="N252" s="1" t="s">
        <v>1467</v>
      </c>
      <c r="O252" s="1">
        <v>1.6</v>
      </c>
      <c r="P252" s="1" t="s">
        <v>1327</v>
      </c>
      <c r="Q252" s="1">
        <v>0.3</v>
      </c>
      <c r="R252" s="53">
        <v>600000</v>
      </c>
      <c r="S252" s="1" t="b">
        <v>0</v>
      </c>
      <c r="T252" s="1" t="s">
        <v>810</v>
      </c>
      <c r="U252" s="1" t="s">
        <v>1328</v>
      </c>
      <c r="V252" s="1">
        <v>23</v>
      </c>
      <c r="W252" s="1">
        <v>742609</v>
      </c>
      <c r="X252" s="1">
        <v>600000</v>
      </c>
      <c r="Y252" s="1">
        <v>17080000</v>
      </c>
      <c r="Z252" s="1">
        <v>292271</v>
      </c>
      <c r="AA252" s="1" t="s">
        <v>1329</v>
      </c>
      <c r="AB252" s="1">
        <v>0.39400000000000002</v>
      </c>
      <c r="AC252" s="1" t="s">
        <v>1476</v>
      </c>
      <c r="AD252" s="23">
        <v>600000</v>
      </c>
      <c r="AE252" s="23">
        <v>2</v>
      </c>
      <c r="AF252" s="1">
        <v>0</v>
      </c>
      <c r="AG252" s="1">
        <v>0</v>
      </c>
    </row>
    <row r="253" spans="1:33" x14ac:dyDescent="0.25">
      <c r="A253" s="1">
        <v>5331</v>
      </c>
      <c r="B253" s="1" t="s">
        <v>1640</v>
      </c>
      <c r="C253" s="1" t="s">
        <v>629</v>
      </c>
      <c r="D253" s="1" t="s">
        <v>1315</v>
      </c>
      <c r="E253" s="1" t="s">
        <v>39</v>
      </c>
      <c r="F253" s="1">
        <v>474</v>
      </c>
      <c r="G253" s="1" t="s">
        <v>1401</v>
      </c>
      <c r="H253" s="1" t="s">
        <v>1283</v>
      </c>
      <c r="I253" s="1" t="s">
        <v>1290</v>
      </c>
      <c r="J253" s="1" t="s">
        <v>31</v>
      </c>
      <c r="K253" s="1" t="s">
        <v>1317</v>
      </c>
      <c r="L253" s="1" t="s">
        <v>1402</v>
      </c>
      <c r="M253" s="1">
        <v>29.4</v>
      </c>
      <c r="N253" s="1" t="s">
        <v>1333</v>
      </c>
      <c r="O253" s="1">
        <v>2.2999999999999998</v>
      </c>
      <c r="P253" s="1" t="s">
        <v>1327</v>
      </c>
      <c r="Q253" s="1">
        <v>0.3</v>
      </c>
      <c r="R253" s="53">
        <v>635000</v>
      </c>
      <c r="S253" s="1" t="b">
        <v>0</v>
      </c>
      <c r="T253" s="1" t="s">
        <v>40</v>
      </c>
      <c r="U253" s="1" t="s">
        <v>1331</v>
      </c>
      <c r="V253" s="1">
        <v>23</v>
      </c>
      <c r="W253" s="1">
        <v>742609</v>
      </c>
      <c r="X253" s="1">
        <v>600000</v>
      </c>
      <c r="Y253" s="1">
        <v>17080000</v>
      </c>
      <c r="Z253" s="1">
        <v>292271</v>
      </c>
      <c r="AA253" s="1" t="s">
        <v>1329</v>
      </c>
      <c r="AB253" s="1">
        <v>0.39400000000000002</v>
      </c>
      <c r="AC253" s="1" t="s">
        <v>1476</v>
      </c>
      <c r="AD253" s="23">
        <v>635000</v>
      </c>
      <c r="AE253" s="23">
        <v>4</v>
      </c>
      <c r="AF253" s="1">
        <v>0</v>
      </c>
      <c r="AG253" s="1">
        <v>0</v>
      </c>
    </row>
    <row r="254" spans="1:33" x14ac:dyDescent="0.25">
      <c r="A254" s="1">
        <v>4398</v>
      </c>
      <c r="B254" s="1" t="s">
        <v>1926</v>
      </c>
      <c r="C254" s="1" t="s">
        <v>1029</v>
      </c>
      <c r="D254" s="1" t="s">
        <v>1315</v>
      </c>
      <c r="E254" s="1" t="s">
        <v>1030</v>
      </c>
      <c r="F254" s="1">
        <v>468</v>
      </c>
      <c r="G254" s="1" t="s">
        <v>1394</v>
      </c>
      <c r="H254" s="1" t="s">
        <v>1283</v>
      </c>
      <c r="I254" s="1" t="s">
        <v>1290</v>
      </c>
      <c r="J254" s="1" t="s">
        <v>31</v>
      </c>
      <c r="K254" s="1" t="s">
        <v>1317</v>
      </c>
      <c r="L254" s="1" t="s">
        <v>1347</v>
      </c>
      <c r="M254" s="1">
        <v>38.299999999999997</v>
      </c>
      <c r="N254" s="1" t="s">
        <v>1330</v>
      </c>
      <c r="O254" s="1">
        <v>13.2</v>
      </c>
      <c r="P254" s="1" t="s">
        <v>1473</v>
      </c>
      <c r="Q254" s="1">
        <v>0.3</v>
      </c>
      <c r="R254" s="53">
        <v>980000</v>
      </c>
      <c r="S254" s="1" t="b">
        <v>0</v>
      </c>
      <c r="T254" s="1" t="s">
        <v>901</v>
      </c>
      <c r="U254" s="1" t="s">
        <v>1323</v>
      </c>
      <c r="V254" s="1">
        <v>9</v>
      </c>
      <c r="W254" s="1">
        <v>913444</v>
      </c>
      <c r="X254" s="1">
        <v>820000</v>
      </c>
      <c r="Y254" s="1">
        <v>8221000</v>
      </c>
      <c r="Z254" s="1">
        <v>322602</v>
      </c>
      <c r="AA254" s="1" t="s">
        <v>1324</v>
      </c>
      <c r="AB254" s="1">
        <v>0.35299999999999998</v>
      </c>
      <c r="AC254" s="1" t="s">
        <v>1476</v>
      </c>
      <c r="AD254" s="23">
        <v>980000</v>
      </c>
      <c r="AE254" s="23">
        <v>5</v>
      </c>
      <c r="AF254" s="1">
        <v>0</v>
      </c>
      <c r="AG254" s="1">
        <v>0</v>
      </c>
    </row>
    <row r="255" spans="1:33" x14ac:dyDescent="0.25">
      <c r="A255" s="1">
        <v>4649</v>
      </c>
      <c r="B255" s="1" t="s">
        <v>1692</v>
      </c>
      <c r="C255" s="1" t="s">
        <v>107</v>
      </c>
      <c r="D255" s="1" t="s">
        <v>1315</v>
      </c>
      <c r="E255" s="1" t="s">
        <v>34</v>
      </c>
      <c r="F255" s="1">
        <v>448</v>
      </c>
      <c r="G255" s="1" t="s">
        <v>1459</v>
      </c>
      <c r="H255" s="1" t="s">
        <v>1284</v>
      </c>
      <c r="I255" s="1" t="s">
        <v>1290</v>
      </c>
      <c r="J255" s="1" t="s">
        <v>31</v>
      </c>
      <c r="K255" s="1" t="s">
        <v>1317</v>
      </c>
      <c r="L255" s="1" t="s">
        <v>1355</v>
      </c>
      <c r="M255" s="1">
        <v>22.9</v>
      </c>
      <c r="N255" s="1" t="s">
        <v>1467</v>
      </c>
      <c r="O255" s="1">
        <v>3.9</v>
      </c>
      <c r="P255" s="1" t="s">
        <v>1470</v>
      </c>
      <c r="Q255" s="1">
        <v>0.3</v>
      </c>
      <c r="R255" s="53">
        <v>595000</v>
      </c>
      <c r="S255" s="1" t="b">
        <v>0</v>
      </c>
      <c r="T255" s="1" t="s">
        <v>101</v>
      </c>
      <c r="U255" s="1" t="s">
        <v>1331</v>
      </c>
      <c r="V255" s="1">
        <v>23</v>
      </c>
      <c r="W255" s="1">
        <v>676043</v>
      </c>
      <c r="X255" s="1">
        <v>600000</v>
      </c>
      <c r="Y255" s="1">
        <v>15549000</v>
      </c>
      <c r="Z255" s="1">
        <v>247791</v>
      </c>
      <c r="AA255" s="1" t="s">
        <v>1329</v>
      </c>
      <c r="AB255" s="1">
        <v>0.36699999999999999</v>
      </c>
      <c r="AC255" s="1" t="s">
        <v>1476</v>
      </c>
      <c r="AD255" s="23">
        <v>595000</v>
      </c>
      <c r="AE255" s="23">
        <v>2</v>
      </c>
      <c r="AF255" s="1">
        <v>0</v>
      </c>
      <c r="AG255" s="1">
        <v>0</v>
      </c>
    </row>
    <row r="256" spans="1:33" x14ac:dyDescent="0.25">
      <c r="A256" s="1">
        <v>4206</v>
      </c>
      <c r="B256" s="1" t="s">
        <v>1787</v>
      </c>
      <c r="C256" s="1" t="s">
        <v>411</v>
      </c>
      <c r="D256" s="1" t="s">
        <v>1315</v>
      </c>
      <c r="E256" s="1" t="s">
        <v>34</v>
      </c>
      <c r="F256" s="1">
        <v>456</v>
      </c>
      <c r="G256" s="1" t="s">
        <v>1419</v>
      </c>
      <c r="H256" s="1" t="s">
        <v>1283</v>
      </c>
      <c r="I256" s="1" t="s">
        <v>1290</v>
      </c>
      <c r="J256" s="1" t="s">
        <v>31</v>
      </c>
      <c r="K256" s="1" t="s">
        <v>1317</v>
      </c>
      <c r="L256" s="1" t="s">
        <v>1420</v>
      </c>
      <c r="M256" s="1">
        <v>56.9</v>
      </c>
      <c r="N256" s="1" t="s">
        <v>1472</v>
      </c>
      <c r="O256" s="1">
        <v>8.9</v>
      </c>
      <c r="P256" s="1" t="s">
        <v>1321</v>
      </c>
      <c r="Q256" s="1">
        <v>0.3</v>
      </c>
      <c r="R256" s="53">
        <v>985000</v>
      </c>
      <c r="S256" s="1" t="b">
        <v>0</v>
      </c>
      <c r="T256" s="1" t="s">
        <v>62</v>
      </c>
      <c r="U256" s="1" t="s">
        <v>1323</v>
      </c>
      <c r="V256" s="1">
        <v>15</v>
      </c>
      <c r="W256" s="1">
        <v>803000</v>
      </c>
      <c r="X256" s="1">
        <v>780000</v>
      </c>
      <c r="Y256" s="1">
        <v>12045000</v>
      </c>
      <c r="Z256" s="1">
        <v>214158</v>
      </c>
      <c r="AA256" s="1" t="s">
        <v>1471</v>
      </c>
      <c r="AB256" s="1">
        <v>0.26700000000000002</v>
      </c>
      <c r="AC256" s="1" t="s">
        <v>1325</v>
      </c>
      <c r="AD256" s="23">
        <v>985000</v>
      </c>
      <c r="AE256" s="23">
        <v>5</v>
      </c>
      <c r="AF256" s="1">
        <v>0</v>
      </c>
      <c r="AG256" s="1">
        <v>0</v>
      </c>
    </row>
    <row r="257" spans="1:33" x14ac:dyDescent="0.25">
      <c r="A257" s="1">
        <v>4328</v>
      </c>
      <c r="B257" s="1" t="s">
        <v>1865</v>
      </c>
      <c r="C257" s="1" t="s">
        <v>199</v>
      </c>
      <c r="D257" s="1" t="s">
        <v>1315</v>
      </c>
      <c r="E257" s="1" t="s">
        <v>1209</v>
      </c>
      <c r="F257" s="1">
        <v>472</v>
      </c>
      <c r="G257" s="1" t="s">
        <v>1358</v>
      </c>
      <c r="H257" s="1" t="s">
        <v>1283</v>
      </c>
      <c r="I257" s="1" t="s">
        <v>1286</v>
      </c>
      <c r="J257" s="1" t="s">
        <v>31</v>
      </c>
      <c r="K257" s="1" t="s">
        <v>1317</v>
      </c>
      <c r="L257" s="1" t="s">
        <v>1335</v>
      </c>
      <c r="M257" s="1">
        <v>43.4</v>
      </c>
      <c r="N257" s="1" t="s">
        <v>1330</v>
      </c>
      <c r="O257" s="1">
        <v>15</v>
      </c>
      <c r="P257" s="1" t="s">
        <v>1473</v>
      </c>
      <c r="Q257" s="1">
        <v>0.3</v>
      </c>
      <c r="R257" s="53">
        <v>6000000</v>
      </c>
      <c r="S257" s="1" t="b">
        <v>1</v>
      </c>
      <c r="T257" s="1" t="s">
        <v>970</v>
      </c>
      <c r="U257" s="1" t="s">
        <v>31</v>
      </c>
      <c r="V257" s="1">
        <v>11</v>
      </c>
      <c r="W257" s="1">
        <v>2108091</v>
      </c>
      <c r="X257" s="1">
        <v>1653000</v>
      </c>
      <c r="Y257" s="1">
        <v>23189000</v>
      </c>
      <c r="Z257" s="1">
        <v>1400726</v>
      </c>
      <c r="AA257" s="1" t="s">
        <v>1471</v>
      </c>
      <c r="AB257" s="1">
        <v>0.66400000000000003</v>
      </c>
      <c r="AC257" s="1" t="s">
        <v>1475</v>
      </c>
      <c r="AD257" s="23">
        <v>6000000</v>
      </c>
      <c r="AE257" s="23">
        <v>12</v>
      </c>
      <c r="AF257" s="1">
        <v>0</v>
      </c>
      <c r="AG257" s="1">
        <v>0</v>
      </c>
    </row>
    <row r="258" spans="1:33" x14ac:dyDescent="0.25">
      <c r="A258" s="1">
        <v>4668</v>
      </c>
      <c r="B258" s="1" t="s">
        <v>1643</v>
      </c>
      <c r="C258" s="1" t="s">
        <v>633</v>
      </c>
      <c r="D258" s="1" t="s">
        <v>1315</v>
      </c>
      <c r="E258" s="1" t="s">
        <v>39</v>
      </c>
      <c r="F258" s="1">
        <v>474</v>
      </c>
      <c r="G258" s="1" t="s">
        <v>1401</v>
      </c>
      <c r="H258" s="1" t="s">
        <v>1283</v>
      </c>
      <c r="I258" s="1" t="s">
        <v>1290</v>
      </c>
      <c r="J258" s="1" t="s">
        <v>31</v>
      </c>
      <c r="K258" s="1" t="s">
        <v>1317</v>
      </c>
      <c r="L258" s="1" t="s">
        <v>1402</v>
      </c>
      <c r="M258" s="1">
        <v>53.1</v>
      </c>
      <c r="N258" s="1" t="s">
        <v>1320</v>
      </c>
      <c r="O258" s="1">
        <v>8.5</v>
      </c>
      <c r="P258" s="1" t="s">
        <v>1321</v>
      </c>
      <c r="Q258" s="1">
        <v>0.3</v>
      </c>
      <c r="R258" s="53">
        <v>745000</v>
      </c>
      <c r="S258" s="1" t="b">
        <v>0</v>
      </c>
      <c r="T258" s="1" t="s">
        <v>40</v>
      </c>
      <c r="U258" s="1" t="s">
        <v>1323</v>
      </c>
      <c r="V258" s="1">
        <v>23</v>
      </c>
      <c r="W258" s="1">
        <v>742609</v>
      </c>
      <c r="X258" s="1">
        <v>600000</v>
      </c>
      <c r="Y258" s="1">
        <v>17080000</v>
      </c>
      <c r="Z258" s="1">
        <v>292271</v>
      </c>
      <c r="AA258" s="1" t="s">
        <v>1466</v>
      </c>
      <c r="AB258" s="1">
        <v>0.39400000000000002</v>
      </c>
      <c r="AC258" s="1" t="s">
        <v>1476</v>
      </c>
      <c r="AD258" s="23">
        <v>745000</v>
      </c>
      <c r="AE258" s="23">
        <v>4</v>
      </c>
      <c r="AF258" s="1">
        <v>0</v>
      </c>
      <c r="AG258" s="1">
        <v>0</v>
      </c>
    </row>
    <row r="259" spans="1:33" x14ac:dyDescent="0.25">
      <c r="A259" s="1">
        <v>4375</v>
      </c>
      <c r="B259" s="1" t="s">
        <v>1988</v>
      </c>
      <c r="C259" s="1" t="s">
        <v>890</v>
      </c>
      <c r="D259" s="1" t="s">
        <v>1474</v>
      </c>
      <c r="E259" s="1" t="s">
        <v>1078</v>
      </c>
      <c r="F259" s="1">
        <v>421</v>
      </c>
      <c r="G259" s="1" t="s">
        <v>1438</v>
      </c>
      <c r="H259" s="1" t="s">
        <v>1283</v>
      </c>
      <c r="I259" s="1" t="s">
        <v>1291</v>
      </c>
      <c r="J259" s="1" t="s">
        <v>31</v>
      </c>
      <c r="K259" s="1" t="s">
        <v>1317</v>
      </c>
      <c r="L259" s="1" t="s">
        <v>1439</v>
      </c>
      <c r="M259" s="1">
        <v>39.299999999999997</v>
      </c>
      <c r="N259" s="1" t="s">
        <v>1330</v>
      </c>
      <c r="O259" s="1">
        <v>15.2</v>
      </c>
      <c r="P259" s="1" t="s">
        <v>1473</v>
      </c>
      <c r="Q259" s="1">
        <v>0.3</v>
      </c>
      <c r="R259" s="53">
        <v>2715000</v>
      </c>
      <c r="S259" s="1" t="b">
        <v>1</v>
      </c>
      <c r="T259" s="1" t="s">
        <v>959</v>
      </c>
      <c r="U259" s="1" t="s">
        <v>31</v>
      </c>
      <c r="V259" s="1">
        <v>10</v>
      </c>
      <c r="W259" s="1">
        <v>1204500</v>
      </c>
      <c r="X259" s="1">
        <v>780000</v>
      </c>
      <c r="Y259" s="1">
        <v>12045000</v>
      </c>
      <c r="Z259" s="1">
        <v>1001961</v>
      </c>
      <c r="AA259" s="1" t="s">
        <v>1471</v>
      </c>
      <c r="AB259" s="1">
        <v>0.83199999999999996</v>
      </c>
      <c r="AC259" s="1" t="s">
        <v>1475</v>
      </c>
      <c r="AD259" s="23">
        <v>2715000</v>
      </c>
      <c r="AE259" s="23">
        <v>8</v>
      </c>
      <c r="AF259" s="1">
        <v>0</v>
      </c>
      <c r="AG259" s="1">
        <v>0</v>
      </c>
    </row>
    <row r="260" spans="1:33" x14ac:dyDescent="0.25">
      <c r="A260" s="1">
        <v>4353</v>
      </c>
      <c r="B260" s="1" t="s">
        <v>1644</v>
      </c>
      <c r="C260" s="1" t="s">
        <v>548</v>
      </c>
      <c r="D260" s="1" t="s">
        <v>1474</v>
      </c>
      <c r="E260" s="1" t="s">
        <v>54</v>
      </c>
      <c r="F260" s="1">
        <v>484</v>
      </c>
      <c r="G260" s="1" t="s">
        <v>1454</v>
      </c>
      <c r="H260" s="1" t="s">
        <v>1284</v>
      </c>
      <c r="I260" s="1" t="s">
        <v>1286</v>
      </c>
      <c r="J260" s="1" t="s">
        <v>31</v>
      </c>
      <c r="K260" s="1" t="s">
        <v>1317</v>
      </c>
      <c r="L260" s="1" t="s">
        <v>1353</v>
      </c>
      <c r="M260" s="1">
        <v>40.9</v>
      </c>
      <c r="N260" s="1" t="s">
        <v>1330</v>
      </c>
      <c r="O260" s="1">
        <v>4.4000000000000004</v>
      </c>
      <c r="P260" s="1" t="s">
        <v>1470</v>
      </c>
      <c r="Q260" s="1">
        <v>0.3</v>
      </c>
      <c r="R260" s="53">
        <v>783000</v>
      </c>
      <c r="S260" s="1" t="b">
        <v>0</v>
      </c>
      <c r="T260" s="1" t="s">
        <v>55</v>
      </c>
      <c r="U260" s="1" t="s">
        <v>1331</v>
      </c>
      <c r="V260" s="1">
        <v>12</v>
      </c>
      <c r="W260" s="1">
        <v>1964106</v>
      </c>
      <c r="X260" s="1">
        <v>836500</v>
      </c>
      <c r="Y260" s="1">
        <v>23569278</v>
      </c>
      <c r="Z260" s="1">
        <v>2494734</v>
      </c>
      <c r="AA260" s="1" t="s">
        <v>1469</v>
      </c>
      <c r="AB260" s="1">
        <v>1.27</v>
      </c>
      <c r="AC260" s="1" t="s">
        <v>1475</v>
      </c>
      <c r="AD260" s="23">
        <v>783000</v>
      </c>
      <c r="AE260" s="23">
        <v>5</v>
      </c>
      <c r="AF260" s="1">
        <v>0</v>
      </c>
      <c r="AG260" s="1">
        <v>0</v>
      </c>
    </row>
    <row r="261" spans="1:33" x14ac:dyDescent="0.25">
      <c r="A261" s="1">
        <v>5332</v>
      </c>
      <c r="B261" s="1" t="s">
        <v>1863</v>
      </c>
      <c r="C261" s="1" t="s">
        <v>651</v>
      </c>
      <c r="D261" s="1" t="s">
        <v>1474</v>
      </c>
      <c r="E261" s="1" t="s">
        <v>118</v>
      </c>
      <c r="F261" s="1">
        <v>418</v>
      </c>
      <c r="G261" s="1" t="s">
        <v>1441</v>
      </c>
      <c r="H261" s="1" t="s">
        <v>1283</v>
      </c>
      <c r="I261" s="1" t="s">
        <v>1291</v>
      </c>
      <c r="J261" s="1" t="s">
        <v>31</v>
      </c>
      <c r="K261" s="1" t="s">
        <v>1317</v>
      </c>
      <c r="L261" s="1" t="s">
        <v>1351</v>
      </c>
      <c r="M261" s="1">
        <v>28.9</v>
      </c>
      <c r="N261" s="1" t="s">
        <v>1333</v>
      </c>
      <c r="O261" s="1">
        <v>2.2999999999999998</v>
      </c>
      <c r="P261" s="1" t="s">
        <v>1327</v>
      </c>
      <c r="Q261" s="1">
        <v>0.3</v>
      </c>
      <c r="R261" s="53">
        <v>1200000</v>
      </c>
      <c r="S261" s="1" t="b">
        <v>0</v>
      </c>
      <c r="T261" s="1" t="s">
        <v>119</v>
      </c>
      <c r="U261" s="1" t="s">
        <v>1331</v>
      </c>
      <c r="V261" s="1">
        <v>21</v>
      </c>
      <c r="W261" s="1">
        <v>1745714</v>
      </c>
      <c r="X261" s="1">
        <v>1260000</v>
      </c>
      <c r="Y261" s="1">
        <v>36660000</v>
      </c>
      <c r="Z261" s="1">
        <v>1168327</v>
      </c>
      <c r="AA261" s="1" t="s">
        <v>1469</v>
      </c>
      <c r="AB261" s="1">
        <v>0.66900000000000004</v>
      </c>
      <c r="AC261" s="1" t="s">
        <v>1475</v>
      </c>
      <c r="AD261" s="23">
        <v>1200000</v>
      </c>
      <c r="AE261" s="23">
        <v>6</v>
      </c>
      <c r="AF261" s="1">
        <v>0</v>
      </c>
      <c r="AG261" s="1">
        <v>0</v>
      </c>
    </row>
    <row r="262" spans="1:33" x14ac:dyDescent="0.25">
      <c r="A262" s="1">
        <v>7445</v>
      </c>
      <c r="B262" s="1" t="s">
        <v>1645</v>
      </c>
      <c r="C262" s="1" t="s">
        <v>587</v>
      </c>
      <c r="D262" s="1" t="s">
        <v>1474</v>
      </c>
      <c r="E262" s="1" t="s">
        <v>54</v>
      </c>
      <c r="F262" s="1">
        <v>484</v>
      </c>
      <c r="G262" s="1" t="s">
        <v>1454</v>
      </c>
      <c r="H262" s="1" t="s">
        <v>1284</v>
      </c>
      <c r="I262" s="1" t="s">
        <v>1286</v>
      </c>
      <c r="J262" s="1" t="s">
        <v>31</v>
      </c>
      <c r="K262" s="1" t="s">
        <v>1317</v>
      </c>
      <c r="L262" s="1" t="s">
        <v>1353</v>
      </c>
      <c r="M262" s="1">
        <v>29</v>
      </c>
      <c r="N262" s="1" t="s">
        <v>1333</v>
      </c>
      <c r="O262" s="1">
        <v>1.3</v>
      </c>
      <c r="P262" s="1" t="s">
        <v>1327</v>
      </c>
      <c r="Q262" s="1">
        <v>0.3</v>
      </c>
      <c r="R262" s="53">
        <v>770000</v>
      </c>
      <c r="S262" s="1" t="b">
        <v>0</v>
      </c>
      <c r="T262" s="1" t="s">
        <v>55</v>
      </c>
      <c r="U262" s="1" t="s">
        <v>1328</v>
      </c>
      <c r="V262" s="1">
        <v>12</v>
      </c>
      <c r="W262" s="1">
        <v>1964106</v>
      </c>
      <c r="X262" s="1">
        <v>836500</v>
      </c>
      <c r="Y262" s="1">
        <v>23569278</v>
      </c>
      <c r="Z262" s="1">
        <v>2494734</v>
      </c>
      <c r="AA262" s="1" t="s">
        <v>1469</v>
      </c>
      <c r="AB262" s="1">
        <v>1.27</v>
      </c>
      <c r="AC262" s="1" t="s">
        <v>1475</v>
      </c>
      <c r="AD262" s="23">
        <v>770000</v>
      </c>
      <c r="AE262" s="23">
        <v>5</v>
      </c>
      <c r="AF262" s="1">
        <v>0</v>
      </c>
      <c r="AG262" s="1">
        <v>0</v>
      </c>
    </row>
    <row r="263" spans="1:33" x14ac:dyDescent="0.25">
      <c r="A263" s="1">
        <v>10607</v>
      </c>
      <c r="B263" s="1" t="s">
        <v>1534</v>
      </c>
      <c r="C263" s="1" t="s">
        <v>206</v>
      </c>
      <c r="D263" s="1" t="s">
        <v>1315</v>
      </c>
      <c r="E263" s="1" t="s">
        <v>34</v>
      </c>
      <c r="F263" s="1">
        <v>450</v>
      </c>
      <c r="G263" s="1" t="s">
        <v>1316</v>
      </c>
      <c r="H263" s="1" t="s">
        <v>1283</v>
      </c>
      <c r="I263" s="1" t="s">
        <v>1290</v>
      </c>
      <c r="J263" s="1" t="s">
        <v>31</v>
      </c>
      <c r="K263" s="1" t="s">
        <v>1317</v>
      </c>
      <c r="L263" s="1" t="s">
        <v>1319</v>
      </c>
      <c r="M263" s="1">
        <v>47.6</v>
      </c>
      <c r="N263" s="1" t="s">
        <v>1320</v>
      </c>
      <c r="O263" s="1">
        <v>0.1</v>
      </c>
      <c r="P263" s="1" t="s">
        <v>1332</v>
      </c>
      <c r="Q263" s="1">
        <v>0</v>
      </c>
      <c r="R263" s="53">
        <v>550000</v>
      </c>
      <c r="S263" s="1" t="b">
        <v>0</v>
      </c>
      <c r="T263" s="1" t="s">
        <v>35</v>
      </c>
      <c r="U263" s="1" t="s">
        <v>1328</v>
      </c>
      <c r="V263" s="1">
        <v>46</v>
      </c>
      <c r="W263" s="1">
        <v>695717</v>
      </c>
      <c r="X263" s="1">
        <v>630000</v>
      </c>
      <c r="Y263" s="1">
        <v>32003000</v>
      </c>
      <c r="Z263" s="1">
        <v>202644</v>
      </c>
      <c r="AA263" s="1" t="s">
        <v>1469</v>
      </c>
      <c r="AB263" s="1">
        <v>0.29099999999999998</v>
      </c>
      <c r="AC263" s="1" t="s">
        <v>1325</v>
      </c>
      <c r="AD263" s="23">
        <v>550000</v>
      </c>
      <c r="AE263" s="23">
        <v>1</v>
      </c>
      <c r="AF263" s="1">
        <v>0</v>
      </c>
      <c r="AG263" s="1">
        <v>0</v>
      </c>
    </row>
    <row r="264" spans="1:33" x14ac:dyDescent="0.25">
      <c r="A264" s="1">
        <v>6911</v>
      </c>
      <c r="B264" s="1" t="s">
        <v>1646</v>
      </c>
      <c r="C264" s="1" t="s">
        <v>579</v>
      </c>
      <c r="D264" s="1" t="s">
        <v>1474</v>
      </c>
      <c r="E264" s="1" t="s">
        <v>54</v>
      </c>
      <c r="F264" s="1">
        <v>484</v>
      </c>
      <c r="G264" s="1" t="s">
        <v>1454</v>
      </c>
      <c r="H264" s="1" t="s">
        <v>1284</v>
      </c>
      <c r="I264" s="1" t="s">
        <v>1286</v>
      </c>
      <c r="J264" s="1" t="s">
        <v>31</v>
      </c>
      <c r="K264" s="1" t="s">
        <v>1317</v>
      </c>
      <c r="L264" s="1" t="s">
        <v>1353</v>
      </c>
      <c r="M264" s="1">
        <v>24.4</v>
      </c>
      <c r="N264" s="1" t="s">
        <v>1467</v>
      </c>
      <c r="O264" s="1">
        <v>1.5</v>
      </c>
      <c r="P264" s="1" t="s">
        <v>1327</v>
      </c>
      <c r="Q264" s="1">
        <v>0.3</v>
      </c>
      <c r="R264" s="53">
        <v>783000</v>
      </c>
      <c r="S264" s="1" t="b">
        <v>0</v>
      </c>
      <c r="T264" s="1" t="s">
        <v>55</v>
      </c>
      <c r="U264" s="1" t="s">
        <v>1328</v>
      </c>
      <c r="V264" s="1">
        <v>12</v>
      </c>
      <c r="W264" s="1">
        <v>1964106</v>
      </c>
      <c r="X264" s="1">
        <v>836500</v>
      </c>
      <c r="Y264" s="1">
        <v>23569278</v>
      </c>
      <c r="Z264" s="1">
        <v>2494734</v>
      </c>
      <c r="AA264" s="1" t="s">
        <v>1469</v>
      </c>
      <c r="AB264" s="1">
        <v>1.27</v>
      </c>
      <c r="AC264" s="1" t="s">
        <v>1475</v>
      </c>
      <c r="AD264" s="23">
        <v>783000</v>
      </c>
      <c r="AE264" s="23">
        <v>5</v>
      </c>
      <c r="AF264" s="1">
        <v>0</v>
      </c>
      <c r="AG264" s="1">
        <v>0</v>
      </c>
    </row>
    <row r="265" spans="1:33" x14ac:dyDescent="0.25">
      <c r="A265" s="1">
        <v>4258</v>
      </c>
      <c r="B265" s="1" t="s">
        <v>1885</v>
      </c>
      <c r="C265" s="1" t="s">
        <v>823</v>
      </c>
      <c r="D265" s="1" t="s">
        <v>1474</v>
      </c>
      <c r="E265" s="1" t="s">
        <v>951</v>
      </c>
      <c r="F265" s="1">
        <v>486</v>
      </c>
      <c r="G265" s="1" t="s">
        <v>1371</v>
      </c>
      <c r="H265" s="1" t="s">
        <v>1283</v>
      </c>
      <c r="I265" s="1" t="s">
        <v>1286</v>
      </c>
      <c r="J265" s="1" t="s">
        <v>31</v>
      </c>
      <c r="K265" s="1" t="s">
        <v>1317</v>
      </c>
      <c r="L265" s="1" t="s">
        <v>1341</v>
      </c>
      <c r="M265" s="1">
        <v>48.8</v>
      </c>
      <c r="N265" s="1" t="s">
        <v>1320</v>
      </c>
      <c r="O265" s="1">
        <v>10.6</v>
      </c>
      <c r="P265" s="1" t="s">
        <v>1473</v>
      </c>
      <c r="Q265" s="1">
        <v>0.3</v>
      </c>
      <c r="R265" s="53">
        <v>6700000</v>
      </c>
      <c r="S265" s="1" t="b">
        <v>1</v>
      </c>
      <c r="T265" s="1" t="s">
        <v>992</v>
      </c>
      <c r="U265" s="1" t="s">
        <v>31</v>
      </c>
      <c r="V265" s="1">
        <v>15</v>
      </c>
      <c r="W265" s="1">
        <v>2671120</v>
      </c>
      <c r="X265" s="1">
        <v>2600000</v>
      </c>
      <c r="Y265" s="1">
        <v>40066800</v>
      </c>
      <c r="Z265" s="1">
        <v>1489345</v>
      </c>
      <c r="AA265" s="1" t="s">
        <v>1471</v>
      </c>
      <c r="AB265" s="1">
        <v>0.55800000000000005</v>
      </c>
      <c r="AC265" s="1" t="s">
        <v>1475</v>
      </c>
      <c r="AD265" s="23">
        <v>6700000</v>
      </c>
      <c r="AE265" s="23">
        <v>13</v>
      </c>
      <c r="AF265" s="1">
        <v>0</v>
      </c>
      <c r="AG265" s="1">
        <v>0</v>
      </c>
    </row>
    <row r="266" spans="1:33" x14ac:dyDescent="0.25">
      <c r="A266" s="1">
        <v>4137</v>
      </c>
      <c r="B266" s="1" t="s">
        <v>1647</v>
      </c>
      <c r="C266" s="1" t="s">
        <v>666</v>
      </c>
      <c r="D266" s="1" t="s">
        <v>1474</v>
      </c>
      <c r="E266" s="1" t="s">
        <v>54</v>
      </c>
      <c r="F266" s="1">
        <v>484</v>
      </c>
      <c r="G266" s="1" t="s">
        <v>1454</v>
      </c>
      <c r="H266" s="1" t="s">
        <v>1284</v>
      </c>
      <c r="I266" s="1" t="s">
        <v>1286</v>
      </c>
      <c r="J266" s="1" t="s">
        <v>31</v>
      </c>
      <c r="K266" s="1" t="s">
        <v>1317</v>
      </c>
      <c r="L266" s="1" t="s">
        <v>1353</v>
      </c>
      <c r="M266" s="1">
        <v>53.5</v>
      </c>
      <c r="N266" s="1" t="s">
        <v>1320</v>
      </c>
      <c r="O266" s="1">
        <v>22.6</v>
      </c>
      <c r="P266" s="1" t="s">
        <v>1473</v>
      </c>
      <c r="Q266" s="1">
        <v>0.3</v>
      </c>
      <c r="R266" s="53">
        <v>1063000</v>
      </c>
      <c r="S266" s="1" t="b">
        <v>0</v>
      </c>
      <c r="T266" s="1" t="s">
        <v>55</v>
      </c>
      <c r="U266" s="1" t="s">
        <v>1323</v>
      </c>
      <c r="V266" s="1">
        <v>12</v>
      </c>
      <c r="W266" s="1">
        <v>1964106</v>
      </c>
      <c r="X266" s="1">
        <v>836500</v>
      </c>
      <c r="Y266" s="1">
        <v>23569278</v>
      </c>
      <c r="Z266" s="1">
        <v>2494734</v>
      </c>
      <c r="AA266" s="1" t="s">
        <v>1469</v>
      </c>
      <c r="AB266" s="1">
        <v>1.27</v>
      </c>
      <c r="AC266" s="1" t="s">
        <v>1475</v>
      </c>
      <c r="AD266" s="23">
        <v>1063000</v>
      </c>
      <c r="AE266" s="23">
        <v>5</v>
      </c>
      <c r="AF266" s="1">
        <v>0</v>
      </c>
      <c r="AG266" s="1">
        <v>0</v>
      </c>
    </row>
    <row r="267" spans="1:33" x14ac:dyDescent="0.25">
      <c r="A267" s="1">
        <v>11036</v>
      </c>
      <c r="B267" s="1" t="s">
        <v>1648</v>
      </c>
      <c r="C267" s="1" t="s">
        <v>519</v>
      </c>
      <c r="D267" s="1" t="s">
        <v>1474</v>
      </c>
      <c r="E267" s="1" t="s">
        <v>54</v>
      </c>
      <c r="F267" s="1">
        <v>484</v>
      </c>
      <c r="G267" s="1" t="s">
        <v>1454</v>
      </c>
      <c r="H267" s="1" t="s">
        <v>1284</v>
      </c>
      <c r="I267" s="1" t="s">
        <v>1286</v>
      </c>
      <c r="J267" s="1" t="s">
        <v>31</v>
      </c>
      <c r="K267" s="1" t="s">
        <v>1317</v>
      </c>
      <c r="L267" s="1" t="s">
        <v>1353</v>
      </c>
      <c r="M267" s="1">
        <v>42.3</v>
      </c>
      <c r="N267" s="1" t="s">
        <v>1330</v>
      </c>
      <c r="O267" s="1">
        <v>0</v>
      </c>
      <c r="P267" s="1" t="s">
        <v>1332</v>
      </c>
      <c r="Q267" s="1">
        <v>0</v>
      </c>
      <c r="R267" s="53">
        <v>848000</v>
      </c>
      <c r="S267" s="1" t="b">
        <v>0</v>
      </c>
      <c r="T267" s="1" t="s">
        <v>55</v>
      </c>
      <c r="U267" s="1" t="s">
        <v>1328</v>
      </c>
      <c r="V267" s="1">
        <v>12</v>
      </c>
      <c r="W267" s="1">
        <v>1964106</v>
      </c>
      <c r="X267" s="1">
        <v>836500</v>
      </c>
      <c r="Y267" s="1">
        <v>23569278</v>
      </c>
      <c r="Z267" s="1">
        <v>2494734</v>
      </c>
      <c r="AA267" s="1" t="s">
        <v>1469</v>
      </c>
      <c r="AB267" s="1">
        <v>1.27</v>
      </c>
      <c r="AC267" s="1" t="s">
        <v>1475</v>
      </c>
      <c r="AD267" s="23">
        <v>848000</v>
      </c>
      <c r="AE267" s="23">
        <v>4</v>
      </c>
      <c r="AF267" s="1">
        <v>0</v>
      </c>
      <c r="AG267" s="1">
        <v>0</v>
      </c>
    </row>
    <row r="268" spans="1:33" x14ac:dyDescent="0.25">
      <c r="A268" s="1">
        <v>4909</v>
      </c>
      <c r="B268" s="1" t="s">
        <v>1649</v>
      </c>
      <c r="C268" s="1" t="s">
        <v>668</v>
      </c>
      <c r="D268" s="1" t="s">
        <v>1474</v>
      </c>
      <c r="E268" s="1" t="s">
        <v>568</v>
      </c>
      <c r="F268" s="1">
        <v>484</v>
      </c>
      <c r="G268" s="1" t="s">
        <v>1454</v>
      </c>
      <c r="H268" s="1" t="s">
        <v>1284</v>
      </c>
      <c r="I268" s="1" t="s">
        <v>1286</v>
      </c>
      <c r="J268" s="1" t="s">
        <v>31</v>
      </c>
      <c r="K268" s="1" t="s">
        <v>1317</v>
      </c>
      <c r="L268" s="1" t="s">
        <v>1353</v>
      </c>
      <c r="M268" s="1">
        <v>26.6</v>
      </c>
      <c r="N268" s="1" t="s">
        <v>1333</v>
      </c>
      <c r="O268" s="1">
        <v>2.8</v>
      </c>
      <c r="P268" s="1" t="s">
        <v>1327</v>
      </c>
      <c r="Q268" s="1">
        <v>0.3</v>
      </c>
      <c r="R268" s="53">
        <v>825000</v>
      </c>
      <c r="S268" s="1" t="b">
        <v>0</v>
      </c>
      <c r="T268" s="1" t="s">
        <v>55</v>
      </c>
      <c r="U268" s="1" t="s">
        <v>1331</v>
      </c>
      <c r="V268" s="1">
        <v>12</v>
      </c>
      <c r="W268" s="1">
        <v>1964106</v>
      </c>
      <c r="X268" s="1">
        <v>836500</v>
      </c>
      <c r="Y268" s="1">
        <v>23569278</v>
      </c>
      <c r="Z268" s="1">
        <v>2494734</v>
      </c>
      <c r="AA268" s="1" t="s">
        <v>1469</v>
      </c>
      <c r="AB268" s="1">
        <v>1.27</v>
      </c>
      <c r="AC268" s="1" t="s">
        <v>1475</v>
      </c>
      <c r="AD268" s="23">
        <v>825000</v>
      </c>
      <c r="AE268" s="23">
        <v>5</v>
      </c>
      <c r="AF268" s="1">
        <v>0</v>
      </c>
      <c r="AG268" s="1">
        <v>0</v>
      </c>
    </row>
    <row r="269" spans="1:33" x14ac:dyDescent="0.25">
      <c r="A269" s="1">
        <v>6351</v>
      </c>
      <c r="B269" s="1" t="s">
        <v>1650</v>
      </c>
      <c r="C269" s="1" t="s">
        <v>670</v>
      </c>
      <c r="D269" s="1" t="s">
        <v>1474</v>
      </c>
      <c r="E269" s="1" t="s">
        <v>54</v>
      </c>
      <c r="F269" s="1">
        <v>484</v>
      </c>
      <c r="G269" s="1" t="s">
        <v>1454</v>
      </c>
      <c r="H269" s="1" t="s">
        <v>1284</v>
      </c>
      <c r="I269" s="1" t="s">
        <v>1286</v>
      </c>
      <c r="J269" s="1" t="s">
        <v>31</v>
      </c>
      <c r="K269" s="1" t="s">
        <v>1317</v>
      </c>
      <c r="L269" s="1" t="s">
        <v>1353</v>
      </c>
      <c r="M269" s="1">
        <v>47.1</v>
      </c>
      <c r="N269" s="1" t="s">
        <v>1320</v>
      </c>
      <c r="O269" s="1">
        <v>1.7</v>
      </c>
      <c r="P269" s="1" t="s">
        <v>1327</v>
      </c>
      <c r="Q269" s="1">
        <v>0.3</v>
      </c>
      <c r="R269" s="53">
        <v>783000</v>
      </c>
      <c r="S269" s="1" t="b">
        <v>0</v>
      </c>
      <c r="T269" s="1" t="s">
        <v>55</v>
      </c>
      <c r="U269" s="1" t="s">
        <v>1328</v>
      </c>
      <c r="V269" s="1">
        <v>12</v>
      </c>
      <c r="W269" s="1">
        <v>1964106</v>
      </c>
      <c r="X269" s="1">
        <v>836500</v>
      </c>
      <c r="Y269" s="1">
        <v>23569278</v>
      </c>
      <c r="Z269" s="1">
        <v>2494734</v>
      </c>
      <c r="AA269" s="1" t="s">
        <v>1469</v>
      </c>
      <c r="AB269" s="1">
        <v>1.27</v>
      </c>
      <c r="AC269" s="1" t="s">
        <v>1475</v>
      </c>
      <c r="AD269" s="23">
        <v>783000</v>
      </c>
      <c r="AE269" s="23">
        <v>4</v>
      </c>
      <c r="AF269" s="1">
        <v>0</v>
      </c>
      <c r="AG269" s="1">
        <v>0</v>
      </c>
    </row>
    <row r="270" spans="1:33" x14ac:dyDescent="0.25">
      <c r="A270" s="1">
        <v>4820</v>
      </c>
      <c r="B270" s="1" t="s">
        <v>1789</v>
      </c>
      <c r="C270" s="1" t="s">
        <v>415</v>
      </c>
      <c r="D270" s="1" t="s">
        <v>1315</v>
      </c>
      <c r="E270" s="1" t="s">
        <v>34</v>
      </c>
      <c r="F270" s="1">
        <v>449</v>
      </c>
      <c r="G270" s="1" t="s">
        <v>1430</v>
      </c>
      <c r="H270" s="1" t="s">
        <v>1283</v>
      </c>
      <c r="I270" s="1" t="s">
        <v>1290</v>
      </c>
      <c r="J270" s="1" t="s">
        <v>31</v>
      </c>
      <c r="K270" s="1" t="s">
        <v>1317</v>
      </c>
      <c r="L270" s="1" t="s">
        <v>1431</v>
      </c>
      <c r="M270" s="1">
        <v>47.1</v>
      </c>
      <c r="N270" s="1" t="s">
        <v>1320</v>
      </c>
      <c r="O270" s="1">
        <v>3.3</v>
      </c>
      <c r="P270" s="1" t="s">
        <v>1470</v>
      </c>
      <c r="Q270" s="1">
        <v>0.3</v>
      </c>
      <c r="R270" s="53">
        <v>655000</v>
      </c>
      <c r="S270" s="1" t="b">
        <v>0</v>
      </c>
      <c r="T270" s="1" t="s">
        <v>62</v>
      </c>
      <c r="U270" s="1" t="s">
        <v>1331</v>
      </c>
      <c r="V270" s="1">
        <v>11</v>
      </c>
      <c r="W270" s="1">
        <v>843636</v>
      </c>
      <c r="X270" s="1">
        <v>760000</v>
      </c>
      <c r="Y270" s="1">
        <v>9280000</v>
      </c>
      <c r="Z270" s="1">
        <v>290208</v>
      </c>
      <c r="AA270" s="1" t="s">
        <v>1469</v>
      </c>
      <c r="AB270" s="1">
        <v>0.34399999999999997</v>
      </c>
      <c r="AC270" s="1" t="s">
        <v>1325</v>
      </c>
      <c r="AD270" s="23">
        <v>655000</v>
      </c>
      <c r="AE270" s="23">
        <v>4</v>
      </c>
      <c r="AF270" s="1">
        <v>0</v>
      </c>
      <c r="AG270" s="1">
        <v>0</v>
      </c>
    </row>
    <row r="271" spans="1:33" x14ac:dyDescent="0.25">
      <c r="A271" s="1">
        <v>10937</v>
      </c>
      <c r="B271" s="1" t="s">
        <v>1651</v>
      </c>
      <c r="C271" s="1" t="s">
        <v>663</v>
      </c>
      <c r="D271" s="1" t="s">
        <v>1474</v>
      </c>
      <c r="E271" s="1" t="s">
        <v>664</v>
      </c>
      <c r="F271" s="1">
        <v>484</v>
      </c>
      <c r="G271" s="1" t="s">
        <v>1454</v>
      </c>
      <c r="H271" s="1" t="s">
        <v>1284</v>
      </c>
      <c r="I271" s="1" t="s">
        <v>1286</v>
      </c>
      <c r="J271" s="1" t="s">
        <v>31</v>
      </c>
      <c r="K271" s="1" t="s">
        <v>1317</v>
      </c>
      <c r="L271" s="1" t="s">
        <v>1353</v>
      </c>
      <c r="M271" s="1">
        <v>28.5</v>
      </c>
      <c r="N271" s="1" t="s">
        <v>1333</v>
      </c>
      <c r="O271" s="1">
        <v>0</v>
      </c>
      <c r="P271" s="1" t="s">
        <v>1332</v>
      </c>
      <c r="Q271" s="1">
        <v>0</v>
      </c>
      <c r="R271" s="53">
        <v>742278</v>
      </c>
      <c r="S271" s="1" t="b">
        <v>0</v>
      </c>
      <c r="T271" s="1" t="s">
        <v>55</v>
      </c>
      <c r="U271" s="1" t="s">
        <v>1328</v>
      </c>
      <c r="V271" s="1">
        <v>12</v>
      </c>
      <c r="W271" s="1">
        <v>1964106</v>
      </c>
      <c r="X271" s="1">
        <v>836500</v>
      </c>
      <c r="Y271" s="1">
        <v>23569278</v>
      </c>
      <c r="Z271" s="1">
        <v>2494734</v>
      </c>
      <c r="AA271" s="1" t="s">
        <v>1469</v>
      </c>
      <c r="AB271" s="1">
        <v>1.27</v>
      </c>
      <c r="AC271" s="1" t="s">
        <v>1475</v>
      </c>
      <c r="AD271" s="23">
        <v>742278</v>
      </c>
      <c r="AE271" s="23">
        <v>3</v>
      </c>
      <c r="AF271" s="1">
        <v>0</v>
      </c>
      <c r="AG271" s="1">
        <v>0</v>
      </c>
    </row>
    <row r="272" spans="1:33" x14ac:dyDescent="0.25">
      <c r="A272" s="1">
        <v>4485</v>
      </c>
      <c r="B272" s="1" t="s">
        <v>1652</v>
      </c>
      <c r="C272" s="1" t="s">
        <v>224</v>
      </c>
      <c r="D272" s="1" t="s">
        <v>1474</v>
      </c>
      <c r="E272" s="1" t="s">
        <v>655</v>
      </c>
      <c r="F272" s="1">
        <v>420</v>
      </c>
      <c r="G272" s="1" t="s">
        <v>1461</v>
      </c>
      <c r="H272" s="1" t="s">
        <v>1284</v>
      </c>
      <c r="I272" s="1" t="s">
        <v>1291</v>
      </c>
      <c r="J272" s="1" t="s">
        <v>31</v>
      </c>
      <c r="K272" s="1" t="s">
        <v>1317</v>
      </c>
      <c r="L272" s="1" t="s">
        <v>1351</v>
      </c>
      <c r="M272" s="1">
        <v>33.799999999999997</v>
      </c>
      <c r="N272" s="1" t="s">
        <v>1333</v>
      </c>
      <c r="O272" s="1">
        <v>11.1</v>
      </c>
      <c r="P272" s="1" t="s">
        <v>1473</v>
      </c>
      <c r="Q272" s="1">
        <v>0.3</v>
      </c>
      <c r="R272" s="53">
        <v>3300000</v>
      </c>
      <c r="S272" s="1" t="b">
        <v>1</v>
      </c>
      <c r="T272" s="1" t="s">
        <v>55</v>
      </c>
      <c r="U272" s="1" t="s">
        <v>31</v>
      </c>
      <c r="V272" s="1">
        <v>4</v>
      </c>
      <c r="W272" s="1">
        <v>1593000</v>
      </c>
      <c r="X272" s="1">
        <v>1208500</v>
      </c>
      <c r="Y272" s="1">
        <v>6372000</v>
      </c>
      <c r="Z272" s="1">
        <v>1208790</v>
      </c>
      <c r="AA272" s="1" t="s">
        <v>1471</v>
      </c>
      <c r="AB272" s="1">
        <v>0.75900000000000001</v>
      </c>
      <c r="AC272" s="1" t="s">
        <v>1475</v>
      </c>
      <c r="AD272" s="23">
        <v>3300000</v>
      </c>
      <c r="AE272" s="23">
        <v>10</v>
      </c>
      <c r="AF272" s="1">
        <v>0</v>
      </c>
      <c r="AG272" s="1">
        <v>0</v>
      </c>
    </row>
    <row r="273" spans="1:33" x14ac:dyDescent="0.25">
      <c r="A273" s="1">
        <v>6878</v>
      </c>
      <c r="B273" s="1" t="s">
        <v>1790</v>
      </c>
      <c r="C273" s="1" t="s">
        <v>92</v>
      </c>
      <c r="D273" s="1" t="s">
        <v>1315</v>
      </c>
      <c r="E273" s="1" t="s">
        <v>34</v>
      </c>
      <c r="F273" s="1">
        <v>453</v>
      </c>
      <c r="G273" s="1" t="s">
        <v>1422</v>
      </c>
      <c r="H273" s="1" t="s">
        <v>1283</v>
      </c>
      <c r="I273" s="1" t="s">
        <v>1290</v>
      </c>
      <c r="J273" s="1" t="s">
        <v>31</v>
      </c>
      <c r="K273" s="1" t="s">
        <v>1317</v>
      </c>
      <c r="L273" s="1" t="s">
        <v>1357</v>
      </c>
      <c r="M273" s="1">
        <v>25.8</v>
      </c>
      <c r="N273" s="1" t="s">
        <v>1333</v>
      </c>
      <c r="O273" s="1">
        <v>1.5</v>
      </c>
      <c r="P273" s="1" t="s">
        <v>1327</v>
      </c>
      <c r="Q273" s="1">
        <v>0.1</v>
      </c>
      <c r="R273" s="53">
        <v>680000</v>
      </c>
      <c r="S273" s="1" t="b">
        <v>0</v>
      </c>
      <c r="T273" s="1" t="s">
        <v>62</v>
      </c>
      <c r="U273" s="1" t="s">
        <v>1328</v>
      </c>
      <c r="V273" s="1">
        <v>4</v>
      </c>
      <c r="W273" s="1">
        <v>865000</v>
      </c>
      <c r="X273" s="1">
        <v>840000</v>
      </c>
      <c r="Y273" s="1">
        <v>3460000</v>
      </c>
      <c r="Z273" s="1">
        <v>271968</v>
      </c>
      <c r="AA273" s="1" t="s">
        <v>1469</v>
      </c>
      <c r="AB273" s="1">
        <v>0.314</v>
      </c>
      <c r="AC273" s="1" t="s">
        <v>1325</v>
      </c>
      <c r="AD273" s="23">
        <v>570000</v>
      </c>
      <c r="AE273" s="23">
        <v>3</v>
      </c>
      <c r="AF273" s="1">
        <v>0</v>
      </c>
      <c r="AG273" s="1">
        <v>0</v>
      </c>
    </row>
    <row r="274" spans="1:33" x14ac:dyDescent="0.25">
      <c r="A274" s="1">
        <v>8858</v>
      </c>
      <c r="B274" s="1" t="s">
        <v>1653</v>
      </c>
      <c r="C274" s="1" t="s">
        <v>1175</v>
      </c>
      <c r="D274" s="1" t="s">
        <v>1315</v>
      </c>
      <c r="E274" s="1" t="s">
        <v>1176</v>
      </c>
      <c r="F274" s="1">
        <v>461</v>
      </c>
      <c r="G274" s="1" t="s">
        <v>1424</v>
      </c>
      <c r="H274" s="1" t="s">
        <v>1283</v>
      </c>
      <c r="I274" s="1" t="s">
        <v>1290</v>
      </c>
      <c r="J274" s="1" t="s">
        <v>31</v>
      </c>
      <c r="K274" s="1" t="s">
        <v>1317</v>
      </c>
      <c r="L274" s="1" t="s">
        <v>1425</v>
      </c>
      <c r="M274" s="1">
        <v>42.9</v>
      </c>
      <c r="N274" s="1" t="s">
        <v>1330</v>
      </c>
      <c r="O274" s="1">
        <v>0.7</v>
      </c>
      <c r="P274" s="1" t="s">
        <v>1332</v>
      </c>
      <c r="Q274" s="1">
        <v>0.3</v>
      </c>
      <c r="R274" s="53">
        <v>1600000</v>
      </c>
      <c r="S274" s="1" t="b">
        <v>0</v>
      </c>
      <c r="T274" s="1" t="s">
        <v>756</v>
      </c>
      <c r="U274" s="1" t="s">
        <v>1328</v>
      </c>
      <c r="V274" s="1">
        <v>9</v>
      </c>
      <c r="W274" s="1">
        <v>1928667</v>
      </c>
      <c r="X274" s="1">
        <v>1600000</v>
      </c>
      <c r="Y274" s="1">
        <v>17358000</v>
      </c>
      <c r="Z274" s="1">
        <v>1226630</v>
      </c>
      <c r="AA274" s="1" t="s">
        <v>1329</v>
      </c>
      <c r="AB274" s="1">
        <v>0.63600000000000001</v>
      </c>
      <c r="AC274" s="1" t="s">
        <v>1475</v>
      </c>
      <c r="AD274" s="23">
        <v>1600000</v>
      </c>
      <c r="AE274" s="23">
        <v>7</v>
      </c>
      <c r="AF274" s="1">
        <v>0</v>
      </c>
      <c r="AG274" s="1">
        <v>0</v>
      </c>
    </row>
    <row r="275" spans="1:33" x14ac:dyDescent="0.25">
      <c r="A275" s="1">
        <v>4899</v>
      </c>
      <c r="B275" s="1" t="s">
        <v>1753</v>
      </c>
      <c r="C275" s="1" t="s">
        <v>700</v>
      </c>
      <c r="D275" s="1" t="s">
        <v>1474</v>
      </c>
      <c r="E275" s="1" t="s">
        <v>684</v>
      </c>
      <c r="F275" s="1">
        <v>464</v>
      </c>
      <c r="G275" s="1" t="s">
        <v>1392</v>
      </c>
      <c r="H275" s="1" t="s">
        <v>1283</v>
      </c>
      <c r="I275" s="1" t="s">
        <v>1290</v>
      </c>
      <c r="J275" s="1" t="s">
        <v>31</v>
      </c>
      <c r="K275" s="1" t="s">
        <v>1317</v>
      </c>
      <c r="L275" s="1" t="s">
        <v>1354</v>
      </c>
      <c r="M275" s="1">
        <v>46.6</v>
      </c>
      <c r="N275" s="1" t="s">
        <v>1320</v>
      </c>
      <c r="O275" s="1">
        <v>3</v>
      </c>
      <c r="P275" s="1" t="s">
        <v>1470</v>
      </c>
      <c r="Q275" s="1">
        <v>0.3</v>
      </c>
      <c r="R275" s="53">
        <v>1424000</v>
      </c>
      <c r="S275" s="1" t="b">
        <v>0</v>
      </c>
      <c r="T275" s="1" t="s">
        <v>238</v>
      </c>
      <c r="U275" s="1" t="s">
        <v>1331</v>
      </c>
      <c r="V275" s="1">
        <v>12</v>
      </c>
      <c r="W275" s="1">
        <v>1660500</v>
      </c>
      <c r="X275" s="1">
        <v>866000</v>
      </c>
      <c r="Y275" s="1">
        <v>19926000</v>
      </c>
      <c r="Z275" s="1">
        <v>1735109</v>
      </c>
      <c r="AA275" s="1" t="s">
        <v>1329</v>
      </c>
      <c r="AB275" s="1">
        <v>1.0449999999999999</v>
      </c>
      <c r="AC275" s="1" t="s">
        <v>1475</v>
      </c>
      <c r="AD275" s="23">
        <v>1424000</v>
      </c>
      <c r="AE275" s="23">
        <v>7</v>
      </c>
      <c r="AF275" s="1">
        <v>0</v>
      </c>
      <c r="AG275" s="1">
        <v>0</v>
      </c>
    </row>
    <row r="276" spans="1:33" x14ac:dyDescent="0.25">
      <c r="A276" s="1">
        <v>10906</v>
      </c>
      <c r="B276" s="1" t="s">
        <v>1654</v>
      </c>
      <c r="C276" s="1" t="s">
        <v>1178</v>
      </c>
      <c r="D276" s="1" t="s">
        <v>1315</v>
      </c>
      <c r="E276" s="1" t="s">
        <v>1179</v>
      </c>
      <c r="F276" s="1">
        <v>461</v>
      </c>
      <c r="G276" s="1" t="s">
        <v>1424</v>
      </c>
      <c r="H276" s="1" t="s">
        <v>1283</v>
      </c>
      <c r="I276" s="1" t="s">
        <v>1290</v>
      </c>
      <c r="J276" s="1" t="s">
        <v>31</v>
      </c>
      <c r="K276" s="1" t="s">
        <v>1317</v>
      </c>
      <c r="L276" s="1" t="s">
        <v>1425</v>
      </c>
      <c r="M276" s="1">
        <v>31.4</v>
      </c>
      <c r="N276" s="1" t="s">
        <v>1333</v>
      </c>
      <c r="O276" s="1">
        <v>0.1</v>
      </c>
      <c r="P276" s="1" t="s">
        <v>1332</v>
      </c>
      <c r="Q276" s="1">
        <v>0</v>
      </c>
      <c r="R276" s="53">
        <v>2506000</v>
      </c>
      <c r="S276" s="1" t="b">
        <v>0</v>
      </c>
      <c r="T276" s="1" t="s">
        <v>756</v>
      </c>
      <c r="U276" s="1" t="s">
        <v>1328</v>
      </c>
      <c r="V276" s="1">
        <v>9</v>
      </c>
      <c r="W276" s="1">
        <v>1928667</v>
      </c>
      <c r="X276" s="1">
        <v>1600000</v>
      </c>
      <c r="Y276" s="1">
        <v>17358000</v>
      </c>
      <c r="Z276" s="1">
        <v>1226630</v>
      </c>
      <c r="AA276" s="1" t="s">
        <v>1471</v>
      </c>
      <c r="AB276" s="1">
        <v>0.63600000000000001</v>
      </c>
      <c r="AC276" s="1" t="s">
        <v>1475</v>
      </c>
      <c r="AD276" s="23">
        <v>2506000</v>
      </c>
      <c r="AE276" s="23">
        <v>8</v>
      </c>
      <c r="AF276" s="1">
        <v>0</v>
      </c>
      <c r="AG276" s="1">
        <v>0</v>
      </c>
    </row>
    <row r="277" spans="1:33" x14ac:dyDescent="0.25">
      <c r="A277" s="1">
        <v>4390</v>
      </c>
      <c r="B277" s="1" t="s">
        <v>1655</v>
      </c>
      <c r="C277" s="1" t="s">
        <v>1181</v>
      </c>
      <c r="D277" s="1" t="s">
        <v>1315</v>
      </c>
      <c r="E277" s="1" t="s">
        <v>1176</v>
      </c>
      <c r="F277" s="1">
        <v>461</v>
      </c>
      <c r="G277" s="1" t="s">
        <v>1424</v>
      </c>
      <c r="H277" s="1" t="s">
        <v>1283</v>
      </c>
      <c r="I277" s="1" t="s">
        <v>1290</v>
      </c>
      <c r="J277" s="1" t="s">
        <v>31</v>
      </c>
      <c r="K277" s="1" t="s">
        <v>1317</v>
      </c>
      <c r="L277" s="1" t="s">
        <v>1425</v>
      </c>
      <c r="M277" s="1">
        <v>38.700000000000003</v>
      </c>
      <c r="N277" s="1" t="s">
        <v>1330</v>
      </c>
      <c r="O277" s="1">
        <v>13.9</v>
      </c>
      <c r="P277" s="1" t="s">
        <v>1473</v>
      </c>
      <c r="Q277" s="1">
        <v>0.1</v>
      </c>
      <c r="R277" s="53">
        <v>1450000</v>
      </c>
      <c r="S277" s="1" t="b">
        <v>0</v>
      </c>
      <c r="T277" s="1" t="s">
        <v>756</v>
      </c>
      <c r="U277" s="1" t="s">
        <v>1323</v>
      </c>
      <c r="V277" s="1">
        <v>9</v>
      </c>
      <c r="W277" s="1">
        <v>1928667</v>
      </c>
      <c r="X277" s="1">
        <v>1600000</v>
      </c>
      <c r="Y277" s="1">
        <v>17358000</v>
      </c>
      <c r="Z277" s="1">
        <v>1226630</v>
      </c>
      <c r="AA277" s="1" t="s">
        <v>1469</v>
      </c>
      <c r="AB277" s="1">
        <v>0.63600000000000001</v>
      </c>
      <c r="AC277" s="1" t="s">
        <v>1475</v>
      </c>
      <c r="AD277" s="23">
        <v>1450000</v>
      </c>
      <c r="AE277" s="23">
        <v>6</v>
      </c>
      <c r="AF277" s="1">
        <v>0</v>
      </c>
      <c r="AG277" s="1">
        <v>0</v>
      </c>
    </row>
    <row r="278" spans="1:33" x14ac:dyDescent="0.25">
      <c r="A278" s="1">
        <v>8233</v>
      </c>
      <c r="B278" s="1" t="s">
        <v>1792</v>
      </c>
      <c r="C278" s="1" t="s">
        <v>193</v>
      </c>
      <c r="D278" s="1" t="s">
        <v>1315</v>
      </c>
      <c r="E278" s="1" t="s">
        <v>34</v>
      </c>
      <c r="F278" s="1">
        <v>449</v>
      </c>
      <c r="G278" s="1" t="s">
        <v>1430</v>
      </c>
      <c r="H278" s="1" t="s">
        <v>1283</v>
      </c>
      <c r="I278" s="1" t="s">
        <v>1290</v>
      </c>
      <c r="J278" s="1" t="s">
        <v>31</v>
      </c>
      <c r="K278" s="1" t="s">
        <v>1317</v>
      </c>
      <c r="L278" s="1" t="s">
        <v>1431</v>
      </c>
      <c r="M278" s="1">
        <v>43.5</v>
      </c>
      <c r="N278" s="1" t="s">
        <v>1330</v>
      </c>
      <c r="O278" s="1">
        <v>1</v>
      </c>
      <c r="P278" s="1" t="s">
        <v>1327</v>
      </c>
      <c r="Q278" s="1">
        <v>0.3</v>
      </c>
      <c r="R278" s="53">
        <v>580000</v>
      </c>
      <c r="S278" s="1" t="b">
        <v>0</v>
      </c>
      <c r="T278" s="1" t="s">
        <v>62</v>
      </c>
      <c r="U278" s="1" t="s">
        <v>1328</v>
      </c>
      <c r="V278" s="1">
        <v>11</v>
      </c>
      <c r="W278" s="1">
        <v>843636</v>
      </c>
      <c r="X278" s="1">
        <v>760000</v>
      </c>
      <c r="Y278" s="1">
        <v>9280000</v>
      </c>
      <c r="Z278" s="1">
        <v>290208</v>
      </c>
      <c r="AA278" s="1" t="s">
        <v>1469</v>
      </c>
      <c r="AB278" s="1">
        <v>0.34399999999999997</v>
      </c>
      <c r="AC278" s="1" t="s">
        <v>1325</v>
      </c>
      <c r="AD278" s="23">
        <v>580000</v>
      </c>
      <c r="AE278" s="23">
        <v>3</v>
      </c>
      <c r="AF278" s="1">
        <v>0</v>
      </c>
      <c r="AG278" s="1">
        <v>0</v>
      </c>
    </row>
    <row r="279" spans="1:33" x14ac:dyDescent="0.25">
      <c r="A279" s="1">
        <v>4966</v>
      </c>
      <c r="B279" s="1" t="s">
        <v>1656</v>
      </c>
      <c r="C279" s="1" t="s">
        <v>1183</v>
      </c>
      <c r="D279" s="1" t="s">
        <v>1315</v>
      </c>
      <c r="E279" s="1" t="s">
        <v>1184</v>
      </c>
      <c r="F279" s="1">
        <v>461</v>
      </c>
      <c r="G279" s="1" t="s">
        <v>1424</v>
      </c>
      <c r="H279" s="1" t="s">
        <v>1283</v>
      </c>
      <c r="I279" s="1" t="s">
        <v>1290</v>
      </c>
      <c r="J279" s="1" t="s">
        <v>31</v>
      </c>
      <c r="K279" s="1" t="s">
        <v>1317</v>
      </c>
      <c r="L279" s="1" t="s">
        <v>1425</v>
      </c>
      <c r="M279" s="1">
        <v>46.9</v>
      </c>
      <c r="N279" s="1" t="s">
        <v>1320</v>
      </c>
      <c r="O279" s="1">
        <v>2.6</v>
      </c>
      <c r="P279" s="1" t="s">
        <v>1327</v>
      </c>
      <c r="Q279" s="1">
        <v>0.3</v>
      </c>
      <c r="R279" s="53">
        <v>1100000</v>
      </c>
      <c r="S279" s="1" t="b">
        <v>0</v>
      </c>
      <c r="T279" s="1" t="s">
        <v>756</v>
      </c>
      <c r="U279" s="1" t="s">
        <v>1331</v>
      </c>
      <c r="V279" s="1">
        <v>9</v>
      </c>
      <c r="W279" s="1">
        <v>1928667</v>
      </c>
      <c r="X279" s="1">
        <v>1600000</v>
      </c>
      <c r="Y279" s="1">
        <v>17358000</v>
      </c>
      <c r="Z279" s="1">
        <v>1226630</v>
      </c>
      <c r="AA279" s="1" t="s">
        <v>1469</v>
      </c>
      <c r="AB279" s="1">
        <v>0.63600000000000001</v>
      </c>
      <c r="AC279" s="1" t="s">
        <v>1475</v>
      </c>
      <c r="AD279" s="23">
        <v>1100000</v>
      </c>
      <c r="AE279" s="23">
        <v>6</v>
      </c>
      <c r="AF279" s="1">
        <v>0</v>
      </c>
      <c r="AG279" s="1">
        <v>0</v>
      </c>
    </row>
    <row r="280" spans="1:33" x14ac:dyDescent="0.25">
      <c r="A280" s="1">
        <v>4168</v>
      </c>
      <c r="B280" s="1" t="s">
        <v>1793</v>
      </c>
      <c r="C280" s="1" t="s">
        <v>189</v>
      </c>
      <c r="D280" s="1" t="s">
        <v>1315</v>
      </c>
      <c r="E280" s="1" t="s">
        <v>34</v>
      </c>
      <c r="F280" s="1">
        <v>449</v>
      </c>
      <c r="G280" s="1" t="s">
        <v>1430</v>
      </c>
      <c r="H280" s="1" t="s">
        <v>1283</v>
      </c>
      <c r="I280" s="1" t="s">
        <v>1290</v>
      </c>
      <c r="J280" s="1" t="s">
        <v>31</v>
      </c>
      <c r="K280" s="1" t="s">
        <v>1317</v>
      </c>
      <c r="L280" s="1" t="s">
        <v>1431</v>
      </c>
      <c r="M280" s="1">
        <v>63.5</v>
      </c>
      <c r="N280" s="1" t="s">
        <v>1472</v>
      </c>
      <c r="O280" s="1">
        <v>32.200000000000003</v>
      </c>
      <c r="P280" s="1" t="s">
        <v>1473</v>
      </c>
      <c r="Q280" s="1">
        <v>0.3</v>
      </c>
      <c r="R280" s="53">
        <v>1120000</v>
      </c>
      <c r="S280" s="1" t="b">
        <v>0</v>
      </c>
      <c r="T280" s="1" t="s">
        <v>62</v>
      </c>
      <c r="U280" s="1" t="s">
        <v>1323</v>
      </c>
      <c r="V280" s="1">
        <v>11</v>
      </c>
      <c r="W280" s="1">
        <v>843636</v>
      </c>
      <c r="X280" s="1">
        <v>760000</v>
      </c>
      <c r="Y280" s="1">
        <v>9280000</v>
      </c>
      <c r="Z280" s="1">
        <v>290208</v>
      </c>
      <c r="AA280" s="1" t="s">
        <v>1471</v>
      </c>
      <c r="AB280" s="1">
        <v>0.34399999999999997</v>
      </c>
      <c r="AC280" s="1" t="s">
        <v>1325</v>
      </c>
      <c r="AD280" s="23">
        <v>1120000</v>
      </c>
      <c r="AE280" s="23">
        <v>5</v>
      </c>
      <c r="AF280" s="1">
        <v>0</v>
      </c>
      <c r="AG280" s="1">
        <v>0</v>
      </c>
    </row>
    <row r="281" spans="1:33" x14ac:dyDescent="0.25">
      <c r="A281" s="1">
        <v>4202</v>
      </c>
      <c r="B281" s="1" t="s">
        <v>1741</v>
      </c>
      <c r="C281" s="1" t="s">
        <v>765</v>
      </c>
      <c r="D281" s="1" t="s">
        <v>1474</v>
      </c>
      <c r="E281" s="1" t="s">
        <v>695</v>
      </c>
      <c r="F281" s="1">
        <v>439</v>
      </c>
      <c r="G281" s="1" t="s">
        <v>1382</v>
      </c>
      <c r="H281" s="1" t="s">
        <v>1283</v>
      </c>
      <c r="I281" s="1" t="s">
        <v>1289</v>
      </c>
      <c r="J281" s="1" t="s">
        <v>31</v>
      </c>
      <c r="K281" s="1" t="s">
        <v>1317</v>
      </c>
      <c r="L281" s="1" t="s">
        <v>1383</v>
      </c>
      <c r="M281" s="1">
        <v>53.4</v>
      </c>
      <c r="N281" s="1" t="s">
        <v>1320</v>
      </c>
      <c r="O281" s="1">
        <v>18.5</v>
      </c>
      <c r="P281" s="1" t="s">
        <v>1473</v>
      </c>
      <c r="Q281" s="1">
        <v>0.3</v>
      </c>
      <c r="R281" s="53">
        <v>3500000</v>
      </c>
      <c r="S281" s="1" t="b">
        <v>1</v>
      </c>
      <c r="T281" s="1" t="s">
        <v>976</v>
      </c>
      <c r="U281" s="1" t="s">
        <v>31</v>
      </c>
      <c r="V281" s="1">
        <v>5</v>
      </c>
      <c r="W281" s="1">
        <v>1880600</v>
      </c>
      <c r="X281" s="1">
        <v>1600000</v>
      </c>
      <c r="Y281" s="1">
        <v>9403000</v>
      </c>
      <c r="Z281" s="1">
        <v>979391</v>
      </c>
      <c r="AA281" s="1" t="s">
        <v>1471</v>
      </c>
      <c r="AB281" s="1">
        <v>0.52100000000000002</v>
      </c>
      <c r="AC281" s="1" t="s">
        <v>1475</v>
      </c>
      <c r="AD281" s="23">
        <v>3500000</v>
      </c>
      <c r="AE281" s="23">
        <v>10</v>
      </c>
      <c r="AF281" s="1">
        <v>0</v>
      </c>
      <c r="AG281" s="1">
        <v>0</v>
      </c>
    </row>
    <row r="282" spans="1:33" x14ac:dyDescent="0.25">
      <c r="A282" s="1">
        <v>4832</v>
      </c>
      <c r="B282" s="1" t="s">
        <v>1658</v>
      </c>
      <c r="C282" s="1" t="s">
        <v>1188</v>
      </c>
      <c r="D282" s="1" t="s">
        <v>1474</v>
      </c>
      <c r="E282" s="1" t="s">
        <v>1176</v>
      </c>
      <c r="F282" s="1">
        <v>461</v>
      </c>
      <c r="G282" s="1" t="s">
        <v>1424</v>
      </c>
      <c r="H282" s="1" t="s">
        <v>1283</v>
      </c>
      <c r="I282" s="1" t="s">
        <v>1290</v>
      </c>
      <c r="J282" s="1" t="s">
        <v>31</v>
      </c>
      <c r="K282" s="1" t="s">
        <v>1317</v>
      </c>
      <c r="L282" s="1" t="s">
        <v>1425</v>
      </c>
      <c r="M282" s="1">
        <v>40</v>
      </c>
      <c r="N282" s="1" t="s">
        <v>1330</v>
      </c>
      <c r="O282" s="1">
        <v>3.3</v>
      </c>
      <c r="P282" s="1" t="s">
        <v>1470</v>
      </c>
      <c r="Q282" s="1">
        <v>0.3</v>
      </c>
      <c r="R282" s="53">
        <v>2297000</v>
      </c>
      <c r="S282" s="1" t="b">
        <v>0</v>
      </c>
      <c r="T282" s="1" t="s">
        <v>756</v>
      </c>
      <c r="U282" s="1" t="s">
        <v>1331</v>
      </c>
      <c r="V282" s="1">
        <v>9</v>
      </c>
      <c r="W282" s="1">
        <v>1928667</v>
      </c>
      <c r="X282" s="1">
        <v>1600000</v>
      </c>
      <c r="Y282" s="1">
        <v>17358000</v>
      </c>
      <c r="Z282" s="1">
        <v>1226630</v>
      </c>
      <c r="AA282" s="1" t="s">
        <v>1324</v>
      </c>
      <c r="AB282" s="1">
        <v>0.63600000000000001</v>
      </c>
      <c r="AC282" s="1" t="s">
        <v>1475</v>
      </c>
      <c r="AD282" s="23">
        <v>2297000</v>
      </c>
      <c r="AE282" s="23">
        <v>8</v>
      </c>
      <c r="AF282" s="1">
        <v>0</v>
      </c>
      <c r="AG282" s="1">
        <v>0</v>
      </c>
    </row>
    <row r="283" spans="1:33" x14ac:dyDescent="0.25">
      <c r="A283" s="1">
        <v>4188</v>
      </c>
      <c r="B283" s="1" t="s">
        <v>1794</v>
      </c>
      <c r="C283" s="1" t="s">
        <v>181</v>
      </c>
      <c r="D283" s="1" t="s">
        <v>1315</v>
      </c>
      <c r="E283" s="1" t="s">
        <v>34</v>
      </c>
      <c r="F283" s="1">
        <v>449</v>
      </c>
      <c r="G283" s="1" t="s">
        <v>1430</v>
      </c>
      <c r="H283" s="1" t="s">
        <v>1283</v>
      </c>
      <c r="I283" s="1" t="s">
        <v>1290</v>
      </c>
      <c r="J283" s="1" t="s">
        <v>31</v>
      </c>
      <c r="K283" s="1" t="s">
        <v>1317</v>
      </c>
      <c r="L283" s="1" t="s">
        <v>1431</v>
      </c>
      <c r="M283" s="1">
        <v>59.1</v>
      </c>
      <c r="N283" s="1" t="s">
        <v>1472</v>
      </c>
      <c r="O283" s="1">
        <v>11</v>
      </c>
      <c r="P283" s="1" t="s">
        <v>1473</v>
      </c>
      <c r="Q283" s="1">
        <v>0.3</v>
      </c>
      <c r="R283" s="53">
        <v>895000</v>
      </c>
      <c r="S283" s="1" t="b">
        <v>0</v>
      </c>
      <c r="T283" s="1" t="s">
        <v>62</v>
      </c>
      <c r="U283" s="1" t="s">
        <v>1323</v>
      </c>
      <c r="V283" s="1">
        <v>11</v>
      </c>
      <c r="W283" s="1">
        <v>843636</v>
      </c>
      <c r="X283" s="1">
        <v>760000</v>
      </c>
      <c r="Y283" s="1">
        <v>9280000</v>
      </c>
      <c r="Z283" s="1">
        <v>290208</v>
      </c>
      <c r="AA283" s="1" t="s">
        <v>1324</v>
      </c>
      <c r="AB283" s="1">
        <v>0.34399999999999997</v>
      </c>
      <c r="AC283" s="1" t="s">
        <v>1325</v>
      </c>
      <c r="AD283" s="23">
        <v>895000</v>
      </c>
      <c r="AE283" s="23">
        <v>4</v>
      </c>
      <c r="AF283" s="1">
        <v>0</v>
      </c>
      <c r="AG283" s="1">
        <v>0</v>
      </c>
    </row>
    <row r="284" spans="1:33" x14ac:dyDescent="0.25">
      <c r="A284" s="1">
        <v>4816</v>
      </c>
      <c r="B284" s="1" t="s">
        <v>1659</v>
      </c>
      <c r="C284" s="1" t="s">
        <v>1190</v>
      </c>
      <c r="D284" s="1" t="s">
        <v>1474</v>
      </c>
      <c r="E284" s="1" t="s">
        <v>1191</v>
      </c>
      <c r="F284" s="1">
        <v>461</v>
      </c>
      <c r="G284" s="1" t="s">
        <v>1424</v>
      </c>
      <c r="H284" s="1" t="s">
        <v>1283</v>
      </c>
      <c r="I284" s="1" t="s">
        <v>1290</v>
      </c>
      <c r="J284" s="1" t="s">
        <v>31</v>
      </c>
      <c r="K284" s="1" t="s">
        <v>1317</v>
      </c>
      <c r="L284" s="1" t="s">
        <v>1425</v>
      </c>
      <c r="M284" s="1">
        <v>39.5</v>
      </c>
      <c r="N284" s="1" t="s">
        <v>1330</v>
      </c>
      <c r="O284" s="1">
        <v>3.4</v>
      </c>
      <c r="P284" s="1" t="s">
        <v>1470</v>
      </c>
      <c r="Q284" s="1">
        <v>0.1</v>
      </c>
      <c r="R284" s="53">
        <v>2000000</v>
      </c>
      <c r="S284" s="1" t="b">
        <v>1</v>
      </c>
      <c r="T284" s="1" t="s">
        <v>756</v>
      </c>
      <c r="U284" s="1" t="s">
        <v>31</v>
      </c>
      <c r="V284" s="1">
        <v>9</v>
      </c>
      <c r="W284" s="1">
        <v>1928667</v>
      </c>
      <c r="X284" s="1">
        <v>1600000</v>
      </c>
      <c r="Y284" s="1">
        <v>17358000</v>
      </c>
      <c r="Z284" s="1">
        <v>1226630</v>
      </c>
      <c r="AA284" s="1" t="s">
        <v>1466</v>
      </c>
      <c r="AB284" s="1">
        <v>0.63600000000000001</v>
      </c>
      <c r="AC284" s="1" t="s">
        <v>1475</v>
      </c>
      <c r="AD284" s="23">
        <v>2000000</v>
      </c>
      <c r="AE284" s="23">
        <v>7</v>
      </c>
      <c r="AF284" s="1">
        <v>0</v>
      </c>
      <c r="AG284" s="1">
        <v>0</v>
      </c>
    </row>
    <row r="285" spans="1:33" x14ac:dyDescent="0.25">
      <c r="A285" s="1">
        <v>4846</v>
      </c>
      <c r="B285" s="1" t="s">
        <v>1661</v>
      </c>
      <c r="C285" s="1" t="s">
        <v>426</v>
      </c>
      <c r="D285" s="1" t="s">
        <v>1474</v>
      </c>
      <c r="E285" s="1" t="s">
        <v>83</v>
      </c>
      <c r="F285" s="1">
        <v>432</v>
      </c>
      <c r="G285" s="1" t="s">
        <v>1380</v>
      </c>
      <c r="H285" s="1" t="s">
        <v>1283</v>
      </c>
      <c r="I285" s="1" t="s">
        <v>1289</v>
      </c>
      <c r="J285" s="1" t="s">
        <v>31</v>
      </c>
      <c r="K285" s="1" t="s">
        <v>1317</v>
      </c>
      <c r="L285" s="1" t="s">
        <v>1344</v>
      </c>
      <c r="M285" s="1">
        <v>28.4</v>
      </c>
      <c r="N285" s="1" t="s">
        <v>1333</v>
      </c>
      <c r="O285" s="1">
        <v>3.1</v>
      </c>
      <c r="P285" s="1" t="s">
        <v>1470</v>
      </c>
      <c r="Q285" s="1">
        <v>0.3</v>
      </c>
      <c r="R285" s="53">
        <v>750000</v>
      </c>
      <c r="S285" s="1" t="b">
        <v>0</v>
      </c>
      <c r="T285" s="1" t="s">
        <v>362</v>
      </c>
      <c r="U285" s="1" t="s">
        <v>1331</v>
      </c>
      <c r="V285" s="1">
        <v>24</v>
      </c>
      <c r="W285" s="1">
        <v>1669438</v>
      </c>
      <c r="X285" s="1">
        <v>1235000</v>
      </c>
      <c r="Y285" s="1">
        <v>40066500</v>
      </c>
      <c r="Z285" s="1">
        <v>1193862</v>
      </c>
      <c r="AA285" s="1" t="s">
        <v>1469</v>
      </c>
      <c r="AB285" s="1">
        <v>0.71499999999999997</v>
      </c>
      <c r="AC285" s="1" t="s">
        <v>1475</v>
      </c>
      <c r="AD285" s="23">
        <v>750000</v>
      </c>
      <c r="AE285" s="23">
        <v>4</v>
      </c>
      <c r="AF285" s="1">
        <v>0</v>
      </c>
      <c r="AG285" s="1">
        <v>0</v>
      </c>
    </row>
    <row r="286" spans="1:33" x14ac:dyDescent="0.25">
      <c r="A286" s="1">
        <v>4806</v>
      </c>
      <c r="B286" s="1" t="s">
        <v>2023</v>
      </c>
      <c r="C286" s="1" t="s">
        <v>1157</v>
      </c>
      <c r="D286" s="1" t="s">
        <v>1315</v>
      </c>
      <c r="E286" s="1" t="s">
        <v>83</v>
      </c>
      <c r="F286" s="1">
        <v>423</v>
      </c>
      <c r="G286" s="1" t="s">
        <v>1443</v>
      </c>
      <c r="H286" s="1" t="s">
        <v>1283</v>
      </c>
      <c r="I286" s="1" t="s">
        <v>1291</v>
      </c>
      <c r="J286" s="1" t="s">
        <v>31</v>
      </c>
      <c r="K286" s="1" t="s">
        <v>1317</v>
      </c>
      <c r="L286" s="1" t="s">
        <v>1444</v>
      </c>
      <c r="M286" s="1">
        <v>25.5</v>
      </c>
      <c r="N286" s="1" t="s">
        <v>1333</v>
      </c>
      <c r="O286" s="1">
        <v>3.5</v>
      </c>
      <c r="P286" s="1" t="s">
        <v>1470</v>
      </c>
      <c r="Q286" s="1">
        <v>0.1</v>
      </c>
      <c r="R286" s="53">
        <v>720000</v>
      </c>
      <c r="S286" s="1" t="b">
        <v>0</v>
      </c>
      <c r="T286" s="1" t="s">
        <v>1061</v>
      </c>
      <c r="U286" s="1" t="s">
        <v>1331</v>
      </c>
      <c r="V286" s="1">
        <v>17</v>
      </c>
      <c r="W286" s="1">
        <v>1593941</v>
      </c>
      <c r="X286" s="1">
        <v>945000</v>
      </c>
      <c r="Y286" s="1">
        <v>27097000</v>
      </c>
      <c r="Z286" s="1">
        <v>1495711</v>
      </c>
      <c r="AA286" s="1" t="s">
        <v>1469</v>
      </c>
      <c r="AB286" s="1">
        <v>0.93799999999999994</v>
      </c>
      <c r="AC286" s="1" t="s">
        <v>1475</v>
      </c>
      <c r="AD286" s="23">
        <v>682000</v>
      </c>
      <c r="AE286" s="23">
        <v>4</v>
      </c>
      <c r="AF286" s="1">
        <v>0</v>
      </c>
      <c r="AG286" s="1">
        <v>0</v>
      </c>
    </row>
    <row r="287" spans="1:33" x14ac:dyDescent="0.25">
      <c r="A287" s="1">
        <v>5492</v>
      </c>
      <c r="B287" s="1" t="s">
        <v>1717</v>
      </c>
      <c r="C287" s="1" t="s">
        <v>203</v>
      </c>
      <c r="D287" s="1" t="s">
        <v>1315</v>
      </c>
      <c r="E287" s="1" t="s">
        <v>34</v>
      </c>
      <c r="F287" s="1">
        <v>445</v>
      </c>
      <c r="G287" s="1" t="s">
        <v>1406</v>
      </c>
      <c r="H287" s="1" t="s">
        <v>1283</v>
      </c>
      <c r="I287" s="1" t="s">
        <v>1290</v>
      </c>
      <c r="J287" s="1" t="s">
        <v>31</v>
      </c>
      <c r="K287" s="1" t="s">
        <v>1317</v>
      </c>
      <c r="L287" s="1" t="s">
        <v>1407</v>
      </c>
      <c r="M287" s="1">
        <v>36.299999999999997</v>
      </c>
      <c r="N287" s="1" t="s">
        <v>1330</v>
      </c>
      <c r="O287" s="1">
        <v>2.2000000000000002</v>
      </c>
      <c r="P287" s="1" t="s">
        <v>1327</v>
      </c>
      <c r="Q287" s="1">
        <v>0.2</v>
      </c>
      <c r="R287" s="53">
        <v>590000</v>
      </c>
      <c r="S287" s="1" t="b">
        <v>0</v>
      </c>
      <c r="T287" s="1" t="s">
        <v>204</v>
      </c>
      <c r="U287" s="1" t="s">
        <v>1331</v>
      </c>
      <c r="V287" s="1">
        <v>25</v>
      </c>
      <c r="W287" s="1">
        <v>757400</v>
      </c>
      <c r="X287" s="1">
        <v>740000</v>
      </c>
      <c r="Y287" s="1">
        <v>18935000</v>
      </c>
      <c r="Z287" s="1">
        <v>230538</v>
      </c>
      <c r="AA287" s="1" t="s">
        <v>1469</v>
      </c>
      <c r="AB287" s="1">
        <v>0.30399999999999999</v>
      </c>
      <c r="AC287" s="1" t="s">
        <v>1325</v>
      </c>
      <c r="AD287" s="23">
        <v>590000</v>
      </c>
      <c r="AE287" s="23">
        <v>3</v>
      </c>
      <c r="AF287" s="1">
        <v>0</v>
      </c>
      <c r="AG287" s="1">
        <v>0</v>
      </c>
    </row>
    <row r="288" spans="1:33" x14ac:dyDescent="0.25">
      <c r="A288" s="1">
        <v>10871</v>
      </c>
      <c r="B288" s="1" t="s">
        <v>1663</v>
      </c>
      <c r="C288" s="1" t="s">
        <v>361</v>
      </c>
      <c r="D288" s="1" t="s">
        <v>1315</v>
      </c>
      <c r="E288" s="1" t="s">
        <v>118</v>
      </c>
      <c r="F288" s="1">
        <v>432</v>
      </c>
      <c r="G288" s="1" t="s">
        <v>1380</v>
      </c>
      <c r="H288" s="1" t="s">
        <v>1283</v>
      </c>
      <c r="I288" s="1" t="s">
        <v>1289</v>
      </c>
      <c r="J288" s="1" t="s">
        <v>31</v>
      </c>
      <c r="K288" s="1" t="s">
        <v>1317</v>
      </c>
      <c r="L288" s="1" t="s">
        <v>1344</v>
      </c>
      <c r="M288" s="1">
        <v>26.4</v>
      </c>
      <c r="N288" s="1" t="s">
        <v>1333</v>
      </c>
      <c r="O288" s="1">
        <v>0.1</v>
      </c>
      <c r="P288" s="1" t="s">
        <v>1332</v>
      </c>
      <c r="Q288" s="1">
        <v>0</v>
      </c>
      <c r="R288" s="53">
        <v>909000</v>
      </c>
      <c r="S288" s="1" t="b">
        <v>0</v>
      </c>
      <c r="T288" s="1" t="s">
        <v>362</v>
      </c>
      <c r="U288" s="1" t="s">
        <v>1328</v>
      </c>
      <c r="V288" s="1">
        <v>24</v>
      </c>
      <c r="W288" s="1">
        <v>1669438</v>
      </c>
      <c r="X288" s="1">
        <v>1235000</v>
      </c>
      <c r="Y288" s="1">
        <v>40066500</v>
      </c>
      <c r="Z288" s="1">
        <v>1193862</v>
      </c>
      <c r="AA288" s="1" t="s">
        <v>1469</v>
      </c>
      <c r="AB288" s="1">
        <v>0.71499999999999997</v>
      </c>
      <c r="AC288" s="1" t="s">
        <v>1475</v>
      </c>
      <c r="AD288" s="23">
        <v>909000</v>
      </c>
      <c r="AE288" s="23">
        <v>5</v>
      </c>
      <c r="AF288" s="1">
        <v>0</v>
      </c>
      <c r="AG288" s="1">
        <v>0</v>
      </c>
    </row>
    <row r="289" spans="1:33" x14ac:dyDescent="0.25">
      <c r="A289" s="1">
        <v>10838</v>
      </c>
      <c r="B289" s="1" t="s">
        <v>1664</v>
      </c>
      <c r="C289" s="1" t="s">
        <v>366</v>
      </c>
      <c r="D289" s="1" t="s">
        <v>1474</v>
      </c>
      <c r="E289" s="1" t="s">
        <v>118</v>
      </c>
      <c r="F289" s="1">
        <v>432</v>
      </c>
      <c r="G289" s="1" t="s">
        <v>1380</v>
      </c>
      <c r="H289" s="1" t="s">
        <v>1283</v>
      </c>
      <c r="I289" s="1" t="s">
        <v>1289</v>
      </c>
      <c r="J289" s="1" t="s">
        <v>31</v>
      </c>
      <c r="K289" s="1" t="s">
        <v>1317</v>
      </c>
      <c r="L289" s="1" t="s">
        <v>1344</v>
      </c>
      <c r="M289" s="1">
        <v>28.1</v>
      </c>
      <c r="N289" s="1" t="s">
        <v>1333</v>
      </c>
      <c r="O289" s="1">
        <v>0.1</v>
      </c>
      <c r="P289" s="1" t="s">
        <v>1332</v>
      </c>
      <c r="Q289" s="1">
        <v>0</v>
      </c>
      <c r="R289" s="53">
        <v>1099000</v>
      </c>
      <c r="S289" s="1" t="b">
        <v>0</v>
      </c>
      <c r="T289" s="1" t="s">
        <v>362</v>
      </c>
      <c r="U289" s="1" t="s">
        <v>1328</v>
      </c>
      <c r="V289" s="1">
        <v>24</v>
      </c>
      <c r="W289" s="1">
        <v>1669438</v>
      </c>
      <c r="X289" s="1">
        <v>1235000</v>
      </c>
      <c r="Y289" s="1">
        <v>40066500</v>
      </c>
      <c r="Z289" s="1">
        <v>1193862</v>
      </c>
      <c r="AA289" s="1" t="s">
        <v>1469</v>
      </c>
      <c r="AB289" s="1">
        <v>0.71499999999999997</v>
      </c>
      <c r="AC289" s="1" t="s">
        <v>1475</v>
      </c>
      <c r="AD289" s="23">
        <v>1099000</v>
      </c>
      <c r="AE289" s="23">
        <v>5</v>
      </c>
      <c r="AF289" s="1">
        <v>0</v>
      </c>
      <c r="AG289" s="1">
        <v>0</v>
      </c>
    </row>
    <row r="290" spans="1:33" x14ac:dyDescent="0.25">
      <c r="A290" s="1">
        <v>4454</v>
      </c>
      <c r="B290" s="1" t="s">
        <v>2012</v>
      </c>
      <c r="C290" s="1" t="s">
        <v>1151</v>
      </c>
      <c r="D290" s="1" t="s">
        <v>1474</v>
      </c>
      <c r="E290" s="1" t="s">
        <v>67</v>
      </c>
      <c r="F290" s="1">
        <v>442</v>
      </c>
      <c r="G290" s="1" t="s">
        <v>1378</v>
      </c>
      <c r="H290" s="1" t="s">
        <v>1283</v>
      </c>
      <c r="I290" s="1" t="s">
        <v>1288</v>
      </c>
      <c r="J290" s="1" t="s">
        <v>31</v>
      </c>
      <c r="K290" s="1" t="s">
        <v>1317</v>
      </c>
      <c r="L290" s="1" t="s">
        <v>1342</v>
      </c>
      <c r="M290" s="1">
        <v>35</v>
      </c>
      <c r="N290" s="1" t="s">
        <v>1330</v>
      </c>
      <c r="O290" s="1">
        <v>5.8</v>
      </c>
      <c r="P290" s="1" t="s">
        <v>1321</v>
      </c>
      <c r="Q290" s="1">
        <v>0.3</v>
      </c>
      <c r="R290" s="53">
        <v>3100000</v>
      </c>
      <c r="S290" s="1" t="b">
        <v>0</v>
      </c>
      <c r="T290" s="1" t="s">
        <v>697</v>
      </c>
      <c r="U290" s="1" t="s">
        <v>1323</v>
      </c>
      <c r="V290" s="1">
        <v>4</v>
      </c>
      <c r="W290" s="1">
        <v>3862500</v>
      </c>
      <c r="X290" s="1">
        <v>3275000</v>
      </c>
      <c r="Y290" s="1">
        <v>15450000</v>
      </c>
      <c r="Z290" s="1">
        <v>1302162</v>
      </c>
      <c r="AA290" s="1" t="s">
        <v>1329</v>
      </c>
      <c r="AB290" s="1">
        <v>0.33700000000000002</v>
      </c>
      <c r="AC290" s="1" t="s">
        <v>1325</v>
      </c>
      <c r="AD290" s="23">
        <v>3100000</v>
      </c>
      <c r="AE290" s="23">
        <v>10</v>
      </c>
      <c r="AF290" s="1">
        <v>0</v>
      </c>
      <c r="AG290" s="1">
        <v>0</v>
      </c>
    </row>
    <row r="291" spans="1:33" x14ac:dyDescent="0.25">
      <c r="A291" s="1">
        <v>4544</v>
      </c>
      <c r="B291" s="1" t="s">
        <v>1666</v>
      </c>
      <c r="C291" s="1" t="s">
        <v>686</v>
      </c>
      <c r="D291" s="1" t="s">
        <v>1474</v>
      </c>
      <c r="E291" s="1" t="s">
        <v>118</v>
      </c>
      <c r="F291" s="1">
        <v>432</v>
      </c>
      <c r="G291" s="1" t="s">
        <v>1380</v>
      </c>
      <c r="H291" s="1" t="s">
        <v>1283</v>
      </c>
      <c r="I291" s="1" t="s">
        <v>1289</v>
      </c>
      <c r="J291" s="1" t="s">
        <v>31</v>
      </c>
      <c r="K291" s="1" t="s">
        <v>1317</v>
      </c>
      <c r="L291" s="1" t="s">
        <v>1344</v>
      </c>
      <c r="M291" s="1">
        <v>29</v>
      </c>
      <c r="N291" s="1" t="s">
        <v>1333</v>
      </c>
      <c r="O291" s="1">
        <v>3.8</v>
      </c>
      <c r="P291" s="1" t="s">
        <v>1470</v>
      </c>
      <c r="Q291" s="1">
        <v>0.3</v>
      </c>
      <c r="R291" s="53">
        <v>1500000</v>
      </c>
      <c r="S291" s="1" t="b">
        <v>0</v>
      </c>
      <c r="T291" s="1" t="s">
        <v>362</v>
      </c>
      <c r="U291" s="1" t="s">
        <v>1331</v>
      </c>
      <c r="V291" s="1">
        <v>24</v>
      </c>
      <c r="W291" s="1">
        <v>1669438</v>
      </c>
      <c r="X291" s="1">
        <v>1235000</v>
      </c>
      <c r="Y291" s="1">
        <v>40066500</v>
      </c>
      <c r="Z291" s="1">
        <v>1193862</v>
      </c>
      <c r="AA291" s="1" t="s">
        <v>1329</v>
      </c>
      <c r="AB291" s="1">
        <v>0.71499999999999997</v>
      </c>
      <c r="AC291" s="1" t="s">
        <v>1475</v>
      </c>
      <c r="AD291" s="23">
        <v>1500000</v>
      </c>
      <c r="AE291" s="23">
        <v>7</v>
      </c>
      <c r="AF291" s="1">
        <v>0</v>
      </c>
      <c r="AG291" s="1">
        <v>0</v>
      </c>
    </row>
    <row r="292" spans="1:33" x14ac:dyDescent="0.25">
      <c r="A292" s="1">
        <v>4189</v>
      </c>
      <c r="B292" s="1" t="s">
        <v>1934</v>
      </c>
      <c r="C292" s="1" t="s">
        <v>1048</v>
      </c>
      <c r="D292" s="1" t="s">
        <v>1315</v>
      </c>
      <c r="E292" s="1" t="s">
        <v>34</v>
      </c>
      <c r="F292" s="1">
        <v>451</v>
      </c>
      <c r="G292" s="1" t="s">
        <v>1416</v>
      </c>
      <c r="H292" s="1" t="s">
        <v>1283</v>
      </c>
      <c r="I292" s="1" t="s">
        <v>1290</v>
      </c>
      <c r="J292" s="1" t="s">
        <v>31</v>
      </c>
      <c r="K292" s="1" t="s">
        <v>1317</v>
      </c>
      <c r="L292" s="1" t="s">
        <v>1417</v>
      </c>
      <c r="M292" s="1">
        <v>60</v>
      </c>
      <c r="N292" s="1" t="s">
        <v>1472</v>
      </c>
      <c r="O292" s="1">
        <v>9.4</v>
      </c>
      <c r="P292" s="1" t="s">
        <v>1321</v>
      </c>
      <c r="Q292" s="1">
        <v>0.3</v>
      </c>
      <c r="R292" s="53">
        <v>740000</v>
      </c>
      <c r="S292" s="1" t="b">
        <v>0</v>
      </c>
      <c r="T292" s="1" t="s">
        <v>1042</v>
      </c>
      <c r="U292" s="1" t="s">
        <v>1323</v>
      </c>
      <c r="V292" s="1">
        <v>8</v>
      </c>
      <c r="W292" s="1">
        <v>886250</v>
      </c>
      <c r="X292" s="1">
        <v>705000</v>
      </c>
      <c r="Y292" s="1">
        <v>7090000</v>
      </c>
      <c r="Z292" s="1">
        <v>379396</v>
      </c>
      <c r="AA292" s="1" t="s">
        <v>1329</v>
      </c>
      <c r="AB292" s="1">
        <v>0.42799999999999999</v>
      </c>
      <c r="AC292" s="1" t="s">
        <v>1476</v>
      </c>
      <c r="AD292" s="23">
        <v>740000</v>
      </c>
      <c r="AE292" s="23">
        <v>4</v>
      </c>
      <c r="AF292" s="1">
        <v>0</v>
      </c>
      <c r="AG292" s="1">
        <v>0</v>
      </c>
    </row>
    <row r="293" spans="1:33" x14ac:dyDescent="0.25">
      <c r="A293" s="1">
        <v>5591</v>
      </c>
      <c r="B293" s="1" t="s">
        <v>1667</v>
      </c>
      <c r="C293" s="1" t="s">
        <v>688</v>
      </c>
      <c r="D293" s="1" t="s">
        <v>1315</v>
      </c>
      <c r="E293" s="1" t="s">
        <v>118</v>
      </c>
      <c r="F293" s="1">
        <v>432</v>
      </c>
      <c r="G293" s="1" t="s">
        <v>1380</v>
      </c>
      <c r="H293" s="1" t="s">
        <v>1283</v>
      </c>
      <c r="I293" s="1" t="s">
        <v>1289</v>
      </c>
      <c r="J293" s="1" t="s">
        <v>31</v>
      </c>
      <c r="K293" s="1" t="s">
        <v>1317</v>
      </c>
      <c r="L293" s="1" t="s">
        <v>1344</v>
      </c>
      <c r="M293" s="1">
        <v>27.9</v>
      </c>
      <c r="N293" s="1" t="s">
        <v>1333</v>
      </c>
      <c r="O293" s="1">
        <v>2.1</v>
      </c>
      <c r="P293" s="1" t="s">
        <v>1327</v>
      </c>
      <c r="Q293" s="1">
        <v>0.1</v>
      </c>
      <c r="R293" s="53">
        <v>1400000</v>
      </c>
      <c r="S293" s="1" t="b">
        <v>0</v>
      </c>
      <c r="T293" s="1" t="s">
        <v>362</v>
      </c>
      <c r="U293" s="1" t="s">
        <v>1331</v>
      </c>
      <c r="V293" s="1">
        <v>24</v>
      </c>
      <c r="W293" s="1">
        <v>1669438</v>
      </c>
      <c r="X293" s="1">
        <v>1235000</v>
      </c>
      <c r="Y293" s="1">
        <v>40066500</v>
      </c>
      <c r="Z293" s="1">
        <v>1193862</v>
      </c>
      <c r="AA293" s="1" t="s">
        <v>1329</v>
      </c>
      <c r="AB293" s="1">
        <v>0.71499999999999997</v>
      </c>
      <c r="AC293" s="1" t="s">
        <v>1475</v>
      </c>
      <c r="AD293" s="23">
        <v>1400000</v>
      </c>
      <c r="AE293" s="23">
        <v>6</v>
      </c>
      <c r="AF293" s="1">
        <v>0</v>
      </c>
      <c r="AG293" s="1">
        <v>0</v>
      </c>
    </row>
    <row r="294" spans="1:33" x14ac:dyDescent="0.25">
      <c r="A294" s="1">
        <v>6847</v>
      </c>
      <c r="B294" s="1" t="s">
        <v>1798</v>
      </c>
      <c r="C294" s="1" t="s">
        <v>372</v>
      </c>
      <c r="D294" s="1" t="s">
        <v>1315</v>
      </c>
      <c r="E294" s="1" t="s">
        <v>34</v>
      </c>
      <c r="F294" s="1">
        <v>456</v>
      </c>
      <c r="G294" s="1" t="s">
        <v>1419</v>
      </c>
      <c r="H294" s="1" t="s">
        <v>1283</v>
      </c>
      <c r="I294" s="1" t="s">
        <v>1290</v>
      </c>
      <c r="J294" s="1" t="s">
        <v>31</v>
      </c>
      <c r="K294" s="1" t="s">
        <v>1317</v>
      </c>
      <c r="L294" s="1" t="s">
        <v>1420</v>
      </c>
      <c r="M294" s="1">
        <v>47.2</v>
      </c>
      <c r="N294" s="1" t="s">
        <v>1320</v>
      </c>
      <c r="O294" s="1">
        <v>1.6</v>
      </c>
      <c r="P294" s="1" t="s">
        <v>1327</v>
      </c>
      <c r="Q294" s="1">
        <v>0.3</v>
      </c>
      <c r="R294" s="53">
        <v>590000</v>
      </c>
      <c r="S294" s="1" t="b">
        <v>0</v>
      </c>
      <c r="T294" s="1" t="s">
        <v>62</v>
      </c>
      <c r="U294" s="1" t="s">
        <v>1328</v>
      </c>
      <c r="V294" s="1">
        <v>15</v>
      </c>
      <c r="W294" s="1">
        <v>803000</v>
      </c>
      <c r="X294" s="1">
        <v>780000</v>
      </c>
      <c r="Y294" s="1">
        <v>12045000</v>
      </c>
      <c r="Z294" s="1">
        <v>214158</v>
      </c>
      <c r="AA294" s="1" t="s">
        <v>1469</v>
      </c>
      <c r="AB294" s="1">
        <v>0.26700000000000002</v>
      </c>
      <c r="AC294" s="1" t="s">
        <v>1325</v>
      </c>
      <c r="AD294" s="23">
        <v>590000</v>
      </c>
      <c r="AE294" s="23">
        <v>2</v>
      </c>
      <c r="AF294" s="1">
        <v>0</v>
      </c>
      <c r="AG294" s="1">
        <v>0</v>
      </c>
    </row>
    <row r="295" spans="1:33" x14ac:dyDescent="0.25">
      <c r="A295" s="1">
        <v>4795</v>
      </c>
      <c r="B295" s="1" t="s">
        <v>1668</v>
      </c>
      <c r="C295" s="1" t="s">
        <v>690</v>
      </c>
      <c r="D295" s="1" t="s">
        <v>1474</v>
      </c>
      <c r="E295" s="1" t="s">
        <v>118</v>
      </c>
      <c r="F295" s="1">
        <v>432</v>
      </c>
      <c r="G295" s="1" t="s">
        <v>1380</v>
      </c>
      <c r="H295" s="1" t="s">
        <v>1283</v>
      </c>
      <c r="I295" s="1" t="s">
        <v>1289</v>
      </c>
      <c r="J295" s="1" t="s">
        <v>31</v>
      </c>
      <c r="K295" s="1" t="s">
        <v>1317</v>
      </c>
      <c r="L295" s="1" t="s">
        <v>1344</v>
      </c>
      <c r="M295" s="1">
        <v>30.2</v>
      </c>
      <c r="N295" s="1" t="s">
        <v>1333</v>
      </c>
      <c r="O295" s="1">
        <v>3.6</v>
      </c>
      <c r="P295" s="1" t="s">
        <v>1470</v>
      </c>
      <c r="Q295" s="1">
        <v>0.3</v>
      </c>
      <c r="R295" s="53">
        <v>1500000</v>
      </c>
      <c r="S295" s="1" t="b">
        <v>0</v>
      </c>
      <c r="T295" s="1" t="s">
        <v>362</v>
      </c>
      <c r="U295" s="1" t="s">
        <v>1331</v>
      </c>
      <c r="V295" s="1">
        <v>24</v>
      </c>
      <c r="W295" s="1">
        <v>1669438</v>
      </c>
      <c r="X295" s="1">
        <v>1235000</v>
      </c>
      <c r="Y295" s="1">
        <v>40066500</v>
      </c>
      <c r="Z295" s="1">
        <v>1193862</v>
      </c>
      <c r="AA295" s="1" t="s">
        <v>1329</v>
      </c>
      <c r="AB295" s="1">
        <v>0.71499999999999997</v>
      </c>
      <c r="AC295" s="1" t="s">
        <v>1475</v>
      </c>
      <c r="AD295" s="23">
        <v>1500000</v>
      </c>
      <c r="AE295" s="23">
        <v>7</v>
      </c>
      <c r="AF295" s="1">
        <v>0</v>
      </c>
      <c r="AG295" s="1">
        <v>0</v>
      </c>
    </row>
    <row r="296" spans="1:33" x14ac:dyDescent="0.25">
      <c r="A296" s="1">
        <v>7836</v>
      </c>
      <c r="B296" s="1" t="s">
        <v>1836</v>
      </c>
      <c r="C296" s="1" t="s">
        <v>882</v>
      </c>
      <c r="D296" s="1" t="s">
        <v>1474</v>
      </c>
      <c r="E296" s="1" t="s">
        <v>879</v>
      </c>
      <c r="F296" s="1">
        <v>479</v>
      </c>
      <c r="G296" s="1" t="s">
        <v>1369</v>
      </c>
      <c r="H296" s="1" t="s">
        <v>1283</v>
      </c>
      <c r="I296" s="1" t="s">
        <v>1286</v>
      </c>
      <c r="J296" s="1" t="s">
        <v>31</v>
      </c>
      <c r="K296" s="1" t="s">
        <v>1317</v>
      </c>
      <c r="L296" s="1" t="s">
        <v>1336</v>
      </c>
      <c r="M296" s="1">
        <v>40</v>
      </c>
      <c r="N296" s="1" t="s">
        <v>1330</v>
      </c>
      <c r="O296" s="1">
        <v>1.1000000000000001</v>
      </c>
      <c r="P296" s="1" t="s">
        <v>1327</v>
      </c>
      <c r="Q296" s="1">
        <v>0.3</v>
      </c>
      <c r="R296" s="53">
        <v>1417000</v>
      </c>
      <c r="S296" s="1" t="b">
        <v>0</v>
      </c>
      <c r="T296" s="1" t="s">
        <v>880</v>
      </c>
      <c r="U296" s="1" t="s">
        <v>1328</v>
      </c>
      <c r="V296" s="1">
        <v>5</v>
      </c>
      <c r="W296" s="1">
        <v>1705400</v>
      </c>
      <c r="X296" s="1">
        <v>1250000</v>
      </c>
      <c r="Y296" s="1">
        <v>8527000</v>
      </c>
      <c r="Z296" s="1">
        <v>1127502</v>
      </c>
      <c r="AA296" s="1" t="s">
        <v>1329</v>
      </c>
      <c r="AB296" s="1">
        <v>0.66100000000000003</v>
      </c>
      <c r="AC296" s="1" t="s">
        <v>1475</v>
      </c>
      <c r="AD296" s="23">
        <v>1417000</v>
      </c>
      <c r="AE296" s="23">
        <v>6</v>
      </c>
      <c r="AF296" s="1">
        <v>0</v>
      </c>
      <c r="AG296" s="1">
        <v>0</v>
      </c>
    </row>
    <row r="297" spans="1:33" x14ac:dyDescent="0.25">
      <c r="A297" s="1">
        <v>9091</v>
      </c>
      <c r="B297" s="1" t="s">
        <v>1669</v>
      </c>
      <c r="C297" s="1" t="s">
        <v>424</v>
      </c>
      <c r="D297" s="1" t="s">
        <v>1474</v>
      </c>
      <c r="E297" s="1" t="s">
        <v>83</v>
      </c>
      <c r="F297" s="1">
        <v>432</v>
      </c>
      <c r="G297" s="1" t="s">
        <v>1380</v>
      </c>
      <c r="H297" s="1" t="s">
        <v>1283</v>
      </c>
      <c r="I297" s="1" t="s">
        <v>1289</v>
      </c>
      <c r="J297" s="1" t="s">
        <v>31</v>
      </c>
      <c r="K297" s="1" t="s">
        <v>1317</v>
      </c>
      <c r="L297" s="1" t="s">
        <v>1344</v>
      </c>
      <c r="M297" s="1">
        <v>21.6</v>
      </c>
      <c r="N297" s="1" t="s">
        <v>1467</v>
      </c>
      <c r="O297" s="1">
        <v>0.7</v>
      </c>
      <c r="P297" s="1" t="s">
        <v>1332</v>
      </c>
      <c r="Q297" s="1">
        <v>0.1</v>
      </c>
      <c r="R297" s="53">
        <v>655000</v>
      </c>
      <c r="S297" s="1" t="b">
        <v>0</v>
      </c>
      <c r="T297" s="1" t="s">
        <v>362</v>
      </c>
      <c r="U297" s="1" t="s">
        <v>1328</v>
      </c>
      <c r="V297" s="1">
        <v>24</v>
      </c>
      <c r="W297" s="1">
        <v>1669438</v>
      </c>
      <c r="X297" s="1">
        <v>1235000</v>
      </c>
      <c r="Y297" s="1">
        <v>40066500</v>
      </c>
      <c r="Z297" s="1">
        <v>1193862</v>
      </c>
      <c r="AA297" s="1" t="s">
        <v>1469</v>
      </c>
      <c r="AB297" s="1">
        <v>0.71499999999999997</v>
      </c>
      <c r="AC297" s="1" t="s">
        <v>1475</v>
      </c>
      <c r="AD297" s="23">
        <v>610000</v>
      </c>
      <c r="AE297" s="23">
        <v>4</v>
      </c>
      <c r="AF297" s="1">
        <v>0</v>
      </c>
      <c r="AG297" s="1">
        <v>0</v>
      </c>
    </row>
    <row r="298" spans="1:33" x14ac:dyDescent="0.25">
      <c r="A298" s="1">
        <v>7572</v>
      </c>
      <c r="B298" s="1" t="s">
        <v>1907</v>
      </c>
      <c r="C298" s="1" t="s">
        <v>1001</v>
      </c>
      <c r="D298" s="1" t="s">
        <v>1474</v>
      </c>
      <c r="E298" s="1" t="s">
        <v>88</v>
      </c>
      <c r="F298" s="1">
        <v>439</v>
      </c>
      <c r="G298" s="1" t="s">
        <v>1382</v>
      </c>
      <c r="H298" s="1" t="s">
        <v>1283</v>
      </c>
      <c r="I298" s="1" t="s">
        <v>1289</v>
      </c>
      <c r="J298" s="1" t="s">
        <v>31</v>
      </c>
      <c r="K298" s="1" t="s">
        <v>1317</v>
      </c>
      <c r="L298" s="1" t="s">
        <v>1383</v>
      </c>
      <c r="M298" s="1">
        <v>28.5</v>
      </c>
      <c r="N298" s="1" t="s">
        <v>1333</v>
      </c>
      <c r="O298" s="1">
        <v>1.2</v>
      </c>
      <c r="P298" s="1" t="s">
        <v>1327</v>
      </c>
      <c r="Q298" s="1">
        <v>0.1</v>
      </c>
      <c r="R298" s="53">
        <v>1600000</v>
      </c>
      <c r="S298" s="1" t="b">
        <v>0</v>
      </c>
      <c r="T298" s="1" t="s">
        <v>765</v>
      </c>
      <c r="U298" s="1" t="s">
        <v>1328</v>
      </c>
      <c r="V298" s="1">
        <v>5</v>
      </c>
      <c r="W298" s="1">
        <v>1880600</v>
      </c>
      <c r="X298" s="1">
        <v>1600000</v>
      </c>
      <c r="Y298" s="1">
        <v>9403000</v>
      </c>
      <c r="Z298" s="1">
        <v>979391</v>
      </c>
      <c r="AA298" s="1" t="s">
        <v>1329</v>
      </c>
      <c r="AB298" s="1">
        <v>0.52100000000000002</v>
      </c>
      <c r="AC298" s="1" t="s">
        <v>1475</v>
      </c>
      <c r="AD298" s="23">
        <v>1600000</v>
      </c>
      <c r="AE298" s="23">
        <v>6</v>
      </c>
      <c r="AF298" s="1">
        <v>0</v>
      </c>
      <c r="AG298" s="1">
        <v>0</v>
      </c>
    </row>
    <row r="299" spans="1:33" x14ac:dyDescent="0.25">
      <c r="A299" s="1">
        <v>7835</v>
      </c>
      <c r="B299" s="1" t="s">
        <v>1670</v>
      </c>
      <c r="C299" s="1" t="s">
        <v>692</v>
      </c>
      <c r="D299" s="1" t="s">
        <v>1315</v>
      </c>
      <c r="E299" s="1" t="s">
        <v>118</v>
      </c>
      <c r="F299" s="1">
        <v>432</v>
      </c>
      <c r="G299" s="1" t="s">
        <v>1380</v>
      </c>
      <c r="H299" s="1" t="s">
        <v>1283</v>
      </c>
      <c r="I299" s="1" t="s">
        <v>1289</v>
      </c>
      <c r="J299" s="1" t="s">
        <v>31</v>
      </c>
      <c r="K299" s="1" t="s">
        <v>1317</v>
      </c>
      <c r="L299" s="1" t="s">
        <v>1344</v>
      </c>
      <c r="M299" s="1">
        <v>29.3</v>
      </c>
      <c r="N299" s="1" t="s">
        <v>1333</v>
      </c>
      <c r="O299" s="1">
        <v>1.1000000000000001</v>
      </c>
      <c r="P299" s="1" t="s">
        <v>1327</v>
      </c>
      <c r="Q299" s="1">
        <v>0.1</v>
      </c>
      <c r="R299" s="53">
        <v>1100000</v>
      </c>
      <c r="S299" s="1" t="b">
        <v>0</v>
      </c>
      <c r="T299" s="1" t="s">
        <v>362</v>
      </c>
      <c r="U299" s="1" t="s">
        <v>1328</v>
      </c>
      <c r="V299" s="1">
        <v>24</v>
      </c>
      <c r="W299" s="1">
        <v>1669438</v>
      </c>
      <c r="X299" s="1">
        <v>1235000</v>
      </c>
      <c r="Y299" s="1">
        <v>40066500</v>
      </c>
      <c r="Z299" s="1">
        <v>1193862</v>
      </c>
      <c r="AA299" s="1" t="s">
        <v>1469</v>
      </c>
      <c r="AB299" s="1">
        <v>0.71499999999999997</v>
      </c>
      <c r="AC299" s="1" t="s">
        <v>1475</v>
      </c>
      <c r="AD299" s="23">
        <v>1100000</v>
      </c>
      <c r="AE299" s="23">
        <v>6</v>
      </c>
      <c r="AF299" s="1">
        <v>0</v>
      </c>
      <c r="AG299" s="1">
        <v>0</v>
      </c>
    </row>
    <row r="300" spans="1:33" x14ac:dyDescent="0.25">
      <c r="A300" s="1">
        <v>4160</v>
      </c>
      <c r="B300" s="1" t="s">
        <v>2005</v>
      </c>
      <c r="C300" s="1" t="s">
        <v>1137</v>
      </c>
      <c r="D300" s="1" t="s">
        <v>1474</v>
      </c>
      <c r="E300" s="1" t="s">
        <v>1138</v>
      </c>
      <c r="F300" s="1">
        <v>488</v>
      </c>
      <c r="G300" s="1" t="s">
        <v>1286</v>
      </c>
      <c r="H300" s="1" t="s">
        <v>1283</v>
      </c>
      <c r="I300" s="1" t="s">
        <v>1286</v>
      </c>
      <c r="J300" s="1" t="s">
        <v>31</v>
      </c>
      <c r="K300" s="1" t="s">
        <v>1317</v>
      </c>
      <c r="L300" s="1" t="s">
        <v>1337</v>
      </c>
      <c r="M300" s="1">
        <v>64.5</v>
      </c>
      <c r="N300" s="1" t="s">
        <v>1472</v>
      </c>
      <c r="O300" s="1">
        <v>19.600000000000001</v>
      </c>
      <c r="P300" s="1" t="s">
        <v>1473</v>
      </c>
      <c r="Q300" s="1">
        <v>0.3</v>
      </c>
      <c r="R300" s="53">
        <v>992000</v>
      </c>
      <c r="S300" s="1" t="b">
        <v>0</v>
      </c>
      <c r="T300" s="1" t="s">
        <v>1135</v>
      </c>
      <c r="U300" s="1" t="s">
        <v>1323</v>
      </c>
      <c r="V300" s="1">
        <v>4</v>
      </c>
      <c r="W300" s="1">
        <v>1559350</v>
      </c>
      <c r="X300" s="1">
        <v>1552700</v>
      </c>
      <c r="Y300" s="1">
        <v>6237400</v>
      </c>
      <c r="Z300" s="1">
        <v>595928</v>
      </c>
      <c r="AA300" s="1" t="s">
        <v>1469</v>
      </c>
      <c r="AB300" s="1">
        <v>0.38200000000000001</v>
      </c>
      <c r="AC300" s="1" t="s">
        <v>1476</v>
      </c>
      <c r="AD300" s="23">
        <v>992000</v>
      </c>
      <c r="AE300" s="23">
        <v>5</v>
      </c>
      <c r="AF300" s="1">
        <v>0</v>
      </c>
      <c r="AG300" s="1">
        <v>0</v>
      </c>
    </row>
    <row r="301" spans="1:33" x14ac:dyDescent="0.25">
      <c r="A301" s="1">
        <v>7605</v>
      </c>
      <c r="B301" s="1" t="s">
        <v>1676</v>
      </c>
      <c r="C301" s="1" t="s">
        <v>583</v>
      </c>
      <c r="D301" s="1" t="s">
        <v>1315</v>
      </c>
      <c r="E301" s="1" t="s">
        <v>34</v>
      </c>
      <c r="F301" s="1">
        <v>448</v>
      </c>
      <c r="G301" s="1" t="s">
        <v>1459</v>
      </c>
      <c r="H301" s="1" t="s">
        <v>1284</v>
      </c>
      <c r="I301" s="1" t="s">
        <v>1290</v>
      </c>
      <c r="J301" s="1" t="s">
        <v>31</v>
      </c>
      <c r="K301" s="1" t="s">
        <v>1317</v>
      </c>
      <c r="L301" s="1" t="s">
        <v>1355</v>
      </c>
      <c r="M301" s="1">
        <v>24.4</v>
      </c>
      <c r="N301" s="1" t="s">
        <v>1467</v>
      </c>
      <c r="O301" s="1">
        <v>1.2</v>
      </c>
      <c r="P301" s="1" t="s">
        <v>1327</v>
      </c>
      <c r="Q301" s="1">
        <v>0.1</v>
      </c>
      <c r="R301" s="53">
        <v>588000</v>
      </c>
      <c r="S301" s="1" t="b">
        <v>0</v>
      </c>
      <c r="T301" s="1" t="s">
        <v>101</v>
      </c>
      <c r="U301" s="1" t="s">
        <v>1328</v>
      </c>
      <c r="V301" s="1">
        <v>23</v>
      </c>
      <c r="W301" s="1">
        <v>676043</v>
      </c>
      <c r="X301" s="1">
        <v>600000</v>
      </c>
      <c r="Y301" s="1">
        <v>15549000</v>
      </c>
      <c r="Z301" s="1">
        <v>247791</v>
      </c>
      <c r="AA301" s="1" t="s">
        <v>1329</v>
      </c>
      <c r="AB301" s="1">
        <v>0.36699999999999999</v>
      </c>
      <c r="AC301" s="1" t="s">
        <v>1476</v>
      </c>
      <c r="AD301" s="23">
        <v>588000</v>
      </c>
      <c r="AE301" s="23">
        <v>2</v>
      </c>
      <c r="AF301" s="1">
        <v>0</v>
      </c>
      <c r="AG301" s="1">
        <v>0</v>
      </c>
    </row>
    <row r="302" spans="1:33" x14ac:dyDescent="0.25">
      <c r="A302" s="1">
        <v>4555</v>
      </c>
      <c r="B302" s="1" t="s">
        <v>1672</v>
      </c>
      <c r="C302" s="1" t="s">
        <v>600</v>
      </c>
      <c r="D302" s="1" t="s">
        <v>1315</v>
      </c>
      <c r="E302" s="1" t="s">
        <v>601</v>
      </c>
      <c r="F302" s="1">
        <v>432</v>
      </c>
      <c r="G302" s="1" t="s">
        <v>1380</v>
      </c>
      <c r="H302" s="1" t="s">
        <v>1283</v>
      </c>
      <c r="I302" s="1" t="s">
        <v>1289</v>
      </c>
      <c r="J302" s="1" t="s">
        <v>31</v>
      </c>
      <c r="K302" s="1" t="s">
        <v>1317</v>
      </c>
      <c r="L302" s="1" t="s">
        <v>1344</v>
      </c>
      <c r="M302" s="1">
        <v>27.7</v>
      </c>
      <c r="N302" s="1" t="s">
        <v>1333</v>
      </c>
      <c r="O302" s="1">
        <v>7.7</v>
      </c>
      <c r="P302" s="1" t="s">
        <v>1321</v>
      </c>
      <c r="Q302" s="1">
        <v>0.3</v>
      </c>
      <c r="R302" s="53">
        <v>1400000</v>
      </c>
      <c r="S302" s="1" t="b">
        <v>0</v>
      </c>
      <c r="T302" s="1" t="s">
        <v>362</v>
      </c>
      <c r="U302" s="1" t="s">
        <v>1323</v>
      </c>
      <c r="V302" s="1">
        <v>24</v>
      </c>
      <c r="W302" s="1">
        <v>1669438</v>
      </c>
      <c r="X302" s="1">
        <v>1235000</v>
      </c>
      <c r="Y302" s="1">
        <v>40066500</v>
      </c>
      <c r="Z302" s="1">
        <v>1193862</v>
      </c>
      <c r="AA302" s="1" t="s">
        <v>1329</v>
      </c>
      <c r="AB302" s="1">
        <v>0.71499999999999997</v>
      </c>
      <c r="AC302" s="1" t="s">
        <v>1475</v>
      </c>
      <c r="AD302" s="23">
        <v>1400000</v>
      </c>
      <c r="AE302" s="23">
        <v>7</v>
      </c>
      <c r="AF302" s="1">
        <v>0</v>
      </c>
      <c r="AG302" s="1">
        <v>0</v>
      </c>
    </row>
    <row r="303" spans="1:33" x14ac:dyDescent="0.25">
      <c r="A303" s="1">
        <v>8957</v>
      </c>
      <c r="B303" s="1" t="s">
        <v>1673</v>
      </c>
      <c r="C303" s="1" t="s">
        <v>417</v>
      </c>
      <c r="D303" s="1" t="s">
        <v>1474</v>
      </c>
      <c r="E303" s="1" t="s">
        <v>118</v>
      </c>
      <c r="F303" s="1">
        <v>432</v>
      </c>
      <c r="G303" s="1" t="s">
        <v>1380</v>
      </c>
      <c r="H303" s="1" t="s">
        <v>1283</v>
      </c>
      <c r="I303" s="1" t="s">
        <v>1289</v>
      </c>
      <c r="J303" s="1" t="s">
        <v>31</v>
      </c>
      <c r="K303" s="1" t="s">
        <v>1317</v>
      </c>
      <c r="L303" s="1" t="s">
        <v>1344</v>
      </c>
      <c r="M303" s="1">
        <v>32.6</v>
      </c>
      <c r="N303" s="1" t="s">
        <v>1333</v>
      </c>
      <c r="O303" s="1">
        <v>0.7</v>
      </c>
      <c r="P303" s="1" t="s">
        <v>1332</v>
      </c>
      <c r="Q303" s="1">
        <v>0.3</v>
      </c>
      <c r="R303" s="53">
        <v>1105000</v>
      </c>
      <c r="S303" s="1" t="b">
        <v>0</v>
      </c>
      <c r="T303" s="1" t="s">
        <v>362</v>
      </c>
      <c r="U303" s="1" t="s">
        <v>1328</v>
      </c>
      <c r="V303" s="1">
        <v>24</v>
      </c>
      <c r="W303" s="1">
        <v>1669438</v>
      </c>
      <c r="X303" s="1">
        <v>1235000</v>
      </c>
      <c r="Y303" s="1">
        <v>40066500</v>
      </c>
      <c r="Z303" s="1">
        <v>1193862</v>
      </c>
      <c r="AA303" s="1" t="s">
        <v>1469</v>
      </c>
      <c r="AB303" s="1">
        <v>0.71499999999999997</v>
      </c>
      <c r="AC303" s="1" t="s">
        <v>1475</v>
      </c>
      <c r="AD303" s="23">
        <v>1105000</v>
      </c>
      <c r="AE303" s="23">
        <v>7</v>
      </c>
      <c r="AF303" s="1">
        <v>0</v>
      </c>
      <c r="AG303" s="1">
        <v>0</v>
      </c>
    </row>
    <row r="304" spans="1:33" x14ac:dyDescent="0.25">
      <c r="A304" s="1">
        <v>4209</v>
      </c>
      <c r="B304" s="1" t="s">
        <v>1797</v>
      </c>
      <c r="C304" s="1" t="s">
        <v>430</v>
      </c>
      <c r="D304" s="1" t="s">
        <v>1315</v>
      </c>
      <c r="E304" s="1" t="s">
        <v>34</v>
      </c>
      <c r="F304" s="1">
        <v>456</v>
      </c>
      <c r="G304" s="1" t="s">
        <v>1419</v>
      </c>
      <c r="H304" s="1" t="s">
        <v>1283</v>
      </c>
      <c r="I304" s="1" t="s">
        <v>1290</v>
      </c>
      <c r="J304" s="1" t="s">
        <v>31</v>
      </c>
      <c r="K304" s="1" t="s">
        <v>1317</v>
      </c>
      <c r="L304" s="1" t="s">
        <v>1420</v>
      </c>
      <c r="M304" s="1">
        <v>57.4</v>
      </c>
      <c r="N304" s="1" t="s">
        <v>1472</v>
      </c>
      <c r="O304" s="1">
        <v>12.7</v>
      </c>
      <c r="P304" s="1" t="s">
        <v>1473</v>
      </c>
      <c r="Q304" s="1">
        <v>0.3</v>
      </c>
      <c r="R304" s="53">
        <v>985000</v>
      </c>
      <c r="S304" s="1" t="b">
        <v>0</v>
      </c>
      <c r="T304" s="1" t="s">
        <v>62</v>
      </c>
      <c r="U304" s="1" t="s">
        <v>1323</v>
      </c>
      <c r="V304" s="1">
        <v>15</v>
      </c>
      <c r="W304" s="1">
        <v>803000</v>
      </c>
      <c r="X304" s="1">
        <v>780000</v>
      </c>
      <c r="Y304" s="1">
        <v>12045000</v>
      </c>
      <c r="Z304" s="1">
        <v>214158</v>
      </c>
      <c r="AA304" s="1" t="s">
        <v>1471</v>
      </c>
      <c r="AB304" s="1">
        <v>0.26700000000000002</v>
      </c>
      <c r="AC304" s="1" t="s">
        <v>1325</v>
      </c>
      <c r="AD304" s="23">
        <v>985000</v>
      </c>
      <c r="AE304" s="23">
        <v>5</v>
      </c>
      <c r="AF304" s="1">
        <v>0</v>
      </c>
      <c r="AG304" s="1">
        <v>0</v>
      </c>
    </row>
    <row r="305" spans="1:33" x14ac:dyDescent="0.25">
      <c r="A305" s="1">
        <v>9552</v>
      </c>
      <c r="B305" s="1" t="s">
        <v>1518</v>
      </c>
      <c r="C305" s="1" t="s">
        <v>145</v>
      </c>
      <c r="D305" s="1" t="s">
        <v>1315</v>
      </c>
      <c r="E305" s="1" t="s">
        <v>34</v>
      </c>
      <c r="F305" s="1">
        <v>450</v>
      </c>
      <c r="G305" s="1" t="s">
        <v>1316</v>
      </c>
      <c r="H305" s="1" t="s">
        <v>1283</v>
      </c>
      <c r="I305" s="1" t="s">
        <v>1290</v>
      </c>
      <c r="J305" s="1" t="s">
        <v>31</v>
      </c>
      <c r="K305" s="1" t="s">
        <v>1317</v>
      </c>
      <c r="L305" s="1" t="s">
        <v>1319</v>
      </c>
      <c r="M305" s="1">
        <v>26.4</v>
      </c>
      <c r="N305" s="1" t="s">
        <v>1333</v>
      </c>
      <c r="O305" s="1">
        <v>0.4</v>
      </c>
      <c r="P305" s="1" t="s">
        <v>1332</v>
      </c>
      <c r="Q305" s="1">
        <v>0.1</v>
      </c>
      <c r="R305" s="53">
        <v>580000</v>
      </c>
      <c r="S305" s="1" t="b">
        <v>0</v>
      </c>
      <c r="T305" s="1" t="s">
        <v>35</v>
      </c>
      <c r="U305" s="1" t="s">
        <v>1328</v>
      </c>
      <c r="V305" s="1">
        <v>46</v>
      </c>
      <c r="W305" s="1">
        <v>695717</v>
      </c>
      <c r="X305" s="1">
        <v>630000</v>
      </c>
      <c r="Y305" s="1">
        <v>32003000</v>
      </c>
      <c r="Z305" s="1">
        <v>202644</v>
      </c>
      <c r="AA305" s="1" t="s">
        <v>1329</v>
      </c>
      <c r="AB305" s="1">
        <v>0.29099999999999998</v>
      </c>
      <c r="AC305" s="1" t="s">
        <v>1325</v>
      </c>
      <c r="AD305" s="23">
        <v>580000</v>
      </c>
      <c r="AE305" s="23">
        <v>2</v>
      </c>
      <c r="AF305" s="1">
        <v>0</v>
      </c>
      <c r="AG305" s="1">
        <v>0</v>
      </c>
    </row>
    <row r="306" spans="1:33" x14ac:dyDescent="0.25">
      <c r="A306" s="1">
        <v>9848</v>
      </c>
      <c r="B306" s="1" t="s">
        <v>1542</v>
      </c>
      <c r="C306" s="1" t="s">
        <v>294</v>
      </c>
      <c r="D306" s="1" t="s">
        <v>1315</v>
      </c>
      <c r="E306" s="1" t="s">
        <v>34</v>
      </c>
      <c r="F306" s="1">
        <v>445</v>
      </c>
      <c r="G306" s="1" t="s">
        <v>1406</v>
      </c>
      <c r="H306" s="1" t="s">
        <v>1283</v>
      </c>
      <c r="I306" s="1" t="s">
        <v>1290</v>
      </c>
      <c r="J306" s="1" t="s">
        <v>31</v>
      </c>
      <c r="K306" s="1" t="s">
        <v>1317</v>
      </c>
      <c r="L306" s="1" t="s">
        <v>1407</v>
      </c>
      <c r="M306" s="1">
        <v>40.9</v>
      </c>
      <c r="N306" s="1" t="s">
        <v>1330</v>
      </c>
      <c r="O306" s="1">
        <v>0.4</v>
      </c>
      <c r="P306" s="1" t="s">
        <v>1332</v>
      </c>
      <c r="Q306" s="1">
        <v>0.1</v>
      </c>
      <c r="R306" s="53">
        <v>550000</v>
      </c>
      <c r="S306" s="1" t="b">
        <v>0</v>
      </c>
      <c r="T306" s="1" t="s">
        <v>48</v>
      </c>
      <c r="U306" s="1" t="s">
        <v>1328</v>
      </c>
      <c r="V306" s="1">
        <v>25</v>
      </c>
      <c r="W306" s="1">
        <v>757400</v>
      </c>
      <c r="X306" s="1">
        <v>740000</v>
      </c>
      <c r="Y306" s="1">
        <v>18935000</v>
      </c>
      <c r="Z306" s="1">
        <v>230538</v>
      </c>
      <c r="AA306" s="1" t="s">
        <v>1469</v>
      </c>
      <c r="AB306" s="1">
        <v>0.30399999999999999</v>
      </c>
      <c r="AC306" s="1" t="s">
        <v>1325</v>
      </c>
      <c r="AD306" s="23">
        <v>550000</v>
      </c>
      <c r="AE306" s="23">
        <v>1</v>
      </c>
      <c r="AF306" s="1">
        <v>0</v>
      </c>
      <c r="AG306" s="1">
        <v>0</v>
      </c>
    </row>
    <row r="307" spans="1:33" x14ac:dyDescent="0.25">
      <c r="A307" s="1">
        <v>5393</v>
      </c>
      <c r="B307" s="1" t="s">
        <v>1964</v>
      </c>
      <c r="C307" s="1" t="s">
        <v>1246</v>
      </c>
      <c r="D307" s="1" t="s">
        <v>1315</v>
      </c>
      <c r="E307" s="1" t="s">
        <v>1243</v>
      </c>
      <c r="F307" s="1">
        <v>480</v>
      </c>
      <c r="G307" s="1" t="s">
        <v>1363</v>
      </c>
      <c r="H307" s="1" t="s">
        <v>1283</v>
      </c>
      <c r="I307" s="1" t="s">
        <v>1286</v>
      </c>
      <c r="J307" s="1" t="s">
        <v>31</v>
      </c>
      <c r="K307" s="1" t="s">
        <v>1317</v>
      </c>
      <c r="L307" s="1" t="s">
        <v>1364</v>
      </c>
      <c r="M307" s="1">
        <v>26.6</v>
      </c>
      <c r="N307" s="1" t="s">
        <v>1333</v>
      </c>
      <c r="O307" s="1">
        <v>2.2999999999999998</v>
      </c>
      <c r="P307" s="1" t="s">
        <v>1327</v>
      </c>
      <c r="Q307" s="1">
        <v>0.1</v>
      </c>
      <c r="R307" s="53">
        <v>1500000</v>
      </c>
      <c r="S307" s="1" t="b">
        <v>0</v>
      </c>
      <c r="T307" s="1" t="s">
        <v>1213</v>
      </c>
      <c r="U307" s="1" t="s">
        <v>1331</v>
      </c>
      <c r="V307" s="1">
        <v>8</v>
      </c>
      <c r="W307" s="1">
        <v>1715000</v>
      </c>
      <c r="X307" s="1">
        <v>1650000</v>
      </c>
      <c r="Y307" s="1">
        <v>13720000</v>
      </c>
      <c r="Z307" s="1">
        <v>738828</v>
      </c>
      <c r="AA307" s="1" t="s">
        <v>1329</v>
      </c>
      <c r="AB307" s="1">
        <v>0.43099999999999999</v>
      </c>
      <c r="AC307" s="1" t="s">
        <v>1476</v>
      </c>
      <c r="AD307" s="23">
        <v>1500000</v>
      </c>
      <c r="AE307" s="23">
        <v>6</v>
      </c>
      <c r="AF307" s="1">
        <v>0</v>
      </c>
      <c r="AG307" s="1">
        <v>0</v>
      </c>
    </row>
    <row r="308" spans="1:33" x14ac:dyDescent="0.25">
      <c r="A308" s="1">
        <v>8132</v>
      </c>
      <c r="B308" s="1" t="s">
        <v>1519</v>
      </c>
      <c r="C308" s="1" t="s">
        <v>149</v>
      </c>
      <c r="D308" s="1" t="s">
        <v>1315</v>
      </c>
      <c r="E308" s="1" t="s">
        <v>34</v>
      </c>
      <c r="F308" s="1">
        <v>450</v>
      </c>
      <c r="G308" s="1" t="s">
        <v>1316</v>
      </c>
      <c r="H308" s="1" t="s">
        <v>1283</v>
      </c>
      <c r="I308" s="1" t="s">
        <v>1290</v>
      </c>
      <c r="J308" s="1" t="s">
        <v>31</v>
      </c>
      <c r="K308" s="1" t="s">
        <v>1317</v>
      </c>
      <c r="L308" s="1" t="s">
        <v>1319</v>
      </c>
      <c r="M308" s="1">
        <v>36.6</v>
      </c>
      <c r="N308" s="1" t="s">
        <v>1330</v>
      </c>
      <c r="O308" s="1">
        <v>1</v>
      </c>
      <c r="P308" s="1" t="s">
        <v>1327</v>
      </c>
      <c r="Q308" s="1">
        <v>0.3</v>
      </c>
      <c r="R308" s="53">
        <v>580000</v>
      </c>
      <c r="S308" s="1" t="b">
        <v>0</v>
      </c>
      <c r="T308" s="1" t="s">
        <v>35</v>
      </c>
      <c r="U308" s="1" t="s">
        <v>1328</v>
      </c>
      <c r="V308" s="1">
        <v>46</v>
      </c>
      <c r="W308" s="1">
        <v>695717</v>
      </c>
      <c r="X308" s="1">
        <v>630000</v>
      </c>
      <c r="Y308" s="1">
        <v>32003000</v>
      </c>
      <c r="Z308" s="1">
        <v>202644</v>
      </c>
      <c r="AA308" s="1" t="s">
        <v>1329</v>
      </c>
      <c r="AB308" s="1">
        <v>0.29099999999999998</v>
      </c>
      <c r="AC308" s="1" t="s">
        <v>1325</v>
      </c>
      <c r="AD308" s="23">
        <v>580000</v>
      </c>
      <c r="AE308" s="23">
        <v>2</v>
      </c>
      <c r="AF308" s="1">
        <v>0</v>
      </c>
      <c r="AG308" s="1">
        <v>0</v>
      </c>
    </row>
    <row r="309" spans="1:33" x14ac:dyDescent="0.25">
      <c r="A309" s="1">
        <v>4842</v>
      </c>
      <c r="B309" s="1" t="s">
        <v>1856</v>
      </c>
      <c r="C309" s="1" t="s">
        <v>927</v>
      </c>
      <c r="D309" s="1" t="s">
        <v>1315</v>
      </c>
      <c r="E309" s="1" t="s">
        <v>83</v>
      </c>
      <c r="F309" s="1">
        <v>422</v>
      </c>
      <c r="G309" s="1" t="s">
        <v>1435</v>
      </c>
      <c r="H309" s="1" t="s">
        <v>1283</v>
      </c>
      <c r="I309" s="1" t="s">
        <v>1291</v>
      </c>
      <c r="J309" s="1" t="s">
        <v>31</v>
      </c>
      <c r="K309" s="1" t="s">
        <v>1317</v>
      </c>
      <c r="L309" s="1" t="s">
        <v>1436</v>
      </c>
      <c r="M309" s="1">
        <v>24.3</v>
      </c>
      <c r="N309" s="1" t="s">
        <v>1467</v>
      </c>
      <c r="O309" s="1">
        <v>3.1</v>
      </c>
      <c r="P309" s="1" t="s">
        <v>1470</v>
      </c>
      <c r="Q309" s="1">
        <v>0.1</v>
      </c>
      <c r="R309" s="53">
        <v>720000</v>
      </c>
      <c r="S309" s="1" t="b">
        <v>0</v>
      </c>
      <c r="T309" s="1" t="s">
        <v>925</v>
      </c>
      <c r="U309" s="1" t="s">
        <v>1331</v>
      </c>
      <c r="V309" s="1">
        <v>9</v>
      </c>
      <c r="W309" s="1">
        <v>1647778</v>
      </c>
      <c r="X309" s="1">
        <v>750000</v>
      </c>
      <c r="Y309" s="1">
        <v>14830000</v>
      </c>
      <c r="Z309" s="1">
        <v>1799823</v>
      </c>
      <c r="AA309" s="1" t="s">
        <v>1469</v>
      </c>
      <c r="AB309" s="1">
        <v>1.0920000000000001</v>
      </c>
      <c r="AC309" s="1" t="s">
        <v>1475</v>
      </c>
      <c r="AD309" s="23">
        <v>682000</v>
      </c>
      <c r="AE309" s="23">
        <v>4</v>
      </c>
      <c r="AF309" s="1">
        <v>0</v>
      </c>
      <c r="AG309" s="1">
        <v>0</v>
      </c>
    </row>
    <row r="310" spans="1:33" x14ac:dyDescent="0.25">
      <c r="A310" s="1">
        <v>7440</v>
      </c>
      <c r="B310" s="1" t="s">
        <v>1529</v>
      </c>
      <c r="C310" s="1" t="s">
        <v>183</v>
      </c>
      <c r="D310" s="1" t="s">
        <v>1315</v>
      </c>
      <c r="E310" s="1" t="s">
        <v>34</v>
      </c>
      <c r="F310" s="1">
        <v>450</v>
      </c>
      <c r="G310" s="1" t="s">
        <v>1316</v>
      </c>
      <c r="H310" s="1" t="s">
        <v>1283</v>
      </c>
      <c r="I310" s="1" t="s">
        <v>1290</v>
      </c>
      <c r="J310" s="1" t="s">
        <v>31</v>
      </c>
      <c r="K310" s="1" t="s">
        <v>1317</v>
      </c>
      <c r="L310" s="1" t="s">
        <v>1319</v>
      </c>
      <c r="M310" s="1">
        <v>45.5</v>
      </c>
      <c r="N310" s="1" t="s">
        <v>1320</v>
      </c>
      <c r="O310" s="1">
        <v>1.3</v>
      </c>
      <c r="P310" s="1" t="s">
        <v>1327</v>
      </c>
      <c r="Q310" s="1">
        <v>0.3</v>
      </c>
      <c r="R310" s="53">
        <v>580000</v>
      </c>
      <c r="S310" s="1" t="b">
        <v>0</v>
      </c>
      <c r="T310" s="1" t="s">
        <v>35</v>
      </c>
      <c r="U310" s="1" t="s">
        <v>1328</v>
      </c>
      <c r="V310" s="1">
        <v>46</v>
      </c>
      <c r="W310" s="1">
        <v>695717</v>
      </c>
      <c r="X310" s="1">
        <v>630000</v>
      </c>
      <c r="Y310" s="1">
        <v>32003000</v>
      </c>
      <c r="Z310" s="1">
        <v>202644</v>
      </c>
      <c r="AA310" s="1" t="s">
        <v>1329</v>
      </c>
      <c r="AB310" s="1">
        <v>0.29099999999999998</v>
      </c>
      <c r="AC310" s="1" t="s">
        <v>1325</v>
      </c>
      <c r="AD310" s="23">
        <v>580000</v>
      </c>
      <c r="AE310" s="23">
        <v>2</v>
      </c>
      <c r="AF310" s="1">
        <v>0</v>
      </c>
      <c r="AG310" s="1">
        <v>0</v>
      </c>
    </row>
    <row r="311" spans="1:33" x14ac:dyDescent="0.25">
      <c r="A311" s="1">
        <v>5756</v>
      </c>
      <c r="B311" s="1" t="s">
        <v>1946</v>
      </c>
      <c r="C311" s="1" t="s">
        <v>657</v>
      </c>
      <c r="D311" s="1" t="s">
        <v>1315</v>
      </c>
      <c r="E311" s="1" t="s">
        <v>465</v>
      </c>
      <c r="F311" s="1">
        <v>472</v>
      </c>
      <c r="G311" s="1" t="s">
        <v>1358</v>
      </c>
      <c r="H311" s="1" t="s">
        <v>1283</v>
      </c>
      <c r="I311" s="1" t="s">
        <v>1286</v>
      </c>
      <c r="J311" s="1" t="s">
        <v>31</v>
      </c>
      <c r="K311" s="1" t="s">
        <v>1317</v>
      </c>
      <c r="L311" s="1" t="s">
        <v>1335</v>
      </c>
      <c r="M311" s="1">
        <v>43</v>
      </c>
      <c r="N311" s="1" t="s">
        <v>1330</v>
      </c>
      <c r="O311" s="1">
        <v>2</v>
      </c>
      <c r="P311" s="1" t="s">
        <v>1327</v>
      </c>
      <c r="Q311" s="1">
        <v>0.3</v>
      </c>
      <c r="R311" s="53">
        <v>1346000</v>
      </c>
      <c r="S311" s="1" t="b">
        <v>0</v>
      </c>
      <c r="T311" s="1" t="s">
        <v>199</v>
      </c>
      <c r="U311" s="1" t="s">
        <v>1331</v>
      </c>
      <c r="V311" s="1">
        <v>11</v>
      </c>
      <c r="W311" s="1">
        <v>2108091</v>
      </c>
      <c r="X311" s="1">
        <v>1653000</v>
      </c>
      <c r="Y311" s="1">
        <v>23189000</v>
      </c>
      <c r="Z311" s="1">
        <v>1400726</v>
      </c>
      <c r="AA311" s="1" t="s">
        <v>1469</v>
      </c>
      <c r="AB311" s="1">
        <v>0.66400000000000003</v>
      </c>
      <c r="AC311" s="1" t="s">
        <v>1475</v>
      </c>
      <c r="AD311" s="23">
        <v>1346000</v>
      </c>
      <c r="AE311" s="23">
        <v>6</v>
      </c>
      <c r="AF311" s="1">
        <v>0</v>
      </c>
      <c r="AG311" s="1">
        <v>0</v>
      </c>
    </row>
    <row r="312" spans="1:33" x14ac:dyDescent="0.25">
      <c r="A312" s="1">
        <v>9914</v>
      </c>
      <c r="B312" s="1" t="s">
        <v>1543</v>
      </c>
      <c r="C312" s="1" t="s">
        <v>220</v>
      </c>
      <c r="D312" s="1" t="s">
        <v>1315</v>
      </c>
      <c r="E312" s="1" t="s">
        <v>34</v>
      </c>
      <c r="F312" s="1">
        <v>445</v>
      </c>
      <c r="G312" s="1" t="s">
        <v>1406</v>
      </c>
      <c r="H312" s="1" t="s">
        <v>1283</v>
      </c>
      <c r="I312" s="1" t="s">
        <v>1290</v>
      </c>
      <c r="J312" s="1" t="s">
        <v>31</v>
      </c>
      <c r="K312" s="1" t="s">
        <v>1317</v>
      </c>
      <c r="L312" s="1" t="s">
        <v>1407</v>
      </c>
      <c r="M312" s="1">
        <v>30.5</v>
      </c>
      <c r="N312" s="1" t="s">
        <v>1333</v>
      </c>
      <c r="O312" s="1">
        <v>0.3</v>
      </c>
      <c r="P312" s="1" t="s">
        <v>1332</v>
      </c>
      <c r="Q312" s="1">
        <v>0.1</v>
      </c>
      <c r="R312" s="53">
        <v>550000</v>
      </c>
      <c r="S312" s="1" t="b">
        <v>0</v>
      </c>
      <c r="T312" s="1" t="s">
        <v>48</v>
      </c>
      <c r="U312" s="1" t="s">
        <v>1328</v>
      </c>
      <c r="V312" s="1">
        <v>25</v>
      </c>
      <c r="W312" s="1">
        <v>757400</v>
      </c>
      <c r="X312" s="1">
        <v>740000</v>
      </c>
      <c r="Y312" s="1">
        <v>18935000</v>
      </c>
      <c r="Z312" s="1">
        <v>230538</v>
      </c>
      <c r="AA312" s="1" t="s">
        <v>1469</v>
      </c>
      <c r="AB312" s="1">
        <v>0.30399999999999999</v>
      </c>
      <c r="AC312" s="1" t="s">
        <v>1325</v>
      </c>
      <c r="AD312" s="23">
        <v>550000</v>
      </c>
      <c r="AE312" s="23">
        <v>1</v>
      </c>
      <c r="AF312" s="1">
        <v>0</v>
      </c>
      <c r="AG312" s="1">
        <v>0</v>
      </c>
    </row>
    <row r="313" spans="1:33" x14ac:dyDescent="0.25">
      <c r="A313" s="1">
        <v>4178</v>
      </c>
      <c r="B313" s="1" t="s">
        <v>1935</v>
      </c>
      <c r="C313" s="1" t="s">
        <v>1050</v>
      </c>
      <c r="D313" s="1" t="s">
        <v>1315</v>
      </c>
      <c r="E313" s="1" t="s">
        <v>34</v>
      </c>
      <c r="F313" s="1">
        <v>451</v>
      </c>
      <c r="G313" s="1" t="s">
        <v>1416</v>
      </c>
      <c r="H313" s="1" t="s">
        <v>1283</v>
      </c>
      <c r="I313" s="1" t="s">
        <v>1290</v>
      </c>
      <c r="J313" s="1" t="s">
        <v>31</v>
      </c>
      <c r="K313" s="1" t="s">
        <v>1317</v>
      </c>
      <c r="L313" s="1" t="s">
        <v>1417</v>
      </c>
      <c r="M313" s="1">
        <v>61</v>
      </c>
      <c r="N313" s="1" t="s">
        <v>1472</v>
      </c>
      <c r="O313" s="1">
        <v>19.7</v>
      </c>
      <c r="P313" s="1" t="s">
        <v>1473</v>
      </c>
      <c r="Q313" s="1">
        <v>0.3</v>
      </c>
      <c r="R313" s="53">
        <v>1260000</v>
      </c>
      <c r="S313" s="1" t="b">
        <v>0</v>
      </c>
      <c r="T313" s="1" t="s">
        <v>1042</v>
      </c>
      <c r="U313" s="1" t="s">
        <v>1323</v>
      </c>
      <c r="V313" s="1">
        <v>8</v>
      </c>
      <c r="W313" s="1">
        <v>886250</v>
      </c>
      <c r="X313" s="1">
        <v>705000</v>
      </c>
      <c r="Y313" s="1">
        <v>7090000</v>
      </c>
      <c r="Z313" s="1">
        <v>379396</v>
      </c>
      <c r="AA313" s="1" t="s">
        <v>1471</v>
      </c>
      <c r="AB313" s="1">
        <v>0.42799999999999999</v>
      </c>
      <c r="AC313" s="1" t="s">
        <v>1476</v>
      </c>
      <c r="AD313" s="23">
        <v>1260000</v>
      </c>
      <c r="AE313" s="23">
        <v>5</v>
      </c>
      <c r="AF313" s="1">
        <v>0</v>
      </c>
      <c r="AG313" s="1">
        <v>0</v>
      </c>
    </row>
    <row r="314" spans="1:33" x14ac:dyDescent="0.25">
      <c r="A314" s="1">
        <v>7870</v>
      </c>
      <c r="B314" s="1" t="s">
        <v>1572</v>
      </c>
      <c r="C314" s="1" t="s">
        <v>91</v>
      </c>
      <c r="D314" s="1" t="s">
        <v>1315</v>
      </c>
      <c r="E314" s="1" t="s">
        <v>34</v>
      </c>
      <c r="F314" s="1">
        <v>446</v>
      </c>
      <c r="G314" s="1" t="s">
        <v>1404</v>
      </c>
      <c r="H314" s="1" t="s">
        <v>1283</v>
      </c>
      <c r="I314" s="1" t="s">
        <v>1290</v>
      </c>
      <c r="J314" s="1" t="s">
        <v>31</v>
      </c>
      <c r="K314" s="1" t="s">
        <v>1317</v>
      </c>
      <c r="L314" s="1" t="s">
        <v>1355</v>
      </c>
      <c r="M314" s="1">
        <v>49.1</v>
      </c>
      <c r="N314" s="1" t="s">
        <v>1320</v>
      </c>
      <c r="O314" s="1">
        <v>1.1000000000000001</v>
      </c>
      <c r="P314" s="1" t="s">
        <v>1327</v>
      </c>
      <c r="Q314" s="1">
        <v>0.3</v>
      </c>
      <c r="R314" s="53">
        <v>580000</v>
      </c>
      <c r="S314" s="1" t="b">
        <v>0</v>
      </c>
      <c r="T314" s="1" t="s">
        <v>48</v>
      </c>
      <c r="U314" s="1" t="s">
        <v>1328</v>
      </c>
      <c r="V314" s="1">
        <v>39</v>
      </c>
      <c r="W314" s="1">
        <v>816692</v>
      </c>
      <c r="X314" s="1">
        <v>740000</v>
      </c>
      <c r="Y314" s="1">
        <v>31851000</v>
      </c>
      <c r="Z314" s="1">
        <v>304538</v>
      </c>
      <c r="AA314" s="1" t="s">
        <v>1469</v>
      </c>
      <c r="AB314" s="1">
        <v>0.373</v>
      </c>
      <c r="AC314" s="1" t="s">
        <v>1476</v>
      </c>
      <c r="AD314" s="23">
        <v>580000</v>
      </c>
      <c r="AE314" s="23">
        <v>2</v>
      </c>
      <c r="AF314" s="1">
        <v>0</v>
      </c>
      <c r="AG314" s="1">
        <v>0</v>
      </c>
    </row>
    <row r="315" spans="1:33" x14ac:dyDescent="0.25">
      <c r="A315" s="1">
        <v>4450</v>
      </c>
      <c r="B315" s="1" t="s">
        <v>1947</v>
      </c>
      <c r="C315" s="1" t="s">
        <v>605</v>
      </c>
      <c r="D315" s="1" t="s">
        <v>1315</v>
      </c>
      <c r="E315" s="1" t="s">
        <v>606</v>
      </c>
      <c r="F315" s="1">
        <v>473</v>
      </c>
      <c r="G315" s="1" t="s">
        <v>1360</v>
      </c>
      <c r="H315" s="1" t="s">
        <v>1283</v>
      </c>
      <c r="I315" s="1" t="s">
        <v>1286</v>
      </c>
      <c r="J315" s="1" t="s">
        <v>31</v>
      </c>
      <c r="K315" s="1" t="s">
        <v>1317</v>
      </c>
      <c r="L315" s="1" t="s">
        <v>1361</v>
      </c>
      <c r="M315" s="1">
        <v>35.6</v>
      </c>
      <c r="N315" s="1" t="s">
        <v>1330</v>
      </c>
      <c r="O315" s="1">
        <v>17.2</v>
      </c>
      <c r="P315" s="1" t="s">
        <v>1473</v>
      </c>
      <c r="Q315" s="1">
        <v>0.3</v>
      </c>
      <c r="R315" s="53">
        <v>2100000</v>
      </c>
      <c r="S315" s="1" t="b">
        <v>0</v>
      </c>
      <c r="T315" s="1" t="s">
        <v>199</v>
      </c>
      <c r="U315" s="1" t="s">
        <v>1323</v>
      </c>
      <c r="V315" s="1">
        <v>2</v>
      </c>
      <c r="W315" s="1">
        <v>2507000</v>
      </c>
      <c r="X315" s="1">
        <v>2507000</v>
      </c>
      <c r="Y315" s="1">
        <v>5014000</v>
      </c>
      <c r="Z315" s="1">
        <v>575585</v>
      </c>
      <c r="AA315" s="1" t="s">
        <v>1329</v>
      </c>
      <c r="AB315" s="1">
        <v>0.23</v>
      </c>
      <c r="AC315" s="1" t="s">
        <v>1479</v>
      </c>
      <c r="AD315" s="23">
        <v>2100000</v>
      </c>
      <c r="AE315" s="23">
        <v>8</v>
      </c>
      <c r="AF315" s="1">
        <v>0</v>
      </c>
      <c r="AG315" s="1">
        <v>0</v>
      </c>
    </row>
    <row r="316" spans="1:33" x14ac:dyDescent="0.25">
      <c r="A316" s="1">
        <v>4244</v>
      </c>
      <c r="B316" s="1" t="s">
        <v>1680</v>
      </c>
      <c r="C316" s="1" t="s">
        <v>679</v>
      </c>
      <c r="D316" s="1" t="s">
        <v>1315</v>
      </c>
      <c r="E316" s="1" t="s">
        <v>34</v>
      </c>
      <c r="F316" s="1">
        <v>448</v>
      </c>
      <c r="G316" s="1" t="s">
        <v>1459</v>
      </c>
      <c r="H316" s="1" t="s">
        <v>1284</v>
      </c>
      <c r="I316" s="1" t="s">
        <v>1290</v>
      </c>
      <c r="J316" s="1" t="s">
        <v>31</v>
      </c>
      <c r="K316" s="1" t="s">
        <v>1317</v>
      </c>
      <c r="L316" s="1" t="s">
        <v>1355</v>
      </c>
      <c r="M316" s="1">
        <v>51.5</v>
      </c>
      <c r="N316" s="1" t="s">
        <v>1320</v>
      </c>
      <c r="O316" s="1">
        <v>7.2</v>
      </c>
      <c r="P316" s="1" t="s">
        <v>1321</v>
      </c>
      <c r="Q316" s="1">
        <v>0.3</v>
      </c>
      <c r="R316" s="53">
        <v>771000</v>
      </c>
      <c r="S316" s="1" t="b">
        <v>0</v>
      </c>
      <c r="T316" s="1" t="s">
        <v>101</v>
      </c>
      <c r="U316" s="1" t="s">
        <v>1323</v>
      </c>
      <c r="V316" s="1">
        <v>23</v>
      </c>
      <c r="W316" s="1">
        <v>676043</v>
      </c>
      <c r="X316" s="1">
        <v>600000</v>
      </c>
      <c r="Y316" s="1">
        <v>15549000</v>
      </c>
      <c r="Z316" s="1">
        <v>247791</v>
      </c>
      <c r="AA316" s="1" t="s">
        <v>1324</v>
      </c>
      <c r="AB316" s="1">
        <v>0.36699999999999999</v>
      </c>
      <c r="AC316" s="1" t="s">
        <v>1476</v>
      </c>
      <c r="AD316" s="23">
        <v>771000</v>
      </c>
      <c r="AE316" s="23">
        <v>4</v>
      </c>
      <c r="AF316" s="1">
        <v>0</v>
      </c>
      <c r="AG316" s="1">
        <v>0</v>
      </c>
    </row>
    <row r="317" spans="1:33" x14ac:dyDescent="0.25">
      <c r="A317" s="1">
        <v>4280</v>
      </c>
      <c r="B317" s="1" t="s">
        <v>2024</v>
      </c>
      <c r="C317" s="1" t="s">
        <v>328</v>
      </c>
      <c r="D317" s="1" t="s">
        <v>1315</v>
      </c>
      <c r="E317" s="1" t="s">
        <v>158</v>
      </c>
      <c r="F317" s="1">
        <v>486</v>
      </c>
      <c r="G317" s="1" t="s">
        <v>1371</v>
      </c>
      <c r="H317" s="1" t="s">
        <v>1283</v>
      </c>
      <c r="I317" s="1" t="s">
        <v>1286</v>
      </c>
      <c r="J317" s="1" t="s">
        <v>31</v>
      </c>
      <c r="K317" s="1" t="s">
        <v>1317</v>
      </c>
      <c r="L317" s="1" t="s">
        <v>1341</v>
      </c>
      <c r="M317" s="1">
        <v>46.8</v>
      </c>
      <c r="N317" s="1" t="s">
        <v>1320</v>
      </c>
      <c r="O317" s="1">
        <v>8.8000000000000007</v>
      </c>
      <c r="P317" s="1" t="s">
        <v>1321</v>
      </c>
      <c r="Q317" s="1">
        <v>0.1</v>
      </c>
      <c r="R317" s="53">
        <v>2450000</v>
      </c>
      <c r="S317" s="1" t="b">
        <v>0</v>
      </c>
      <c r="T317" s="1" t="s">
        <v>159</v>
      </c>
      <c r="U317" s="1" t="s">
        <v>1323</v>
      </c>
      <c r="V317" s="1">
        <v>15</v>
      </c>
      <c r="W317" s="1">
        <v>2671120</v>
      </c>
      <c r="X317" s="1">
        <v>2600000</v>
      </c>
      <c r="Y317" s="1">
        <v>40066800</v>
      </c>
      <c r="Z317" s="1">
        <v>1489345</v>
      </c>
      <c r="AA317" s="1" t="s">
        <v>1329</v>
      </c>
      <c r="AB317" s="1">
        <v>0.55800000000000005</v>
      </c>
      <c r="AC317" s="1" t="s">
        <v>1475</v>
      </c>
      <c r="AD317" s="23">
        <v>2450000</v>
      </c>
      <c r="AE317" s="23">
        <v>8</v>
      </c>
      <c r="AF317" s="1">
        <v>0</v>
      </c>
      <c r="AG317" s="1">
        <v>0</v>
      </c>
    </row>
    <row r="318" spans="1:33" x14ac:dyDescent="0.25">
      <c r="A318" s="1">
        <v>10476</v>
      </c>
      <c r="B318" s="1" t="s">
        <v>1546</v>
      </c>
      <c r="C318" s="1" t="s">
        <v>234</v>
      </c>
      <c r="D318" s="1" t="s">
        <v>1315</v>
      </c>
      <c r="E318" s="1" t="s">
        <v>34</v>
      </c>
      <c r="F318" s="1">
        <v>446</v>
      </c>
      <c r="G318" s="1" t="s">
        <v>1404</v>
      </c>
      <c r="H318" s="1" t="s">
        <v>1283</v>
      </c>
      <c r="I318" s="1" t="s">
        <v>1290</v>
      </c>
      <c r="J318" s="1" t="s">
        <v>31</v>
      </c>
      <c r="K318" s="1" t="s">
        <v>1317</v>
      </c>
      <c r="L318" s="1" t="s">
        <v>1355</v>
      </c>
      <c r="M318" s="1">
        <v>36.700000000000003</v>
      </c>
      <c r="N318" s="1" t="s">
        <v>1330</v>
      </c>
      <c r="O318" s="1">
        <v>0.1</v>
      </c>
      <c r="P318" s="1" t="s">
        <v>1332</v>
      </c>
      <c r="Q318" s="1">
        <v>0.1</v>
      </c>
      <c r="R318" s="53">
        <v>550000</v>
      </c>
      <c r="S318" s="1" t="b">
        <v>0</v>
      </c>
      <c r="T318" s="1" t="s">
        <v>48</v>
      </c>
      <c r="U318" s="1" t="s">
        <v>1328</v>
      </c>
      <c r="V318" s="1">
        <v>39</v>
      </c>
      <c r="W318" s="1">
        <v>816692</v>
      </c>
      <c r="X318" s="1">
        <v>740000</v>
      </c>
      <c r="Y318" s="1">
        <v>31851000</v>
      </c>
      <c r="Z318" s="1">
        <v>304538</v>
      </c>
      <c r="AA318" s="1" t="s">
        <v>1469</v>
      </c>
      <c r="AB318" s="1">
        <v>0.373</v>
      </c>
      <c r="AC318" s="1" t="s">
        <v>1476</v>
      </c>
      <c r="AD318" s="23">
        <v>550000</v>
      </c>
      <c r="AE318" s="23">
        <v>1</v>
      </c>
      <c r="AF318" s="1">
        <v>0</v>
      </c>
      <c r="AG318" s="1">
        <v>0</v>
      </c>
    </row>
    <row r="319" spans="1:33" x14ac:dyDescent="0.25">
      <c r="A319" s="1">
        <v>7571</v>
      </c>
      <c r="B319" s="1" t="s">
        <v>1908</v>
      </c>
      <c r="C319" s="1" t="s">
        <v>1003</v>
      </c>
      <c r="D319" s="1" t="s">
        <v>1474</v>
      </c>
      <c r="E319" s="1" t="s">
        <v>88</v>
      </c>
      <c r="F319" s="1">
        <v>439</v>
      </c>
      <c r="G319" s="1" t="s">
        <v>1382</v>
      </c>
      <c r="H319" s="1" t="s">
        <v>1283</v>
      </c>
      <c r="I319" s="1" t="s">
        <v>1289</v>
      </c>
      <c r="J319" s="1" t="s">
        <v>31</v>
      </c>
      <c r="K319" s="1" t="s">
        <v>1317</v>
      </c>
      <c r="L319" s="1" t="s">
        <v>1383</v>
      </c>
      <c r="M319" s="1">
        <v>26.1</v>
      </c>
      <c r="N319" s="1" t="s">
        <v>1333</v>
      </c>
      <c r="O319" s="1">
        <v>1.2</v>
      </c>
      <c r="P319" s="1" t="s">
        <v>1327</v>
      </c>
      <c r="Q319" s="1">
        <v>0.1</v>
      </c>
      <c r="R319" s="53">
        <v>1600000</v>
      </c>
      <c r="S319" s="1" t="b">
        <v>0</v>
      </c>
      <c r="T319" s="1" t="s">
        <v>765</v>
      </c>
      <c r="U319" s="1" t="s">
        <v>1328</v>
      </c>
      <c r="V319" s="1">
        <v>5</v>
      </c>
      <c r="W319" s="1">
        <v>1880600</v>
      </c>
      <c r="X319" s="1">
        <v>1600000</v>
      </c>
      <c r="Y319" s="1">
        <v>9403000</v>
      </c>
      <c r="Z319" s="1">
        <v>979391</v>
      </c>
      <c r="AA319" s="1" t="s">
        <v>1329</v>
      </c>
      <c r="AB319" s="1">
        <v>0.52100000000000002</v>
      </c>
      <c r="AC319" s="1" t="s">
        <v>1475</v>
      </c>
      <c r="AD319" s="23">
        <v>1600000</v>
      </c>
      <c r="AE319" s="23">
        <v>6</v>
      </c>
      <c r="AF319" s="1">
        <v>0</v>
      </c>
      <c r="AG319" s="1">
        <v>0</v>
      </c>
    </row>
    <row r="320" spans="1:33" x14ac:dyDescent="0.25">
      <c r="A320" s="1">
        <v>6583</v>
      </c>
      <c r="B320" s="1" t="s">
        <v>1576</v>
      </c>
      <c r="C320" s="1" t="s">
        <v>341</v>
      </c>
      <c r="D320" s="1" t="s">
        <v>1315</v>
      </c>
      <c r="E320" s="1" t="s">
        <v>34</v>
      </c>
      <c r="F320" s="1">
        <v>446</v>
      </c>
      <c r="G320" s="1" t="s">
        <v>1404</v>
      </c>
      <c r="H320" s="1" t="s">
        <v>1283</v>
      </c>
      <c r="I320" s="1" t="s">
        <v>1290</v>
      </c>
      <c r="J320" s="1" t="s">
        <v>31</v>
      </c>
      <c r="K320" s="1" t="s">
        <v>1317</v>
      </c>
      <c r="L320" s="1" t="s">
        <v>1355</v>
      </c>
      <c r="M320" s="1">
        <v>40.200000000000003</v>
      </c>
      <c r="N320" s="1" t="s">
        <v>1330</v>
      </c>
      <c r="O320" s="1">
        <v>1.7</v>
      </c>
      <c r="P320" s="1" t="s">
        <v>1327</v>
      </c>
      <c r="Q320" s="1">
        <v>0.3</v>
      </c>
      <c r="R320" s="53">
        <v>580000</v>
      </c>
      <c r="S320" s="1" t="b">
        <v>0</v>
      </c>
      <c r="T320" s="1" t="s">
        <v>48</v>
      </c>
      <c r="U320" s="1" t="s">
        <v>1328</v>
      </c>
      <c r="V320" s="1">
        <v>39</v>
      </c>
      <c r="W320" s="1">
        <v>816692</v>
      </c>
      <c r="X320" s="1">
        <v>740000</v>
      </c>
      <c r="Y320" s="1">
        <v>31851000</v>
      </c>
      <c r="Z320" s="1">
        <v>304538</v>
      </c>
      <c r="AA320" s="1" t="s">
        <v>1469</v>
      </c>
      <c r="AB320" s="1">
        <v>0.373</v>
      </c>
      <c r="AC320" s="1" t="s">
        <v>1476</v>
      </c>
      <c r="AD320" s="23">
        <v>580000</v>
      </c>
      <c r="AE320" s="23">
        <v>2</v>
      </c>
      <c r="AF320" s="1">
        <v>0</v>
      </c>
      <c r="AG320" s="1">
        <v>0</v>
      </c>
    </row>
    <row r="321" spans="1:33" x14ac:dyDescent="0.25">
      <c r="A321" s="1">
        <v>4175</v>
      </c>
      <c r="B321" s="1" t="s">
        <v>1709</v>
      </c>
      <c r="C321" s="1" t="s">
        <v>324</v>
      </c>
      <c r="D321" s="1" t="s">
        <v>1474</v>
      </c>
      <c r="E321" s="1" t="s">
        <v>325</v>
      </c>
      <c r="F321" s="1">
        <v>432</v>
      </c>
      <c r="G321" s="1" t="s">
        <v>1380</v>
      </c>
      <c r="H321" s="1" t="s">
        <v>1283</v>
      </c>
      <c r="I321" s="1" t="s">
        <v>1289</v>
      </c>
      <c r="J321" s="1" t="s">
        <v>31</v>
      </c>
      <c r="K321" s="1" t="s">
        <v>1317</v>
      </c>
      <c r="L321" s="1" t="s">
        <v>1344</v>
      </c>
      <c r="M321" s="1">
        <v>61.5</v>
      </c>
      <c r="N321" s="1" t="s">
        <v>1472</v>
      </c>
      <c r="O321" s="1">
        <v>8.8000000000000007</v>
      </c>
      <c r="P321" s="1" t="s">
        <v>1321</v>
      </c>
      <c r="Q321" s="1">
        <v>0.3</v>
      </c>
      <c r="R321" s="53">
        <v>3380000</v>
      </c>
      <c r="S321" s="1" t="b">
        <v>1</v>
      </c>
      <c r="T321" s="1" t="s">
        <v>953</v>
      </c>
      <c r="U321" s="1" t="s">
        <v>31</v>
      </c>
      <c r="V321" s="1">
        <v>24</v>
      </c>
      <c r="W321" s="1">
        <v>1669438</v>
      </c>
      <c r="X321" s="1">
        <v>1235000</v>
      </c>
      <c r="Y321" s="1">
        <v>40066500</v>
      </c>
      <c r="Z321" s="1">
        <v>1193862</v>
      </c>
      <c r="AA321" s="1" t="s">
        <v>1471</v>
      </c>
      <c r="AB321" s="1">
        <v>0.71499999999999997</v>
      </c>
      <c r="AC321" s="1" t="s">
        <v>1475</v>
      </c>
      <c r="AD321" s="23">
        <v>3380000</v>
      </c>
      <c r="AE321" s="23">
        <v>9</v>
      </c>
      <c r="AF321" s="1">
        <v>0</v>
      </c>
      <c r="AG321" s="1">
        <v>0</v>
      </c>
    </row>
    <row r="322" spans="1:33" x14ac:dyDescent="0.25">
      <c r="A322" s="1">
        <v>10213</v>
      </c>
      <c r="B322" s="1" t="s">
        <v>1558</v>
      </c>
      <c r="C322" s="1" t="s">
        <v>277</v>
      </c>
      <c r="D322" s="1" t="s">
        <v>1315</v>
      </c>
      <c r="E322" s="1" t="s">
        <v>34</v>
      </c>
      <c r="F322" s="1">
        <v>446</v>
      </c>
      <c r="G322" s="1" t="s">
        <v>1404</v>
      </c>
      <c r="H322" s="1" t="s">
        <v>1283</v>
      </c>
      <c r="I322" s="1" t="s">
        <v>1290</v>
      </c>
      <c r="J322" s="1" t="s">
        <v>31</v>
      </c>
      <c r="K322" s="1" t="s">
        <v>1317</v>
      </c>
      <c r="L322" s="1" t="s">
        <v>1355</v>
      </c>
      <c r="M322" s="1">
        <v>33.4</v>
      </c>
      <c r="N322" s="1" t="s">
        <v>1333</v>
      </c>
      <c r="O322" s="1">
        <v>0.2</v>
      </c>
      <c r="P322" s="1" t="s">
        <v>1332</v>
      </c>
      <c r="Q322" s="1">
        <v>0.1</v>
      </c>
      <c r="R322" s="53">
        <v>550000</v>
      </c>
      <c r="S322" s="1" t="b">
        <v>0</v>
      </c>
      <c r="T322" s="1" t="s">
        <v>48</v>
      </c>
      <c r="U322" s="1" t="s">
        <v>1328</v>
      </c>
      <c r="V322" s="1">
        <v>39</v>
      </c>
      <c r="W322" s="1">
        <v>816692</v>
      </c>
      <c r="X322" s="1">
        <v>740000</v>
      </c>
      <c r="Y322" s="1">
        <v>31851000</v>
      </c>
      <c r="Z322" s="1">
        <v>304538</v>
      </c>
      <c r="AA322" s="1" t="s">
        <v>1469</v>
      </c>
      <c r="AB322" s="1">
        <v>0.373</v>
      </c>
      <c r="AC322" s="1" t="s">
        <v>1476</v>
      </c>
      <c r="AD322" s="23">
        <v>550000</v>
      </c>
      <c r="AE322" s="23">
        <v>1</v>
      </c>
      <c r="AF322" s="1">
        <v>0</v>
      </c>
      <c r="AG322" s="1">
        <v>0</v>
      </c>
    </row>
    <row r="323" spans="1:33" x14ac:dyDescent="0.25">
      <c r="A323" s="1">
        <v>4443</v>
      </c>
      <c r="B323" s="1" t="s">
        <v>1850</v>
      </c>
      <c r="C323" s="1" t="s">
        <v>911</v>
      </c>
      <c r="D323" s="1" t="s">
        <v>1315</v>
      </c>
      <c r="E323" s="1" t="s">
        <v>907</v>
      </c>
      <c r="F323" s="1">
        <v>415</v>
      </c>
      <c r="G323" s="1" t="s">
        <v>1414</v>
      </c>
      <c r="H323" s="1" t="s">
        <v>1283</v>
      </c>
      <c r="I323" s="1" t="s">
        <v>1290</v>
      </c>
      <c r="J323" s="1" t="s">
        <v>31</v>
      </c>
      <c r="K323" s="1" t="s">
        <v>1317</v>
      </c>
      <c r="L323" s="1" t="s">
        <v>1346</v>
      </c>
      <c r="M323" s="1">
        <v>35.4</v>
      </c>
      <c r="N323" s="1" t="s">
        <v>1330</v>
      </c>
      <c r="O323" s="1">
        <v>4.3</v>
      </c>
      <c r="P323" s="1" t="s">
        <v>1470</v>
      </c>
      <c r="Q323" s="1">
        <v>0.3</v>
      </c>
      <c r="R323" s="53">
        <v>1200000</v>
      </c>
      <c r="S323" s="1" t="b">
        <v>0</v>
      </c>
      <c r="T323" s="1" t="s">
        <v>504</v>
      </c>
      <c r="U323" s="1" t="s">
        <v>1331</v>
      </c>
      <c r="V323" s="1">
        <v>9</v>
      </c>
      <c r="W323" s="1">
        <v>1752778</v>
      </c>
      <c r="X323" s="1">
        <v>1200000</v>
      </c>
      <c r="Y323" s="1">
        <v>15775000</v>
      </c>
      <c r="Z323" s="1">
        <v>775246</v>
      </c>
      <c r="AA323" s="1" t="s">
        <v>1469</v>
      </c>
      <c r="AB323" s="1">
        <v>0.442</v>
      </c>
      <c r="AC323" s="1" t="s">
        <v>1476</v>
      </c>
      <c r="AD323" s="23">
        <v>1200000</v>
      </c>
      <c r="AE323" s="23">
        <v>5</v>
      </c>
      <c r="AF323" s="1">
        <v>0</v>
      </c>
      <c r="AG323" s="1">
        <v>0</v>
      </c>
    </row>
    <row r="324" spans="1:33" x14ac:dyDescent="0.25">
      <c r="A324" s="1">
        <v>4709</v>
      </c>
      <c r="B324" s="1" t="s">
        <v>1684</v>
      </c>
      <c r="C324" s="1" t="s">
        <v>575</v>
      </c>
      <c r="D324" s="1" t="s">
        <v>1315</v>
      </c>
      <c r="E324" s="1" t="s">
        <v>34</v>
      </c>
      <c r="F324" s="1">
        <v>448</v>
      </c>
      <c r="G324" s="1" t="s">
        <v>1459</v>
      </c>
      <c r="H324" s="1" t="s">
        <v>1284</v>
      </c>
      <c r="I324" s="1" t="s">
        <v>1290</v>
      </c>
      <c r="J324" s="1" t="s">
        <v>31</v>
      </c>
      <c r="K324" s="1" t="s">
        <v>1317</v>
      </c>
      <c r="L324" s="1" t="s">
        <v>1355</v>
      </c>
      <c r="M324" s="1">
        <v>32.1</v>
      </c>
      <c r="N324" s="1" t="s">
        <v>1333</v>
      </c>
      <c r="O324" s="1">
        <v>4.5</v>
      </c>
      <c r="P324" s="1" t="s">
        <v>1470</v>
      </c>
      <c r="Q324" s="1">
        <v>0.3</v>
      </c>
      <c r="R324" s="53">
        <v>718000</v>
      </c>
      <c r="S324" s="1" t="b">
        <v>0</v>
      </c>
      <c r="T324" s="1" t="s">
        <v>101</v>
      </c>
      <c r="U324" s="1" t="s">
        <v>1331</v>
      </c>
      <c r="V324" s="1">
        <v>23</v>
      </c>
      <c r="W324" s="1">
        <v>676043</v>
      </c>
      <c r="X324" s="1">
        <v>600000</v>
      </c>
      <c r="Y324" s="1">
        <v>15549000</v>
      </c>
      <c r="Z324" s="1">
        <v>247791</v>
      </c>
      <c r="AA324" s="1" t="s">
        <v>1324</v>
      </c>
      <c r="AB324" s="1">
        <v>0.36699999999999999</v>
      </c>
      <c r="AC324" s="1" t="s">
        <v>1476</v>
      </c>
      <c r="AD324" s="23">
        <v>718000</v>
      </c>
      <c r="AE324" s="23">
        <v>3</v>
      </c>
      <c r="AF324" s="1">
        <v>0</v>
      </c>
      <c r="AG324" s="1">
        <v>0</v>
      </c>
    </row>
    <row r="325" spans="1:33" x14ac:dyDescent="0.25">
      <c r="A325" s="1">
        <v>8165</v>
      </c>
      <c r="B325" s="1" t="s">
        <v>1978</v>
      </c>
      <c r="C325" s="1" t="s">
        <v>1107</v>
      </c>
      <c r="D325" s="1" t="s">
        <v>1315</v>
      </c>
      <c r="E325" s="1" t="s">
        <v>1108</v>
      </c>
      <c r="F325" s="1">
        <v>444</v>
      </c>
      <c r="G325" s="1" t="s">
        <v>1387</v>
      </c>
      <c r="H325" s="1" t="s">
        <v>1283</v>
      </c>
      <c r="I325" s="1" t="s">
        <v>1290</v>
      </c>
      <c r="J325" s="1" t="s">
        <v>31</v>
      </c>
      <c r="K325" s="1" t="s">
        <v>1317</v>
      </c>
      <c r="L325" s="1" t="s">
        <v>1349</v>
      </c>
      <c r="M325" s="1">
        <v>28.6</v>
      </c>
      <c r="N325" s="1" t="s">
        <v>1333</v>
      </c>
      <c r="O325" s="1">
        <v>1</v>
      </c>
      <c r="P325" s="1" t="s">
        <v>1327</v>
      </c>
      <c r="Q325" s="1">
        <v>0.3</v>
      </c>
      <c r="R325" s="53">
        <v>1865000</v>
      </c>
      <c r="S325" s="1" t="b">
        <v>0</v>
      </c>
      <c r="T325" s="1" t="s">
        <v>1092</v>
      </c>
      <c r="U325" s="1" t="s">
        <v>1328</v>
      </c>
      <c r="V325" s="1">
        <v>28</v>
      </c>
      <c r="W325" s="1">
        <v>2099357</v>
      </c>
      <c r="X325" s="1">
        <v>1772500</v>
      </c>
      <c r="Y325" s="1">
        <v>58782000</v>
      </c>
      <c r="Z325" s="1">
        <v>1299418</v>
      </c>
      <c r="AA325" s="1" t="s">
        <v>1329</v>
      </c>
      <c r="AB325" s="1">
        <v>0.61899999999999999</v>
      </c>
      <c r="AC325" s="1" t="s">
        <v>1475</v>
      </c>
      <c r="AD325" s="23">
        <v>1865000</v>
      </c>
      <c r="AE325" s="23">
        <v>7</v>
      </c>
      <c r="AF325" s="1">
        <v>0</v>
      </c>
      <c r="AG325" s="1">
        <v>0</v>
      </c>
    </row>
    <row r="326" spans="1:33" x14ac:dyDescent="0.25">
      <c r="A326" s="1">
        <v>4330</v>
      </c>
      <c r="B326" s="1" t="s">
        <v>1685</v>
      </c>
      <c r="C326" s="1" t="s">
        <v>645</v>
      </c>
      <c r="D326" s="1" t="s">
        <v>1315</v>
      </c>
      <c r="E326" s="1" t="s">
        <v>34</v>
      </c>
      <c r="F326" s="1">
        <v>448</v>
      </c>
      <c r="G326" s="1" t="s">
        <v>1459</v>
      </c>
      <c r="H326" s="1" t="s">
        <v>1284</v>
      </c>
      <c r="I326" s="1" t="s">
        <v>1290</v>
      </c>
      <c r="J326" s="1" t="s">
        <v>31</v>
      </c>
      <c r="K326" s="1" t="s">
        <v>1317</v>
      </c>
      <c r="L326" s="1" t="s">
        <v>1355</v>
      </c>
      <c r="M326" s="1">
        <v>41.5</v>
      </c>
      <c r="N326" s="1" t="s">
        <v>1330</v>
      </c>
      <c r="O326" s="1">
        <v>10.7</v>
      </c>
      <c r="P326" s="1" t="s">
        <v>1473</v>
      </c>
      <c r="Q326" s="1">
        <v>0.3</v>
      </c>
      <c r="R326" s="53">
        <v>758000</v>
      </c>
      <c r="S326" s="1" t="b">
        <v>0</v>
      </c>
      <c r="T326" s="1" t="s">
        <v>101</v>
      </c>
      <c r="U326" s="1" t="s">
        <v>1323</v>
      </c>
      <c r="V326" s="1">
        <v>23</v>
      </c>
      <c r="W326" s="1">
        <v>676043</v>
      </c>
      <c r="X326" s="1">
        <v>600000</v>
      </c>
      <c r="Y326" s="1">
        <v>15549000</v>
      </c>
      <c r="Z326" s="1">
        <v>247791</v>
      </c>
      <c r="AA326" s="1" t="s">
        <v>1324</v>
      </c>
      <c r="AB326" s="1">
        <v>0.36699999999999999</v>
      </c>
      <c r="AC326" s="1" t="s">
        <v>1476</v>
      </c>
      <c r="AD326" s="23">
        <v>758000</v>
      </c>
      <c r="AE326" s="23">
        <v>4</v>
      </c>
      <c r="AF326" s="1">
        <v>0</v>
      </c>
      <c r="AG326" s="1">
        <v>0</v>
      </c>
    </row>
    <row r="327" spans="1:33" x14ac:dyDescent="0.25">
      <c r="A327" s="1">
        <v>10640</v>
      </c>
      <c r="B327" s="1" t="s">
        <v>1569</v>
      </c>
      <c r="C327" s="1" t="s">
        <v>318</v>
      </c>
      <c r="D327" s="1" t="s">
        <v>1315</v>
      </c>
      <c r="E327" s="1" t="s">
        <v>34</v>
      </c>
      <c r="F327" s="1">
        <v>446</v>
      </c>
      <c r="G327" s="1" t="s">
        <v>1404</v>
      </c>
      <c r="H327" s="1" t="s">
        <v>1283</v>
      </c>
      <c r="I327" s="1" t="s">
        <v>1290</v>
      </c>
      <c r="J327" s="1" t="s">
        <v>31</v>
      </c>
      <c r="K327" s="1" t="s">
        <v>1317</v>
      </c>
      <c r="L327" s="1" t="s">
        <v>1355</v>
      </c>
      <c r="M327" s="1">
        <v>45.1</v>
      </c>
      <c r="N327" s="1" t="s">
        <v>1320</v>
      </c>
      <c r="O327" s="1">
        <v>0.1</v>
      </c>
      <c r="P327" s="1" t="s">
        <v>1332</v>
      </c>
      <c r="Q327" s="1">
        <v>0</v>
      </c>
      <c r="R327" s="53">
        <v>550000</v>
      </c>
      <c r="S327" s="1" t="b">
        <v>0</v>
      </c>
      <c r="T327" s="1" t="s">
        <v>48</v>
      </c>
      <c r="U327" s="1" t="s">
        <v>1328</v>
      </c>
      <c r="V327" s="1">
        <v>39</v>
      </c>
      <c r="W327" s="1">
        <v>816692</v>
      </c>
      <c r="X327" s="1">
        <v>740000</v>
      </c>
      <c r="Y327" s="1">
        <v>31851000</v>
      </c>
      <c r="Z327" s="1">
        <v>304538</v>
      </c>
      <c r="AA327" s="1" t="s">
        <v>1469</v>
      </c>
      <c r="AB327" s="1">
        <v>0.373</v>
      </c>
      <c r="AC327" s="1" t="s">
        <v>1476</v>
      </c>
      <c r="AD327" s="23">
        <v>550000</v>
      </c>
      <c r="AE327" s="23">
        <v>1</v>
      </c>
      <c r="AF327" s="1">
        <v>0</v>
      </c>
      <c r="AG327" s="1">
        <v>0</v>
      </c>
    </row>
    <row r="328" spans="1:33" x14ac:dyDescent="0.25">
      <c r="A328" s="1">
        <v>10214</v>
      </c>
      <c r="B328" s="1" t="s">
        <v>1577</v>
      </c>
      <c r="C328" s="1" t="s">
        <v>346</v>
      </c>
      <c r="D328" s="1" t="s">
        <v>1315</v>
      </c>
      <c r="E328" s="1" t="s">
        <v>34</v>
      </c>
      <c r="F328" s="1">
        <v>446</v>
      </c>
      <c r="G328" s="1" t="s">
        <v>1404</v>
      </c>
      <c r="H328" s="1" t="s">
        <v>1283</v>
      </c>
      <c r="I328" s="1" t="s">
        <v>1290</v>
      </c>
      <c r="J328" s="1" t="s">
        <v>31</v>
      </c>
      <c r="K328" s="1" t="s">
        <v>1317</v>
      </c>
      <c r="L328" s="1" t="s">
        <v>1355</v>
      </c>
      <c r="M328" s="1">
        <v>33.700000000000003</v>
      </c>
      <c r="N328" s="1" t="s">
        <v>1333</v>
      </c>
      <c r="O328" s="1">
        <v>0.2</v>
      </c>
      <c r="P328" s="1" t="s">
        <v>1332</v>
      </c>
      <c r="Q328" s="1">
        <v>0.1</v>
      </c>
      <c r="R328" s="53">
        <v>550000</v>
      </c>
      <c r="S328" s="1" t="b">
        <v>0</v>
      </c>
      <c r="T328" s="1" t="s">
        <v>48</v>
      </c>
      <c r="U328" s="1" t="s">
        <v>1328</v>
      </c>
      <c r="V328" s="1">
        <v>39</v>
      </c>
      <c r="W328" s="1">
        <v>816692</v>
      </c>
      <c r="X328" s="1">
        <v>740000</v>
      </c>
      <c r="Y328" s="1">
        <v>31851000</v>
      </c>
      <c r="Z328" s="1">
        <v>304538</v>
      </c>
      <c r="AA328" s="1" t="s">
        <v>1469</v>
      </c>
      <c r="AB328" s="1">
        <v>0.373</v>
      </c>
      <c r="AC328" s="1" t="s">
        <v>1476</v>
      </c>
      <c r="AD328" s="23">
        <v>550000</v>
      </c>
      <c r="AE328" s="23">
        <v>1</v>
      </c>
      <c r="AF328" s="1">
        <v>0</v>
      </c>
      <c r="AG328" s="1">
        <v>0</v>
      </c>
    </row>
    <row r="329" spans="1:33" x14ac:dyDescent="0.25">
      <c r="A329" s="1">
        <v>4302</v>
      </c>
      <c r="B329" s="1" t="s">
        <v>1877</v>
      </c>
      <c r="C329" s="1" t="s">
        <v>1234</v>
      </c>
      <c r="D329" s="1" t="s">
        <v>1315</v>
      </c>
      <c r="E329" s="1" t="s">
        <v>1085</v>
      </c>
      <c r="F329" s="1">
        <v>460</v>
      </c>
      <c r="G329" s="1" t="s">
        <v>1412</v>
      </c>
      <c r="H329" s="1" t="s">
        <v>1283</v>
      </c>
      <c r="I329" s="1" t="s">
        <v>1290</v>
      </c>
      <c r="J329" s="1" t="s">
        <v>31</v>
      </c>
      <c r="K329" s="1" t="s">
        <v>1317</v>
      </c>
      <c r="L329" s="1" t="s">
        <v>1348</v>
      </c>
      <c r="M329" s="1">
        <v>45</v>
      </c>
      <c r="N329" s="1" t="s">
        <v>1320</v>
      </c>
      <c r="O329" s="1">
        <v>17.8</v>
      </c>
      <c r="P329" s="1" t="s">
        <v>1473</v>
      </c>
      <c r="Q329" s="1">
        <v>0.2</v>
      </c>
      <c r="R329" s="53">
        <v>1300000</v>
      </c>
      <c r="S329" s="1" t="b">
        <v>0</v>
      </c>
      <c r="T329" s="1" t="s">
        <v>918</v>
      </c>
      <c r="U329" s="1" t="s">
        <v>1323</v>
      </c>
      <c r="V329" s="1">
        <v>13</v>
      </c>
      <c r="W329" s="1">
        <v>1199702</v>
      </c>
      <c r="X329" s="1">
        <v>1150000</v>
      </c>
      <c r="Y329" s="1">
        <v>15596124</v>
      </c>
      <c r="Z329" s="1">
        <v>204535</v>
      </c>
      <c r="AA329" s="1" t="s">
        <v>1324</v>
      </c>
      <c r="AB329" s="1">
        <v>0.17</v>
      </c>
      <c r="AC329" s="1" t="s">
        <v>1479</v>
      </c>
      <c r="AD329" s="23">
        <v>1300000</v>
      </c>
      <c r="AE329" s="23">
        <v>5</v>
      </c>
      <c r="AF329" s="1">
        <v>0</v>
      </c>
      <c r="AG329" s="1">
        <v>0</v>
      </c>
    </row>
    <row r="330" spans="1:33" x14ac:dyDescent="0.25">
      <c r="A330" s="1">
        <v>5262</v>
      </c>
      <c r="B330" s="1" t="s">
        <v>1581</v>
      </c>
      <c r="C330" s="1" t="s">
        <v>357</v>
      </c>
      <c r="D330" s="1" t="s">
        <v>1315</v>
      </c>
      <c r="E330" s="1" t="s">
        <v>34</v>
      </c>
      <c r="F330" s="1">
        <v>446</v>
      </c>
      <c r="G330" s="1" t="s">
        <v>1404</v>
      </c>
      <c r="H330" s="1" t="s">
        <v>1283</v>
      </c>
      <c r="I330" s="1" t="s">
        <v>1290</v>
      </c>
      <c r="J330" s="1" t="s">
        <v>31</v>
      </c>
      <c r="K330" s="1" t="s">
        <v>1317</v>
      </c>
      <c r="L330" s="1" t="s">
        <v>1355</v>
      </c>
      <c r="M330" s="1">
        <v>27.2</v>
      </c>
      <c r="N330" s="1" t="s">
        <v>1333</v>
      </c>
      <c r="O330" s="1">
        <v>2.4</v>
      </c>
      <c r="P330" s="1" t="s">
        <v>1327</v>
      </c>
      <c r="Q330" s="1">
        <v>0.3</v>
      </c>
      <c r="R330" s="53">
        <v>580000</v>
      </c>
      <c r="S330" s="1" t="b">
        <v>0</v>
      </c>
      <c r="T330" s="1" t="s">
        <v>48</v>
      </c>
      <c r="U330" s="1" t="s">
        <v>1331</v>
      </c>
      <c r="V330" s="1">
        <v>39</v>
      </c>
      <c r="W330" s="1">
        <v>816692</v>
      </c>
      <c r="X330" s="1">
        <v>740000</v>
      </c>
      <c r="Y330" s="1">
        <v>31851000</v>
      </c>
      <c r="Z330" s="1">
        <v>304538</v>
      </c>
      <c r="AA330" s="1" t="s">
        <v>1469</v>
      </c>
      <c r="AB330" s="1">
        <v>0.373</v>
      </c>
      <c r="AC330" s="1" t="s">
        <v>1476</v>
      </c>
      <c r="AD330" s="23">
        <v>580000</v>
      </c>
      <c r="AE330" s="23">
        <v>2</v>
      </c>
      <c r="AF330" s="1">
        <v>0</v>
      </c>
      <c r="AG330" s="1">
        <v>0</v>
      </c>
    </row>
    <row r="331" spans="1:33" x14ac:dyDescent="0.25">
      <c r="A331" s="1">
        <v>4491</v>
      </c>
      <c r="B331" s="1" t="s">
        <v>1837</v>
      </c>
      <c r="C331" s="1" t="s">
        <v>884</v>
      </c>
      <c r="D331" s="1" t="s">
        <v>1474</v>
      </c>
      <c r="E331" s="1" t="s">
        <v>879</v>
      </c>
      <c r="F331" s="1">
        <v>479</v>
      </c>
      <c r="G331" s="1" t="s">
        <v>1369</v>
      </c>
      <c r="H331" s="1" t="s">
        <v>1283</v>
      </c>
      <c r="I331" s="1" t="s">
        <v>1286</v>
      </c>
      <c r="J331" s="1" t="s">
        <v>31</v>
      </c>
      <c r="K331" s="1" t="s">
        <v>1317</v>
      </c>
      <c r="L331" s="1" t="s">
        <v>1336</v>
      </c>
      <c r="M331" s="1">
        <v>33</v>
      </c>
      <c r="N331" s="1" t="s">
        <v>1333</v>
      </c>
      <c r="O331" s="1">
        <v>14.3</v>
      </c>
      <c r="P331" s="1" t="s">
        <v>1473</v>
      </c>
      <c r="Q331" s="1">
        <v>0.3</v>
      </c>
      <c r="R331" s="53">
        <v>1210000</v>
      </c>
      <c r="S331" s="1" t="b">
        <v>0</v>
      </c>
      <c r="T331" s="1" t="s">
        <v>880</v>
      </c>
      <c r="U331" s="1" t="s">
        <v>1323</v>
      </c>
      <c r="V331" s="1">
        <v>5</v>
      </c>
      <c r="W331" s="1">
        <v>1705400</v>
      </c>
      <c r="X331" s="1">
        <v>1250000</v>
      </c>
      <c r="Y331" s="1">
        <v>8527000</v>
      </c>
      <c r="Z331" s="1">
        <v>1127502</v>
      </c>
      <c r="AA331" s="1" t="s">
        <v>1469</v>
      </c>
      <c r="AB331" s="1">
        <v>0.66100000000000003</v>
      </c>
      <c r="AC331" s="1" t="s">
        <v>1475</v>
      </c>
      <c r="AD331" s="23">
        <v>1210000</v>
      </c>
      <c r="AE331" s="23">
        <v>5</v>
      </c>
      <c r="AF331" s="1">
        <v>0</v>
      </c>
      <c r="AG331" s="1">
        <v>0</v>
      </c>
    </row>
    <row r="332" spans="1:33" x14ac:dyDescent="0.25">
      <c r="A332" s="1">
        <v>10443</v>
      </c>
      <c r="B332" s="1" t="s">
        <v>1579</v>
      </c>
      <c r="C332" s="1" t="s">
        <v>232</v>
      </c>
      <c r="D332" s="1" t="s">
        <v>1315</v>
      </c>
      <c r="E332" s="1" t="s">
        <v>34</v>
      </c>
      <c r="F332" s="1">
        <v>446</v>
      </c>
      <c r="G332" s="1" t="s">
        <v>1404</v>
      </c>
      <c r="H332" s="1" t="s">
        <v>1283</v>
      </c>
      <c r="I332" s="1" t="s">
        <v>1290</v>
      </c>
      <c r="J332" s="1" t="s">
        <v>31</v>
      </c>
      <c r="K332" s="1" t="s">
        <v>1317</v>
      </c>
      <c r="L332" s="1" t="s">
        <v>1355</v>
      </c>
      <c r="M332" s="1">
        <v>37.1</v>
      </c>
      <c r="N332" s="1" t="s">
        <v>1330</v>
      </c>
      <c r="O332" s="1">
        <v>0.2</v>
      </c>
      <c r="P332" s="1" t="s">
        <v>1332</v>
      </c>
      <c r="Q332" s="1">
        <v>0.1</v>
      </c>
      <c r="R332" s="53">
        <v>550000</v>
      </c>
      <c r="S332" s="1" t="b">
        <v>0</v>
      </c>
      <c r="T332" s="1" t="s">
        <v>48</v>
      </c>
      <c r="U332" s="1" t="s">
        <v>1328</v>
      </c>
      <c r="V332" s="1">
        <v>39</v>
      </c>
      <c r="W332" s="1">
        <v>816692</v>
      </c>
      <c r="X332" s="1">
        <v>740000</v>
      </c>
      <c r="Y332" s="1">
        <v>31851000</v>
      </c>
      <c r="Z332" s="1">
        <v>304538</v>
      </c>
      <c r="AA332" s="1" t="s">
        <v>1469</v>
      </c>
      <c r="AB332" s="1">
        <v>0.373</v>
      </c>
      <c r="AC332" s="1" t="s">
        <v>1476</v>
      </c>
      <c r="AD332" s="23">
        <v>550000</v>
      </c>
      <c r="AE332" s="23">
        <v>1</v>
      </c>
      <c r="AF332" s="1">
        <v>0</v>
      </c>
      <c r="AG332" s="1">
        <v>0</v>
      </c>
    </row>
    <row r="333" spans="1:33" x14ac:dyDescent="0.25">
      <c r="A333" s="1">
        <v>4518</v>
      </c>
      <c r="B333" s="1" t="s">
        <v>1690</v>
      </c>
      <c r="C333" s="1" t="s">
        <v>637</v>
      </c>
      <c r="D333" s="1" t="s">
        <v>1315</v>
      </c>
      <c r="E333" s="1" t="s">
        <v>34</v>
      </c>
      <c r="F333" s="1">
        <v>448</v>
      </c>
      <c r="G333" s="1" t="s">
        <v>1459</v>
      </c>
      <c r="H333" s="1" t="s">
        <v>1284</v>
      </c>
      <c r="I333" s="1" t="s">
        <v>1290</v>
      </c>
      <c r="J333" s="1" t="s">
        <v>31</v>
      </c>
      <c r="K333" s="1" t="s">
        <v>1317</v>
      </c>
      <c r="L333" s="1" t="s">
        <v>1355</v>
      </c>
      <c r="M333" s="1">
        <v>31.4</v>
      </c>
      <c r="N333" s="1" t="s">
        <v>1333</v>
      </c>
      <c r="O333" s="1">
        <v>7.9</v>
      </c>
      <c r="P333" s="1" t="s">
        <v>1321</v>
      </c>
      <c r="Q333" s="1">
        <v>0.3</v>
      </c>
      <c r="R333" s="53">
        <v>842000</v>
      </c>
      <c r="S333" s="1" t="b">
        <v>0</v>
      </c>
      <c r="T333" s="1" t="s">
        <v>101</v>
      </c>
      <c r="U333" s="1" t="s">
        <v>1323</v>
      </c>
      <c r="V333" s="1">
        <v>23</v>
      </c>
      <c r="W333" s="1">
        <v>676043</v>
      </c>
      <c r="X333" s="1">
        <v>600000</v>
      </c>
      <c r="Y333" s="1">
        <v>15549000</v>
      </c>
      <c r="Z333" s="1">
        <v>247791</v>
      </c>
      <c r="AA333" s="1" t="s">
        <v>1471</v>
      </c>
      <c r="AB333" s="1">
        <v>0.36699999999999999</v>
      </c>
      <c r="AC333" s="1" t="s">
        <v>1476</v>
      </c>
      <c r="AD333" s="23">
        <v>842000</v>
      </c>
      <c r="AE333" s="23">
        <v>4</v>
      </c>
      <c r="AF333" s="1">
        <v>0</v>
      </c>
      <c r="AG333" s="1">
        <v>0</v>
      </c>
    </row>
    <row r="334" spans="1:33" x14ac:dyDescent="0.25">
      <c r="A334" s="1">
        <v>4858</v>
      </c>
      <c r="B334" s="1" t="s">
        <v>1859</v>
      </c>
      <c r="C334" s="1" t="s">
        <v>934</v>
      </c>
      <c r="D334" s="1" t="s">
        <v>1315</v>
      </c>
      <c r="E334" s="1" t="s">
        <v>935</v>
      </c>
      <c r="F334" s="1">
        <v>486</v>
      </c>
      <c r="G334" s="1" t="s">
        <v>1371</v>
      </c>
      <c r="H334" s="1" t="s">
        <v>1283</v>
      </c>
      <c r="I334" s="1" t="s">
        <v>1286</v>
      </c>
      <c r="J334" s="1" t="s">
        <v>31</v>
      </c>
      <c r="K334" s="1" t="s">
        <v>1317</v>
      </c>
      <c r="L334" s="1" t="s">
        <v>1341</v>
      </c>
      <c r="M334" s="1">
        <v>35.299999999999997</v>
      </c>
      <c r="N334" s="1" t="s">
        <v>1330</v>
      </c>
      <c r="O334" s="1">
        <v>3</v>
      </c>
      <c r="P334" s="1" t="s">
        <v>1470</v>
      </c>
      <c r="Q334" s="1">
        <v>0.3</v>
      </c>
      <c r="R334" s="53">
        <v>1127000</v>
      </c>
      <c r="S334" s="1" t="b">
        <v>0</v>
      </c>
      <c r="T334" s="1" t="s">
        <v>834</v>
      </c>
      <c r="U334" s="1" t="s">
        <v>1331</v>
      </c>
      <c r="V334" s="1">
        <v>15</v>
      </c>
      <c r="W334" s="1">
        <v>2671120</v>
      </c>
      <c r="X334" s="1">
        <v>2600000</v>
      </c>
      <c r="Y334" s="1">
        <v>40066800</v>
      </c>
      <c r="Z334" s="1">
        <v>1489345</v>
      </c>
      <c r="AA334" s="1" t="s">
        <v>1469</v>
      </c>
      <c r="AB334" s="1">
        <v>0.55800000000000005</v>
      </c>
      <c r="AC334" s="1" t="s">
        <v>1475</v>
      </c>
      <c r="AD334" s="23">
        <v>1127000</v>
      </c>
      <c r="AE334" s="23">
        <v>7</v>
      </c>
      <c r="AF334" s="1">
        <v>0</v>
      </c>
      <c r="AG334" s="1">
        <v>0</v>
      </c>
    </row>
    <row r="335" spans="1:33" x14ac:dyDescent="0.25">
      <c r="A335" s="1">
        <v>9915</v>
      </c>
      <c r="B335" s="1" t="s">
        <v>1585</v>
      </c>
      <c r="C335" s="1" t="s">
        <v>370</v>
      </c>
      <c r="D335" s="1" t="s">
        <v>1315</v>
      </c>
      <c r="E335" s="1" t="s">
        <v>34</v>
      </c>
      <c r="F335" s="1">
        <v>445</v>
      </c>
      <c r="G335" s="1" t="s">
        <v>1406</v>
      </c>
      <c r="H335" s="1" t="s">
        <v>1283</v>
      </c>
      <c r="I335" s="1" t="s">
        <v>1290</v>
      </c>
      <c r="J335" s="1" t="s">
        <v>31</v>
      </c>
      <c r="K335" s="1" t="s">
        <v>1317</v>
      </c>
      <c r="L335" s="1" t="s">
        <v>1407</v>
      </c>
      <c r="M335" s="1">
        <v>33.299999999999997</v>
      </c>
      <c r="N335" s="1" t="s">
        <v>1333</v>
      </c>
      <c r="O335" s="1">
        <v>0.3</v>
      </c>
      <c r="P335" s="1" t="s">
        <v>1332</v>
      </c>
      <c r="Q335" s="1">
        <v>0.1</v>
      </c>
      <c r="R335" s="53">
        <v>550000</v>
      </c>
      <c r="S335" s="1" t="b">
        <v>0</v>
      </c>
      <c r="T335" s="1" t="s">
        <v>48</v>
      </c>
      <c r="U335" s="1" t="s">
        <v>1328</v>
      </c>
      <c r="V335" s="1">
        <v>25</v>
      </c>
      <c r="W335" s="1">
        <v>757400</v>
      </c>
      <c r="X335" s="1">
        <v>740000</v>
      </c>
      <c r="Y335" s="1">
        <v>18935000</v>
      </c>
      <c r="Z335" s="1">
        <v>230538</v>
      </c>
      <c r="AA335" s="1" t="s">
        <v>1469</v>
      </c>
      <c r="AB335" s="1">
        <v>0.30399999999999999</v>
      </c>
      <c r="AC335" s="1" t="s">
        <v>1325</v>
      </c>
      <c r="AD335" s="23">
        <v>550000</v>
      </c>
      <c r="AE335" s="23">
        <v>1</v>
      </c>
      <c r="AF335" s="1">
        <v>0</v>
      </c>
      <c r="AG335" s="1">
        <v>0</v>
      </c>
    </row>
    <row r="336" spans="1:33" x14ac:dyDescent="0.25">
      <c r="A336" s="1">
        <v>7208</v>
      </c>
      <c r="B336" s="1" t="s">
        <v>1632</v>
      </c>
      <c r="C336" s="1" t="s">
        <v>612</v>
      </c>
      <c r="D336" s="1" t="s">
        <v>1315</v>
      </c>
      <c r="E336" s="1" t="s">
        <v>39</v>
      </c>
      <c r="F336" s="1">
        <v>474</v>
      </c>
      <c r="G336" s="1" t="s">
        <v>1401</v>
      </c>
      <c r="H336" s="1" t="s">
        <v>1283</v>
      </c>
      <c r="I336" s="1" t="s">
        <v>1290</v>
      </c>
      <c r="J336" s="1" t="s">
        <v>31</v>
      </c>
      <c r="K336" s="1" t="s">
        <v>1317</v>
      </c>
      <c r="L336" s="1" t="s">
        <v>1402</v>
      </c>
      <c r="M336" s="1">
        <v>30.4</v>
      </c>
      <c r="N336" s="1" t="s">
        <v>1333</v>
      </c>
      <c r="O336" s="1">
        <v>1.4</v>
      </c>
      <c r="P336" s="1" t="s">
        <v>1327</v>
      </c>
      <c r="Q336" s="1">
        <v>0.3</v>
      </c>
      <c r="R336" s="53">
        <v>580000</v>
      </c>
      <c r="S336" s="1" t="b">
        <v>0</v>
      </c>
      <c r="T336" s="1" t="s">
        <v>40</v>
      </c>
      <c r="U336" s="1" t="s">
        <v>1328</v>
      </c>
      <c r="V336" s="1">
        <v>23</v>
      </c>
      <c r="W336" s="1">
        <v>742609</v>
      </c>
      <c r="X336" s="1">
        <v>600000</v>
      </c>
      <c r="Y336" s="1">
        <v>17080000</v>
      </c>
      <c r="Z336" s="1">
        <v>292271</v>
      </c>
      <c r="AA336" s="1" t="s">
        <v>1469</v>
      </c>
      <c r="AB336" s="1">
        <v>0.39400000000000002</v>
      </c>
      <c r="AC336" s="1" t="s">
        <v>1476</v>
      </c>
      <c r="AD336" s="23">
        <v>580000</v>
      </c>
      <c r="AE336" s="23">
        <v>2</v>
      </c>
      <c r="AF336" s="1">
        <v>0</v>
      </c>
      <c r="AG336" s="1">
        <v>0</v>
      </c>
    </row>
    <row r="337" spans="1:33" x14ac:dyDescent="0.25">
      <c r="A337" s="1">
        <v>10442</v>
      </c>
      <c r="B337" s="1" t="s">
        <v>1675</v>
      </c>
      <c r="C337" s="1" t="s">
        <v>627</v>
      </c>
      <c r="D337" s="1" t="s">
        <v>1315</v>
      </c>
      <c r="E337" s="1" t="s">
        <v>34</v>
      </c>
      <c r="F337" s="1">
        <v>448</v>
      </c>
      <c r="G337" s="1" t="s">
        <v>1459</v>
      </c>
      <c r="H337" s="1" t="s">
        <v>1284</v>
      </c>
      <c r="I337" s="1" t="s">
        <v>1290</v>
      </c>
      <c r="J337" s="1" t="s">
        <v>31</v>
      </c>
      <c r="K337" s="1" t="s">
        <v>1317</v>
      </c>
      <c r="L337" s="1" t="s">
        <v>1355</v>
      </c>
      <c r="M337" s="1">
        <v>32.299999999999997</v>
      </c>
      <c r="N337" s="1" t="s">
        <v>1333</v>
      </c>
      <c r="O337" s="1">
        <v>0.2</v>
      </c>
      <c r="P337" s="1" t="s">
        <v>1332</v>
      </c>
      <c r="Q337" s="1">
        <v>0.1</v>
      </c>
      <c r="R337" s="53">
        <v>550000</v>
      </c>
      <c r="S337" s="1" t="b">
        <v>0</v>
      </c>
      <c r="T337" s="1" t="s">
        <v>101</v>
      </c>
      <c r="U337" s="1" t="s">
        <v>1328</v>
      </c>
      <c r="V337" s="1">
        <v>23</v>
      </c>
      <c r="W337" s="1">
        <v>676043</v>
      </c>
      <c r="X337" s="1">
        <v>600000</v>
      </c>
      <c r="Y337" s="1">
        <v>15549000</v>
      </c>
      <c r="Z337" s="1">
        <v>247791</v>
      </c>
      <c r="AA337" s="1" t="s">
        <v>1329</v>
      </c>
      <c r="AB337" s="1">
        <v>0.36699999999999999</v>
      </c>
      <c r="AC337" s="1" t="s">
        <v>1476</v>
      </c>
      <c r="AD337" s="23">
        <v>550000</v>
      </c>
      <c r="AE337" s="23">
        <v>1</v>
      </c>
      <c r="AF337" s="1">
        <v>0</v>
      </c>
      <c r="AG337" s="1">
        <v>0</v>
      </c>
    </row>
    <row r="338" spans="1:33" x14ac:dyDescent="0.25">
      <c r="A338" s="1">
        <v>4297</v>
      </c>
      <c r="B338" s="1" t="s">
        <v>1749</v>
      </c>
      <c r="C338" s="1" t="s">
        <v>1119</v>
      </c>
      <c r="D338" s="1" t="s">
        <v>1474</v>
      </c>
      <c r="E338" s="1" t="s">
        <v>1203</v>
      </c>
      <c r="F338" s="1">
        <v>489</v>
      </c>
      <c r="G338" s="1" t="s">
        <v>1373</v>
      </c>
      <c r="H338" s="1" t="s">
        <v>1283</v>
      </c>
      <c r="I338" s="1" t="s">
        <v>1286</v>
      </c>
      <c r="J338" s="1" t="s">
        <v>31</v>
      </c>
      <c r="K338" s="1" t="s">
        <v>1317</v>
      </c>
      <c r="L338" s="1" t="s">
        <v>1352</v>
      </c>
      <c r="M338" s="1">
        <v>45.3</v>
      </c>
      <c r="N338" s="1" t="s">
        <v>1320</v>
      </c>
      <c r="O338" s="1">
        <v>13.8</v>
      </c>
      <c r="P338" s="1" t="s">
        <v>1473</v>
      </c>
      <c r="Q338" s="1">
        <v>0.3</v>
      </c>
      <c r="R338" s="53">
        <v>2650000</v>
      </c>
      <c r="S338" s="1" t="b">
        <v>1</v>
      </c>
      <c r="T338" s="1" t="s">
        <v>962</v>
      </c>
      <c r="U338" s="1" t="s">
        <v>31</v>
      </c>
      <c r="V338" s="1">
        <v>9</v>
      </c>
      <c r="W338" s="1">
        <v>1954889</v>
      </c>
      <c r="X338" s="1">
        <v>1600000</v>
      </c>
      <c r="Y338" s="1">
        <v>17594000</v>
      </c>
      <c r="Z338" s="1">
        <v>966153</v>
      </c>
      <c r="AA338" s="1" t="s">
        <v>1471</v>
      </c>
      <c r="AB338" s="1">
        <v>0.49399999999999999</v>
      </c>
      <c r="AC338" s="1" t="s">
        <v>1476</v>
      </c>
      <c r="AD338" s="23">
        <v>2650000</v>
      </c>
      <c r="AE338" s="23">
        <v>9</v>
      </c>
      <c r="AF338" s="1">
        <v>0</v>
      </c>
      <c r="AG338" s="1">
        <v>0</v>
      </c>
    </row>
    <row r="339" spans="1:33" x14ac:dyDescent="0.25">
      <c r="A339" s="1">
        <v>9651</v>
      </c>
      <c r="B339" s="1" t="s">
        <v>1683</v>
      </c>
      <c r="C339" s="1" t="s">
        <v>631</v>
      </c>
      <c r="D339" s="1" t="s">
        <v>1315</v>
      </c>
      <c r="E339" s="1" t="s">
        <v>34</v>
      </c>
      <c r="F339" s="1">
        <v>448</v>
      </c>
      <c r="G339" s="1" t="s">
        <v>1459</v>
      </c>
      <c r="H339" s="1" t="s">
        <v>1284</v>
      </c>
      <c r="I339" s="1" t="s">
        <v>1290</v>
      </c>
      <c r="J339" s="1" t="s">
        <v>31</v>
      </c>
      <c r="K339" s="1" t="s">
        <v>1317</v>
      </c>
      <c r="L339" s="1" t="s">
        <v>1355</v>
      </c>
      <c r="M339" s="1">
        <v>41.3</v>
      </c>
      <c r="N339" s="1" t="s">
        <v>1330</v>
      </c>
      <c r="O339" s="1">
        <v>0.4</v>
      </c>
      <c r="P339" s="1" t="s">
        <v>1332</v>
      </c>
      <c r="Q339" s="1">
        <v>0.2</v>
      </c>
      <c r="R339" s="53">
        <v>550000</v>
      </c>
      <c r="S339" s="1" t="b">
        <v>0</v>
      </c>
      <c r="T339" s="1" t="s">
        <v>101</v>
      </c>
      <c r="U339" s="1" t="s">
        <v>1328</v>
      </c>
      <c r="V339" s="1">
        <v>23</v>
      </c>
      <c r="W339" s="1">
        <v>676043</v>
      </c>
      <c r="X339" s="1">
        <v>600000</v>
      </c>
      <c r="Y339" s="1">
        <v>15549000</v>
      </c>
      <c r="Z339" s="1">
        <v>247791</v>
      </c>
      <c r="AA339" s="1" t="s">
        <v>1329</v>
      </c>
      <c r="AB339" s="1">
        <v>0.36699999999999999</v>
      </c>
      <c r="AC339" s="1" t="s">
        <v>1476</v>
      </c>
      <c r="AD339" s="23">
        <v>550000</v>
      </c>
      <c r="AE339" s="23">
        <v>1</v>
      </c>
      <c r="AF339" s="1">
        <v>0</v>
      </c>
      <c r="AG339" s="1">
        <v>0</v>
      </c>
    </row>
    <row r="340" spans="1:33" x14ac:dyDescent="0.25">
      <c r="A340" s="1">
        <v>6714</v>
      </c>
      <c r="B340" s="1" t="s">
        <v>1820</v>
      </c>
      <c r="C340" s="1" t="s">
        <v>842</v>
      </c>
      <c r="D340" s="1" t="s">
        <v>1315</v>
      </c>
      <c r="E340" s="1" t="s">
        <v>838</v>
      </c>
      <c r="F340" s="1">
        <v>482</v>
      </c>
      <c r="G340" s="1" t="s">
        <v>1366</v>
      </c>
      <c r="H340" s="1" t="s">
        <v>1283</v>
      </c>
      <c r="I340" s="1" t="s">
        <v>1286</v>
      </c>
      <c r="J340" s="1" t="s">
        <v>31</v>
      </c>
      <c r="K340" s="1" t="s">
        <v>1317</v>
      </c>
      <c r="L340" s="1" t="s">
        <v>1367</v>
      </c>
      <c r="M340" s="1">
        <v>32.200000000000003</v>
      </c>
      <c r="N340" s="1" t="s">
        <v>1333</v>
      </c>
      <c r="O340" s="1">
        <v>1.6</v>
      </c>
      <c r="P340" s="1" t="s">
        <v>1327</v>
      </c>
      <c r="Q340" s="1">
        <v>0.3</v>
      </c>
      <c r="R340" s="53">
        <v>2000000</v>
      </c>
      <c r="S340" s="1" t="b">
        <v>0</v>
      </c>
      <c r="T340" s="1" t="s">
        <v>839</v>
      </c>
      <c r="U340" s="1" t="s">
        <v>1328</v>
      </c>
      <c r="V340" s="1">
        <v>9</v>
      </c>
      <c r="W340" s="1">
        <v>2760333</v>
      </c>
      <c r="X340" s="1">
        <v>2000000</v>
      </c>
      <c r="Y340" s="1">
        <v>24843000</v>
      </c>
      <c r="Z340" s="1">
        <v>1590524</v>
      </c>
      <c r="AA340" s="1" t="s">
        <v>1469</v>
      </c>
      <c r="AB340" s="1">
        <v>0.57599999999999996</v>
      </c>
      <c r="AC340" s="1" t="s">
        <v>1475</v>
      </c>
      <c r="AD340" s="23">
        <v>2000000</v>
      </c>
      <c r="AE340" s="23">
        <v>7</v>
      </c>
      <c r="AF340" s="1">
        <v>0</v>
      </c>
      <c r="AG340" s="1">
        <v>0</v>
      </c>
    </row>
    <row r="341" spans="1:33" x14ac:dyDescent="0.25">
      <c r="A341" s="1">
        <v>9092</v>
      </c>
      <c r="B341" s="1" t="s">
        <v>1687</v>
      </c>
      <c r="C341" s="1" t="s">
        <v>100</v>
      </c>
      <c r="D341" s="1" t="s">
        <v>1315</v>
      </c>
      <c r="E341" s="1" t="s">
        <v>34</v>
      </c>
      <c r="F341" s="1">
        <v>448</v>
      </c>
      <c r="G341" s="1" t="s">
        <v>1459</v>
      </c>
      <c r="H341" s="1" t="s">
        <v>1284</v>
      </c>
      <c r="I341" s="1" t="s">
        <v>1290</v>
      </c>
      <c r="J341" s="1" t="s">
        <v>31</v>
      </c>
      <c r="K341" s="1" t="s">
        <v>1317</v>
      </c>
      <c r="L341" s="1" t="s">
        <v>1355</v>
      </c>
      <c r="M341" s="1">
        <v>33.200000000000003</v>
      </c>
      <c r="N341" s="1" t="s">
        <v>1333</v>
      </c>
      <c r="O341" s="1">
        <v>0.7</v>
      </c>
      <c r="P341" s="1" t="s">
        <v>1332</v>
      </c>
      <c r="Q341" s="1">
        <v>0.3</v>
      </c>
      <c r="R341" s="53">
        <v>550000</v>
      </c>
      <c r="S341" s="1" t="b">
        <v>0</v>
      </c>
      <c r="T341" s="1" t="s">
        <v>101</v>
      </c>
      <c r="U341" s="1" t="s">
        <v>1328</v>
      </c>
      <c r="V341" s="1">
        <v>23</v>
      </c>
      <c r="W341" s="1">
        <v>676043</v>
      </c>
      <c r="X341" s="1">
        <v>600000</v>
      </c>
      <c r="Y341" s="1">
        <v>15549000</v>
      </c>
      <c r="Z341" s="1">
        <v>247791</v>
      </c>
      <c r="AA341" s="1" t="s">
        <v>1329</v>
      </c>
      <c r="AB341" s="1">
        <v>0.36699999999999999</v>
      </c>
      <c r="AC341" s="1" t="s">
        <v>1476</v>
      </c>
      <c r="AD341" s="23">
        <v>550000</v>
      </c>
      <c r="AE341" s="23">
        <v>1</v>
      </c>
      <c r="AF341" s="1">
        <v>0</v>
      </c>
      <c r="AG341" s="1">
        <v>0</v>
      </c>
    </row>
    <row r="342" spans="1:33" x14ac:dyDescent="0.25">
      <c r="A342" s="1">
        <v>4490</v>
      </c>
      <c r="B342" s="1" t="s">
        <v>1838</v>
      </c>
      <c r="C342" s="1" t="s">
        <v>886</v>
      </c>
      <c r="D342" s="1" t="s">
        <v>1315</v>
      </c>
      <c r="E342" s="1" t="s">
        <v>887</v>
      </c>
      <c r="F342" s="1">
        <v>479</v>
      </c>
      <c r="G342" s="1" t="s">
        <v>1369</v>
      </c>
      <c r="H342" s="1" t="s">
        <v>1283</v>
      </c>
      <c r="I342" s="1" t="s">
        <v>1286</v>
      </c>
      <c r="J342" s="1" t="s">
        <v>31</v>
      </c>
      <c r="K342" s="1" t="s">
        <v>1317</v>
      </c>
      <c r="L342" s="1" t="s">
        <v>1336</v>
      </c>
      <c r="M342" s="1">
        <v>33.299999999999997</v>
      </c>
      <c r="N342" s="1" t="s">
        <v>1333</v>
      </c>
      <c r="O342" s="1">
        <v>10.9</v>
      </c>
      <c r="P342" s="1" t="s">
        <v>1473</v>
      </c>
      <c r="Q342" s="1">
        <v>0.3</v>
      </c>
      <c r="R342" s="53">
        <v>950000</v>
      </c>
      <c r="S342" s="1" t="b">
        <v>0</v>
      </c>
      <c r="T342" s="1" t="s">
        <v>880</v>
      </c>
      <c r="U342" s="1" t="s">
        <v>1323</v>
      </c>
      <c r="V342" s="1">
        <v>5</v>
      </c>
      <c r="W342" s="1">
        <v>1705400</v>
      </c>
      <c r="X342" s="1">
        <v>1250000</v>
      </c>
      <c r="Y342" s="1">
        <v>8527000</v>
      </c>
      <c r="Z342" s="1">
        <v>1127502</v>
      </c>
      <c r="AA342" s="1" t="s">
        <v>1469</v>
      </c>
      <c r="AB342" s="1">
        <v>0.66100000000000003</v>
      </c>
      <c r="AC342" s="1" t="s">
        <v>1475</v>
      </c>
      <c r="AD342" s="23">
        <v>950000</v>
      </c>
      <c r="AE342" s="23">
        <v>5</v>
      </c>
      <c r="AF342" s="1">
        <v>0</v>
      </c>
      <c r="AG342" s="1">
        <v>0</v>
      </c>
    </row>
    <row r="343" spans="1:33" x14ac:dyDescent="0.25">
      <c r="A343" s="1">
        <v>4562</v>
      </c>
      <c r="B343" s="1" t="s">
        <v>1764</v>
      </c>
      <c r="C343" s="1" t="s">
        <v>803</v>
      </c>
      <c r="D343" s="1" t="s">
        <v>1474</v>
      </c>
      <c r="E343" s="1" t="s">
        <v>223</v>
      </c>
      <c r="F343" s="1">
        <v>423</v>
      </c>
      <c r="G343" s="1" t="s">
        <v>1443</v>
      </c>
      <c r="H343" s="1" t="s">
        <v>1283</v>
      </c>
      <c r="I343" s="1" t="s">
        <v>1291</v>
      </c>
      <c r="J343" s="1" t="s">
        <v>31</v>
      </c>
      <c r="K343" s="1" t="s">
        <v>1317</v>
      </c>
      <c r="L343" s="1" t="s">
        <v>1444</v>
      </c>
      <c r="M343" s="1">
        <v>27.9</v>
      </c>
      <c r="N343" s="1" t="s">
        <v>1333</v>
      </c>
      <c r="O343" s="1">
        <v>4.3</v>
      </c>
      <c r="P343" s="1" t="s">
        <v>1470</v>
      </c>
      <c r="Q343" s="1">
        <v>0.3</v>
      </c>
      <c r="R343" s="53">
        <v>960000</v>
      </c>
      <c r="S343" s="1" t="b">
        <v>0</v>
      </c>
      <c r="T343" s="1" t="s">
        <v>799</v>
      </c>
      <c r="U343" s="1" t="s">
        <v>1331</v>
      </c>
      <c r="V343" s="1">
        <v>17</v>
      </c>
      <c r="W343" s="1">
        <v>1593941</v>
      </c>
      <c r="X343" s="1">
        <v>945000</v>
      </c>
      <c r="Y343" s="1">
        <v>27097000</v>
      </c>
      <c r="Z343" s="1">
        <v>1495711</v>
      </c>
      <c r="AA343" s="1" t="s">
        <v>1469</v>
      </c>
      <c r="AB343" s="1">
        <v>0.93799999999999994</v>
      </c>
      <c r="AC343" s="1" t="s">
        <v>1475</v>
      </c>
      <c r="AD343" s="23">
        <v>960000</v>
      </c>
      <c r="AE343" s="23">
        <v>4</v>
      </c>
      <c r="AF343" s="1">
        <v>0</v>
      </c>
      <c r="AG343" s="1">
        <v>0</v>
      </c>
    </row>
    <row r="344" spans="1:33" x14ac:dyDescent="0.25">
      <c r="A344" s="1">
        <v>4276</v>
      </c>
      <c r="B344" s="1" t="s">
        <v>1719</v>
      </c>
      <c r="C344" s="1" t="s">
        <v>661</v>
      </c>
      <c r="D344" s="1" t="s">
        <v>1315</v>
      </c>
      <c r="E344" s="1" t="s">
        <v>34</v>
      </c>
      <c r="F344" s="1">
        <v>445</v>
      </c>
      <c r="G344" s="1" t="s">
        <v>1406</v>
      </c>
      <c r="H344" s="1" t="s">
        <v>1283</v>
      </c>
      <c r="I344" s="1" t="s">
        <v>1290</v>
      </c>
      <c r="J344" s="1" t="s">
        <v>31</v>
      </c>
      <c r="K344" s="1" t="s">
        <v>1317</v>
      </c>
      <c r="L344" s="1" t="s">
        <v>1407</v>
      </c>
      <c r="M344" s="1">
        <v>48.2</v>
      </c>
      <c r="N344" s="1" t="s">
        <v>1320</v>
      </c>
      <c r="O344" s="1">
        <v>13</v>
      </c>
      <c r="P344" s="1" t="s">
        <v>1473</v>
      </c>
      <c r="Q344" s="1">
        <v>0.3</v>
      </c>
      <c r="R344" s="53">
        <v>970000</v>
      </c>
      <c r="S344" s="1" t="b">
        <v>0</v>
      </c>
      <c r="T344" s="1" t="s">
        <v>204</v>
      </c>
      <c r="U344" s="1" t="s">
        <v>1323</v>
      </c>
      <c r="V344" s="1">
        <v>25</v>
      </c>
      <c r="W344" s="1">
        <v>757400</v>
      </c>
      <c r="X344" s="1">
        <v>740000</v>
      </c>
      <c r="Y344" s="1">
        <v>18935000</v>
      </c>
      <c r="Z344" s="1">
        <v>230538</v>
      </c>
      <c r="AA344" s="1" t="s">
        <v>1471</v>
      </c>
      <c r="AB344" s="1">
        <v>0.30399999999999999</v>
      </c>
      <c r="AC344" s="1" t="s">
        <v>1325</v>
      </c>
      <c r="AD344" s="23">
        <v>970000</v>
      </c>
      <c r="AE344" s="23">
        <v>5</v>
      </c>
      <c r="AF344" s="1">
        <v>0</v>
      </c>
      <c r="AG344" s="1">
        <v>0</v>
      </c>
    </row>
    <row r="345" spans="1:33" x14ac:dyDescent="0.25">
      <c r="A345" s="1">
        <v>4162</v>
      </c>
      <c r="B345" s="1" t="s">
        <v>1700</v>
      </c>
      <c r="C345" s="1" t="s">
        <v>697</v>
      </c>
      <c r="D345" s="1" t="s">
        <v>1474</v>
      </c>
      <c r="E345" s="1" t="s">
        <v>698</v>
      </c>
      <c r="F345" s="1">
        <v>442</v>
      </c>
      <c r="G345" s="1" t="s">
        <v>1378</v>
      </c>
      <c r="H345" s="1" t="s">
        <v>1283</v>
      </c>
      <c r="I345" s="1" t="s">
        <v>1288</v>
      </c>
      <c r="J345" s="1" t="s">
        <v>31</v>
      </c>
      <c r="K345" s="1" t="s">
        <v>1317</v>
      </c>
      <c r="L345" s="1" t="s">
        <v>1342</v>
      </c>
      <c r="M345" s="1">
        <v>63.5</v>
      </c>
      <c r="N345" s="1" t="s">
        <v>1472</v>
      </c>
      <c r="O345" s="1">
        <v>22.1</v>
      </c>
      <c r="P345" s="1" t="s">
        <v>1473</v>
      </c>
      <c r="Q345" s="1">
        <v>0.3</v>
      </c>
      <c r="R345" s="53">
        <v>5800000</v>
      </c>
      <c r="S345" s="1" t="b">
        <v>1</v>
      </c>
      <c r="T345" s="1" t="s">
        <v>973</v>
      </c>
      <c r="U345" s="1" t="s">
        <v>31</v>
      </c>
      <c r="V345" s="1">
        <v>4</v>
      </c>
      <c r="W345" s="1">
        <v>3862500</v>
      </c>
      <c r="X345" s="1">
        <v>3275000</v>
      </c>
      <c r="Y345" s="1">
        <v>15450000</v>
      </c>
      <c r="Z345" s="1">
        <v>1302162</v>
      </c>
      <c r="AA345" s="1" t="s">
        <v>1471</v>
      </c>
      <c r="AB345" s="1">
        <v>0.33700000000000002</v>
      </c>
      <c r="AC345" s="1" t="s">
        <v>1325</v>
      </c>
      <c r="AD345" s="23">
        <v>5800000</v>
      </c>
      <c r="AE345" s="23">
        <v>13</v>
      </c>
      <c r="AF345" s="1">
        <v>0</v>
      </c>
      <c r="AG345" s="1">
        <v>0</v>
      </c>
    </row>
    <row r="346" spans="1:33" x14ac:dyDescent="0.25">
      <c r="A346" s="1">
        <v>4602</v>
      </c>
      <c r="B346" s="1" t="s">
        <v>1720</v>
      </c>
      <c r="C346" s="1" t="s">
        <v>279</v>
      </c>
      <c r="D346" s="1" t="s">
        <v>1315</v>
      </c>
      <c r="E346" s="1" t="s">
        <v>34</v>
      </c>
      <c r="F346" s="1">
        <v>445</v>
      </c>
      <c r="G346" s="1" t="s">
        <v>1406</v>
      </c>
      <c r="H346" s="1" t="s">
        <v>1283</v>
      </c>
      <c r="I346" s="1" t="s">
        <v>1290</v>
      </c>
      <c r="J346" s="1" t="s">
        <v>31</v>
      </c>
      <c r="K346" s="1" t="s">
        <v>1317</v>
      </c>
      <c r="L346" s="1" t="s">
        <v>1407</v>
      </c>
      <c r="M346" s="1">
        <v>43.4</v>
      </c>
      <c r="N346" s="1" t="s">
        <v>1330</v>
      </c>
      <c r="O346" s="1">
        <v>5.6</v>
      </c>
      <c r="P346" s="1" t="s">
        <v>1321</v>
      </c>
      <c r="Q346" s="1">
        <v>0.1</v>
      </c>
      <c r="R346" s="53">
        <v>780000</v>
      </c>
      <c r="S346" s="1" t="b">
        <v>0</v>
      </c>
      <c r="T346" s="1" t="s">
        <v>204</v>
      </c>
      <c r="U346" s="1" t="s">
        <v>1323</v>
      </c>
      <c r="V346" s="1">
        <v>25</v>
      </c>
      <c r="W346" s="1">
        <v>757400</v>
      </c>
      <c r="X346" s="1">
        <v>740000</v>
      </c>
      <c r="Y346" s="1">
        <v>18935000</v>
      </c>
      <c r="Z346" s="1">
        <v>230538</v>
      </c>
      <c r="AA346" s="1" t="s">
        <v>1466</v>
      </c>
      <c r="AB346" s="1">
        <v>0.30399999999999999</v>
      </c>
      <c r="AC346" s="1" t="s">
        <v>1325</v>
      </c>
      <c r="AD346" s="23">
        <v>780000</v>
      </c>
      <c r="AE346" s="23">
        <v>4</v>
      </c>
      <c r="AF346" s="1">
        <v>0</v>
      </c>
      <c r="AG346" s="1">
        <v>0</v>
      </c>
    </row>
    <row r="347" spans="1:33" x14ac:dyDescent="0.25">
      <c r="A347" s="1">
        <v>4370</v>
      </c>
      <c r="B347" s="1" t="s">
        <v>1701</v>
      </c>
      <c r="C347" s="1" t="s">
        <v>694</v>
      </c>
      <c r="D347" s="1" t="s">
        <v>1474</v>
      </c>
      <c r="E347" s="1" t="s">
        <v>695</v>
      </c>
      <c r="F347" s="1">
        <v>428</v>
      </c>
      <c r="G347" s="1" t="s">
        <v>1446</v>
      </c>
      <c r="H347" s="1" t="s">
        <v>1283</v>
      </c>
      <c r="I347" s="1" t="s">
        <v>1291</v>
      </c>
      <c r="J347" s="1" t="s">
        <v>31</v>
      </c>
      <c r="K347" s="1" t="s">
        <v>1317</v>
      </c>
      <c r="L347" s="1" t="s">
        <v>1447</v>
      </c>
      <c r="M347" s="1">
        <v>40.299999999999997</v>
      </c>
      <c r="N347" s="1" t="s">
        <v>1330</v>
      </c>
      <c r="O347" s="1">
        <v>11.2</v>
      </c>
      <c r="P347" s="1" t="s">
        <v>1473</v>
      </c>
      <c r="Q347" s="1">
        <v>0.3</v>
      </c>
      <c r="R347" s="53">
        <v>3637000</v>
      </c>
      <c r="S347" s="1" t="b">
        <v>0</v>
      </c>
      <c r="T347" s="1" t="s">
        <v>973</v>
      </c>
      <c r="U347" s="1" t="s">
        <v>1323</v>
      </c>
      <c r="V347" s="1">
        <v>4</v>
      </c>
      <c r="W347" s="1">
        <v>3416250</v>
      </c>
      <c r="X347" s="1">
        <v>3468500</v>
      </c>
      <c r="Y347" s="1">
        <v>13665000</v>
      </c>
      <c r="Z347" s="1">
        <v>333015</v>
      </c>
      <c r="AA347" s="1" t="s">
        <v>1324</v>
      </c>
      <c r="AB347" s="1">
        <v>9.7000000000000003E-2</v>
      </c>
      <c r="AC347" s="1" t="s">
        <v>1480</v>
      </c>
      <c r="AD347" s="23">
        <v>3637000</v>
      </c>
      <c r="AE347" s="23">
        <v>10</v>
      </c>
      <c r="AF347" s="1">
        <v>0</v>
      </c>
      <c r="AG347" s="1">
        <v>0</v>
      </c>
    </row>
    <row r="348" spans="1:33" x14ac:dyDescent="0.25">
      <c r="A348" s="1">
        <v>7936</v>
      </c>
      <c r="B348" s="1" t="s">
        <v>1633</v>
      </c>
      <c r="C348" s="1" t="s">
        <v>614</v>
      </c>
      <c r="D348" s="1" t="s">
        <v>1315</v>
      </c>
      <c r="E348" s="1" t="s">
        <v>39</v>
      </c>
      <c r="F348" s="1">
        <v>474</v>
      </c>
      <c r="G348" s="1" t="s">
        <v>1401</v>
      </c>
      <c r="H348" s="1" t="s">
        <v>1283</v>
      </c>
      <c r="I348" s="1" t="s">
        <v>1290</v>
      </c>
      <c r="J348" s="1" t="s">
        <v>31</v>
      </c>
      <c r="K348" s="1" t="s">
        <v>1317</v>
      </c>
      <c r="L348" s="1" t="s">
        <v>1402</v>
      </c>
      <c r="M348" s="1">
        <v>49.5</v>
      </c>
      <c r="N348" s="1" t="s">
        <v>1320</v>
      </c>
      <c r="O348" s="1">
        <v>1.1000000000000001</v>
      </c>
      <c r="P348" s="1" t="s">
        <v>1327</v>
      </c>
      <c r="Q348" s="1">
        <v>0.3</v>
      </c>
      <c r="R348" s="53">
        <v>580000</v>
      </c>
      <c r="S348" s="1" t="b">
        <v>0</v>
      </c>
      <c r="T348" s="1" t="s">
        <v>40</v>
      </c>
      <c r="U348" s="1" t="s">
        <v>1328</v>
      </c>
      <c r="V348" s="1">
        <v>23</v>
      </c>
      <c r="W348" s="1">
        <v>742609</v>
      </c>
      <c r="X348" s="1">
        <v>600000</v>
      </c>
      <c r="Y348" s="1">
        <v>17080000</v>
      </c>
      <c r="Z348" s="1">
        <v>292271</v>
      </c>
      <c r="AA348" s="1" t="s">
        <v>1469</v>
      </c>
      <c r="AB348" s="1">
        <v>0.39400000000000002</v>
      </c>
      <c r="AC348" s="1" t="s">
        <v>1476</v>
      </c>
      <c r="AD348" s="23">
        <v>580000</v>
      </c>
      <c r="AE348" s="23">
        <v>2</v>
      </c>
      <c r="AF348" s="1">
        <v>0</v>
      </c>
      <c r="AG348" s="1">
        <v>0</v>
      </c>
    </row>
    <row r="349" spans="1:33" x14ac:dyDescent="0.25">
      <c r="A349" s="1">
        <v>4897</v>
      </c>
      <c r="B349" s="1" t="s">
        <v>1702</v>
      </c>
      <c r="C349" s="1" t="s">
        <v>489</v>
      </c>
      <c r="D349" s="1" t="s">
        <v>1474</v>
      </c>
      <c r="E349" s="1" t="s">
        <v>88</v>
      </c>
      <c r="F349" s="1">
        <v>428</v>
      </c>
      <c r="G349" s="1" t="s">
        <v>1446</v>
      </c>
      <c r="H349" s="1" t="s">
        <v>1283</v>
      </c>
      <c r="I349" s="1" t="s">
        <v>1291</v>
      </c>
      <c r="J349" s="1" t="s">
        <v>31</v>
      </c>
      <c r="K349" s="1" t="s">
        <v>1317</v>
      </c>
      <c r="L349" s="1" t="s">
        <v>1447</v>
      </c>
      <c r="M349" s="1">
        <v>33.6</v>
      </c>
      <c r="N349" s="1" t="s">
        <v>1333</v>
      </c>
      <c r="O349" s="1">
        <v>3</v>
      </c>
      <c r="P349" s="1" t="s">
        <v>1470</v>
      </c>
      <c r="Q349" s="1">
        <v>0.3</v>
      </c>
      <c r="R349" s="53">
        <v>3300000</v>
      </c>
      <c r="S349" s="1" t="b">
        <v>0</v>
      </c>
      <c r="T349" s="1" t="s">
        <v>973</v>
      </c>
      <c r="U349" s="1" t="s">
        <v>1331</v>
      </c>
      <c r="V349" s="1">
        <v>4</v>
      </c>
      <c r="W349" s="1">
        <v>3416250</v>
      </c>
      <c r="X349" s="1">
        <v>3468500</v>
      </c>
      <c r="Y349" s="1">
        <v>13665000</v>
      </c>
      <c r="Z349" s="1">
        <v>333015</v>
      </c>
      <c r="AA349" s="1" t="s">
        <v>1466</v>
      </c>
      <c r="AB349" s="1">
        <v>9.7000000000000003E-2</v>
      </c>
      <c r="AC349" s="1" t="s">
        <v>1480</v>
      </c>
      <c r="AD349" s="23">
        <v>3300000</v>
      </c>
      <c r="AE349" s="23">
        <v>8</v>
      </c>
      <c r="AF349" s="1">
        <v>0</v>
      </c>
      <c r="AG349" s="1">
        <v>0</v>
      </c>
    </row>
    <row r="350" spans="1:33" x14ac:dyDescent="0.25">
      <c r="A350" s="1">
        <v>4356</v>
      </c>
      <c r="B350" s="1" t="s">
        <v>2025</v>
      </c>
      <c r="C350" s="1" t="s">
        <v>374</v>
      </c>
      <c r="D350" s="1" t="s">
        <v>1315</v>
      </c>
      <c r="E350" s="1" t="s">
        <v>158</v>
      </c>
      <c r="F350" s="1">
        <v>486</v>
      </c>
      <c r="G350" s="1" t="s">
        <v>1371</v>
      </c>
      <c r="H350" s="1" t="s">
        <v>1283</v>
      </c>
      <c r="I350" s="1" t="s">
        <v>1286</v>
      </c>
      <c r="J350" s="1" t="s">
        <v>31</v>
      </c>
      <c r="K350" s="1" t="s">
        <v>1317</v>
      </c>
      <c r="L350" s="1" t="s">
        <v>1341</v>
      </c>
      <c r="M350" s="1">
        <v>40.799999999999997</v>
      </c>
      <c r="N350" s="1" t="s">
        <v>1330</v>
      </c>
      <c r="O350" s="1">
        <v>4.0999999999999996</v>
      </c>
      <c r="P350" s="1" t="s">
        <v>1470</v>
      </c>
      <c r="Q350" s="1">
        <v>0.3</v>
      </c>
      <c r="R350" s="53">
        <v>3000000</v>
      </c>
      <c r="S350" s="1" t="b">
        <v>0</v>
      </c>
      <c r="T350" s="1" t="s">
        <v>159</v>
      </c>
      <c r="U350" s="1" t="s">
        <v>1331</v>
      </c>
      <c r="V350" s="1">
        <v>15</v>
      </c>
      <c r="W350" s="1">
        <v>2671120</v>
      </c>
      <c r="X350" s="1">
        <v>2600000</v>
      </c>
      <c r="Y350" s="1">
        <v>40066800</v>
      </c>
      <c r="Z350" s="1">
        <v>1489345</v>
      </c>
      <c r="AA350" s="1" t="s">
        <v>1324</v>
      </c>
      <c r="AB350" s="1">
        <v>0.55800000000000005</v>
      </c>
      <c r="AC350" s="1" t="s">
        <v>1475</v>
      </c>
      <c r="AD350" s="23">
        <v>3000000</v>
      </c>
      <c r="AE350" s="23">
        <v>8</v>
      </c>
      <c r="AF350" s="1">
        <v>0</v>
      </c>
      <c r="AG350" s="1">
        <v>0</v>
      </c>
    </row>
    <row r="351" spans="1:33" x14ac:dyDescent="0.25">
      <c r="A351" s="1">
        <v>4264</v>
      </c>
      <c r="B351" s="1" t="s">
        <v>1703</v>
      </c>
      <c r="C351" s="1" t="s">
        <v>603</v>
      </c>
      <c r="D351" s="1" t="s">
        <v>1474</v>
      </c>
      <c r="E351" s="1" t="s">
        <v>88</v>
      </c>
      <c r="F351" s="1">
        <v>428</v>
      </c>
      <c r="G351" s="1" t="s">
        <v>1446</v>
      </c>
      <c r="H351" s="1" t="s">
        <v>1283</v>
      </c>
      <c r="I351" s="1" t="s">
        <v>1291</v>
      </c>
      <c r="J351" s="1" t="s">
        <v>31</v>
      </c>
      <c r="K351" s="1" t="s">
        <v>1317</v>
      </c>
      <c r="L351" s="1" t="s">
        <v>1447</v>
      </c>
      <c r="M351" s="1">
        <v>48.8</v>
      </c>
      <c r="N351" s="1" t="s">
        <v>1320</v>
      </c>
      <c r="O351" s="1">
        <v>6.8</v>
      </c>
      <c r="P351" s="1" t="s">
        <v>1321</v>
      </c>
      <c r="Q351" s="1">
        <v>0.3</v>
      </c>
      <c r="R351" s="53">
        <v>3000000</v>
      </c>
      <c r="S351" s="1" t="b">
        <v>0</v>
      </c>
      <c r="T351" s="1" t="s">
        <v>973</v>
      </c>
      <c r="U351" s="1" t="s">
        <v>1323</v>
      </c>
      <c r="V351" s="1">
        <v>4</v>
      </c>
      <c r="W351" s="1">
        <v>3416250</v>
      </c>
      <c r="X351" s="1">
        <v>3468500</v>
      </c>
      <c r="Y351" s="1">
        <v>13665000</v>
      </c>
      <c r="Z351" s="1">
        <v>333015</v>
      </c>
      <c r="AA351" s="1" t="s">
        <v>1329</v>
      </c>
      <c r="AB351" s="1">
        <v>9.7000000000000003E-2</v>
      </c>
      <c r="AC351" s="1" t="s">
        <v>1480</v>
      </c>
      <c r="AD351" s="23">
        <v>3000000</v>
      </c>
      <c r="AE351" s="23">
        <v>8</v>
      </c>
      <c r="AF351" s="1">
        <v>0</v>
      </c>
      <c r="AG351" s="1">
        <v>0</v>
      </c>
    </row>
    <row r="352" spans="1:33" x14ac:dyDescent="0.25">
      <c r="A352" s="1">
        <v>4926</v>
      </c>
      <c r="B352" s="1" t="s">
        <v>1801</v>
      </c>
      <c r="C352" s="1" t="s">
        <v>438</v>
      </c>
      <c r="D352" s="1" t="s">
        <v>1315</v>
      </c>
      <c r="E352" s="1" t="s">
        <v>34</v>
      </c>
      <c r="F352" s="1">
        <v>456</v>
      </c>
      <c r="G352" s="1" t="s">
        <v>1419</v>
      </c>
      <c r="H352" s="1" t="s">
        <v>1283</v>
      </c>
      <c r="I352" s="1" t="s">
        <v>1290</v>
      </c>
      <c r="J352" s="1" t="s">
        <v>31</v>
      </c>
      <c r="K352" s="1" t="s">
        <v>1317</v>
      </c>
      <c r="L352" s="1" t="s">
        <v>1420</v>
      </c>
      <c r="M352" s="1">
        <v>40.700000000000003</v>
      </c>
      <c r="N352" s="1" t="s">
        <v>1330</v>
      </c>
      <c r="O352" s="1">
        <v>2.6</v>
      </c>
      <c r="P352" s="1" t="s">
        <v>1327</v>
      </c>
      <c r="Q352" s="1">
        <v>0.1</v>
      </c>
      <c r="R352" s="53">
        <v>650000</v>
      </c>
      <c r="S352" s="1" t="b">
        <v>0</v>
      </c>
      <c r="T352" s="1" t="s">
        <v>62</v>
      </c>
      <c r="U352" s="1" t="s">
        <v>1331</v>
      </c>
      <c r="V352" s="1">
        <v>15</v>
      </c>
      <c r="W352" s="1">
        <v>803000</v>
      </c>
      <c r="X352" s="1">
        <v>780000</v>
      </c>
      <c r="Y352" s="1">
        <v>12045000</v>
      </c>
      <c r="Z352" s="1">
        <v>214158</v>
      </c>
      <c r="AA352" s="1" t="s">
        <v>1329</v>
      </c>
      <c r="AB352" s="1">
        <v>0.26700000000000002</v>
      </c>
      <c r="AC352" s="1" t="s">
        <v>1325</v>
      </c>
      <c r="AD352" s="23">
        <v>650000</v>
      </c>
      <c r="AE352" s="23">
        <v>3</v>
      </c>
      <c r="AF352" s="1">
        <v>0</v>
      </c>
      <c r="AG352" s="1">
        <v>0</v>
      </c>
    </row>
    <row r="353" spans="1:33" x14ac:dyDescent="0.25">
      <c r="A353" s="1">
        <v>4462</v>
      </c>
      <c r="B353" s="1" t="s">
        <v>1704</v>
      </c>
      <c r="C353" s="1" t="s">
        <v>675</v>
      </c>
      <c r="D353" s="1" t="s">
        <v>1474</v>
      </c>
      <c r="E353" s="1" t="s">
        <v>67</v>
      </c>
      <c r="F353" s="1">
        <v>425</v>
      </c>
      <c r="G353" s="1" t="s">
        <v>1452</v>
      </c>
      <c r="H353" s="1" t="s">
        <v>1283</v>
      </c>
      <c r="I353" s="1" t="s">
        <v>1291</v>
      </c>
      <c r="J353" s="1" t="s">
        <v>31</v>
      </c>
      <c r="K353" s="1" t="s">
        <v>1317</v>
      </c>
      <c r="L353" s="1" t="s">
        <v>1350</v>
      </c>
      <c r="M353" s="1">
        <v>35.200000000000003</v>
      </c>
      <c r="N353" s="1" t="s">
        <v>1330</v>
      </c>
      <c r="O353" s="1">
        <v>7.2</v>
      </c>
      <c r="P353" s="1" t="s">
        <v>1321</v>
      </c>
      <c r="Q353" s="1">
        <v>0.3</v>
      </c>
      <c r="R353" s="53">
        <v>4600000</v>
      </c>
      <c r="S353" s="1" t="b">
        <v>0</v>
      </c>
      <c r="T353" s="1" t="s">
        <v>973</v>
      </c>
      <c r="U353" s="1" t="s">
        <v>1323</v>
      </c>
      <c r="V353" s="1">
        <v>6</v>
      </c>
      <c r="W353" s="1">
        <v>3616667</v>
      </c>
      <c r="X353" s="1">
        <v>3325000</v>
      </c>
      <c r="Y353" s="1">
        <v>21700000</v>
      </c>
      <c r="Z353" s="1">
        <v>811583</v>
      </c>
      <c r="AA353" s="1" t="s">
        <v>1471</v>
      </c>
      <c r="AB353" s="1">
        <v>0.224</v>
      </c>
      <c r="AC353" s="1" t="s">
        <v>1479</v>
      </c>
      <c r="AD353" s="23">
        <v>4600000</v>
      </c>
      <c r="AE353" s="23">
        <v>12</v>
      </c>
      <c r="AF353" s="1">
        <v>0</v>
      </c>
      <c r="AG353" s="1">
        <v>0</v>
      </c>
    </row>
    <row r="354" spans="1:33" x14ac:dyDescent="0.25">
      <c r="A354" s="1">
        <v>4391</v>
      </c>
      <c r="B354" s="1" t="s">
        <v>1710</v>
      </c>
      <c r="C354" s="1" t="s">
        <v>710</v>
      </c>
      <c r="D354" s="1" t="s">
        <v>1474</v>
      </c>
      <c r="E354" s="1" t="s">
        <v>711</v>
      </c>
      <c r="F354" s="1">
        <v>432</v>
      </c>
      <c r="G354" s="1" t="s">
        <v>1380</v>
      </c>
      <c r="H354" s="1" t="s">
        <v>1283</v>
      </c>
      <c r="I354" s="1" t="s">
        <v>1289</v>
      </c>
      <c r="J354" s="1" t="s">
        <v>31</v>
      </c>
      <c r="K354" s="1" t="s">
        <v>1317</v>
      </c>
      <c r="L354" s="1" t="s">
        <v>1344</v>
      </c>
      <c r="M354" s="1">
        <v>38.700000000000003</v>
      </c>
      <c r="N354" s="1" t="s">
        <v>1330</v>
      </c>
      <c r="O354" s="1">
        <v>6.3</v>
      </c>
      <c r="P354" s="1" t="s">
        <v>1321</v>
      </c>
      <c r="Q354" s="1">
        <v>0.3</v>
      </c>
      <c r="R354" s="53">
        <v>2202500</v>
      </c>
      <c r="S354" s="1" t="b">
        <v>0</v>
      </c>
      <c r="T354" s="1" t="s">
        <v>953</v>
      </c>
      <c r="U354" s="1" t="s">
        <v>1323</v>
      </c>
      <c r="V354" s="1">
        <v>24</v>
      </c>
      <c r="W354" s="1">
        <v>1669438</v>
      </c>
      <c r="X354" s="1">
        <v>1235000</v>
      </c>
      <c r="Y354" s="1">
        <v>40066500</v>
      </c>
      <c r="Z354" s="1">
        <v>1193862</v>
      </c>
      <c r="AA354" s="1" t="s">
        <v>1471</v>
      </c>
      <c r="AB354" s="1">
        <v>0.71499999999999997</v>
      </c>
      <c r="AC354" s="1" t="s">
        <v>1475</v>
      </c>
      <c r="AD354" s="23">
        <v>2202500</v>
      </c>
      <c r="AE354" s="23">
        <v>7</v>
      </c>
      <c r="AF354" s="1">
        <v>0</v>
      </c>
      <c r="AG354" s="1">
        <v>0</v>
      </c>
    </row>
    <row r="355" spans="1:33" x14ac:dyDescent="0.25">
      <c r="A355" s="1">
        <v>10179</v>
      </c>
      <c r="B355" s="1" t="s">
        <v>1705</v>
      </c>
      <c r="C355" s="1" t="s">
        <v>87</v>
      </c>
      <c r="D355" s="1" t="s">
        <v>1474</v>
      </c>
      <c r="E355" s="1" t="s">
        <v>88</v>
      </c>
      <c r="F355" s="1">
        <v>428</v>
      </c>
      <c r="G355" s="1" t="s">
        <v>1446</v>
      </c>
      <c r="H355" s="1" t="s">
        <v>1283</v>
      </c>
      <c r="I355" s="1" t="s">
        <v>1291</v>
      </c>
      <c r="J355" s="1" t="s">
        <v>31</v>
      </c>
      <c r="K355" s="1" t="s">
        <v>1317</v>
      </c>
      <c r="L355" s="1" t="s">
        <v>1447</v>
      </c>
      <c r="M355" s="1">
        <v>35.799999999999997</v>
      </c>
      <c r="N355" s="1" t="s">
        <v>1330</v>
      </c>
      <c r="O355" s="1">
        <v>0.2</v>
      </c>
      <c r="P355" s="1" t="s">
        <v>1332</v>
      </c>
      <c r="Q355" s="1">
        <v>0.1</v>
      </c>
      <c r="R355" s="53">
        <v>3728000</v>
      </c>
      <c r="S355" s="1" t="b">
        <v>0</v>
      </c>
      <c r="T355" s="1" t="s">
        <v>973</v>
      </c>
      <c r="U355" s="1" t="s">
        <v>1328</v>
      </c>
      <c r="V355" s="1">
        <v>4</v>
      </c>
      <c r="W355" s="1">
        <v>3416250</v>
      </c>
      <c r="X355" s="1">
        <v>3468500</v>
      </c>
      <c r="Y355" s="1">
        <v>13665000</v>
      </c>
      <c r="Z355" s="1">
        <v>333015</v>
      </c>
      <c r="AA355" s="1" t="s">
        <v>1324</v>
      </c>
      <c r="AB355" s="1">
        <v>9.7000000000000003E-2</v>
      </c>
      <c r="AC355" s="1" t="s">
        <v>1480</v>
      </c>
      <c r="AD355" s="23">
        <v>3728000</v>
      </c>
      <c r="AE355" s="23">
        <v>10</v>
      </c>
      <c r="AF355" s="1">
        <v>0</v>
      </c>
      <c r="AG355" s="1">
        <v>0</v>
      </c>
    </row>
    <row r="356" spans="1:33" x14ac:dyDescent="0.25">
      <c r="A356" s="1">
        <v>4217</v>
      </c>
      <c r="B356" s="1" t="s">
        <v>1802</v>
      </c>
      <c r="C356" s="1" t="s">
        <v>440</v>
      </c>
      <c r="D356" s="1" t="s">
        <v>1315</v>
      </c>
      <c r="E356" s="1" t="s">
        <v>34</v>
      </c>
      <c r="F356" s="1">
        <v>456</v>
      </c>
      <c r="G356" s="1" t="s">
        <v>1419</v>
      </c>
      <c r="H356" s="1" t="s">
        <v>1283</v>
      </c>
      <c r="I356" s="1" t="s">
        <v>1290</v>
      </c>
      <c r="J356" s="1" t="s">
        <v>31</v>
      </c>
      <c r="K356" s="1" t="s">
        <v>1317</v>
      </c>
      <c r="L356" s="1" t="s">
        <v>1420</v>
      </c>
      <c r="M356" s="1">
        <v>53.9</v>
      </c>
      <c r="N356" s="1" t="s">
        <v>1320</v>
      </c>
      <c r="O356" s="1">
        <v>4.3</v>
      </c>
      <c r="P356" s="1" t="s">
        <v>1470</v>
      </c>
      <c r="Q356" s="1">
        <v>0.3</v>
      </c>
      <c r="R356" s="53">
        <v>725000</v>
      </c>
      <c r="S356" s="1" t="b">
        <v>0</v>
      </c>
      <c r="T356" s="1" t="s">
        <v>62</v>
      </c>
      <c r="U356" s="1" t="s">
        <v>1331</v>
      </c>
      <c r="V356" s="1">
        <v>15</v>
      </c>
      <c r="W356" s="1">
        <v>803000</v>
      </c>
      <c r="X356" s="1">
        <v>780000</v>
      </c>
      <c r="Y356" s="1">
        <v>12045000</v>
      </c>
      <c r="Z356" s="1">
        <v>214158</v>
      </c>
      <c r="AA356" s="1" t="s">
        <v>1329</v>
      </c>
      <c r="AB356" s="1">
        <v>0.26700000000000002</v>
      </c>
      <c r="AC356" s="1" t="s">
        <v>1325</v>
      </c>
      <c r="AD356" s="23">
        <v>725000</v>
      </c>
      <c r="AE356" s="23">
        <v>4</v>
      </c>
      <c r="AF356" s="1">
        <v>0</v>
      </c>
      <c r="AG356" s="1">
        <v>0</v>
      </c>
    </row>
    <row r="357" spans="1:33" x14ac:dyDescent="0.25">
      <c r="A357" s="1">
        <v>4239</v>
      </c>
      <c r="B357" s="1" t="s">
        <v>1966</v>
      </c>
      <c r="C357" s="1" t="s">
        <v>1250</v>
      </c>
      <c r="D357" s="1" t="s">
        <v>1474</v>
      </c>
      <c r="E357" s="1" t="s">
        <v>1251</v>
      </c>
      <c r="F357" s="1">
        <v>480</v>
      </c>
      <c r="G357" s="1" t="s">
        <v>1363</v>
      </c>
      <c r="H357" s="1" t="s">
        <v>1283</v>
      </c>
      <c r="I357" s="1" t="s">
        <v>1286</v>
      </c>
      <c r="J357" s="1" t="s">
        <v>31</v>
      </c>
      <c r="K357" s="1" t="s">
        <v>1317</v>
      </c>
      <c r="L357" s="1" t="s">
        <v>1364</v>
      </c>
      <c r="M357" s="1">
        <v>51.2</v>
      </c>
      <c r="N357" s="1" t="s">
        <v>1320</v>
      </c>
      <c r="O357" s="1">
        <v>9.8000000000000007</v>
      </c>
      <c r="P357" s="1" t="s">
        <v>1321</v>
      </c>
      <c r="Q357" s="1">
        <v>0.3</v>
      </c>
      <c r="R357" s="53">
        <v>1200000</v>
      </c>
      <c r="S357" s="1" t="b">
        <v>0</v>
      </c>
      <c r="T357" s="1" t="s">
        <v>1213</v>
      </c>
      <c r="U357" s="1" t="s">
        <v>1323</v>
      </c>
      <c r="V357" s="1">
        <v>8</v>
      </c>
      <c r="W357" s="1">
        <v>1715000</v>
      </c>
      <c r="X357" s="1">
        <v>1650000</v>
      </c>
      <c r="Y357" s="1">
        <v>13720000</v>
      </c>
      <c r="Z357" s="1">
        <v>738828</v>
      </c>
      <c r="AA357" s="1" t="s">
        <v>1469</v>
      </c>
      <c r="AB357" s="1">
        <v>0.43099999999999999</v>
      </c>
      <c r="AC357" s="1" t="s">
        <v>1476</v>
      </c>
      <c r="AD357" s="23">
        <v>1200000</v>
      </c>
      <c r="AE357" s="23">
        <v>6</v>
      </c>
      <c r="AF357" s="1">
        <v>0</v>
      </c>
      <c r="AG357" s="1">
        <v>0</v>
      </c>
    </row>
    <row r="358" spans="1:33" x14ac:dyDescent="0.25">
      <c r="A358" s="1">
        <v>4583</v>
      </c>
      <c r="B358" s="1" t="s">
        <v>1955</v>
      </c>
      <c r="C358" s="1" t="s">
        <v>814</v>
      </c>
      <c r="D358" s="1" t="s">
        <v>1315</v>
      </c>
      <c r="E358" s="1" t="s">
        <v>39</v>
      </c>
      <c r="F358" s="1">
        <v>474</v>
      </c>
      <c r="G358" s="1" t="s">
        <v>1401</v>
      </c>
      <c r="H358" s="1" t="s">
        <v>1283</v>
      </c>
      <c r="I358" s="1" t="s">
        <v>1290</v>
      </c>
      <c r="J358" s="1" t="s">
        <v>31</v>
      </c>
      <c r="K358" s="1" t="s">
        <v>1317</v>
      </c>
      <c r="L358" s="1" t="s">
        <v>1402</v>
      </c>
      <c r="M358" s="1">
        <v>43.8</v>
      </c>
      <c r="N358" s="1" t="s">
        <v>1330</v>
      </c>
      <c r="O358" s="1">
        <v>5.3</v>
      </c>
      <c r="P358" s="1" t="s">
        <v>1321</v>
      </c>
      <c r="Q358" s="1">
        <v>0.3</v>
      </c>
      <c r="R358" s="53">
        <v>740000</v>
      </c>
      <c r="S358" s="1" t="b">
        <v>0</v>
      </c>
      <c r="T358" s="1" t="s">
        <v>810</v>
      </c>
      <c r="U358" s="1" t="s">
        <v>1323</v>
      </c>
      <c r="V358" s="1">
        <v>23</v>
      </c>
      <c r="W358" s="1">
        <v>742609</v>
      </c>
      <c r="X358" s="1">
        <v>600000</v>
      </c>
      <c r="Y358" s="1">
        <v>17080000</v>
      </c>
      <c r="Z358" s="1">
        <v>292271</v>
      </c>
      <c r="AA358" s="1" t="s">
        <v>1466</v>
      </c>
      <c r="AB358" s="1">
        <v>0.39400000000000002</v>
      </c>
      <c r="AC358" s="1" t="s">
        <v>1476</v>
      </c>
      <c r="AD358" s="23">
        <v>740000</v>
      </c>
      <c r="AE358" s="23">
        <v>4</v>
      </c>
      <c r="AF358" s="1">
        <v>0</v>
      </c>
      <c r="AG358" s="1">
        <v>0</v>
      </c>
    </row>
    <row r="359" spans="1:33" x14ac:dyDescent="0.25">
      <c r="A359" s="1">
        <v>7934</v>
      </c>
      <c r="B359" s="1" t="s">
        <v>1638</v>
      </c>
      <c r="C359" s="1" t="s">
        <v>625</v>
      </c>
      <c r="D359" s="1" t="s">
        <v>1315</v>
      </c>
      <c r="E359" s="1" t="s">
        <v>39</v>
      </c>
      <c r="F359" s="1">
        <v>474</v>
      </c>
      <c r="G359" s="1" t="s">
        <v>1401</v>
      </c>
      <c r="H359" s="1" t="s">
        <v>1283</v>
      </c>
      <c r="I359" s="1" t="s">
        <v>1290</v>
      </c>
      <c r="J359" s="1" t="s">
        <v>31</v>
      </c>
      <c r="K359" s="1" t="s">
        <v>1317</v>
      </c>
      <c r="L359" s="1" t="s">
        <v>1402</v>
      </c>
      <c r="M359" s="1">
        <v>45.8</v>
      </c>
      <c r="N359" s="1" t="s">
        <v>1320</v>
      </c>
      <c r="O359" s="1">
        <v>1.1000000000000001</v>
      </c>
      <c r="P359" s="1" t="s">
        <v>1327</v>
      </c>
      <c r="Q359" s="1">
        <v>0.3</v>
      </c>
      <c r="R359" s="53">
        <v>580000</v>
      </c>
      <c r="S359" s="1" t="b">
        <v>0</v>
      </c>
      <c r="T359" s="1" t="s">
        <v>40</v>
      </c>
      <c r="U359" s="1" t="s">
        <v>1328</v>
      </c>
      <c r="V359" s="1">
        <v>23</v>
      </c>
      <c r="W359" s="1">
        <v>742609</v>
      </c>
      <c r="X359" s="1">
        <v>600000</v>
      </c>
      <c r="Y359" s="1">
        <v>17080000</v>
      </c>
      <c r="Z359" s="1">
        <v>292271</v>
      </c>
      <c r="AA359" s="1" t="s">
        <v>1469</v>
      </c>
      <c r="AB359" s="1">
        <v>0.39400000000000002</v>
      </c>
      <c r="AC359" s="1" t="s">
        <v>1476</v>
      </c>
      <c r="AD359" s="23">
        <v>580000</v>
      </c>
      <c r="AE359" s="23">
        <v>2</v>
      </c>
      <c r="AF359" s="1">
        <v>0</v>
      </c>
      <c r="AG359" s="1">
        <v>0</v>
      </c>
    </row>
    <row r="360" spans="1:33" x14ac:dyDescent="0.25">
      <c r="A360" s="1">
        <v>4500</v>
      </c>
      <c r="B360" s="1" t="s">
        <v>1711</v>
      </c>
      <c r="C360" s="1" t="s">
        <v>707</v>
      </c>
      <c r="D360" s="1" t="s">
        <v>1474</v>
      </c>
      <c r="E360" s="1" t="s">
        <v>708</v>
      </c>
      <c r="F360" s="1">
        <v>432</v>
      </c>
      <c r="G360" s="1" t="s">
        <v>1380</v>
      </c>
      <c r="H360" s="1" t="s">
        <v>1283</v>
      </c>
      <c r="I360" s="1" t="s">
        <v>1289</v>
      </c>
      <c r="J360" s="1" t="s">
        <v>31</v>
      </c>
      <c r="K360" s="1" t="s">
        <v>1317</v>
      </c>
      <c r="L360" s="1" t="s">
        <v>1344</v>
      </c>
      <c r="M360" s="1">
        <v>33</v>
      </c>
      <c r="N360" s="1" t="s">
        <v>1333</v>
      </c>
      <c r="O360" s="1">
        <v>13.8</v>
      </c>
      <c r="P360" s="1" t="s">
        <v>1473</v>
      </c>
      <c r="Q360" s="1">
        <v>0.3</v>
      </c>
      <c r="R360" s="53">
        <v>2000000</v>
      </c>
      <c r="S360" s="1" t="b">
        <v>0</v>
      </c>
      <c r="T360" s="1" t="s">
        <v>953</v>
      </c>
      <c r="U360" s="1" t="s">
        <v>1323</v>
      </c>
      <c r="V360" s="1">
        <v>24</v>
      </c>
      <c r="W360" s="1">
        <v>1669438</v>
      </c>
      <c r="X360" s="1">
        <v>1235000</v>
      </c>
      <c r="Y360" s="1">
        <v>40066500</v>
      </c>
      <c r="Z360" s="1">
        <v>1193862</v>
      </c>
      <c r="AA360" s="1" t="s">
        <v>1324</v>
      </c>
      <c r="AB360" s="1">
        <v>0.71499999999999997</v>
      </c>
      <c r="AC360" s="1" t="s">
        <v>1475</v>
      </c>
      <c r="AD360" s="23">
        <v>2000000</v>
      </c>
      <c r="AE360" s="23">
        <v>7</v>
      </c>
      <c r="AF360" s="1">
        <v>0</v>
      </c>
      <c r="AG360" s="1">
        <v>0</v>
      </c>
    </row>
    <row r="361" spans="1:33" x14ac:dyDescent="0.25">
      <c r="A361" s="1">
        <v>4433</v>
      </c>
      <c r="B361" s="1" t="s">
        <v>1803</v>
      </c>
      <c r="C361" s="1" t="s">
        <v>442</v>
      </c>
      <c r="D361" s="1" t="s">
        <v>1315</v>
      </c>
      <c r="E361" s="1" t="s">
        <v>34</v>
      </c>
      <c r="F361" s="1">
        <v>449</v>
      </c>
      <c r="G361" s="1" t="s">
        <v>1430</v>
      </c>
      <c r="H361" s="1" t="s">
        <v>1283</v>
      </c>
      <c r="I361" s="1" t="s">
        <v>1290</v>
      </c>
      <c r="J361" s="1" t="s">
        <v>31</v>
      </c>
      <c r="K361" s="1" t="s">
        <v>1317</v>
      </c>
      <c r="L361" s="1" t="s">
        <v>1431</v>
      </c>
      <c r="M361" s="1">
        <v>36.299999999999997</v>
      </c>
      <c r="N361" s="1" t="s">
        <v>1330</v>
      </c>
      <c r="O361" s="1">
        <v>9.1</v>
      </c>
      <c r="P361" s="1" t="s">
        <v>1321</v>
      </c>
      <c r="Q361" s="1">
        <v>0.3</v>
      </c>
      <c r="R361" s="53">
        <v>760000</v>
      </c>
      <c r="S361" s="1" t="b">
        <v>0</v>
      </c>
      <c r="T361" s="1" t="s">
        <v>62</v>
      </c>
      <c r="U361" s="1" t="s">
        <v>1323</v>
      </c>
      <c r="V361" s="1">
        <v>11</v>
      </c>
      <c r="W361" s="1">
        <v>843636</v>
      </c>
      <c r="X361" s="1">
        <v>760000</v>
      </c>
      <c r="Y361" s="1">
        <v>9280000</v>
      </c>
      <c r="Z361" s="1">
        <v>290208</v>
      </c>
      <c r="AA361" s="1" t="s">
        <v>1329</v>
      </c>
      <c r="AB361" s="1">
        <v>0.34399999999999997</v>
      </c>
      <c r="AC361" s="1" t="s">
        <v>1325</v>
      </c>
      <c r="AD361" s="23">
        <v>760000</v>
      </c>
      <c r="AE361" s="23">
        <v>4</v>
      </c>
      <c r="AF361" s="1">
        <v>0</v>
      </c>
      <c r="AG361" s="1">
        <v>0</v>
      </c>
    </row>
    <row r="362" spans="1:33" x14ac:dyDescent="0.25">
      <c r="A362" s="1">
        <v>4184</v>
      </c>
      <c r="B362" s="1" t="s">
        <v>1712</v>
      </c>
      <c r="C362" s="1" t="s">
        <v>702</v>
      </c>
      <c r="D362" s="1" t="s">
        <v>1474</v>
      </c>
      <c r="E362" s="1" t="s">
        <v>703</v>
      </c>
      <c r="F362" s="1">
        <v>432</v>
      </c>
      <c r="G362" s="1" t="s">
        <v>1380</v>
      </c>
      <c r="H362" s="1" t="s">
        <v>1283</v>
      </c>
      <c r="I362" s="1" t="s">
        <v>1289</v>
      </c>
      <c r="J362" s="1" t="s">
        <v>31</v>
      </c>
      <c r="K362" s="1" t="s">
        <v>1317</v>
      </c>
      <c r="L362" s="1" t="s">
        <v>1344</v>
      </c>
      <c r="M362" s="1">
        <v>58.9</v>
      </c>
      <c r="N362" s="1" t="s">
        <v>1472</v>
      </c>
      <c r="O362" s="1">
        <v>21.7</v>
      </c>
      <c r="P362" s="1" t="s">
        <v>1473</v>
      </c>
      <c r="Q362" s="1">
        <v>0.3</v>
      </c>
      <c r="R362" s="53">
        <v>4900000</v>
      </c>
      <c r="S362" s="1" t="b">
        <v>0</v>
      </c>
      <c r="T362" s="1" t="s">
        <v>953</v>
      </c>
      <c r="U362" s="1" t="s">
        <v>1323</v>
      </c>
      <c r="V362" s="1">
        <v>24</v>
      </c>
      <c r="W362" s="1">
        <v>1669438</v>
      </c>
      <c r="X362" s="1">
        <v>1235000</v>
      </c>
      <c r="Y362" s="1">
        <v>40066500</v>
      </c>
      <c r="Z362" s="1">
        <v>1193862</v>
      </c>
      <c r="AA362" s="1" t="s">
        <v>1471</v>
      </c>
      <c r="AB362" s="1">
        <v>0.71499999999999997</v>
      </c>
      <c r="AC362" s="1" t="s">
        <v>1475</v>
      </c>
      <c r="AD362" s="23">
        <v>4900000</v>
      </c>
      <c r="AE362" s="23">
        <v>13</v>
      </c>
      <c r="AF362" s="1">
        <v>0</v>
      </c>
      <c r="AG362" s="1">
        <v>0</v>
      </c>
    </row>
    <row r="363" spans="1:33" x14ac:dyDescent="0.25">
      <c r="A363" s="1">
        <v>4274</v>
      </c>
      <c r="B363" s="1" t="s">
        <v>1713</v>
      </c>
      <c r="C363" s="1" t="s">
        <v>462</v>
      </c>
      <c r="D363" s="1" t="s">
        <v>1474</v>
      </c>
      <c r="E363" s="1" t="s">
        <v>420</v>
      </c>
      <c r="F363" s="1">
        <v>432</v>
      </c>
      <c r="G363" s="1" t="s">
        <v>1380</v>
      </c>
      <c r="H363" s="1" t="s">
        <v>1283</v>
      </c>
      <c r="I363" s="1" t="s">
        <v>1289</v>
      </c>
      <c r="J363" s="1" t="s">
        <v>31</v>
      </c>
      <c r="K363" s="1" t="s">
        <v>1317</v>
      </c>
      <c r="L363" s="1" t="s">
        <v>1344</v>
      </c>
      <c r="M363" s="1">
        <v>48.5</v>
      </c>
      <c r="N363" s="1" t="s">
        <v>1320</v>
      </c>
      <c r="O363" s="1">
        <v>21.8</v>
      </c>
      <c r="P363" s="1" t="s">
        <v>1473</v>
      </c>
      <c r="Q363" s="1">
        <v>0.3</v>
      </c>
      <c r="R363" s="53">
        <v>3000000</v>
      </c>
      <c r="S363" s="1" t="b">
        <v>0</v>
      </c>
      <c r="T363" s="1" t="s">
        <v>953</v>
      </c>
      <c r="U363" s="1" t="s">
        <v>1323</v>
      </c>
      <c r="V363" s="1">
        <v>24</v>
      </c>
      <c r="W363" s="1">
        <v>1669438</v>
      </c>
      <c r="X363" s="1">
        <v>1235000</v>
      </c>
      <c r="Y363" s="1">
        <v>40066500</v>
      </c>
      <c r="Z363" s="1">
        <v>1193862</v>
      </c>
      <c r="AA363" s="1" t="s">
        <v>1471</v>
      </c>
      <c r="AB363" s="1">
        <v>0.71499999999999997</v>
      </c>
      <c r="AC363" s="1" t="s">
        <v>1475</v>
      </c>
      <c r="AD363" s="23">
        <v>3000000</v>
      </c>
      <c r="AE363" s="23">
        <v>9</v>
      </c>
      <c r="AF363" s="1">
        <v>0</v>
      </c>
      <c r="AG363" s="1">
        <v>0</v>
      </c>
    </row>
    <row r="364" spans="1:33" x14ac:dyDescent="0.25">
      <c r="A364" s="1">
        <v>4515</v>
      </c>
      <c r="B364" s="1" t="s">
        <v>1826</v>
      </c>
      <c r="C364" s="1" t="s">
        <v>858</v>
      </c>
      <c r="D364" s="1" t="s">
        <v>1474</v>
      </c>
      <c r="E364" s="1" t="s">
        <v>118</v>
      </c>
      <c r="F364" s="1">
        <v>458</v>
      </c>
      <c r="G364" s="1" t="s">
        <v>1396</v>
      </c>
      <c r="H364" s="1" t="s">
        <v>1283</v>
      </c>
      <c r="I364" s="1" t="s">
        <v>1290</v>
      </c>
      <c r="J364" s="1" t="s">
        <v>31</v>
      </c>
      <c r="K364" s="1" t="s">
        <v>1317</v>
      </c>
      <c r="L364" s="1" t="s">
        <v>1345</v>
      </c>
      <c r="M364" s="1">
        <v>31.6</v>
      </c>
      <c r="N364" s="1" t="s">
        <v>1333</v>
      </c>
      <c r="O364" s="1">
        <v>4.3</v>
      </c>
      <c r="P364" s="1" t="s">
        <v>1470</v>
      </c>
      <c r="Q364" s="1">
        <v>0.3</v>
      </c>
      <c r="R364" s="53">
        <v>1000000</v>
      </c>
      <c r="S364" s="1" t="b">
        <v>0</v>
      </c>
      <c r="T364" s="1" t="s">
        <v>848</v>
      </c>
      <c r="U364" s="1" t="s">
        <v>1331</v>
      </c>
      <c r="V364" s="1">
        <v>23</v>
      </c>
      <c r="W364" s="1">
        <v>1033826</v>
      </c>
      <c r="X364" s="1">
        <v>772000</v>
      </c>
      <c r="Y364" s="1">
        <v>23778000</v>
      </c>
      <c r="Z364" s="1">
        <v>661324</v>
      </c>
      <c r="AA364" s="1" t="s">
        <v>1466</v>
      </c>
      <c r="AB364" s="1">
        <v>0.64</v>
      </c>
      <c r="AC364" s="1" t="s">
        <v>1475</v>
      </c>
      <c r="AD364" s="23">
        <v>1000000</v>
      </c>
      <c r="AE364" s="23">
        <v>4</v>
      </c>
      <c r="AF364" s="1">
        <v>0</v>
      </c>
      <c r="AG364" s="1">
        <v>0</v>
      </c>
    </row>
    <row r="365" spans="1:33" x14ac:dyDescent="0.25">
      <c r="A365" s="1">
        <v>9784</v>
      </c>
      <c r="B365" s="1" t="s">
        <v>1689</v>
      </c>
      <c r="C365" s="1" t="s">
        <v>641</v>
      </c>
      <c r="D365" s="1" t="s">
        <v>1315</v>
      </c>
      <c r="E365" s="1" t="s">
        <v>34</v>
      </c>
      <c r="F365" s="1">
        <v>448</v>
      </c>
      <c r="G365" s="1" t="s">
        <v>1459</v>
      </c>
      <c r="H365" s="1" t="s">
        <v>1284</v>
      </c>
      <c r="I365" s="1" t="s">
        <v>1290</v>
      </c>
      <c r="J365" s="1" t="s">
        <v>31</v>
      </c>
      <c r="K365" s="1" t="s">
        <v>1317</v>
      </c>
      <c r="L365" s="1" t="s">
        <v>1355</v>
      </c>
      <c r="M365" s="1">
        <v>31.3</v>
      </c>
      <c r="N365" s="1" t="s">
        <v>1333</v>
      </c>
      <c r="O365" s="1">
        <v>0.4</v>
      </c>
      <c r="P365" s="1" t="s">
        <v>1332</v>
      </c>
      <c r="Q365" s="1">
        <v>0.1</v>
      </c>
      <c r="R365" s="53">
        <v>550000</v>
      </c>
      <c r="S365" s="1" t="b">
        <v>0</v>
      </c>
      <c r="T365" s="1" t="s">
        <v>101</v>
      </c>
      <c r="U365" s="1" t="s">
        <v>1328</v>
      </c>
      <c r="V365" s="1">
        <v>23</v>
      </c>
      <c r="W365" s="1">
        <v>676043</v>
      </c>
      <c r="X365" s="1">
        <v>600000</v>
      </c>
      <c r="Y365" s="1">
        <v>15549000</v>
      </c>
      <c r="Z365" s="1">
        <v>247791</v>
      </c>
      <c r="AA365" s="1" t="s">
        <v>1329</v>
      </c>
      <c r="AB365" s="1">
        <v>0.36699999999999999</v>
      </c>
      <c r="AC365" s="1" t="s">
        <v>1476</v>
      </c>
      <c r="AD365" s="23">
        <v>550000</v>
      </c>
      <c r="AE365" s="23">
        <v>1</v>
      </c>
      <c r="AF365" s="1">
        <v>0</v>
      </c>
      <c r="AG365" s="1">
        <v>0</v>
      </c>
    </row>
    <row r="366" spans="1:33" x14ac:dyDescent="0.25">
      <c r="A366" s="1">
        <v>10574</v>
      </c>
      <c r="B366" s="1" t="s">
        <v>1714</v>
      </c>
      <c r="C366" s="1" t="s">
        <v>478</v>
      </c>
      <c r="D366" s="1" t="s">
        <v>1315</v>
      </c>
      <c r="E366" s="1" t="s">
        <v>34</v>
      </c>
      <c r="F366" s="1">
        <v>445</v>
      </c>
      <c r="G366" s="1" t="s">
        <v>1406</v>
      </c>
      <c r="H366" s="1" t="s">
        <v>1283</v>
      </c>
      <c r="I366" s="1" t="s">
        <v>1290</v>
      </c>
      <c r="J366" s="1" t="s">
        <v>31</v>
      </c>
      <c r="K366" s="1" t="s">
        <v>1317</v>
      </c>
      <c r="L366" s="1" t="s">
        <v>1407</v>
      </c>
      <c r="M366" s="1">
        <v>44.5</v>
      </c>
      <c r="N366" s="1" t="s">
        <v>1330</v>
      </c>
      <c r="O366" s="1">
        <v>0.1</v>
      </c>
      <c r="P366" s="1" t="s">
        <v>1332</v>
      </c>
      <c r="Q366" s="1">
        <v>0</v>
      </c>
      <c r="R366" s="53">
        <v>550000</v>
      </c>
      <c r="S366" s="1" t="b">
        <v>0</v>
      </c>
      <c r="T366" s="1" t="s">
        <v>204</v>
      </c>
      <c r="U366" s="1" t="s">
        <v>1328</v>
      </c>
      <c r="V366" s="1">
        <v>25</v>
      </c>
      <c r="W366" s="1">
        <v>757400</v>
      </c>
      <c r="X366" s="1">
        <v>740000</v>
      </c>
      <c r="Y366" s="1">
        <v>18935000</v>
      </c>
      <c r="Z366" s="1">
        <v>230538</v>
      </c>
      <c r="AA366" s="1" t="s">
        <v>1469</v>
      </c>
      <c r="AB366" s="1">
        <v>0.30399999999999999</v>
      </c>
      <c r="AC366" s="1" t="s">
        <v>1325</v>
      </c>
      <c r="AD366" s="23">
        <v>550000</v>
      </c>
      <c r="AE366" s="23">
        <v>1</v>
      </c>
      <c r="AF366" s="1">
        <v>0</v>
      </c>
      <c r="AG366" s="1">
        <v>0</v>
      </c>
    </row>
    <row r="367" spans="1:33" x14ac:dyDescent="0.25">
      <c r="A367" s="1">
        <v>4242</v>
      </c>
      <c r="B367" s="1" t="s">
        <v>1854</v>
      </c>
      <c r="C367" s="1" t="s">
        <v>921</v>
      </c>
      <c r="D367" s="1" t="s">
        <v>1315</v>
      </c>
      <c r="E367" s="1" t="s">
        <v>922</v>
      </c>
      <c r="F367" s="1">
        <v>460</v>
      </c>
      <c r="G367" s="1" t="s">
        <v>1412</v>
      </c>
      <c r="H367" s="1" t="s">
        <v>1283</v>
      </c>
      <c r="I367" s="1" t="s">
        <v>1290</v>
      </c>
      <c r="J367" s="1" t="s">
        <v>31</v>
      </c>
      <c r="K367" s="1" t="s">
        <v>1317</v>
      </c>
      <c r="L367" s="1" t="s">
        <v>1348</v>
      </c>
      <c r="M367" s="1">
        <v>50.8</v>
      </c>
      <c r="N367" s="1" t="s">
        <v>1320</v>
      </c>
      <c r="O367" s="1">
        <v>11.2</v>
      </c>
      <c r="P367" s="1" t="s">
        <v>1473</v>
      </c>
      <c r="Q367" s="1">
        <v>0.2</v>
      </c>
      <c r="R367" s="53">
        <v>1000000</v>
      </c>
      <c r="S367" s="1" t="b">
        <v>0</v>
      </c>
      <c r="T367" s="1" t="s">
        <v>915</v>
      </c>
      <c r="U367" s="1" t="s">
        <v>1323</v>
      </c>
      <c r="V367" s="1">
        <v>13</v>
      </c>
      <c r="W367" s="1">
        <v>1199702</v>
      </c>
      <c r="X367" s="1">
        <v>1150000</v>
      </c>
      <c r="Y367" s="1">
        <v>15596124</v>
      </c>
      <c r="Z367" s="1">
        <v>204535</v>
      </c>
      <c r="AA367" s="1" t="s">
        <v>1329</v>
      </c>
      <c r="AB367" s="1">
        <v>0.17</v>
      </c>
      <c r="AC367" s="1" t="s">
        <v>1479</v>
      </c>
      <c r="AD367" s="23">
        <v>1000000</v>
      </c>
      <c r="AE367" s="23">
        <v>4</v>
      </c>
      <c r="AF367" s="1">
        <v>0</v>
      </c>
      <c r="AG367" s="1">
        <v>0</v>
      </c>
    </row>
    <row r="368" spans="1:33" x14ac:dyDescent="0.25">
      <c r="A368" s="1">
        <v>4486</v>
      </c>
      <c r="B368" s="1" t="s">
        <v>1949</v>
      </c>
      <c r="C368" s="1" t="s">
        <v>368</v>
      </c>
      <c r="D368" s="1" t="s">
        <v>1474</v>
      </c>
      <c r="E368" s="1" t="s">
        <v>301</v>
      </c>
      <c r="F368" s="1">
        <v>472</v>
      </c>
      <c r="G368" s="1" t="s">
        <v>1358</v>
      </c>
      <c r="H368" s="1" t="s">
        <v>1283</v>
      </c>
      <c r="I368" s="1" t="s">
        <v>1286</v>
      </c>
      <c r="J368" s="1" t="s">
        <v>31</v>
      </c>
      <c r="K368" s="1" t="s">
        <v>1317</v>
      </c>
      <c r="L368" s="1" t="s">
        <v>1335</v>
      </c>
      <c r="M368" s="1">
        <v>33.299999999999997</v>
      </c>
      <c r="N368" s="1" t="s">
        <v>1333</v>
      </c>
      <c r="O368" s="1">
        <v>8</v>
      </c>
      <c r="P368" s="1" t="s">
        <v>1321</v>
      </c>
      <c r="Q368" s="1">
        <v>0.3</v>
      </c>
      <c r="R368" s="53">
        <v>2200000</v>
      </c>
      <c r="S368" s="1" t="b">
        <v>0</v>
      </c>
      <c r="T368" s="1" t="s">
        <v>199</v>
      </c>
      <c r="U368" s="1" t="s">
        <v>1323</v>
      </c>
      <c r="V368" s="1">
        <v>11</v>
      </c>
      <c r="W368" s="1">
        <v>2108091</v>
      </c>
      <c r="X368" s="1">
        <v>1653000</v>
      </c>
      <c r="Y368" s="1">
        <v>23189000</v>
      </c>
      <c r="Z368" s="1">
        <v>1400726</v>
      </c>
      <c r="AA368" s="1" t="s">
        <v>1466</v>
      </c>
      <c r="AB368" s="1">
        <v>0.66400000000000003</v>
      </c>
      <c r="AC368" s="1" t="s">
        <v>1475</v>
      </c>
      <c r="AD368" s="23">
        <v>2200000</v>
      </c>
      <c r="AE368" s="23">
        <v>7</v>
      </c>
      <c r="AF368" s="1">
        <v>0</v>
      </c>
      <c r="AG368" s="1">
        <v>0</v>
      </c>
    </row>
    <row r="369" spans="1:33" x14ac:dyDescent="0.25">
      <c r="A369" s="1">
        <v>11003</v>
      </c>
      <c r="B369" s="1" t="s">
        <v>1715</v>
      </c>
      <c r="C369" s="1" t="s">
        <v>523</v>
      </c>
      <c r="D369" s="1" t="s">
        <v>1315</v>
      </c>
      <c r="E369" s="1" t="s">
        <v>34</v>
      </c>
      <c r="F369" s="1">
        <v>445</v>
      </c>
      <c r="G369" s="1" t="s">
        <v>1406</v>
      </c>
      <c r="H369" s="1" t="s">
        <v>1283</v>
      </c>
      <c r="I369" s="1" t="s">
        <v>1290</v>
      </c>
      <c r="J369" s="1" t="s">
        <v>31</v>
      </c>
      <c r="K369" s="1" t="s">
        <v>1317</v>
      </c>
      <c r="L369" s="1" t="s">
        <v>1407</v>
      </c>
      <c r="M369" s="1">
        <v>51.4</v>
      </c>
      <c r="N369" s="1" t="s">
        <v>1320</v>
      </c>
      <c r="O369" s="1">
        <v>0</v>
      </c>
      <c r="P369" s="1" t="s">
        <v>1332</v>
      </c>
      <c r="Q369" s="1">
        <v>0</v>
      </c>
      <c r="R369" s="53">
        <v>550000</v>
      </c>
      <c r="S369" s="1" t="b">
        <v>0</v>
      </c>
      <c r="T369" s="1" t="s">
        <v>204</v>
      </c>
      <c r="U369" s="1" t="s">
        <v>1328</v>
      </c>
      <c r="V369" s="1">
        <v>25</v>
      </c>
      <c r="W369" s="1">
        <v>757400</v>
      </c>
      <c r="X369" s="1">
        <v>740000</v>
      </c>
      <c r="Y369" s="1">
        <v>18935000</v>
      </c>
      <c r="Z369" s="1">
        <v>230538</v>
      </c>
      <c r="AA369" s="1" t="s">
        <v>1469</v>
      </c>
      <c r="AB369" s="1">
        <v>0.30399999999999999</v>
      </c>
      <c r="AC369" s="1" t="s">
        <v>1325</v>
      </c>
      <c r="AD369" s="23">
        <v>550000</v>
      </c>
      <c r="AE369" s="23">
        <v>1</v>
      </c>
      <c r="AF369" s="1">
        <v>0</v>
      </c>
      <c r="AG369" s="1">
        <v>0</v>
      </c>
    </row>
    <row r="370" spans="1:33" x14ac:dyDescent="0.25">
      <c r="A370" s="1">
        <v>4684</v>
      </c>
      <c r="B370" s="1" t="s">
        <v>1770</v>
      </c>
      <c r="C370" s="1" t="s">
        <v>781</v>
      </c>
      <c r="D370" s="1" t="s">
        <v>1315</v>
      </c>
      <c r="E370" s="1" t="s">
        <v>782</v>
      </c>
      <c r="F370" s="1">
        <v>418</v>
      </c>
      <c r="G370" s="1" t="s">
        <v>1441</v>
      </c>
      <c r="H370" s="1" t="s">
        <v>1283</v>
      </c>
      <c r="I370" s="1" t="s">
        <v>1291</v>
      </c>
      <c r="J370" s="1" t="s">
        <v>31</v>
      </c>
      <c r="K370" s="1" t="s">
        <v>1317</v>
      </c>
      <c r="L370" s="1" t="s">
        <v>1351</v>
      </c>
      <c r="M370" s="1">
        <v>51.9</v>
      </c>
      <c r="N370" s="1" t="s">
        <v>1320</v>
      </c>
      <c r="O370" s="1">
        <v>30.5</v>
      </c>
      <c r="P370" s="1" t="s">
        <v>1473</v>
      </c>
      <c r="Q370" s="1">
        <v>0.3</v>
      </c>
      <c r="R370" s="53">
        <v>2750000</v>
      </c>
      <c r="S370" s="1" t="b">
        <v>0</v>
      </c>
      <c r="T370" s="1" t="s">
        <v>775</v>
      </c>
      <c r="U370" s="1" t="s">
        <v>1323</v>
      </c>
      <c r="V370" s="1">
        <v>21</v>
      </c>
      <c r="W370" s="1">
        <v>1745714</v>
      </c>
      <c r="X370" s="1">
        <v>1260000</v>
      </c>
      <c r="Y370" s="1">
        <v>36660000</v>
      </c>
      <c r="Z370" s="1">
        <v>1168327</v>
      </c>
      <c r="AA370" s="1" t="s">
        <v>1471</v>
      </c>
      <c r="AB370" s="1">
        <v>0.66900000000000004</v>
      </c>
      <c r="AC370" s="1" t="s">
        <v>1475</v>
      </c>
      <c r="AD370" s="23">
        <v>2750000</v>
      </c>
      <c r="AE370" s="23">
        <v>9</v>
      </c>
      <c r="AF370" s="1">
        <v>0</v>
      </c>
      <c r="AG370" s="1">
        <v>0</v>
      </c>
    </row>
    <row r="371" spans="1:33" x14ac:dyDescent="0.25">
      <c r="A371" s="1">
        <v>4689</v>
      </c>
      <c r="B371" s="1" t="s">
        <v>2032</v>
      </c>
      <c r="C371" s="1" t="s">
        <v>799</v>
      </c>
      <c r="D371" s="1" t="s">
        <v>1474</v>
      </c>
      <c r="E371" s="1" t="s">
        <v>1056</v>
      </c>
      <c r="F371" s="1">
        <v>423</v>
      </c>
      <c r="G371" s="1" t="s">
        <v>1443</v>
      </c>
      <c r="H371" s="1" t="s">
        <v>1283</v>
      </c>
      <c r="I371" s="1" t="s">
        <v>1291</v>
      </c>
      <c r="J371" s="1" t="s">
        <v>31</v>
      </c>
      <c r="K371" s="1" t="s">
        <v>1317</v>
      </c>
      <c r="L371" s="1" t="s">
        <v>1444</v>
      </c>
      <c r="M371" s="1">
        <v>47.9</v>
      </c>
      <c r="N371" s="1" t="s">
        <v>1320</v>
      </c>
      <c r="O371" s="1">
        <v>25.1</v>
      </c>
      <c r="P371" s="1" t="s">
        <v>1473</v>
      </c>
      <c r="Q371" s="1">
        <v>0.3</v>
      </c>
      <c r="R371" s="53">
        <v>4300000</v>
      </c>
      <c r="S371" s="1" t="b">
        <v>1</v>
      </c>
      <c r="T371" s="1" t="s">
        <v>979</v>
      </c>
      <c r="U371" s="1" t="s">
        <v>31</v>
      </c>
      <c r="V371" s="1">
        <v>17</v>
      </c>
      <c r="W371" s="1">
        <v>1593941</v>
      </c>
      <c r="X371" s="1">
        <v>945000</v>
      </c>
      <c r="Y371" s="1">
        <v>27097000</v>
      </c>
      <c r="Z371" s="1">
        <v>1495711</v>
      </c>
      <c r="AA371" s="1" t="s">
        <v>1471</v>
      </c>
      <c r="AB371" s="1">
        <v>0.93799999999999994</v>
      </c>
      <c r="AC371" s="1" t="s">
        <v>1475</v>
      </c>
      <c r="AD371" s="23">
        <v>4300000</v>
      </c>
      <c r="AE371" s="23">
        <v>10</v>
      </c>
      <c r="AF371" s="1">
        <v>0</v>
      </c>
      <c r="AG371" s="1">
        <v>0</v>
      </c>
    </row>
    <row r="372" spans="1:33" x14ac:dyDescent="0.25">
      <c r="A372" s="1">
        <v>6516</v>
      </c>
      <c r="B372" s="1" t="s">
        <v>2033</v>
      </c>
      <c r="C372" s="1" t="s">
        <v>1058</v>
      </c>
      <c r="D372" s="1" t="s">
        <v>1315</v>
      </c>
      <c r="E372" s="1" t="s">
        <v>1059</v>
      </c>
      <c r="F372" s="1">
        <v>423</v>
      </c>
      <c r="G372" s="1" t="s">
        <v>1443</v>
      </c>
      <c r="H372" s="1" t="s">
        <v>1283</v>
      </c>
      <c r="I372" s="1" t="s">
        <v>1291</v>
      </c>
      <c r="J372" s="1" t="s">
        <v>31</v>
      </c>
      <c r="K372" s="1" t="s">
        <v>1317</v>
      </c>
      <c r="L372" s="1" t="s">
        <v>1444</v>
      </c>
      <c r="M372" s="1">
        <v>33.799999999999997</v>
      </c>
      <c r="N372" s="1" t="s">
        <v>1333</v>
      </c>
      <c r="O372" s="1">
        <v>1.6</v>
      </c>
      <c r="P372" s="1" t="s">
        <v>1327</v>
      </c>
      <c r="Q372" s="1">
        <v>0.3</v>
      </c>
      <c r="R372" s="53">
        <v>1600000</v>
      </c>
      <c r="S372" s="1" t="b">
        <v>1</v>
      </c>
      <c r="T372" s="1" t="s">
        <v>979</v>
      </c>
      <c r="U372" s="1" t="s">
        <v>31</v>
      </c>
      <c r="V372" s="1">
        <v>17</v>
      </c>
      <c r="W372" s="1">
        <v>1593941</v>
      </c>
      <c r="X372" s="1">
        <v>945000</v>
      </c>
      <c r="Y372" s="1">
        <v>27097000</v>
      </c>
      <c r="Z372" s="1">
        <v>1495711</v>
      </c>
      <c r="AA372" s="1" t="s">
        <v>1466</v>
      </c>
      <c r="AB372" s="1">
        <v>0.93799999999999994</v>
      </c>
      <c r="AC372" s="1" t="s">
        <v>1475</v>
      </c>
      <c r="AD372" s="23">
        <v>1600000</v>
      </c>
      <c r="AE372" s="23">
        <v>7</v>
      </c>
      <c r="AF372" s="1">
        <v>0</v>
      </c>
      <c r="AG372" s="1">
        <v>0</v>
      </c>
    </row>
    <row r="373" spans="1:33" x14ac:dyDescent="0.25">
      <c r="A373" s="1">
        <v>4681</v>
      </c>
      <c r="B373" s="1" t="s">
        <v>1722</v>
      </c>
      <c r="C373" s="1" t="s">
        <v>713</v>
      </c>
      <c r="D373" s="1" t="s">
        <v>1315</v>
      </c>
      <c r="E373" s="1" t="s">
        <v>34</v>
      </c>
      <c r="F373" s="1">
        <v>445</v>
      </c>
      <c r="G373" s="1" t="s">
        <v>1406</v>
      </c>
      <c r="H373" s="1" t="s">
        <v>1283</v>
      </c>
      <c r="I373" s="1" t="s">
        <v>1290</v>
      </c>
      <c r="J373" s="1" t="s">
        <v>31</v>
      </c>
      <c r="K373" s="1" t="s">
        <v>1317</v>
      </c>
      <c r="L373" s="1" t="s">
        <v>1407</v>
      </c>
      <c r="M373" s="1">
        <v>54.2</v>
      </c>
      <c r="N373" s="1" t="s">
        <v>1320</v>
      </c>
      <c r="O373" s="1">
        <v>33.4</v>
      </c>
      <c r="P373" s="1" t="s">
        <v>1473</v>
      </c>
      <c r="Q373" s="1">
        <v>0.3</v>
      </c>
      <c r="R373" s="53">
        <v>1450000</v>
      </c>
      <c r="S373" s="1" t="b">
        <v>0</v>
      </c>
      <c r="T373" s="1" t="s">
        <v>204</v>
      </c>
      <c r="U373" s="1" t="s">
        <v>1323</v>
      </c>
      <c r="V373" s="1">
        <v>25</v>
      </c>
      <c r="W373" s="1">
        <v>757400</v>
      </c>
      <c r="X373" s="1">
        <v>740000</v>
      </c>
      <c r="Y373" s="1">
        <v>18935000</v>
      </c>
      <c r="Z373" s="1">
        <v>230538</v>
      </c>
      <c r="AA373" s="1" t="s">
        <v>1471</v>
      </c>
      <c r="AB373" s="1">
        <v>0.30399999999999999</v>
      </c>
      <c r="AC373" s="1" t="s">
        <v>1325</v>
      </c>
      <c r="AD373" s="23">
        <v>1450000</v>
      </c>
      <c r="AE373" s="23">
        <v>5</v>
      </c>
      <c r="AF373" s="1">
        <v>0</v>
      </c>
      <c r="AG373" s="1">
        <v>0</v>
      </c>
    </row>
    <row r="374" spans="1:33" x14ac:dyDescent="0.25">
      <c r="A374" s="1">
        <v>4155</v>
      </c>
      <c r="B374" s="1" t="s">
        <v>1723</v>
      </c>
      <c r="C374" s="1" t="s">
        <v>715</v>
      </c>
      <c r="D374" s="1" t="s">
        <v>1315</v>
      </c>
      <c r="E374" s="1" t="s">
        <v>34</v>
      </c>
      <c r="F374" s="1">
        <v>445</v>
      </c>
      <c r="G374" s="1" t="s">
        <v>1406</v>
      </c>
      <c r="H374" s="1" t="s">
        <v>1283</v>
      </c>
      <c r="I374" s="1" t="s">
        <v>1290</v>
      </c>
      <c r="J374" s="1" t="s">
        <v>31</v>
      </c>
      <c r="K374" s="1" t="s">
        <v>1317</v>
      </c>
      <c r="L374" s="1" t="s">
        <v>1407</v>
      </c>
      <c r="M374" s="1">
        <v>54.8</v>
      </c>
      <c r="N374" s="1" t="s">
        <v>1320</v>
      </c>
      <c r="O374" s="1">
        <v>11.4</v>
      </c>
      <c r="P374" s="1" t="s">
        <v>1473</v>
      </c>
      <c r="Q374" s="1">
        <v>0.3</v>
      </c>
      <c r="R374" s="53">
        <v>740000</v>
      </c>
      <c r="S374" s="1" t="b">
        <v>0</v>
      </c>
      <c r="T374" s="1" t="s">
        <v>204</v>
      </c>
      <c r="U374" s="1" t="s">
        <v>1323</v>
      </c>
      <c r="V374" s="1">
        <v>25</v>
      </c>
      <c r="W374" s="1">
        <v>757400</v>
      </c>
      <c r="X374" s="1">
        <v>740000</v>
      </c>
      <c r="Y374" s="1">
        <v>18935000</v>
      </c>
      <c r="Z374" s="1">
        <v>230538</v>
      </c>
      <c r="AA374" s="1" t="s">
        <v>1466</v>
      </c>
      <c r="AB374" s="1">
        <v>0.30399999999999999</v>
      </c>
      <c r="AC374" s="1" t="s">
        <v>1325</v>
      </c>
      <c r="AD374" s="23">
        <v>740000</v>
      </c>
      <c r="AE374" s="23">
        <v>4</v>
      </c>
      <c r="AF374" s="1">
        <v>0</v>
      </c>
      <c r="AG374" s="1">
        <v>0</v>
      </c>
    </row>
    <row r="375" spans="1:33" x14ac:dyDescent="0.25">
      <c r="A375" s="1">
        <v>4164</v>
      </c>
      <c r="B375" s="1" t="s">
        <v>1804</v>
      </c>
      <c r="C375" s="1" t="s">
        <v>434</v>
      </c>
      <c r="D375" s="1" t="s">
        <v>1474</v>
      </c>
      <c r="E375" s="1" t="s">
        <v>61</v>
      </c>
      <c r="F375" s="1">
        <v>456</v>
      </c>
      <c r="G375" s="1" t="s">
        <v>1419</v>
      </c>
      <c r="H375" s="1" t="s">
        <v>1283</v>
      </c>
      <c r="I375" s="1" t="s">
        <v>1290</v>
      </c>
      <c r="J375" s="1" t="s">
        <v>31</v>
      </c>
      <c r="K375" s="1" t="s">
        <v>1317</v>
      </c>
      <c r="L375" s="1" t="s">
        <v>1420</v>
      </c>
      <c r="M375" s="1">
        <v>64.400000000000006</v>
      </c>
      <c r="N375" s="1" t="s">
        <v>1472</v>
      </c>
      <c r="O375" s="1">
        <v>9.8000000000000007</v>
      </c>
      <c r="P375" s="1" t="s">
        <v>1321</v>
      </c>
      <c r="Q375" s="1">
        <v>0.3</v>
      </c>
      <c r="R375" s="53">
        <v>680000</v>
      </c>
      <c r="S375" s="1" t="b">
        <v>0</v>
      </c>
      <c r="T375" s="1" t="s">
        <v>62</v>
      </c>
      <c r="U375" s="1" t="s">
        <v>1323</v>
      </c>
      <c r="V375" s="1">
        <v>15</v>
      </c>
      <c r="W375" s="1">
        <v>803000</v>
      </c>
      <c r="X375" s="1">
        <v>780000</v>
      </c>
      <c r="Y375" s="1">
        <v>12045000</v>
      </c>
      <c r="Z375" s="1">
        <v>214158</v>
      </c>
      <c r="AA375" s="1" t="s">
        <v>1329</v>
      </c>
      <c r="AB375" s="1">
        <v>0.26700000000000002</v>
      </c>
      <c r="AC375" s="1" t="s">
        <v>1325</v>
      </c>
      <c r="AD375" s="23">
        <v>680000</v>
      </c>
      <c r="AE375" s="23">
        <v>3</v>
      </c>
      <c r="AF375" s="1">
        <v>0</v>
      </c>
      <c r="AG375" s="1">
        <v>0</v>
      </c>
    </row>
    <row r="376" spans="1:33" x14ac:dyDescent="0.25">
      <c r="A376" s="1">
        <v>4266</v>
      </c>
      <c r="B376" s="1" t="s">
        <v>1724</v>
      </c>
      <c r="C376" s="1" t="s">
        <v>717</v>
      </c>
      <c r="D376" s="1" t="s">
        <v>1315</v>
      </c>
      <c r="E376" s="1" t="s">
        <v>34</v>
      </c>
      <c r="F376" s="1">
        <v>445</v>
      </c>
      <c r="G376" s="1" t="s">
        <v>1406</v>
      </c>
      <c r="H376" s="1" t="s">
        <v>1283</v>
      </c>
      <c r="I376" s="1" t="s">
        <v>1290</v>
      </c>
      <c r="J376" s="1" t="s">
        <v>31</v>
      </c>
      <c r="K376" s="1" t="s">
        <v>1317</v>
      </c>
      <c r="L376" s="1" t="s">
        <v>1407</v>
      </c>
      <c r="M376" s="1">
        <v>48.7</v>
      </c>
      <c r="N376" s="1" t="s">
        <v>1320</v>
      </c>
      <c r="O376" s="1">
        <v>5.4</v>
      </c>
      <c r="P376" s="1" t="s">
        <v>1321</v>
      </c>
      <c r="Q376" s="1">
        <v>0.3</v>
      </c>
      <c r="R376" s="53">
        <v>750000</v>
      </c>
      <c r="S376" s="1" t="b">
        <v>0</v>
      </c>
      <c r="T376" s="1" t="s">
        <v>204</v>
      </c>
      <c r="U376" s="1" t="s">
        <v>1323</v>
      </c>
      <c r="V376" s="1">
        <v>25</v>
      </c>
      <c r="W376" s="1">
        <v>757400</v>
      </c>
      <c r="X376" s="1">
        <v>740000</v>
      </c>
      <c r="Y376" s="1">
        <v>18935000</v>
      </c>
      <c r="Z376" s="1">
        <v>230538</v>
      </c>
      <c r="AA376" s="1" t="s">
        <v>1466</v>
      </c>
      <c r="AB376" s="1">
        <v>0.30399999999999999</v>
      </c>
      <c r="AC376" s="1" t="s">
        <v>1325</v>
      </c>
      <c r="AD376" s="23">
        <v>750000</v>
      </c>
      <c r="AE376" s="23">
        <v>4</v>
      </c>
      <c r="AF376" s="1">
        <v>0</v>
      </c>
      <c r="AG376" s="1">
        <v>0</v>
      </c>
    </row>
    <row r="377" spans="1:33" x14ac:dyDescent="0.25">
      <c r="A377" s="1">
        <v>4290</v>
      </c>
      <c r="B377" s="1" t="s">
        <v>1888</v>
      </c>
      <c r="C377" s="1" t="s">
        <v>959</v>
      </c>
      <c r="D377" s="1" t="s">
        <v>1474</v>
      </c>
      <c r="E377" s="1" t="s">
        <v>960</v>
      </c>
      <c r="F377" s="1">
        <v>422</v>
      </c>
      <c r="G377" s="1" t="s">
        <v>1435</v>
      </c>
      <c r="H377" s="1" t="s">
        <v>1283</v>
      </c>
      <c r="I377" s="1" t="s">
        <v>1291</v>
      </c>
      <c r="J377" s="1" t="s">
        <v>31</v>
      </c>
      <c r="K377" s="1" t="s">
        <v>1317</v>
      </c>
      <c r="L377" s="1" t="s">
        <v>1436</v>
      </c>
      <c r="M377" s="1">
        <v>46.3</v>
      </c>
      <c r="N377" s="1" t="s">
        <v>1320</v>
      </c>
      <c r="O377" s="1">
        <v>20.6</v>
      </c>
      <c r="P377" s="1" t="s">
        <v>1473</v>
      </c>
      <c r="Q377" s="1">
        <v>0.3</v>
      </c>
      <c r="R377" s="53">
        <v>6100000</v>
      </c>
      <c r="S377" s="1" t="b">
        <v>1</v>
      </c>
      <c r="T377" s="1" t="s">
        <v>992</v>
      </c>
      <c r="U377" s="1" t="s">
        <v>31</v>
      </c>
      <c r="V377" s="1">
        <v>9</v>
      </c>
      <c r="W377" s="1">
        <v>1647778</v>
      </c>
      <c r="X377" s="1">
        <v>750000</v>
      </c>
      <c r="Y377" s="1">
        <v>14830000</v>
      </c>
      <c r="Z377" s="1">
        <v>1799823</v>
      </c>
      <c r="AA377" s="1" t="s">
        <v>1471</v>
      </c>
      <c r="AB377" s="1">
        <v>1.0920000000000001</v>
      </c>
      <c r="AC377" s="1" t="s">
        <v>1475</v>
      </c>
      <c r="AD377" s="23">
        <v>6100000</v>
      </c>
      <c r="AE377" s="23">
        <v>13</v>
      </c>
      <c r="AF377" s="1">
        <v>0</v>
      </c>
      <c r="AG377" s="1">
        <v>0</v>
      </c>
    </row>
    <row r="378" spans="1:33" x14ac:dyDescent="0.25">
      <c r="A378" s="1">
        <v>4347</v>
      </c>
      <c r="B378" s="1" t="s">
        <v>1725</v>
      </c>
      <c r="C378" s="1" t="s">
        <v>719</v>
      </c>
      <c r="D378" s="1" t="s">
        <v>1315</v>
      </c>
      <c r="E378" s="1" t="s">
        <v>34</v>
      </c>
      <c r="F378" s="1">
        <v>445</v>
      </c>
      <c r="G378" s="1" t="s">
        <v>1406</v>
      </c>
      <c r="H378" s="1" t="s">
        <v>1283</v>
      </c>
      <c r="I378" s="1" t="s">
        <v>1290</v>
      </c>
      <c r="J378" s="1" t="s">
        <v>31</v>
      </c>
      <c r="K378" s="1" t="s">
        <v>1317</v>
      </c>
      <c r="L378" s="1" t="s">
        <v>1407</v>
      </c>
      <c r="M378" s="1">
        <v>41.4</v>
      </c>
      <c r="N378" s="1" t="s">
        <v>1330</v>
      </c>
      <c r="O378" s="1">
        <v>6.5</v>
      </c>
      <c r="P378" s="1" t="s">
        <v>1321</v>
      </c>
      <c r="Q378" s="1">
        <v>0.3</v>
      </c>
      <c r="R378" s="53">
        <v>790000</v>
      </c>
      <c r="S378" s="1" t="b">
        <v>0</v>
      </c>
      <c r="T378" s="1" t="s">
        <v>204</v>
      </c>
      <c r="U378" s="1" t="s">
        <v>1323</v>
      </c>
      <c r="V378" s="1">
        <v>25</v>
      </c>
      <c r="W378" s="1">
        <v>757400</v>
      </c>
      <c r="X378" s="1">
        <v>740000</v>
      </c>
      <c r="Y378" s="1">
        <v>18935000</v>
      </c>
      <c r="Z378" s="1">
        <v>230538</v>
      </c>
      <c r="AA378" s="1" t="s">
        <v>1466</v>
      </c>
      <c r="AB378" s="1">
        <v>0.30399999999999999</v>
      </c>
      <c r="AC378" s="1" t="s">
        <v>1325</v>
      </c>
      <c r="AD378" s="23">
        <v>790000</v>
      </c>
      <c r="AE378" s="23">
        <v>4</v>
      </c>
      <c r="AF378" s="1">
        <v>0</v>
      </c>
      <c r="AG378" s="1">
        <v>0</v>
      </c>
    </row>
    <row r="379" spans="1:33" x14ac:dyDescent="0.25">
      <c r="A379" s="1">
        <v>4171</v>
      </c>
      <c r="B379" s="1" t="s">
        <v>1726</v>
      </c>
      <c r="C379" s="1" t="s">
        <v>721</v>
      </c>
      <c r="D379" s="1" t="s">
        <v>1315</v>
      </c>
      <c r="E379" s="1" t="s">
        <v>34</v>
      </c>
      <c r="F379" s="1">
        <v>445</v>
      </c>
      <c r="G379" s="1" t="s">
        <v>1406</v>
      </c>
      <c r="H379" s="1" t="s">
        <v>1283</v>
      </c>
      <c r="I379" s="1" t="s">
        <v>1290</v>
      </c>
      <c r="J379" s="1" t="s">
        <v>31</v>
      </c>
      <c r="K379" s="1" t="s">
        <v>1317</v>
      </c>
      <c r="L379" s="1" t="s">
        <v>1407</v>
      </c>
      <c r="M379" s="1">
        <v>65.2</v>
      </c>
      <c r="N379" s="1" t="s">
        <v>1477</v>
      </c>
      <c r="O379" s="1">
        <v>18.100000000000001</v>
      </c>
      <c r="P379" s="1" t="s">
        <v>1473</v>
      </c>
      <c r="Q379" s="1">
        <v>0.3</v>
      </c>
      <c r="R379" s="53">
        <v>897000</v>
      </c>
      <c r="S379" s="1" t="b">
        <v>0</v>
      </c>
      <c r="T379" s="1" t="s">
        <v>204</v>
      </c>
      <c r="U379" s="1" t="s">
        <v>1323</v>
      </c>
      <c r="V379" s="1">
        <v>25</v>
      </c>
      <c r="W379" s="1">
        <v>757400</v>
      </c>
      <c r="X379" s="1">
        <v>740000</v>
      </c>
      <c r="Y379" s="1">
        <v>18935000</v>
      </c>
      <c r="Z379" s="1">
        <v>230538</v>
      </c>
      <c r="AA379" s="1" t="s">
        <v>1324</v>
      </c>
      <c r="AB379" s="1">
        <v>0.30399999999999999</v>
      </c>
      <c r="AC379" s="1" t="s">
        <v>1325</v>
      </c>
      <c r="AD379" s="23">
        <v>897000</v>
      </c>
      <c r="AE379" s="23">
        <v>4</v>
      </c>
      <c r="AF379" s="1">
        <v>0</v>
      </c>
      <c r="AG379" s="1">
        <v>0</v>
      </c>
    </row>
    <row r="380" spans="1:33" x14ac:dyDescent="0.25">
      <c r="A380" s="1">
        <v>4357</v>
      </c>
      <c r="B380" s="1" t="s">
        <v>1755</v>
      </c>
      <c r="C380" s="1" t="s">
        <v>422</v>
      </c>
      <c r="D380" s="1" t="s">
        <v>1474</v>
      </c>
      <c r="E380" s="1" t="s">
        <v>237</v>
      </c>
      <c r="F380" s="1">
        <v>464</v>
      </c>
      <c r="G380" s="1" t="s">
        <v>1392</v>
      </c>
      <c r="H380" s="1" t="s">
        <v>1283</v>
      </c>
      <c r="I380" s="1" t="s">
        <v>1290</v>
      </c>
      <c r="J380" s="1" t="s">
        <v>31</v>
      </c>
      <c r="K380" s="1" t="s">
        <v>1317</v>
      </c>
      <c r="L380" s="1" t="s">
        <v>1354</v>
      </c>
      <c r="M380" s="1">
        <v>40.6</v>
      </c>
      <c r="N380" s="1" t="s">
        <v>1330</v>
      </c>
      <c r="O380" s="1">
        <v>7.9</v>
      </c>
      <c r="P380" s="1" t="s">
        <v>1321</v>
      </c>
      <c r="Q380" s="1">
        <v>0.3</v>
      </c>
      <c r="R380" s="53">
        <v>840000</v>
      </c>
      <c r="S380" s="1" t="b">
        <v>0</v>
      </c>
      <c r="T380" s="1" t="s">
        <v>238</v>
      </c>
      <c r="U380" s="1" t="s">
        <v>1323</v>
      </c>
      <c r="V380" s="1">
        <v>12</v>
      </c>
      <c r="W380" s="1">
        <v>1660500</v>
      </c>
      <c r="X380" s="1">
        <v>866000</v>
      </c>
      <c r="Y380" s="1">
        <v>19926000</v>
      </c>
      <c r="Z380" s="1">
        <v>1735109</v>
      </c>
      <c r="AA380" s="1" t="s">
        <v>1469</v>
      </c>
      <c r="AB380" s="1">
        <v>1.0449999999999999</v>
      </c>
      <c r="AC380" s="1" t="s">
        <v>1475</v>
      </c>
      <c r="AD380" s="23">
        <v>840000</v>
      </c>
      <c r="AE380" s="23">
        <v>5</v>
      </c>
      <c r="AF380" s="1">
        <v>0</v>
      </c>
      <c r="AG380" s="1">
        <v>0</v>
      </c>
    </row>
    <row r="381" spans="1:33" x14ac:dyDescent="0.25">
      <c r="A381" s="1">
        <v>4525</v>
      </c>
      <c r="B381" s="1" t="s">
        <v>1727</v>
      </c>
      <c r="C381" s="1" t="s">
        <v>723</v>
      </c>
      <c r="D381" s="1" t="s">
        <v>1315</v>
      </c>
      <c r="E381" s="1" t="s">
        <v>34</v>
      </c>
      <c r="F381" s="1">
        <v>445</v>
      </c>
      <c r="G381" s="1" t="s">
        <v>1406</v>
      </c>
      <c r="H381" s="1" t="s">
        <v>1283</v>
      </c>
      <c r="I381" s="1" t="s">
        <v>1290</v>
      </c>
      <c r="J381" s="1" t="s">
        <v>31</v>
      </c>
      <c r="K381" s="1" t="s">
        <v>1317</v>
      </c>
      <c r="L381" s="1" t="s">
        <v>1407</v>
      </c>
      <c r="M381" s="1">
        <v>30.9</v>
      </c>
      <c r="N381" s="1" t="s">
        <v>1333</v>
      </c>
      <c r="O381" s="1">
        <v>7.1</v>
      </c>
      <c r="P381" s="1" t="s">
        <v>1321</v>
      </c>
      <c r="Q381" s="1">
        <v>0.1</v>
      </c>
      <c r="R381" s="53">
        <v>750000</v>
      </c>
      <c r="S381" s="1" t="b">
        <v>0</v>
      </c>
      <c r="T381" s="1" t="s">
        <v>204</v>
      </c>
      <c r="U381" s="1" t="s">
        <v>1323</v>
      </c>
      <c r="V381" s="1">
        <v>25</v>
      </c>
      <c r="W381" s="1">
        <v>757400</v>
      </c>
      <c r="X381" s="1">
        <v>740000</v>
      </c>
      <c r="Y381" s="1">
        <v>18935000</v>
      </c>
      <c r="Z381" s="1">
        <v>230538</v>
      </c>
      <c r="AA381" s="1" t="s">
        <v>1466</v>
      </c>
      <c r="AB381" s="1">
        <v>0.30399999999999999</v>
      </c>
      <c r="AC381" s="1" t="s">
        <v>1325</v>
      </c>
      <c r="AD381" s="23">
        <v>750000</v>
      </c>
      <c r="AE381" s="23">
        <v>4</v>
      </c>
      <c r="AF381" s="1">
        <v>0</v>
      </c>
      <c r="AG381" s="1">
        <v>0</v>
      </c>
    </row>
    <row r="382" spans="1:33" x14ac:dyDescent="0.25">
      <c r="A382" s="1">
        <v>4173</v>
      </c>
      <c r="B382" s="1" t="s">
        <v>1728</v>
      </c>
      <c r="C382" s="1" t="s">
        <v>725</v>
      </c>
      <c r="D382" s="1" t="s">
        <v>1315</v>
      </c>
      <c r="E382" s="1" t="s">
        <v>34</v>
      </c>
      <c r="F382" s="1">
        <v>445</v>
      </c>
      <c r="G382" s="1" t="s">
        <v>1406</v>
      </c>
      <c r="H382" s="1" t="s">
        <v>1283</v>
      </c>
      <c r="I382" s="1" t="s">
        <v>1290</v>
      </c>
      <c r="J382" s="1" t="s">
        <v>31</v>
      </c>
      <c r="K382" s="1" t="s">
        <v>1317</v>
      </c>
      <c r="L382" s="1" t="s">
        <v>1407</v>
      </c>
      <c r="M382" s="1">
        <v>62.9</v>
      </c>
      <c r="N382" s="1" t="s">
        <v>1472</v>
      </c>
      <c r="O382" s="1">
        <v>20.8</v>
      </c>
      <c r="P382" s="1" t="s">
        <v>1473</v>
      </c>
      <c r="Q382" s="1">
        <v>0.3</v>
      </c>
      <c r="R382" s="53">
        <v>1095000</v>
      </c>
      <c r="S382" s="1" t="b">
        <v>0</v>
      </c>
      <c r="T382" s="1" t="s">
        <v>204</v>
      </c>
      <c r="U382" s="1" t="s">
        <v>1323</v>
      </c>
      <c r="V382" s="1">
        <v>25</v>
      </c>
      <c r="W382" s="1">
        <v>757400</v>
      </c>
      <c r="X382" s="1">
        <v>740000</v>
      </c>
      <c r="Y382" s="1">
        <v>18935000</v>
      </c>
      <c r="Z382" s="1">
        <v>230538</v>
      </c>
      <c r="AA382" s="1" t="s">
        <v>1471</v>
      </c>
      <c r="AB382" s="1">
        <v>0.30399999999999999</v>
      </c>
      <c r="AC382" s="1" t="s">
        <v>1325</v>
      </c>
      <c r="AD382" s="23">
        <v>1095000</v>
      </c>
      <c r="AE382" s="23">
        <v>5</v>
      </c>
      <c r="AF382" s="1">
        <v>0</v>
      </c>
      <c r="AG382" s="1">
        <v>0</v>
      </c>
    </row>
    <row r="383" spans="1:33" x14ac:dyDescent="0.25">
      <c r="A383" s="1">
        <v>4568</v>
      </c>
      <c r="B383" s="1" t="s">
        <v>1841</v>
      </c>
      <c r="C383" s="1" t="s">
        <v>901</v>
      </c>
      <c r="D383" s="1" t="s">
        <v>1315</v>
      </c>
      <c r="E383" s="1" t="s">
        <v>902</v>
      </c>
      <c r="F383" s="1">
        <v>468</v>
      </c>
      <c r="G383" s="1" t="s">
        <v>1394</v>
      </c>
      <c r="H383" s="1" t="s">
        <v>1283</v>
      </c>
      <c r="I383" s="1" t="s">
        <v>1290</v>
      </c>
      <c r="J383" s="1" t="s">
        <v>31</v>
      </c>
      <c r="K383" s="1" t="s">
        <v>1317</v>
      </c>
      <c r="L383" s="1" t="s">
        <v>1347</v>
      </c>
      <c r="M383" s="1">
        <v>61.3</v>
      </c>
      <c r="N383" s="1" t="s">
        <v>1472</v>
      </c>
      <c r="O383" s="1">
        <v>38.9</v>
      </c>
      <c r="P383" s="1" t="s">
        <v>1473</v>
      </c>
      <c r="Q383" s="1">
        <v>0.3</v>
      </c>
      <c r="R383" s="53">
        <v>1701000</v>
      </c>
      <c r="S383" s="1" t="b">
        <v>1</v>
      </c>
      <c r="T383" s="1" t="s">
        <v>897</v>
      </c>
      <c r="U383" s="1" t="s">
        <v>31</v>
      </c>
      <c r="V383" s="1">
        <v>9</v>
      </c>
      <c r="W383" s="1">
        <v>913444</v>
      </c>
      <c r="X383" s="1">
        <v>820000</v>
      </c>
      <c r="Y383" s="1">
        <v>8221000</v>
      </c>
      <c r="Z383" s="1">
        <v>322602</v>
      </c>
      <c r="AA383" s="1" t="s">
        <v>1471</v>
      </c>
      <c r="AB383" s="1">
        <v>0.35299999999999998</v>
      </c>
      <c r="AC383" s="1" t="s">
        <v>1476</v>
      </c>
      <c r="AD383" s="23">
        <v>1701000</v>
      </c>
      <c r="AE383" s="23">
        <v>6</v>
      </c>
      <c r="AF383" s="1">
        <v>0</v>
      </c>
      <c r="AG383" s="1">
        <v>0</v>
      </c>
    </row>
    <row r="384" spans="1:33" x14ac:dyDescent="0.25">
      <c r="A384" s="1">
        <v>4388</v>
      </c>
      <c r="B384" s="1" t="s">
        <v>1729</v>
      </c>
      <c r="C384" s="1" t="s">
        <v>727</v>
      </c>
      <c r="D384" s="1" t="s">
        <v>1315</v>
      </c>
      <c r="E384" s="1" t="s">
        <v>34</v>
      </c>
      <c r="F384" s="1">
        <v>445</v>
      </c>
      <c r="G384" s="1" t="s">
        <v>1406</v>
      </c>
      <c r="H384" s="1" t="s">
        <v>1283</v>
      </c>
      <c r="I384" s="1" t="s">
        <v>1290</v>
      </c>
      <c r="J384" s="1" t="s">
        <v>31</v>
      </c>
      <c r="K384" s="1" t="s">
        <v>1317</v>
      </c>
      <c r="L384" s="1" t="s">
        <v>1407</v>
      </c>
      <c r="M384" s="1">
        <v>38.9</v>
      </c>
      <c r="N384" s="1" t="s">
        <v>1330</v>
      </c>
      <c r="O384" s="1">
        <v>5.4</v>
      </c>
      <c r="P384" s="1" t="s">
        <v>1321</v>
      </c>
      <c r="Q384" s="1">
        <v>0.3</v>
      </c>
      <c r="R384" s="53">
        <v>765000</v>
      </c>
      <c r="S384" s="1" t="b">
        <v>0</v>
      </c>
      <c r="T384" s="1" t="s">
        <v>204</v>
      </c>
      <c r="U384" s="1" t="s">
        <v>1323</v>
      </c>
      <c r="V384" s="1">
        <v>25</v>
      </c>
      <c r="W384" s="1">
        <v>757400</v>
      </c>
      <c r="X384" s="1">
        <v>740000</v>
      </c>
      <c r="Y384" s="1">
        <v>18935000</v>
      </c>
      <c r="Z384" s="1">
        <v>230538</v>
      </c>
      <c r="AA384" s="1" t="s">
        <v>1466</v>
      </c>
      <c r="AB384" s="1">
        <v>0.30399999999999999</v>
      </c>
      <c r="AC384" s="1" t="s">
        <v>1325</v>
      </c>
      <c r="AD384" s="23">
        <v>765000</v>
      </c>
      <c r="AE384" s="23">
        <v>4</v>
      </c>
      <c r="AF384" s="1">
        <v>0</v>
      </c>
      <c r="AG384" s="1">
        <v>0</v>
      </c>
    </row>
    <row r="385" spans="1:33" x14ac:dyDescent="0.25">
      <c r="A385" s="1">
        <v>4472</v>
      </c>
      <c r="B385" s="1" t="s">
        <v>1771</v>
      </c>
      <c r="C385" s="1" t="s">
        <v>784</v>
      </c>
      <c r="D385" s="1" t="s">
        <v>1315</v>
      </c>
      <c r="E385" s="1" t="s">
        <v>782</v>
      </c>
      <c r="F385" s="1">
        <v>418</v>
      </c>
      <c r="G385" s="1" t="s">
        <v>1441</v>
      </c>
      <c r="H385" s="1" t="s">
        <v>1283</v>
      </c>
      <c r="I385" s="1" t="s">
        <v>1291</v>
      </c>
      <c r="J385" s="1" t="s">
        <v>31</v>
      </c>
      <c r="K385" s="1" t="s">
        <v>1317</v>
      </c>
      <c r="L385" s="1" t="s">
        <v>1351</v>
      </c>
      <c r="M385" s="1">
        <v>34</v>
      </c>
      <c r="N385" s="1" t="s">
        <v>1333</v>
      </c>
      <c r="O385" s="1">
        <v>7.6</v>
      </c>
      <c r="P385" s="1" t="s">
        <v>1321</v>
      </c>
      <c r="Q385" s="1">
        <v>0.3</v>
      </c>
      <c r="R385" s="53">
        <v>3650000</v>
      </c>
      <c r="S385" s="1" t="b">
        <v>0</v>
      </c>
      <c r="T385" s="1" t="s">
        <v>775</v>
      </c>
      <c r="U385" s="1" t="s">
        <v>1323</v>
      </c>
      <c r="V385" s="1">
        <v>21</v>
      </c>
      <c r="W385" s="1">
        <v>1745714</v>
      </c>
      <c r="X385" s="1">
        <v>1260000</v>
      </c>
      <c r="Y385" s="1">
        <v>36660000</v>
      </c>
      <c r="Z385" s="1">
        <v>1168327</v>
      </c>
      <c r="AA385" s="1" t="s">
        <v>1471</v>
      </c>
      <c r="AB385" s="1">
        <v>0.66900000000000004</v>
      </c>
      <c r="AC385" s="1" t="s">
        <v>1475</v>
      </c>
      <c r="AD385" s="23">
        <v>3650000</v>
      </c>
      <c r="AE385" s="23">
        <v>8</v>
      </c>
      <c r="AF385" s="1">
        <v>0</v>
      </c>
      <c r="AG385" s="1">
        <v>0</v>
      </c>
    </row>
    <row r="386" spans="1:33" x14ac:dyDescent="0.25">
      <c r="A386" s="1">
        <v>10046</v>
      </c>
      <c r="B386" s="1" t="s">
        <v>1718</v>
      </c>
      <c r="C386" s="1" t="s">
        <v>550</v>
      </c>
      <c r="D386" s="1" t="s">
        <v>1315</v>
      </c>
      <c r="E386" s="1" t="s">
        <v>34</v>
      </c>
      <c r="F386" s="1">
        <v>445</v>
      </c>
      <c r="G386" s="1" t="s">
        <v>1406</v>
      </c>
      <c r="H386" s="1" t="s">
        <v>1283</v>
      </c>
      <c r="I386" s="1" t="s">
        <v>1290</v>
      </c>
      <c r="J386" s="1" t="s">
        <v>31</v>
      </c>
      <c r="K386" s="1" t="s">
        <v>1317</v>
      </c>
      <c r="L386" s="1" t="s">
        <v>1407</v>
      </c>
      <c r="M386" s="1">
        <v>36.200000000000003</v>
      </c>
      <c r="N386" s="1" t="s">
        <v>1330</v>
      </c>
      <c r="O386" s="1">
        <v>0.3</v>
      </c>
      <c r="P386" s="1" t="s">
        <v>1332</v>
      </c>
      <c r="Q386" s="1">
        <v>0</v>
      </c>
      <c r="R386" s="53">
        <v>550000</v>
      </c>
      <c r="S386" s="1" t="b">
        <v>0</v>
      </c>
      <c r="T386" s="1" t="s">
        <v>204</v>
      </c>
      <c r="U386" s="1" t="s">
        <v>1328</v>
      </c>
      <c r="V386" s="1">
        <v>25</v>
      </c>
      <c r="W386" s="1">
        <v>757400</v>
      </c>
      <c r="X386" s="1">
        <v>740000</v>
      </c>
      <c r="Y386" s="1">
        <v>18935000</v>
      </c>
      <c r="Z386" s="1">
        <v>230538</v>
      </c>
      <c r="AA386" s="1" t="s">
        <v>1469</v>
      </c>
      <c r="AB386" s="1">
        <v>0.30399999999999999</v>
      </c>
      <c r="AC386" s="1" t="s">
        <v>1325</v>
      </c>
      <c r="AD386" s="23">
        <v>550000</v>
      </c>
      <c r="AE386" s="23">
        <v>1</v>
      </c>
      <c r="AF386" s="1">
        <v>0</v>
      </c>
      <c r="AG386" s="1">
        <v>0</v>
      </c>
    </row>
    <row r="387" spans="1:33" x14ac:dyDescent="0.25">
      <c r="A387" s="1">
        <v>5063</v>
      </c>
      <c r="B387" s="1" t="s">
        <v>1828</v>
      </c>
      <c r="C387" s="1" t="s">
        <v>861</v>
      </c>
      <c r="D387" s="1" t="s">
        <v>1315</v>
      </c>
      <c r="E387" s="1" t="s">
        <v>862</v>
      </c>
      <c r="F387" s="1">
        <v>458</v>
      </c>
      <c r="G387" s="1" t="s">
        <v>1396</v>
      </c>
      <c r="H387" s="1" t="s">
        <v>1283</v>
      </c>
      <c r="I387" s="1" t="s">
        <v>1290</v>
      </c>
      <c r="J387" s="1" t="s">
        <v>31</v>
      </c>
      <c r="K387" s="1" t="s">
        <v>1317</v>
      </c>
      <c r="L387" s="1" t="s">
        <v>1345</v>
      </c>
      <c r="M387" s="1">
        <v>29.8</v>
      </c>
      <c r="N387" s="1" t="s">
        <v>1333</v>
      </c>
      <c r="O387" s="1">
        <v>2.5</v>
      </c>
      <c r="P387" s="1" t="s">
        <v>1327</v>
      </c>
      <c r="Q387" s="1">
        <v>0.3</v>
      </c>
      <c r="R387" s="53">
        <v>1150000</v>
      </c>
      <c r="S387" s="1" t="b">
        <v>0</v>
      </c>
      <c r="T387" s="1" t="s">
        <v>848</v>
      </c>
      <c r="U387" s="1" t="s">
        <v>1331</v>
      </c>
      <c r="V387" s="1">
        <v>23</v>
      </c>
      <c r="W387" s="1">
        <v>1033826</v>
      </c>
      <c r="X387" s="1">
        <v>772000</v>
      </c>
      <c r="Y387" s="1">
        <v>23778000</v>
      </c>
      <c r="Z387" s="1">
        <v>661324</v>
      </c>
      <c r="AA387" s="1" t="s">
        <v>1324</v>
      </c>
      <c r="AB387" s="1">
        <v>0.64</v>
      </c>
      <c r="AC387" s="1" t="s">
        <v>1475</v>
      </c>
      <c r="AD387" s="23">
        <v>1150000</v>
      </c>
      <c r="AE387" s="23">
        <v>6</v>
      </c>
      <c r="AF387" s="1">
        <v>0</v>
      </c>
      <c r="AG387" s="1">
        <v>0</v>
      </c>
    </row>
    <row r="388" spans="1:33" x14ac:dyDescent="0.25">
      <c r="A388" s="1">
        <v>4236</v>
      </c>
      <c r="B388" s="1" t="s">
        <v>1731</v>
      </c>
      <c r="C388" s="1" t="s">
        <v>731</v>
      </c>
      <c r="D388" s="1" t="s">
        <v>1315</v>
      </c>
      <c r="E388" s="1" t="s">
        <v>34</v>
      </c>
      <c r="F388" s="1">
        <v>445</v>
      </c>
      <c r="G388" s="1" t="s">
        <v>1406</v>
      </c>
      <c r="H388" s="1" t="s">
        <v>1283</v>
      </c>
      <c r="I388" s="1" t="s">
        <v>1290</v>
      </c>
      <c r="J388" s="1" t="s">
        <v>31</v>
      </c>
      <c r="K388" s="1" t="s">
        <v>1317</v>
      </c>
      <c r="L388" s="1" t="s">
        <v>1407</v>
      </c>
      <c r="M388" s="1">
        <v>53.5</v>
      </c>
      <c r="N388" s="1" t="s">
        <v>1320</v>
      </c>
      <c r="O388" s="1">
        <v>7.2</v>
      </c>
      <c r="P388" s="1" t="s">
        <v>1321</v>
      </c>
      <c r="Q388" s="1">
        <v>0.3</v>
      </c>
      <c r="R388" s="53">
        <v>725000</v>
      </c>
      <c r="S388" s="1" t="b">
        <v>0</v>
      </c>
      <c r="T388" s="1" t="s">
        <v>204</v>
      </c>
      <c r="U388" s="1" t="s">
        <v>1323</v>
      </c>
      <c r="V388" s="1">
        <v>25</v>
      </c>
      <c r="W388" s="1">
        <v>757400</v>
      </c>
      <c r="X388" s="1">
        <v>740000</v>
      </c>
      <c r="Y388" s="1">
        <v>18935000</v>
      </c>
      <c r="Z388" s="1">
        <v>230538</v>
      </c>
      <c r="AA388" s="1" t="s">
        <v>1466</v>
      </c>
      <c r="AB388" s="1">
        <v>0.30399999999999999</v>
      </c>
      <c r="AC388" s="1" t="s">
        <v>1325</v>
      </c>
      <c r="AD388" s="23">
        <v>725000</v>
      </c>
      <c r="AE388" s="23">
        <v>4</v>
      </c>
      <c r="AF388" s="1">
        <v>0</v>
      </c>
      <c r="AG388" s="1">
        <v>0</v>
      </c>
    </row>
    <row r="389" spans="1:33" x14ac:dyDescent="0.25">
      <c r="A389" s="1">
        <v>4167</v>
      </c>
      <c r="B389" s="1" t="s">
        <v>1732</v>
      </c>
      <c r="C389" s="1" t="s">
        <v>733</v>
      </c>
      <c r="D389" s="1" t="s">
        <v>1315</v>
      </c>
      <c r="E389" s="1" t="s">
        <v>34</v>
      </c>
      <c r="F389" s="1">
        <v>445</v>
      </c>
      <c r="G389" s="1" t="s">
        <v>1406</v>
      </c>
      <c r="H389" s="1" t="s">
        <v>1283</v>
      </c>
      <c r="I389" s="1" t="s">
        <v>1290</v>
      </c>
      <c r="J389" s="1" t="s">
        <v>31</v>
      </c>
      <c r="K389" s="1" t="s">
        <v>1317</v>
      </c>
      <c r="L389" s="1" t="s">
        <v>1407</v>
      </c>
      <c r="M389" s="1">
        <v>66</v>
      </c>
      <c r="N389" s="1" t="s">
        <v>1477</v>
      </c>
      <c r="O389" s="1">
        <v>8.3000000000000007</v>
      </c>
      <c r="P389" s="1" t="s">
        <v>1321</v>
      </c>
      <c r="Q389" s="1">
        <v>0.3</v>
      </c>
      <c r="R389" s="53">
        <v>719000</v>
      </c>
      <c r="S389" s="1" t="b">
        <v>0</v>
      </c>
      <c r="T389" s="1" t="s">
        <v>204</v>
      </c>
      <c r="U389" s="1" t="s">
        <v>1323</v>
      </c>
      <c r="V389" s="1">
        <v>25</v>
      </c>
      <c r="W389" s="1">
        <v>757400</v>
      </c>
      <c r="X389" s="1">
        <v>740000</v>
      </c>
      <c r="Y389" s="1">
        <v>18935000</v>
      </c>
      <c r="Z389" s="1">
        <v>230538</v>
      </c>
      <c r="AA389" s="1" t="s">
        <v>1329</v>
      </c>
      <c r="AB389" s="1">
        <v>0.30399999999999999</v>
      </c>
      <c r="AC389" s="1" t="s">
        <v>1325</v>
      </c>
      <c r="AD389" s="23">
        <v>719000</v>
      </c>
      <c r="AE389" s="23">
        <v>4</v>
      </c>
      <c r="AF389" s="1">
        <v>0</v>
      </c>
      <c r="AG389" s="1">
        <v>0</v>
      </c>
    </row>
    <row r="390" spans="1:33" x14ac:dyDescent="0.25">
      <c r="A390" s="1">
        <v>4267</v>
      </c>
      <c r="B390" s="1" t="s">
        <v>1919</v>
      </c>
      <c r="C390" s="1" t="s">
        <v>159</v>
      </c>
      <c r="D390" s="1" t="s">
        <v>1474</v>
      </c>
      <c r="E390" s="1" t="s">
        <v>828</v>
      </c>
      <c r="F390" s="1">
        <v>486</v>
      </c>
      <c r="G390" s="1" t="s">
        <v>1371</v>
      </c>
      <c r="H390" s="1" t="s">
        <v>1283</v>
      </c>
      <c r="I390" s="1" t="s">
        <v>1286</v>
      </c>
      <c r="J390" s="1" t="s">
        <v>31</v>
      </c>
      <c r="K390" s="1" t="s">
        <v>1317</v>
      </c>
      <c r="L390" s="1" t="s">
        <v>1341</v>
      </c>
      <c r="M390" s="1">
        <v>48.5</v>
      </c>
      <c r="N390" s="1" t="s">
        <v>1320</v>
      </c>
      <c r="O390" s="1">
        <v>4.5</v>
      </c>
      <c r="P390" s="1" t="s">
        <v>1470</v>
      </c>
      <c r="Q390" s="1">
        <v>0.3</v>
      </c>
      <c r="R390" s="53">
        <v>4507000</v>
      </c>
      <c r="S390" s="1" t="b">
        <v>1</v>
      </c>
      <c r="T390" s="1" t="s">
        <v>823</v>
      </c>
      <c r="U390" s="1" t="s">
        <v>31</v>
      </c>
      <c r="V390" s="1">
        <v>15</v>
      </c>
      <c r="W390" s="1">
        <v>2671120</v>
      </c>
      <c r="X390" s="1">
        <v>2600000</v>
      </c>
      <c r="Y390" s="1">
        <v>40066800</v>
      </c>
      <c r="Z390" s="1">
        <v>1489345</v>
      </c>
      <c r="AA390" s="1" t="s">
        <v>1471</v>
      </c>
      <c r="AB390" s="1">
        <v>0.55800000000000005</v>
      </c>
      <c r="AC390" s="1" t="s">
        <v>1475</v>
      </c>
      <c r="AD390" s="23">
        <v>4507000</v>
      </c>
      <c r="AE390" s="23">
        <v>12</v>
      </c>
      <c r="AF390" s="1">
        <v>0</v>
      </c>
      <c r="AG390" s="1">
        <v>0</v>
      </c>
    </row>
    <row r="391" spans="1:33" x14ac:dyDescent="0.25">
      <c r="A391" s="1">
        <v>4576</v>
      </c>
      <c r="B391" s="1" t="s">
        <v>1733</v>
      </c>
      <c r="C391" s="1" t="s">
        <v>735</v>
      </c>
      <c r="D391" s="1" t="s">
        <v>1315</v>
      </c>
      <c r="E391" s="1" t="s">
        <v>34</v>
      </c>
      <c r="F391" s="1">
        <v>445</v>
      </c>
      <c r="G391" s="1" t="s">
        <v>1406</v>
      </c>
      <c r="H391" s="1" t="s">
        <v>1283</v>
      </c>
      <c r="I391" s="1" t="s">
        <v>1290</v>
      </c>
      <c r="J391" s="1" t="s">
        <v>31</v>
      </c>
      <c r="K391" s="1" t="s">
        <v>1317</v>
      </c>
      <c r="L391" s="1" t="s">
        <v>1407</v>
      </c>
      <c r="M391" s="1">
        <v>37</v>
      </c>
      <c r="N391" s="1" t="s">
        <v>1330</v>
      </c>
      <c r="O391" s="1">
        <v>7.7</v>
      </c>
      <c r="P391" s="1" t="s">
        <v>1321</v>
      </c>
      <c r="Q391" s="1">
        <v>0.3</v>
      </c>
      <c r="R391" s="53">
        <v>925000</v>
      </c>
      <c r="S391" s="1" t="b">
        <v>0</v>
      </c>
      <c r="T391" s="1" t="s">
        <v>204</v>
      </c>
      <c r="U391" s="1" t="s">
        <v>1323</v>
      </c>
      <c r="V391" s="1">
        <v>25</v>
      </c>
      <c r="W391" s="1">
        <v>757400</v>
      </c>
      <c r="X391" s="1">
        <v>740000</v>
      </c>
      <c r="Y391" s="1">
        <v>18935000</v>
      </c>
      <c r="Z391" s="1">
        <v>230538</v>
      </c>
      <c r="AA391" s="1" t="s">
        <v>1471</v>
      </c>
      <c r="AB391" s="1">
        <v>0.30399999999999999</v>
      </c>
      <c r="AC391" s="1" t="s">
        <v>1325</v>
      </c>
      <c r="AD391" s="23">
        <v>925000</v>
      </c>
      <c r="AE391" s="23">
        <v>5</v>
      </c>
      <c r="AF391" s="1">
        <v>0</v>
      </c>
      <c r="AG391" s="1">
        <v>0</v>
      </c>
    </row>
    <row r="392" spans="1:33" x14ac:dyDescent="0.25">
      <c r="A392" s="1">
        <v>4349</v>
      </c>
      <c r="B392" s="1" t="s">
        <v>1927</v>
      </c>
      <c r="C392" s="1" t="s">
        <v>1032</v>
      </c>
      <c r="D392" s="1" t="s">
        <v>1315</v>
      </c>
      <c r="E392" s="1" t="s">
        <v>1033</v>
      </c>
      <c r="F392" s="1">
        <v>468</v>
      </c>
      <c r="G392" s="1" t="s">
        <v>1394</v>
      </c>
      <c r="H392" s="1" t="s">
        <v>1283</v>
      </c>
      <c r="I392" s="1" t="s">
        <v>1290</v>
      </c>
      <c r="J392" s="1" t="s">
        <v>31</v>
      </c>
      <c r="K392" s="1" t="s">
        <v>1317</v>
      </c>
      <c r="L392" s="1" t="s">
        <v>1347</v>
      </c>
      <c r="M392" s="1">
        <v>41.6</v>
      </c>
      <c r="N392" s="1" t="s">
        <v>1330</v>
      </c>
      <c r="O392" s="1">
        <v>12.8</v>
      </c>
      <c r="P392" s="1" t="s">
        <v>1473</v>
      </c>
      <c r="Q392" s="1">
        <v>0.3</v>
      </c>
      <c r="R392" s="53">
        <v>1050000</v>
      </c>
      <c r="S392" s="1" t="b">
        <v>0</v>
      </c>
      <c r="T392" s="1" t="s">
        <v>901</v>
      </c>
      <c r="U392" s="1" t="s">
        <v>1323</v>
      </c>
      <c r="V392" s="1">
        <v>9</v>
      </c>
      <c r="W392" s="1">
        <v>913444</v>
      </c>
      <c r="X392" s="1">
        <v>820000</v>
      </c>
      <c r="Y392" s="1">
        <v>8221000</v>
      </c>
      <c r="Z392" s="1">
        <v>322602</v>
      </c>
      <c r="AA392" s="1" t="s">
        <v>1324</v>
      </c>
      <c r="AB392" s="1">
        <v>0.35299999999999998</v>
      </c>
      <c r="AC392" s="1" t="s">
        <v>1476</v>
      </c>
      <c r="AD392" s="23">
        <v>1050000</v>
      </c>
      <c r="AE392" s="23">
        <v>5</v>
      </c>
      <c r="AF392" s="1">
        <v>0</v>
      </c>
      <c r="AG392" s="1">
        <v>0</v>
      </c>
    </row>
    <row r="393" spans="1:33" x14ac:dyDescent="0.25">
      <c r="A393" s="1">
        <v>4452</v>
      </c>
      <c r="B393" s="1" t="s">
        <v>1734</v>
      </c>
      <c r="C393" s="1" t="s">
        <v>737</v>
      </c>
      <c r="D393" s="1" t="s">
        <v>1315</v>
      </c>
      <c r="E393" s="1" t="s">
        <v>34</v>
      </c>
      <c r="F393" s="1">
        <v>445</v>
      </c>
      <c r="G393" s="1" t="s">
        <v>1406</v>
      </c>
      <c r="H393" s="1" t="s">
        <v>1283</v>
      </c>
      <c r="I393" s="1" t="s">
        <v>1290</v>
      </c>
      <c r="J393" s="1" t="s">
        <v>31</v>
      </c>
      <c r="K393" s="1" t="s">
        <v>1317</v>
      </c>
      <c r="L393" s="1" t="s">
        <v>1407</v>
      </c>
      <c r="M393" s="1">
        <v>35.9</v>
      </c>
      <c r="N393" s="1" t="s">
        <v>1330</v>
      </c>
      <c r="O393" s="1">
        <v>9.8000000000000007</v>
      </c>
      <c r="P393" s="1" t="s">
        <v>1321</v>
      </c>
      <c r="Q393" s="1">
        <v>0.3</v>
      </c>
      <c r="R393" s="53">
        <v>756000</v>
      </c>
      <c r="S393" s="1" t="b">
        <v>0</v>
      </c>
      <c r="T393" s="1" t="s">
        <v>204</v>
      </c>
      <c r="U393" s="1" t="s">
        <v>1323</v>
      </c>
      <c r="V393" s="1">
        <v>25</v>
      </c>
      <c r="W393" s="1">
        <v>757400</v>
      </c>
      <c r="X393" s="1">
        <v>740000</v>
      </c>
      <c r="Y393" s="1">
        <v>18935000</v>
      </c>
      <c r="Z393" s="1">
        <v>230538</v>
      </c>
      <c r="AA393" s="1" t="s">
        <v>1466</v>
      </c>
      <c r="AB393" s="1">
        <v>0.30399999999999999</v>
      </c>
      <c r="AC393" s="1" t="s">
        <v>1325</v>
      </c>
      <c r="AD393" s="23">
        <v>756000</v>
      </c>
      <c r="AE393" s="23">
        <v>4</v>
      </c>
      <c r="AF393" s="1">
        <v>0</v>
      </c>
      <c r="AG393" s="1">
        <v>0</v>
      </c>
    </row>
    <row r="394" spans="1:33" x14ac:dyDescent="0.25">
      <c r="A394" s="1">
        <v>6218</v>
      </c>
      <c r="B394" s="1" t="s">
        <v>1756</v>
      </c>
      <c r="C394" s="1" t="s">
        <v>446</v>
      </c>
      <c r="D394" s="1" t="s">
        <v>1315</v>
      </c>
      <c r="E394" s="1" t="s">
        <v>237</v>
      </c>
      <c r="F394" s="1">
        <v>464</v>
      </c>
      <c r="G394" s="1" t="s">
        <v>1392</v>
      </c>
      <c r="H394" s="1" t="s">
        <v>1283</v>
      </c>
      <c r="I394" s="1" t="s">
        <v>1290</v>
      </c>
      <c r="J394" s="1" t="s">
        <v>31</v>
      </c>
      <c r="K394" s="1" t="s">
        <v>1317</v>
      </c>
      <c r="L394" s="1" t="s">
        <v>1354</v>
      </c>
      <c r="M394" s="1">
        <v>36.5</v>
      </c>
      <c r="N394" s="1" t="s">
        <v>1330</v>
      </c>
      <c r="O394" s="1">
        <v>1.8</v>
      </c>
      <c r="P394" s="1" t="s">
        <v>1327</v>
      </c>
      <c r="Q394" s="1">
        <v>0.3</v>
      </c>
      <c r="R394" s="53">
        <v>820000</v>
      </c>
      <c r="S394" s="1" t="b">
        <v>0</v>
      </c>
      <c r="T394" s="1" t="s">
        <v>238</v>
      </c>
      <c r="U394" s="1" t="s">
        <v>1328</v>
      </c>
      <c r="V394" s="1">
        <v>12</v>
      </c>
      <c r="W394" s="1">
        <v>1660500</v>
      </c>
      <c r="X394" s="1">
        <v>866000</v>
      </c>
      <c r="Y394" s="1">
        <v>19926000</v>
      </c>
      <c r="Z394" s="1">
        <v>1735109</v>
      </c>
      <c r="AA394" s="1" t="s">
        <v>1469</v>
      </c>
      <c r="AB394" s="1">
        <v>1.0449999999999999</v>
      </c>
      <c r="AC394" s="1" t="s">
        <v>1475</v>
      </c>
      <c r="AD394" s="23">
        <v>820000</v>
      </c>
      <c r="AE394" s="23">
        <v>5</v>
      </c>
      <c r="AF394" s="1">
        <v>0</v>
      </c>
      <c r="AG394" s="1">
        <v>0</v>
      </c>
    </row>
    <row r="395" spans="1:33" x14ac:dyDescent="0.25">
      <c r="A395" s="1">
        <v>4677</v>
      </c>
      <c r="B395" s="1" t="s">
        <v>2034</v>
      </c>
      <c r="C395" s="1" t="s">
        <v>1061</v>
      </c>
      <c r="D395" s="1" t="s">
        <v>1315</v>
      </c>
      <c r="E395" s="1" t="s">
        <v>1059</v>
      </c>
      <c r="F395" s="1">
        <v>423</v>
      </c>
      <c r="G395" s="1" t="s">
        <v>1443</v>
      </c>
      <c r="H395" s="1" t="s">
        <v>1283</v>
      </c>
      <c r="I395" s="1" t="s">
        <v>1291</v>
      </c>
      <c r="J395" s="1" t="s">
        <v>31</v>
      </c>
      <c r="K395" s="1" t="s">
        <v>1317</v>
      </c>
      <c r="L395" s="1" t="s">
        <v>1444</v>
      </c>
      <c r="M395" s="1">
        <v>56.5</v>
      </c>
      <c r="N395" s="1" t="s">
        <v>1472</v>
      </c>
      <c r="O395" s="1">
        <v>34.700000000000003</v>
      </c>
      <c r="P395" s="1" t="s">
        <v>1473</v>
      </c>
      <c r="Q395" s="1">
        <v>0.3</v>
      </c>
      <c r="R395" s="53">
        <v>2650000</v>
      </c>
      <c r="S395" s="1" t="b">
        <v>1</v>
      </c>
      <c r="T395" s="1" t="s">
        <v>979</v>
      </c>
      <c r="U395" s="1" t="s">
        <v>31</v>
      </c>
      <c r="V395" s="1">
        <v>17</v>
      </c>
      <c r="W395" s="1">
        <v>1593941</v>
      </c>
      <c r="X395" s="1">
        <v>945000</v>
      </c>
      <c r="Y395" s="1">
        <v>27097000</v>
      </c>
      <c r="Z395" s="1">
        <v>1495711</v>
      </c>
      <c r="AA395" s="1" t="s">
        <v>1471</v>
      </c>
      <c r="AB395" s="1">
        <v>0.93799999999999994</v>
      </c>
      <c r="AC395" s="1" t="s">
        <v>1475</v>
      </c>
      <c r="AD395" s="23">
        <v>2650000</v>
      </c>
      <c r="AE395" s="23">
        <v>8</v>
      </c>
      <c r="AF395" s="1">
        <v>0</v>
      </c>
      <c r="AG395" s="1">
        <v>0</v>
      </c>
    </row>
    <row r="396" spans="1:33" x14ac:dyDescent="0.25">
      <c r="A396" s="1">
        <v>4606</v>
      </c>
      <c r="B396" s="1" t="s">
        <v>1928</v>
      </c>
      <c r="C396" s="1" t="s">
        <v>1035</v>
      </c>
      <c r="D396" s="1" t="s">
        <v>1315</v>
      </c>
      <c r="E396" s="1" t="s">
        <v>39</v>
      </c>
      <c r="F396" s="1">
        <v>468</v>
      </c>
      <c r="G396" s="1" t="s">
        <v>1394</v>
      </c>
      <c r="H396" s="1" t="s">
        <v>1283</v>
      </c>
      <c r="I396" s="1" t="s">
        <v>1290</v>
      </c>
      <c r="J396" s="1" t="s">
        <v>31</v>
      </c>
      <c r="K396" s="1" t="s">
        <v>1317</v>
      </c>
      <c r="L396" s="1" t="s">
        <v>1347</v>
      </c>
      <c r="M396" s="1">
        <v>53</v>
      </c>
      <c r="N396" s="1" t="s">
        <v>1320</v>
      </c>
      <c r="O396" s="1">
        <v>4</v>
      </c>
      <c r="P396" s="1" t="s">
        <v>1470</v>
      </c>
      <c r="Q396" s="1">
        <v>0.3</v>
      </c>
      <c r="R396" s="53">
        <v>735000</v>
      </c>
      <c r="S396" s="1" t="b">
        <v>0</v>
      </c>
      <c r="T396" s="1" t="s">
        <v>901</v>
      </c>
      <c r="U396" s="1" t="s">
        <v>1331</v>
      </c>
      <c r="V396" s="1">
        <v>9</v>
      </c>
      <c r="W396" s="1">
        <v>913444</v>
      </c>
      <c r="X396" s="1">
        <v>820000</v>
      </c>
      <c r="Y396" s="1">
        <v>8221000</v>
      </c>
      <c r="Z396" s="1">
        <v>322602</v>
      </c>
      <c r="AA396" s="1" t="s">
        <v>1329</v>
      </c>
      <c r="AB396" s="1">
        <v>0.35299999999999998</v>
      </c>
      <c r="AC396" s="1" t="s">
        <v>1476</v>
      </c>
      <c r="AD396" s="23">
        <v>735000</v>
      </c>
      <c r="AE396" s="23">
        <v>4</v>
      </c>
      <c r="AF396" s="1">
        <v>0</v>
      </c>
      <c r="AG396" s="1">
        <v>0</v>
      </c>
    </row>
    <row r="397" spans="1:33" x14ac:dyDescent="0.25">
      <c r="A397" s="1">
        <v>7476</v>
      </c>
      <c r="B397" s="1" t="s">
        <v>1639</v>
      </c>
      <c r="C397" s="1" t="s">
        <v>296</v>
      </c>
      <c r="D397" s="1" t="s">
        <v>1315</v>
      </c>
      <c r="E397" s="1" t="s">
        <v>39</v>
      </c>
      <c r="F397" s="1">
        <v>474</v>
      </c>
      <c r="G397" s="1" t="s">
        <v>1401</v>
      </c>
      <c r="H397" s="1" t="s">
        <v>1283</v>
      </c>
      <c r="I397" s="1" t="s">
        <v>1290</v>
      </c>
      <c r="J397" s="1" t="s">
        <v>31</v>
      </c>
      <c r="K397" s="1" t="s">
        <v>1317</v>
      </c>
      <c r="L397" s="1" t="s">
        <v>1402</v>
      </c>
      <c r="M397" s="1">
        <v>19.600000000000001</v>
      </c>
      <c r="N397" s="1" t="s">
        <v>1467</v>
      </c>
      <c r="O397" s="1">
        <v>1.3</v>
      </c>
      <c r="P397" s="1" t="s">
        <v>1327</v>
      </c>
      <c r="Q397" s="1">
        <v>0.3</v>
      </c>
      <c r="R397" s="53">
        <v>580000</v>
      </c>
      <c r="S397" s="1" t="b">
        <v>0</v>
      </c>
      <c r="T397" s="1" t="s">
        <v>40</v>
      </c>
      <c r="U397" s="1" t="s">
        <v>1328</v>
      </c>
      <c r="V397" s="1">
        <v>23</v>
      </c>
      <c r="W397" s="1">
        <v>742609</v>
      </c>
      <c r="X397" s="1">
        <v>600000</v>
      </c>
      <c r="Y397" s="1">
        <v>17080000</v>
      </c>
      <c r="Z397" s="1">
        <v>292271</v>
      </c>
      <c r="AA397" s="1" t="s">
        <v>1469</v>
      </c>
      <c r="AB397" s="1">
        <v>0.39400000000000002</v>
      </c>
      <c r="AC397" s="1" t="s">
        <v>1476</v>
      </c>
      <c r="AD397" s="23">
        <v>580000</v>
      </c>
      <c r="AE397" s="23">
        <v>2</v>
      </c>
      <c r="AF397" s="1">
        <v>0</v>
      </c>
      <c r="AG397" s="1">
        <v>0</v>
      </c>
    </row>
    <row r="398" spans="1:33" x14ac:dyDescent="0.25">
      <c r="A398" s="1">
        <v>6020</v>
      </c>
      <c r="B398" s="1" t="s">
        <v>1674</v>
      </c>
      <c r="C398" s="1" t="s">
        <v>403</v>
      </c>
      <c r="D398" s="1" t="s">
        <v>1315</v>
      </c>
      <c r="E398" s="1" t="s">
        <v>34</v>
      </c>
      <c r="F398" s="1">
        <v>448</v>
      </c>
      <c r="G398" s="1" t="s">
        <v>1459</v>
      </c>
      <c r="H398" s="1" t="s">
        <v>1284</v>
      </c>
      <c r="I398" s="1" t="s">
        <v>1290</v>
      </c>
      <c r="J398" s="1" t="s">
        <v>31</v>
      </c>
      <c r="K398" s="1" t="s">
        <v>1317</v>
      </c>
      <c r="L398" s="1" t="s">
        <v>1355</v>
      </c>
      <c r="M398" s="1">
        <v>35.6</v>
      </c>
      <c r="N398" s="1" t="s">
        <v>1330</v>
      </c>
      <c r="O398" s="1">
        <v>1.9</v>
      </c>
      <c r="P398" s="1" t="s">
        <v>1327</v>
      </c>
      <c r="Q398" s="1">
        <v>0.3</v>
      </c>
      <c r="R398" s="53">
        <v>572000</v>
      </c>
      <c r="S398" s="1" t="b">
        <v>0</v>
      </c>
      <c r="T398" s="1" t="s">
        <v>101</v>
      </c>
      <c r="U398" s="1" t="s">
        <v>1328</v>
      </c>
      <c r="V398" s="1">
        <v>23</v>
      </c>
      <c r="W398" s="1">
        <v>676043</v>
      </c>
      <c r="X398" s="1">
        <v>600000</v>
      </c>
      <c r="Y398" s="1">
        <v>15549000</v>
      </c>
      <c r="Z398" s="1">
        <v>247791</v>
      </c>
      <c r="AA398" s="1" t="s">
        <v>1329</v>
      </c>
      <c r="AB398" s="1">
        <v>0.36699999999999999</v>
      </c>
      <c r="AC398" s="1" t="s">
        <v>1476</v>
      </c>
      <c r="AD398" s="23">
        <v>572000</v>
      </c>
      <c r="AE398" s="23">
        <v>2</v>
      </c>
      <c r="AF398" s="1">
        <v>0</v>
      </c>
      <c r="AG398" s="1">
        <v>0</v>
      </c>
    </row>
    <row r="399" spans="1:33" x14ac:dyDescent="0.25">
      <c r="A399" s="1">
        <v>6680</v>
      </c>
      <c r="B399" s="1" t="s">
        <v>1677</v>
      </c>
      <c r="C399" s="1" t="s">
        <v>399</v>
      </c>
      <c r="D399" s="1" t="s">
        <v>1315</v>
      </c>
      <c r="E399" s="1" t="s">
        <v>34</v>
      </c>
      <c r="F399" s="1">
        <v>448</v>
      </c>
      <c r="G399" s="1" t="s">
        <v>1459</v>
      </c>
      <c r="H399" s="1" t="s">
        <v>1284</v>
      </c>
      <c r="I399" s="1" t="s">
        <v>1290</v>
      </c>
      <c r="J399" s="1" t="s">
        <v>31</v>
      </c>
      <c r="K399" s="1" t="s">
        <v>1317</v>
      </c>
      <c r="L399" s="1" t="s">
        <v>1355</v>
      </c>
      <c r="M399" s="1">
        <v>34.6</v>
      </c>
      <c r="N399" s="1" t="s">
        <v>1333</v>
      </c>
      <c r="O399" s="1">
        <v>1.6</v>
      </c>
      <c r="P399" s="1" t="s">
        <v>1327</v>
      </c>
      <c r="Q399" s="1">
        <v>0.3</v>
      </c>
      <c r="R399" s="53">
        <v>572000</v>
      </c>
      <c r="S399" s="1" t="b">
        <v>0</v>
      </c>
      <c r="T399" s="1" t="s">
        <v>101</v>
      </c>
      <c r="U399" s="1" t="s">
        <v>1328</v>
      </c>
      <c r="V399" s="1">
        <v>23</v>
      </c>
      <c r="W399" s="1">
        <v>676043</v>
      </c>
      <c r="X399" s="1">
        <v>600000</v>
      </c>
      <c r="Y399" s="1">
        <v>15549000</v>
      </c>
      <c r="Z399" s="1">
        <v>247791</v>
      </c>
      <c r="AA399" s="1" t="s">
        <v>1329</v>
      </c>
      <c r="AB399" s="1">
        <v>0.36699999999999999</v>
      </c>
      <c r="AC399" s="1" t="s">
        <v>1476</v>
      </c>
      <c r="AD399" s="23">
        <v>572000</v>
      </c>
      <c r="AE399" s="23">
        <v>2</v>
      </c>
      <c r="AF399" s="1">
        <v>0</v>
      </c>
      <c r="AG399" s="1">
        <v>0</v>
      </c>
    </row>
    <row r="400" spans="1:33" x14ac:dyDescent="0.25">
      <c r="A400" s="1">
        <v>4226</v>
      </c>
      <c r="B400" s="1" t="s">
        <v>1742</v>
      </c>
      <c r="C400" s="1" t="s">
        <v>767</v>
      </c>
      <c r="D400" s="1" t="s">
        <v>1315</v>
      </c>
      <c r="E400" s="1" t="s">
        <v>768</v>
      </c>
      <c r="F400" s="1">
        <v>436</v>
      </c>
      <c r="G400" s="1" t="s">
        <v>1385</v>
      </c>
      <c r="H400" s="1" t="s">
        <v>1283</v>
      </c>
      <c r="I400" s="1" t="s">
        <v>1289</v>
      </c>
      <c r="J400" s="1" t="s">
        <v>31</v>
      </c>
      <c r="K400" s="1" t="s">
        <v>1317</v>
      </c>
      <c r="L400" s="1" t="s">
        <v>1343</v>
      </c>
      <c r="M400" s="1">
        <v>52.7</v>
      </c>
      <c r="N400" s="1" t="s">
        <v>1320</v>
      </c>
      <c r="O400" s="1">
        <v>21.2</v>
      </c>
      <c r="P400" s="1" t="s">
        <v>1473</v>
      </c>
      <c r="Q400" s="1">
        <v>0.3</v>
      </c>
      <c r="R400" s="53">
        <v>5000000</v>
      </c>
      <c r="S400" s="1" t="b">
        <v>1</v>
      </c>
      <c r="T400" s="1" t="s">
        <v>976</v>
      </c>
      <c r="U400" s="1" t="s">
        <v>31</v>
      </c>
      <c r="V400" s="1">
        <v>7</v>
      </c>
      <c r="W400" s="1">
        <v>3018571</v>
      </c>
      <c r="X400" s="1">
        <v>2500000</v>
      </c>
      <c r="Y400" s="1">
        <v>21130000</v>
      </c>
      <c r="Z400" s="1">
        <v>1251831</v>
      </c>
      <c r="AA400" s="1" t="s">
        <v>1471</v>
      </c>
      <c r="AB400" s="1">
        <v>0.41499999999999998</v>
      </c>
      <c r="AC400" s="1" t="s">
        <v>1476</v>
      </c>
      <c r="AD400" s="23">
        <v>5000000</v>
      </c>
      <c r="AE400" s="23">
        <v>12</v>
      </c>
      <c r="AF400" s="1">
        <v>0</v>
      </c>
      <c r="AG400" s="1">
        <v>0</v>
      </c>
    </row>
    <row r="401" spans="1:33" x14ac:dyDescent="0.25">
      <c r="A401" s="1">
        <v>4522</v>
      </c>
      <c r="B401" s="1" t="s">
        <v>1743</v>
      </c>
      <c r="C401" s="1" t="s">
        <v>770</v>
      </c>
      <c r="D401" s="1" t="s">
        <v>1474</v>
      </c>
      <c r="E401" s="1" t="s">
        <v>140</v>
      </c>
      <c r="F401" s="1">
        <v>436</v>
      </c>
      <c r="G401" s="1" t="s">
        <v>1385</v>
      </c>
      <c r="H401" s="1" t="s">
        <v>1283</v>
      </c>
      <c r="I401" s="1" t="s">
        <v>1289</v>
      </c>
      <c r="J401" s="1" t="s">
        <v>31</v>
      </c>
      <c r="K401" s="1" t="s">
        <v>1317</v>
      </c>
      <c r="L401" s="1" t="s">
        <v>1343</v>
      </c>
      <c r="M401" s="1">
        <v>31.2</v>
      </c>
      <c r="N401" s="1" t="s">
        <v>1333</v>
      </c>
      <c r="O401" s="1">
        <v>4.4000000000000004</v>
      </c>
      <c r="P401" s="1" t="s">
        <v>1470</v>
      </c>
      <c r="Q401" s="1">
        <v>0.3</v>
      </c>
      <c r="R401" s="53">
        <v>1180000</v>
      </c>
      <c r="S401" s="1" t="b">
        <v>0</v>
      </c>
      <c r="T401" s="1" t="s">
        <v>976</v>
      </c>
      <c r="U401" s="1" t="s">
        <v>1331</v>
      </c>
      <c r="V401" s="1">
        <v>7</v>
      </c>
      <c r="W401" s="1">
        <v>3018571</v>
      </c>
      <c r="X401" s="1">
        <v>2500000</v>
      </c>
      <c r="Y401" s="1">
        <v>21130000</v>
      </c>
      <c r="Z401" s="1">
        <v>1251831</v>
      </c>
      <c r="AA401" s="1" t="s">
        <v>1469</v>
      </c>
      <c r="AB401" s="1">
        <v>0.41499999999999998</v>
      </c>
      <c r="AC401" s="1" t="s">
        <v>1476</v>
      </c>
      <c r="AD401" s="23">
        <v>1180000</v>
      </c>
      <c r="AE401" s="23">
        <v>6</v>
      </c>
      <c r="AF401" s="1">
        <v>0</v>
      </c>
      <c r="AG401" s="1">
        <v>0</v>
      </c>
    </row>
    <row r="402" spans="1:33" x14ac:dyDescent="0.25">
      <c r="A402" s="1">
        <v>4335</v>
      </c>
      <c r="B402" s="1" t="s">
        <v>1744</v>
      </c>
      <c r="C402" s="1" t="s">
        <v>772</v>
      </c>
      <c r="D402" s="1" t="s">
        <v>1315</v>
      </c>
      <c r="E402" s="1" t="s">
        <v>140</v>
      </c>
      <c r="F402" s="1">
        <v>436</v>
      </c>
      <c r="G402" s="1" t="s">
        <v>1385</v>
      </c>
      <c r="H402" s="1" t="s">
        <v>1283</v>
      </c>
      <c r="I402" s="1" t="s">
        <v>1289</v>
      </c>
      <c r="J402" s="1" t="s">
        <v>31</v>
      </c>
      <c r="K402" s="1" t="s">
        <v>1317</v>
      </c>
      <c r="L402" s="1" t="s">
        <v>1343</v>
      </c>
      <c r="M402" s="1">
        <v>42.3</v>
      </c>
      <c r="N402" s="1" t="s">
        <v>1330</v>
      </c>
      <c r="O402" s="1">
        <v>21.8</v>
      </c>
      <c r="P402" s="1" t="s">
        <v>1473</v>
      </c>
      <c r="Q402" s="1">
        <v>0.3</v>
      </c>
      <c r="R402" s="53">
        <v>2400000</v>
      </c>
      <c r="S402" s="1" t="b">
        <v>0</v>
      </c>
      <c r="T402" s="1" t="s">
        <v>976</v>
      </c>
      <c r="U402" s="1" t="s">
        <v>1323</v>
      </c>
      <c r="V402" s="1">
        <v>7</v>
      </c>
      <c r="W402" s="1">
        <v>3018571</v>
      </c>
      <c r="X402" s="1">
        <v>2500000</v>
      </c>
      <c r="Y402" s="1">
        <v>21130000</v>
      </c>
      <c r="Z402" s="1">
        <v>1251831</v>
      </c>
      <c r="AA402" s="1" t="s">
        <v>1469</v>
      </c>
      <c r="AB402" s="1">
        <v>0.41499999999999998</v>
      </c>
      <c r="AC402" s="1" t="s">
        <v>1476</v>
      </c>
      <c r="AD402" s="23">
        <v>2400000</v>
      </c>
      <c r="AE402" s="23">
        <v>7</v>
      </c>
      <c r="AF402" s="1">
        <v>0</v>
      </c>
      <c r="AG402" s="1">
        <v>0</v>
      </c>
    </row>
    <row r="403" spans="1:33" x14ac:dyDescent="0.25">
      <c r="A403" s="1">
        <v>4193</v>
      </c>
      <c r="B403" s="1" t="s">
        <v>1866</v>
      </c>
      <c r="C403" s="1" t="s">
        <v>1129</v>
      </c>
      <c r="D403" s="1" t="s">
        <v>1474</v>
      </c>
      <c r="E403" s="1" t="s">
        <v>1211</v>
      </c>
      <c r="F403" s="1">
        <v>482</v>
      </c>
      <c r="G403" s="1" t="s">
        <v>1366</v>
      </c>
      <c r="H403" s="1" t="s">
        <v>1283</v>
      </c>
      <c r="I403" s="1" t="s">
        <v>1286</v>
      </c>
      <c r="J403" s="1" t="s">
        <v>31</v>
      </c>
      <c r="K403" s="1" t="s">
        <v>1317</v>
      </c>
      <c r="L403" s="1" t="s">
        <v>1367</v>
      </c>
      <c r="M403" s="1">
        <v>49</v>
      </c>
      <c r="N403" s="1" t="s">
        <v>1320</v>
      </c>
      <c r="O403" s="1">
        <v>10.5</v>
      </c>
      <c r="P403" s="1" t="s">
        <v>1473</v>
      </c>
      <c r="Q403" s="1">
        <v>0.3</v>
      </c>
      <c r="R403" s="53">
        <v>6300000</v>
      </c>
      <c r="S403" s="1" t="b">
        <v>1</v>
      </c>
      <c r="T403" s="1" t="s">
        <v>970</v>
      </c>
      <c r="U403" s="1" t="s">
        <v>31</v>
      </c>
      <c r="V403" s="1">
        <v>9</v>
      </c>
      <c r="W403" s="1">
        <v>2760333</v>
      </c>
      <c r="X403" s="1">
        <v>2000000</v>
      </c>
      <c r="Y403" s="1">
        <v>24843000</v>
      </c>
      <c r="Z403" s="1">
        <v>1590524</v>
      </c>
      <c r="AA403" s="1" t="s">
        <v>1471</v>
      </c>
      <c r="AB403" s="1">
        <v>0.57599999999999996</v>
      </c>
      <c r="AC403" s="1" t="s">
        <v>1475</v>
      </c>
      <c r="AD403" s="23">
        <v>6300000</v>
      </c>
      <c r="AE403" s="23">
        <v>13</v>
      </c>
      <c r="AF403" s="1">
        <v>0</v>
      </c>
      <c r="AG403" s="1">
        <v>0</v>
      </c>
    </row>
    <row r="404" spans="1:33" x14ac:dyDescent="0.25">
      <c r="A404" s="1">
        <v>4826</v>
      </c>
      <c r="B404" s="1" t="s">
        <v>1878</v>
      </c>
      <c r="C404" s="1" t="s">
        <v>1236</v>
      </c>
      <c r="D404" s="1" t="s">
        <v>1315</v>
      </c>
      <c r="E404" s="1" t="s">
        <v>1085</v>
      </c>
      <c r="F404" s="1">
        <v>460</v>
      </c>
      <c r="G404" s="1" t="s">
        <v>1412</v>
      </c>
      <c r="H404" s="1" t="s">
        <v>1283</v>
      </c>
      <c r="I404" s="1" t="s">
        <v>1290</v>
      </c>
      <c r="J404" s="1" t="s">
        <v>31</v>
      </c>
      <c r="K404" s="1" t="s">
        <v>1317</v>
      </c>
      <c r="L404" s="1" t="s">
        <v>1348</v>
      </c>
      <c r="M404" s="1">
        <v>31.3</v>
      </c>
      <c r="N404" s="1" t="s">
        <v>1333</v>
      </c>
      <c r="O404" s="1">
        <v>3.3</v>
      </c>
      <c r="P404" s="1" t="s">
        <v>1470</v>
      </c>
      <c r="Q404" s="1">
        <v>0.2</v>
      </c>
      <c r="R404" s="53">
        <v>1200000</v>
      </c>
      <c r="S404" s="1" t="b">
        <v>0</v>
      </c>
      <c r="T404" s="1" t="s">
        <v>918</v>
      </c>
      <c r="U404" s="1" t="s">
        <v>1331</v>
      </c>
      <c r="V404" s="1">
        <v>13</v>
      </c>
      <c r="W404" s="1">
        <v>1199702</v>
      </c>
      <c r="X404" s="1">
        <v>1150000</v>
      </c>
      <c r="Y404" s="1">
        <v>15596124</v>
      </c>
      <c r="Z404" s="1">
        <v>204535</v>
      </c>
      <c r="AA404" s="1" t="s">
        <v>1466</v>
      </c>
      <c r="AB404" s="1">
        <v>0.17</v>
      </c>
      <c r="AC404" s="1" t="s">
        <v>1479</v>
      </c>
      <c r="AD404" s="23">
        <v>1200000</v>
      </c>
      <c r="AE404" s="23">
        <v>5</v>
      </c>
      <c r="AF404" s="1">
        <v>0</v>
      </c>
      <c r="AG404" s="1">
        <v>0</v>
      </c>
    </row>
    <row r="405" spans="1:33" x14ac:dyDescent="0.25">
      <c r="A405" s="1">
        <v>4340</v>
      </c>
      <c r="B405" s="1" t="s">
        <v>2030</v>
      </c>
      <c r="C405" s="1" t="s">
        <v>1161</v>
      </c>
      <c r="D405" s="1" t="s">
        <v>1474</v>
      </c>
      <c r="E405" s="1" t="s">
        <v>67</v>
      </c>
      <c r="F405" s="1">
        <v>436</v>
      </c>
      <c r="G405" s="1" t="s">
        <v>1385</v>
      </c>
      <c r="H405" s="1" t="s">
        <v>1283</v>
      </c>
      <c r="I405" s="1" t="s">
        <v>1289</v>
      </c>
      <c r="J405" s="1" t="s">
        <v>31</v>
      </c>
      <c r="K405" s="1" t="s">
        <v>1317</v>
      </c>
      <c r="L405" s="1" t="s">
        <v>1343</v>
      </c>
      <c r="M405" s="1">
        <v>41.6</v>
      </c>
      <c r="N405" s="1" t="s">
        <v>1330</v>
      </c>
      <c r="O405" s="1">
        <v>10.9</v>
      </c>
      <c r="P405" s="1" t="s">
        <v>1473</v>
      </c>
      <c r="Q405" s="1">
        <v>0.3</v>
      </c>
      <c r="R405" s="53">
        <v>3900000</v>
      </c>
      <c r="S405" s="1" t="b">
        <v>0</v>
      </c>
      <c r="T405" s="1" t="s">
        <v>767</v>
      </c>
      <c r="U405" s="1" t="s">
        <v>1323</v>
      </c>
      <c r="V405" s="1">
        <v>7</v>
      </c>
      <c r="W405" s="1">
        <v>3018571</v>
      </c>
      <c r="X405" s="1">
        <v>2500000</v>
      </c>
      <c r="Y405" s="1">
        <v>21130000</v>
      </c>
      <c r="Z405" s="1">
        <v>1251831</v>
      </c>
      <c r="AA405" s="1" t="s">
        <v>1471</v>
      </c>
      <c r="AB405" s="1">
        <v>0.41499999999999998</v>
      </c>
      <c r="AC405" s="1" t="s">
        <v>1476</v>
      </c>
      <c r="AD405" s="23">
        <v>3900000</v>
      </c>
      <c r="AE405" s="23">
        <v>10</v>
      </c>
      <c r="AF405" s="1">
        <v>0</v>
      </c>
      <c r="AG405" s="1">
        <v>0</v>
      </c>
    </row>
    <row r="406" spans="1:33" x14ac:dyDescent="0.25">
      <c r="A406" s="1">
        <v>4210</v>
      </c>
      <c r="B406" s="1" t="s">
        <v>1750</v>
      </c>
      <c r="C406" s="1" t="s">
        <v>1135</v>
      </c>
      <c r="D406" s="1" t="s">
        <v>1315</v>
      </c>
      <c r="E406" s="1" t="s">
        <v>1205</v>
      </c>
      <c r="F406" s="1">
        <v>488</v>
      </c>
      <c r="G406" s="1" t="s">
        <v>1286</v>
      </c>
      <c r="H406" s="1" t="s">
        <v>1283</v>
      </c>
      <c r="I406" s="1" t="s">
        <v>1286</v>
      </c>
      <c r="J406" s="1" t="s">
        <v>31</v>
      </c>
      <c r="K406" s="1" t="s">
        <v>1317</v>
      </c>
      <c r="L406" s="1" t="s">
        <v>1337</v>
      </c>
      <c r="M406" s="1">
        <v>56.6</v>
      </c>
      <c r="N406" s="1" t="s">
        <v>1472</v>
      </c>
      <c r="O406" s="1">
        <v>12.3</v>
      </c>
      <c r="P406" s="1" t="s">
        <v>1473</v>
      </c>
      <c r="Q406" s="1">
        <v>0.3</v>
      </c>
      <c r="R406" s="53">
        <v>2003400</v>
      </c>
      <c r="S406" s="1" t="b">
        <v>1</v>
      </c>
      <c r="T406" s="1" t="s">
        <v>962</v>
      </c>
      <c r="U406" s="1" t="s">
        <v>31</v>
      </c>
      <c r="V406" s="1">
        <v>4</v>
      </c>
      <c r="W406" s="1">
        <v>1559350</v>
      </c>
      <c r="X406" s="1">
        <v>1552700</v>
      </c>
      <c r="Y406" s="1">
        <v>6237400</v>
      </c>
      <c r="Z406" s="1">
        <v>595928</v>
      </c>
      <c r="AA406" s="1" t="s">
        <v>1471</v>
      </c>
      <c r="AB406" s="1">
        <v>0.38200000000000001</v>
      </c>
      <c r="AC406" s="1" t="s">
        <v>1476</v>
      </c>
      <c r="AD406" s="23">
        <v>2003400</v>
      </c>
      <c r="AE406" s="23">
        <v>8</v>
      </c>
      <c r="AF406" s="1">
        <v>0</v>
      </c>
      <c r="AG406" s="1">
        <v>0</v>
      </c>
    </row>
    <row r="407" spans="1:33" x14ac:dyDescent="0.25">
      <c r="A407" s="1">
        <v>10215</v>
      </c>
      <c r="B407" s="1" t="s">
        <v>1751</v>
      </c>
      <c r="C407" s="1" t="s">
        <v>487</v>
      </c>
      <c r="D407" s="1" t="s">
        <v>1474</v>
      </c>
      <c r="E407" s="1" t="s">
        <v>237</v>
      </c>
      <c r="F407" s="1">
        <v>464</v>
      </c>
      <c r="G407" s="1" t="s">
        <v>1392</v>
      </c>
      <c r="H407" s="1" t="s">
        <v>1283</v>
      </c>
      <c r="I407" s="1" t="s">
        <v>1290</v>
      </c>
      <c r="J407" s="1" t="s">
        <v>31</v>
      </c>
      <c r="K407" s="1" t="s">
        <v>1317</v>
      </c>
      <c r="L407" s="1" t="s">
        <v>1354</v>
      </c>
      <c r="M407" s="1">
        <v>33.200000000000003</v>
      </c>
      <c r="N407" s="1" t="s">
        <v>1333</v>
      </c>
      <c r="O407" s="1">
        <v>0.2</v>
      </c>
      <c r="P407" s="1" t="s">
        <v>1332</v>
      </c>
      <c r="Q407" s="1">
        <v>0.1</v>
      </c>
      <c r="R407" s="53">
        <v>750000</v>
      </c>
      <c r="S407" s="1" t="b">
        <v>0</v>
      </c>
      <c r="T407" s="1" t="s">
        <v>238</v>
      </c>
      <c r="U407" s="1" t="s">
        <v>1328</v>
      </c>
      <c r="V407" s="1">
        <v>12</v>
      </c>
      <c r="W407" s="1">
        <v>1660500</v>
      </c>
      <c r="X407" s="1">
        <v>866000</v>
      </c>
      <c r="Y407" s="1">
        <v>19926000</v>
      </c>
      <c r="Z407" s="1">
        <v>1735109</v>
      </c>
      <c r="AA407" s="1" t="s">
        <v>1469</v>
      </c>
      <c r="AB407" s="1">
        <v>1.0449999999999999</v>
      </c>
      <c r="AC407" s="1" t="s">
        <v>1475</v>
      </c>
      <c r="AD407" s="23">
        <v>750000</v>
      </c>
      <c r="AE407" s="23">
        <v>5</v>
      </c>
      <c r="AF407" s="1">
        <v>0</v>
      </c>
      <c r="AG407" s="1">
        <v>0</v>
      </c>
    </row>
    <row r="408" spans="1:33" x14ac:dyDescent="0.25">
      <c r="A408" s="1">
        <v>7407</v>
      </c>
      <c r="B408" s="1" t="s">
        <v>1879</v>
      </c>
      <c r="C408" s="1" t="s">
        <v>1238</v>
      </c>
      <c r="D408" s="1" t="s">
        <v>1315</v>
      </c>
      <c r="E408" s="1" t="s">
        <v>1085</v>
      </c>
      <c r="F408" s="1">
        <v>460</v>
      </c>
      <c r="G408" s="1" t="s">
        <v>1412</v>
      </c>
      <c r="H408" s="1" t="s">
        <v>1283</v>
      </c>
      <c r="I408" s="1" t="s">
        <v>1290</v>
      </c>
      <c r="J408" s="1" t="s">
        <v>31</v>
      </c>
      <c r="K408" s="1" t="s">
        <v>1317</v>
      </c>
      <c r="L408" s="1" t="s">
        <v>1348</v>
      </c>
      <c r="M408" s="1">
        <v>34</v>
      </c>
      <c r="N408" s="1" t="s">
        <v>1333</v>
      </c>
      <c r="O408" s="1">
        <v>1.3</v>
      </c>
      <c r="P408" s="1" t="s">
        <v>1327</v>
      </c>
      <c r="Q408" s="1">
        <v>0.2</v>
      </c>
      <c r="R408" s="53">
        <v>950000</v>
      </c>
      <c r="S408" s="1" t="b">
        <v>0</v>
      </c>
      <c r="T408" s="1" t="s">
        <v>918</v>
      </c>
      <c r="U408" s="1" t="s">
        <v>1328</v>
      </c>
      <c r="V408" s="1">
        <v>13</v>
      </c>
      <c r="W408" s="1">
        <v>1199702</v>
      </c>
      <c r="X408" s="1">
        <v>1150000</v>
      </c>
      <c r="Y408" s="1">
        <v>15596124</v>
      </c>
      <c r="Z408" s="1">
        <v>204535</v>
      </c>
      <c r="AA408" s="1" t="s">
        <v>1469</v>
      </c>
      <c r="AB408" s="1">
        <v>0.17</v>
      </c>
      <c r="AC408" s="1" t="s">
        <v>1479</v>
      </c>
      <c r="AD408" s="23">
        <v>950000</v>
      </c>
      <c r="AE408" s="23">
        <v>5</v>
      </c>
      <c r="AF408" s="1">
        <v>0</v>
      </c>
      <c r="AG408" s="1">
        <v>0</v>
      </c>
    </row>
    <row r="409" spans="1:33" x14ac:dyDescent="0.25">
      <c r="A409" s="1">
        <v>9518</v>
      </c>
      <c r="B409" s="1" t="s">
        <v>1752</v>
      </c>
      <c r="C409" s="1" t="s">
        <v>236</v>
      </c>
      <c r="D409" s="1" t="s">
        <v>1315</v>
      </c>
      <c r="E409" s="1" t="s">
        <v>237</v>
      </c>
      <c r="F409" s="1">
        <v>464</v>
      </c>
      <c r="G409" s="1" t="s">
        <v>1392</v>
      </c>
      <c r="H409" s="1" t="s">
        <v>1283</v>
      </c>
      <c r="I409" s="1" t="s">
        <v>1290</v>
      </c>
      <c r="J409" s="1" t="s">
        <v>31</v>
      </c>
      <c r="K409" s="1" t="s">
        <v>1317</v>
      </c>
      <c r="L409" s="1" t="s">
        <v>1354</v>
      </c>
      <c r="M409" s="1">
        <v>32.200000000000003</v>
      </c>
      <c r="N409" s="1" t="s">
        <v>1333</v>
      </c>
      <c r="O409" s="1">
        <v>0.5</v>
      </c>
      <c r="P409" s="1" t="s">
        <v>1332</v>
      </c>
      <c r="Q409" s="1">
        <v>0.2</v>
      </c>
      <c r="R409" s="53">
        <v>750000</v>
      </c>
      <c r="S409" s="1" t="b">
        <v>0</v>
      </c>
      <c r="T409" s="1" t="s">
        <v>238</v>
      </c>
      <c r="U409" s="1" t="s">
        <v>1328</v>
      </c>
      <c r="V409" s="1">
        <v>12</v>
      </c>
      <c r="W409" s="1">
        <v>1660500</v>
      </c>
      <c r="X409" s="1">
        <v>866000</v>
      </c>
      <c r="Y409" s="1">
        <v>19926000</v>
      </c>
      <c r="Z409" s="1">
        <v>1735109</v>
      </c>
      <c r="AA409" s="1" t="s">
        <v>1469</v>
      </c>
      <c r="AB409" s="1">
        <v>1.0449999999999999</v>
      </c>
      <c r="AC409" s="1" t="s">
        <v>1475</v>
      </c>
      <c r="AD409" s="23">
        <v>750000</v>
      </c>
      <c r="AE409" s="23">
        <v>5</v>
      </c>
      <c r="AF409" s="1">
        <v>0</v>
      </c>
      <c r="AG409" s="1">
        <v>0</v>
      </c>
    </row>
    <row r="410" spans="1:33" x14ac:dyDescent="0.25">
      <c r="A410" s="1">
        <v>4342</v>
      </c>
      <c r="B410" s="1" t="s">
        <v>1898</v>
      </c>
      <c r="C410" s="1" t="s">
        <v>753</v>
      </c>
      <c r="D410" s="1" t="s">
        <v>1315</v>
      </c>
      <c r="E410" s="1" t="s">
        <v>754</v>
      </c>
      <c r="F410" s="1">
        <v>462</v>
      </c>
      <c r="G410" s="1" t="s">
        <v>1398</v>
      </c>
      <c r="H410" s="1" t="s">
        <v>1283</v>
      </c>
      <c r="I410" s="1" t="s">
        <v>1290</v>
      </c>
      <c r="J410" s="1" t="s">
        <v>31</v>
      </c>
      <c r="K410" s="1" t="s">
        <v>1317</v>
      </c>
      <c r="L410" s="1" t="s">
        <v>1399</v>
      </c>
      <c r="M410" s="1">
        <v>41.6</v>
      </c>
      <c r="N410" s="1" t="s">
        <v>1330</v>
      </c>
      <c r="O410" s="1">
        <v>11.1</v>
      </c>
      <c r="P410" s="1" t="s">
        <v>1473</v>
      </c>
      <c r="Q410" s="1">
        <v>0.3</v>
      </c>
      <c r="R410" s="53">
        <v>3600000</v>
      </c>
      <c r="S410" s="1" t="b">
        <v>1</v>
      </c>
      <c r="T410" s="1" t="s">
        <v>751</v>
      </c>
      <c r="U410" s="1" t="s">
        <v>31</v>
      </c>
      <c r="V410" s="1">
        <v>5</v>
      </c>
      <c r="W410" s="1">
        <v>3139560</v>
      </c>
      <c r="X410" s="1">
        <v>1900000</v>
      </c>
      <c r="Y410" s="1">
        <v>15697800</v>
      </c>
      <c r="Z410" s="1">
        <v>2606727</v>
      </c>
      <c r="AA410" s="1" t="s">
        <v>1324</v>
      </c>
      <c r="AB410" s="1">
        <v>0.83</v>
      </c>
      <c r="AC410" s="1" t="s">
        <v>1475</v>
      </c>
      <c r="AD410" s="23">
        <v>3600000</v>
      </c>
      <c r="AE410" s="23">
        <v>9</v>
      </c>
      <c r="AF410" s="1">
        <v>0</v>
      </c>
      <c r="AG410" s="1">
        <v>0</v>
      </c>
    </row>
    <row r="411" spans="1:33" x14ac:dyDescent="0.25">
      <c r="A411" s="1">
        <v>4707</v>
      </c>
      <c r="B411" s="1" t="s">
        <v>1754</v>
      </c>
      <c r="C411" s="1" t="s">
        <v>705</v>
      </c>
      <c r="D411" s="1" t="s">
        <v>1315</v>
      </c>
      <c r="E411" s="1" t="s">
        <v>237</v>
      </c>
      <c r="F411" s="1">
        <v>466</v>
      </c>
      <c r="G411" s="1" t="s">
        <v>1392</v>
      </c>
      <c r="H411" s="1" t="s">
        <v>1284</v>
      </c>
      <c r="I411" s="1" t="s">
        <v>1290</v>
      </c>
      <c r="J411" s="1" t="s">
        <v>31</v>
      </c>
      <c r="K411" s="1" t="s">
        <v>1317</v>
      </c>
      <c r="L411" s="1" t="s">
        <v>1354</v>
      </c>
      <c r="M411" s="1">
        <v>46.9</v>
      </c>
      <c r="N411" s="1" t="s">
        <v>1320</v>
      </c>
      <c r="O411" s="1">
        <v>6.1</v>
      </c>
      <c r="P411" s="1" t="s">
        <v>1321</v>
      </c>
      <c r="Q411" s="1">
        <v>0.3</v>
      </c>
      <c r="R411" s="53">
        <v>959000</v>
      </c>
      <c r="S411" s="1" t="b">
        <v>0</v>
      </c>
      <c r="T411" s="1" t="s">
        <v>238</v>
      </c>
      <c r="U411" s="1" t="s">
        <v>1323</v>
      </c>
      <c r="V411" s="1">
        <v>1</v>
      </c>
      <c r="W411" s="1">
        <v>959000</v>
      </c>
      <c r="X411" s="1">
        <v>959000</v>
      </c>
      <c r="Y411" s="1">
        <v>959000</v>
      </c>
      <c r="Z411" s="1">
        <v>0</v>
      </c>
      <c r="AA411" s="1" t="s">
        <v>1466</v>
      </c>
      <c r="AB411" s="1"/>
      <c r="AC411" s="1" t="s">
        <v>1478</v>
      </c>
      <c r="AD411" s="23">
        <v>959000</v>
      </c>
      <c r="AE411" s="23">
        <v>6</v>
      </c>
      <c r="AF411" s="1">
        <v>0</v>
      </c>
      <c r="AG411" s="1">
        <v>0</v>
      </c>
    </row>
    <row r="412" spans="1:33" x14ac:dyDescent="0.25">
      <c r="A412" s="1">
        <v>4406</v>
      </c>
      <c r="B412" s="1" t="s">
        <v>1956</v>
      </c>
      <c r="C412" s="1" t="s">
        <v>816</v>
      </c>
      <c r="D412" s="1" t="s">
        <v>1315</v>
      </c>
      <c r="E412" s="1" t="s">
        <v>39</v>
      </c>
      <c r="F412" s="1">
        <v>474</v>
      </c>
      <c r="G412" s="1" t="s">
        <v>1401</v>
      </c>
      <c r="H412" s="1" t="s">
        <v>1283</v>
      </c>
      <c r="I412" s="1" t="s">
        <v>1290</v>
      </c>
      <c r="J412" s="1" t="s">
        <v>31</v>
      </c>
      <c r="K412" s="1" t="s">
        <v>1317</v>
      </c>
      <c r="L412" s="1" t="s">
        <v>1402</v>
      </c>
      <c r="M412" s="1">
        <v>37.9</v>
      </c>
      <c r="N412" s="1" t="s">
        <v>1330</v>
      </c>
      <c r="O412" s="1">
        <v>7.1</v>
      </c>
      <c r="P412" s="1" t="s">
        <v>1321</v>
      </c>
      <c r="Q412" s="1">
        <v>0.3</v>
      </c>
      <c r="R412" s="53">
        <v>775000</v>
      </c>
      <c r="S412" s="1" t="b">
        <v>0</v>
      </c>
      <c r="T412" s="1" t="s">
        <v>810</v>
      </c>
      <c r="U412" s="1" t="s">
        <v>1323</v>
      </c>
      <c r="V412" s="1">
        <v>23</v>
      </c>
      <c r="W412" s="1">
        <v>742609</v>
      </c>
      <c r="X412" s="1">
        <v>600000</v>
      </c>
      <c r="Y412" s="1">
        <v>17080000</v>
      </c>
      <c r="Z412" s="1">
        <v>292271</v>
      </c>
      <c r="AA412" s="1" t="s">
        <v>1466</v>
      </c>
      <c r="AB412" s="1">
        <v>0.39400000000000002</v>
      </c>
      <c r="AC412" s="1" t="s">
        <v>1476</v>
      </c>
      <c r="AD412" s="23">
        <v>775000</v>
      </c>
      <c r="AE412" s="23">
        <v>4</v>
      </c>
      <c r="AF412" s="1">
        <v>0</v>
      </c>
      <c r="AG412" s="1">
        <v>0</v>
      </c>
    </row>
    <row r="413" spans="1:33" x14ac:dyDescent="0.25">
      <c r="A413" s="1">
        <v>4235</v>
      </c>
      <c r="B413" s="1" t="s">
        <v>1890</v>
      </c>
      <c r="C413" s="1" t="s">
        <v>965</v>
      </c>
      <c r="D413" s="1" t="s">
        <v>1474</v>
      </c>
      <c r="E413" s="1" t="s">
        <v>966</v>
      </c>
      <c r="F413" s="1">
        <v>464</v>
      </c>
      <c r="G413" s="1" t="s">
        <v>1392</v>
      </c>
      <c r="H413" s="1" t="s">
        <v>1283</v>
      </c>
      <c r="I413" s="1" t="s">
        <v>1290</v>
      </c>
      <c r="J413" s="1" t="s">
        <v>31</v>
      </c>
      <c r="K413" s="1" t="s">
        <v>1317</v>
      </c>
      <c r="L413" s="1" t="s">
        <v>1354</v>
      </c>
      <c r="M413" s="1">
        <v>51.7</v>
      </c>
      <c r="N413" s="1" t="s">
        <v>1320</v>
      </c>
      <c r="O413" s="1">
        <v>5.6</v>
      </c>
      <c r="P413" s="1" t="s">
        <v>1321</v>
      </c>
      <c r="Q413" s="1">
        <v>0.3</v>
      </c>
      <c r="R413" s="53">
        <v>6700000</v>
      </c>
      <c r="S413" s="1" t="b">
        <v>1</v>
      </c>
      <c r="T413" s="1" t="s">
        <v>992</v>
      </c>
      <c r="U413" s="1" t="s">
        <v>31</v>
      </c>
      <c r="V413" s="1">
        <v>12</v>
      </c>
      <c r="W413" s="1">
        <v>1660500</v>
      </c>
      <c r="X413" s="1">
        <v>866000</v>
      </c>
      <c r="Y413" s="1">
        <v>19926000</v>
      </c>
      <c r="Z413" s="1">
        <v>1735109</v>
      </c>
      <c r="AA413" s="1" t="s">
        <v>1471</v>
      </c>
      <c r="AB413" s="1">
        <v>1.0449999999999999</v>
      </c>
      <c r="AC413" s="1" t="s">
        <v>1475</v>
      </c>
      <c r="AD413" s="23">
        <v>6700000</v>
      </c>
      <c r="AE413" s="23">
        <v>13</v>
      </c>
      <c r="AF413" s="1">
        <v>0</v>
      </c>
      <c r="AG413" s="1">
        <v>0</v>
      </c>
    </row>
    <row r="414" spans="1:33" x14ac:dyDescent="0.25">
      <c r="A414" s="1">
        <v>4823</v>
      </c>
      <c r="B414" s="1" t="s">
        <v>1911</v>
      </c>
      <c r="C414" s="1" t="s">
        <v>1010</v>
      </c>
      <c r="D414" s="1" t="s">
        <v>1474</v>
      </c>
      <c r="E414" s="1" t="s">
        <v>1008</v>
      </c>
      <c r="F414" s="1">
        <v>472</v>
      </c>
      <c r="G414" s="1" t="s">
        <v>1358</v>
      </c>
      <c r="H414" s="1" t="s">
        <v>1283</v>
      </c>
      <c r="I414" s="1" t="s">
        <v>1286</v>
      </c>
      <c r="J414" s="1" t="s">
        <v>31</v>
      </c>
      <c r="K414" s="1" t="s">
        <v>1317</v>
      </c>
      <c r="L414" s="1" t="s">
        <v>1335</v>
      </c>
      <c r="M414" s="1">
        <v>42.6</v>
      </c>
      <c r="N414" s="1" t="s">
        <v>1330</v>
      </c>
      <c r="O414" s="1">
        <v>3.3</v>
      </c>
      <c r="P414" s="1" t="s">
        <v>1470</v>
      </c>
      <c r="Q414" s="1">
        <v>0.3</v>
      </c>
      <c r="R414" s="53">
        <v>1230000</v>
      </c>
      <c r="S414" s="1" t="b">
        <v>0</v>
      </c>
      <c r="T414" s="1" t="s">
        <v>475</v>
      </c>
      <c r="U414" s="1" t="s">
        <v>1331</v>
      </c>
      <c r="V414" s="1">
        <v>11</v>
      </c>
      <c r="W414" s="1">
        <v>2108091</v>
      </c>
      <c r="X414" s="1">
        <v>1653000</v>
      </c>
      <c r="Y414" s="1">
        <v>23189000</v>
      </c>
      <c r="Z414" s="1">
        <v>1400726</v>
      </c>
      <c r="AA414" s="1" t="s">
        <v>1469</v>
      </c>
      <c r="AB414" s="1">
        <v>0.66400000000000003</v>
      </c>
      <c r="AC414" s="1" t="s">
        <v>1475</v>
      </c>
      <c r="AD414" s="23">
        <v>1230000</v>
      </c>
      <c r="AE414" s="23">
        <v>6</v>
      </c>
      <c r="AF414" s="1">
        <v>0</v>
      </c>
      <c r="AG414" s="1">
        <v>0</v>
      </c>
    </row>
    <row r="415" spans="1:33" x14ac:dyDescent="0.25">
      <c r="A415" s="1">
        <v>5987</v>
      </c>
      <c r="B415" s="1" t="s">
        <v>1757</v>
      </c>
      <c r="C415" s="1" t="s">
        <v>683</v>
      </c>
      <c r="D415" s="1" t="s">
        <v>1315</v>
      </c>
      <c r="E415" s="1" t="s">
        <v>684</v>
      </c>
      <c r="F415" s="1">
        <v>464</v>
      </c>
      <c r="G415" s="1" t="s">
        <v>1392</v>
      </c>
      <c r="H415" s="1" t="s">
        <v>1283</v>
      </c>
      <c r="I415" s="1" t="s">
        <v>1290</v>
      </c>
      <c r="J415" s="1" t="s">
        <v>31</v>
      </c>
      <c r="K415" s="1" t="s">
        <v>1317</v>
      </c>
      <c r="L415" s="1" t="s">
        <v>1354</v>
      </c>
      <c r="M415" s="1">
        <v>39</v>
      </c>
      <c r="N415" s="1" t="s">
        <v>1330</v>
      </c>
      <c r="O415" s="1">
        <v>1.9</v>
      </c>
      <c r="P415" s="1" t="s">
        <v>1327</v>
      </c>
      <c r="Q415" s="1">
        <v>0.3</v>
      </c>
      <c r="R415" s="53">
        <v>1680000</v>
      </c>
      <c r="S415" s="1" t="b">
        <v>0</v>
      </c>
      <c r="T415" s="1" t="s">
        <v>238</v>
      </c>
      <c r="U415" s="1" t="s">
        <v>1328</v>
      </c>
      <c r="V415" s="1">
        <v>12</v>
      </c>
      <c r="W415" s="1">
        <v>1660500</v>
      </c>
      <c r="X415" s="1">
        <v>866000</v>
      </c>
      <c r="Y415" s="1">
        <v>19926000</v>
      </c>
      <c r="Z415" s="1">
        <v>1735109</v>
      </c>
      <c r="AA415" s="1" t="s">
        <v>1466</v>
      </c>
      <c r="AB415" s="1">
        <v>1.0449999999999999</v>
      </c>
      <c r="AC415" s="1" t="s">
        <v>1475</v>
      </c>
      <c r="AD415" s="23">
        <v>1680000</v>
      </c>
      <c r="AE415" s="23">
        <v>7</v>
      </c>
      <c r="AF415" s="1">
        <v>0</v>
      </c>
      <c r="AG415" s="1">
        <v>0</v>
      </c>
    </row>
    <row r="416" spans="1:33" x14ac:dyDescent="0.25">
      <c r="A416" s="1">
        <v>4642</v>
      </c>
      <c r="B416" s="1" t="s">
        <v>1758</v>
      </c>
      <c r="C416" s="1" t="s">
        <v>608</v>
      </c>
      <c r="D416" s="1" t="s">
        <v>1315</v>
      </c>
      <c r="E416" s="1" t="s">
        <v>237</v>
      </c>
      <c r="F416" s="1">
        <v>464</v>
      </c>
      <c r="G416" s="1" t="s">
        <v>1392</v>
      </c>
      <c r="H416" s="1" t="s">
        <v>1283</v>
      </c>
      <c r="I416" s="1" t="s">
        <v>1290</v>
      </c>
      <c r="J416" s="1" t="s">
        <v>31</v>
      </c>
      <c r="K416" s="1" t="s">
        <v>1317</v>
      </c>
      <c r="L416" s="1" t="s">
        <v>1354</v>
      </c>
      <c r="M416" s="1">
        <v>36.700000000000003</v>
      </c>
      <c r="N416" s="1" t="s">
        <v>1330</v>
      </c>
      <c r="O416" s="1">
        <v>5.4</v>
      </c>
      <c r="P416" s="1" t="s">
        <v>1321</v>
      </c>
      <c r="Q416" s="1">
        <v>0.3</v>
      </c>
      <c r="R416" s="53">
        <v>892000</v>
      </c>
      <c r="S416" s="1" t="b">
        <v>0</v>
      </c>
      <c r="T416" s="1" t="s">
        <v>238</v>
      </c>
      <c r="U416" s="1" t="s">
        <v>1323</v>
      </c>
      <c r="V416" s="1">
        <v>12</v>
      </c>
      <c r="W416" s="1">
        <v>1660500</v>
      </c>
      <c r="X416" s="1">
        <v>866000</v>
      </c>
      <c r="Y416" s="1">
        <v>19926000</v>
      </c>
      <c r="Z416" s="1">
        <v>1735109</v>
      </c>
      <c r="AA416" s="1" t="s">
        <v>1469</v>
      </c>
      <c r="AB416" s="1">
        <v>1.0449999999999999</v>
      </c>
      <c r="AC416" s="1" t="s">
        <v>1475</v>
      </c>
      <c r="AD416" s="23">
        <v>892000</v>
      </c>
      <c r="AE416" s="23">
        <v>5</v>
      </c>
      <c r="AF416" s="1">
        <v>0</v>
      </c>
      <c r="AG416" s="1">
        <v>0</v>
      </c>
    </row>
    <row r="417" spans="1:33" x14ac:dyDescent="0.25">
      <c r="A417" s="1">
        <v>4337</v>
      </c>
      <c r="B417" s="1" t="s">
        <v>1975</v>
      </c>
      <c r="C417" s="1" t="s">
        <v>1101</v>
      </c>
      <c r="D417" s="1" t="s">
        <v>1315</v>
      </c>
      <c r="E417" s="1" t="s">
        <v>70</v>
      </c>
      <c r="F417" s="1">
        <v>458</v>
      </c>
      <c r="G417" s="1" t="s">
        <v>1396</v>
      </c>
      <c r="H417" s="1" t="s">
        <v>1283</v>
      </c>
      <c r="I417" s="1" t="s">
        <v>1290</v>
      </c>
      <c r="J417" s="1" t="s">
        <v>31</v>
      </c>
      <c r="K417" s="1" t="s">
        <v>1317</v>
      </c>
      <c r="L417" s="1" t="s">
        <v>1345</v>
      </c>
      <c r="M417" s="1">
        <v>42.1</v>
      </c>
      <c r="N417" s="1" t="s">
        <v>1330</v>
      </c>
      <c r="O417" s="1">
        <v>18</v>
      </c>
      <c r="P417" s="1" t="s">
        <v>1473</v>
      </c>
      <c r="Q417" s="1">
        <v>0.3</v>
      </c>
      <c r="R417" s="53">
        <v>783000</v>
      </c>
      <c r="S417" s="1" t="b">
        <v>0</v>
      </c>
      <c r="T417" s="1" t="s">
        <v>853</v>
      </c>
      <c r="U417" s="1" t="s">
        <v>1323</v>
      </c>
      <c r="V417" s="1">
        <v>23</v>
      </c>
      <c r="W417" s="1">
        <v>1033826</v>
      </c>
      <c r="X417" s="1">
        <v>772000</v>
      </c>
      <c r="Y417" s="1">
        <v>23778000</v>
      </c>
      <c r="Z417" s="1">
        <v>661324</v>
      </c>
      <c r="AA417" s="1" t="s">
        <v>1469</v>
      </c>
      <c r="AB417" s="1">
        <v>0.64</v>
      </c>
      <c r="AC417" s="1" t="s">
        <v>1475</v>
      </c>
      <c r="AD417" s="23">
        <v>783000</v>
      </c>
      <c r="AE417" s="23">
        <v>4</v>
      </c>
      <c r="AF417" s="1">
        <v>0</v>
      </c>
      <c r="AG417" s="1">
        <v>0</v>
      </c>
    </row>
    <row r="418" spans="1:33" x14ac:dyDescent="0.25">
      <c r="A418" s="1">
        <v>4808</v>
      </c>
      <c r="B418" s="1" t="s">
        <v>1759</v>
      </c>
      <c r="C418" s="1" t="s">
        <v>309</v>
      </c>
      <c r="D418" s="1" t="s">
        <v>1315</v>
      </c>
      <c r="E418" s="1" t="s">
        <v>310</v>
      </c>
      <c r="F418" s="1">
        <v>464</v>
      </c>
      <c r="G418" s="1" t="s">
        <v>1392</v>
      </c>
      <c r="H418" s="1" t="s">
        <v>1283</v>
      </c>
      <c r="I418" s="1" t="s">
        <v>1290</v>
      </c>
      <c r="J418" s="1" t="s">
        <v>31</v>
      </c>
      <c r="K418" s="1" t="s">
        <v>1317</v>
      </c>
      <c r="L418" s="1" t="s">
        <v>1354</v>
      </c>
      <c r="M418" s="1">
        <v>34.799999999999997</v>
      </c>
      <c r="N418" s="1" t="s">
        <v>1333</v>
      </c>
      <c r="O418" s="1">
        <v>3.5</v>
      </c>
      <c r="P418" s="1" t="s">
        <v>1470</v>
      </c>
      <c r="Q418" s="1">
        <v>0.3</v>
      </c>
      <c r="R418" s="53">
        <v>1300000</v>
      </c>
      <c r="S418" s="1" t="b">
        <v>0</v>
      </c>
      <c r="T418" s="1" t="s">
        <v>238</v>
      </c>
      <c r="U418" s="1" t="s">
        <v>1331</v>
      </c>
      <c r="V418" s="1">
        <v>12</v>
      </c>
      <c r="W418" s="1">
        <v>1660500</v>
      </c>
      <c r="X418" s="1">
        <v>866000</v>
      </c>
      <c r="Y418" s="1">
        <v>19926000</v>
      </c>
      <c r="Z418" s="1">
        <v>1735109</v>
      </c>
      <c r="AA418" s="1" t="s">
        <v>1469</v>
      </c>
      <c r="AB418" s="1">
        <v>1.0449999999999999</v>
      </c>
      <c r="AC418" s="1" t="s">
        <v>1475</v>
      </c>
      <c r="AD418" s="23">
        <v>1300000</v>
      </c>
      <c r="AE418" s="23">
        <v>6</v>
      </c>
      <c r="AF418" s="1">
        <v>0</v>
      </c>
      <c r="AG418" s="1">
        <v>0</v>
      </c>
    </row>
    <row r="419" spans="1:33" x14ac:dyDescent="0.25">
      <c r="A419" s="1">
        <v>6383</v>
      </c>
      <c r="B419" s="1" t="s">
        <v>1760</v>
      </c>
      <c r="C419" s="1" t="s">
        <v>681</v>
      </c>
      <c r="D419" s="1" t="s">
        <v>1315</v>
      </c>
      <c r="E419" s="1" t="s">
        <v>237</v>
      </c>
      <c r="F419" s="1">
        <v>464</v>
      </c>
      <c r="G419" s="1" t="s">
        <v>1392</v>
      </c>
      <c r="H419" s="1" t="s">
        <v>1283</v>
      </c>
      <c r="I419" s="1" t="s">
        <v>1290</v>
      </c>
      <c r="J419" s="1" t="s">
        <v>31</v>
      </c>
      <c r="K419" s="1" t="s">
        <v>1317</v>
      </c>
      <c r="L419" s="1" t="s">
        <v>1354</v>
      </c>
      <c r="M419" s="1">
        <v>25.7</v>
      </c>
      <c r="N419" s="1" t="s">
        <v>1333</v>
      </c>
      <c r="O419" s="1">
        <v>1.7</v>
      </c>
      <c r="P419" s="1" t="s">
        <v>1327</v>
      </c>
      <c r="Q419" s="1">
        <v>0.3</v>
      </c>
      <c r="R419" s="53">
        <v>820000</v>
      </c>
      <c r="S419" s="1" t="b">
        <v>0</v>
      </c>
      <c r="T419" s="1" t="s">
        <v>238</v>
      </c>
      <c r="U419" s="1" t="s">
        <v>1328</v>
      </c>
      <c r="V419" s="1">
        <v>12</v>
      </c>
      <c r="W419" s="1">
        <v>1660500</v>
      </c>
      <c r="X419" s="1">
        <v>866000</v>
      </c>
      <c r="Y419" s="1">
        <v>19926000</v>
      </c>
      <c r="Z419" s="1">
        <v>1735109</v>
      </c>
      <c r="AA419" s="1" t="s">
        <v>1469</v>
      </c>
      <c r="AB419" s="1">
        <v>1.0449999999999999</v>
      </c>
      <c r="AC419" s="1" t="s">
        <v>1475</v>
      </c>
      <c r="AD419" s="23">
        <v>820000</v>
      </c>
      <c r="AE419" s="23">
        <v>5</v>
      </c>
      <c r="AF419" s="1">
        <v>0</v>
      </c>
      <c r="AG419" s="1">
        <v>0</v>
      </c>
    </row>
    <row r="420" spans="1:33" x14ac:dyDescent="0.25">
      <c r="A420" s="1">
        <v>10541</v>
      </c>
      <c r="B420" s="1" t="s">
        <v>1761</v>
      </c>
      <c r="C420" s="1" t="s">
        <v>554</v>
      </c>
      <c r="D420" s="1" t="s">
        <v>1474</v>
      </c>
      <c r="E420" s="1" t="s">
        <v>237</v>
      </c>
      <c r="F420" s="1">
        <v>464</v>
      </c>
      <c r="G420" s="1" t="s">
        <v>1392</v>
      </c>
      <c r="H420" s="1" t="s">
        <v>1283</v>
      </c>
      <c r="I420" s="1" t="s">
        <v>1290</v>
      </c>
      <c r="J420" s="1" t="s">
        <v>31</v>
      </c>
      <c r="K420" s="1" t="s">
        <v>1317</v>
      </c>
      <c r="L420" s="1" t="s">
        <v>1354</v>
      </c>
      <c r="M420" s="1">
        <v>41.5</v>
      </c>
      <c r="N420" s="1" t="s">
        <v>1330</v>
      </c>
      <c r="O420" s="1">
        <v>0.1</v>
      </c>
      <c r="P420" s="1" t="s">
        <v>1332</v>
      </c>
      <c r="Q420" s="1">
        <v>0.1</v>
      </c>
      <c r="R420" s="53">
        <v>750000</v>
      </c>
      <c r="S420" s="1" t="b">
        <v>0</v>
      </c>
      <c r="T420" s="1" t="s">
        <v>238</v>
      </c>
      <c r="U420" s="1" t="s">
        <v>1328</v>
      </c>
      <c r="V420" s="1">
        <v>12</v>
      </c>
      <c r="W420" s="1">
        <v>1660500</v>
      </c>
      <c r="X420" s="1">
        <v>866000</v>
      </c>
      <c r="Y420" s="1">
        <v>19926000</v>
      </c>
      <c r="Z420" s="1">
        <v>1735109</v>
      </c>
      <c r="AA420" s="1" t="s">
        <v>1469</v>
      </c>
      <c r="AB420" s="1">
        <v>1.0449999999999999</v>
      </c>
      <c r="AC420" s="1" t="s">
        <v>1475</v>
      </c>
      <c r="AD420" s="23">
        <v>750000</v>
      </c>
      <c r="AE420" s="23">
        <v>4</v>
      </c>
      <c r="AF420" s="1">
        <v>0</v>
      </c>
      <c r="AG420" s="1">
        <v>0</v>
      </c>
    </row>
    <row r="421" spans="1:33" x14ac:dyDescent="0.25">
      <c r="A421" s="1">
        <v>4685</v>
      </c>
      <c r="B421" s="1" t="s">
        <v>1868</v>
      </c>
      <c r="C421" s="1" t="s">
        <v>1125</v>
      </c>
      <c r="D421" s="1" t="s">
        <v>1315</v>
      </c>
      <c r="E421" s="1" t="s">
        <v>1216</v>
      </c>
      <c r="F421" s="1">
        <v>481</v>
      </c>
      <c r="G421" s="1" t="s">
        <v>1375</v>
      </c>
      <c r="H421" s="1" t="s">
        <v>1283</v>
      </c>
      <c r="I421" s="1" t="s">
        <v>1286</v>
      </c>
      <c r="J421" s="1" t="s">
        <v>31</v>
      </c>
      <c r="K421" s="1" t="s">
        <v>1317</v>
      </c>
      <c r="L421" s="1" t="s">
        <v>1376</v>
      </c>
      <c r="M421" s="1">
        <v>50.8</v>
      </c>
      <c r="N421" s="1" t="s">
        <v>1320</v>
      </c>
      <c r="O421" s="1">
        <v>32.5</v>
      </c>
      <c r="P421" s="1" t="s">
        <v>1473</v>
      </c>
      <c r="Q421" s="1">
        <v>0.3</v>
      </c>
      <c r="R421" s="53">
        <v>3250000</v>
      </c>
      <c r="S421" s="1" t="b">
        <v>1</v>
      </c>
      <c r="T421" s="1" t="s">
        <v>970</v>
      </c>
      <c r="U421" s="1" t="s">
        <v>31</v>
      </c>
      <c r="V421" s="1">
        <v>2</v>
      </c>
      <c r="W421" s="1">
        <v>2250000</v>
      </c>
      <c r="X421" s="1">
        <v>2250000</v>
      </c>
      <c r="Y421" s="1">
        <v>4500000</v>
      </c>
      <c r="Z421" s="1">
        <v>1414214</v>
      </c>
      <c r="AA421" s="1" t="s">
        <v>1471</v>
      </c>
      <c r="AB421" s="1">
        <v>0.629</v>
      </c>
      <c r="AC421" s="1" t="s">
        <v>1475</v>
      </c>
      <c r="AD421" s="23">
        <v>3250000</v>
      </c>
      <c r="AE421" s="23">
        <v>9</v>
      </c>
      <c r="AF421" s="1">
        <v>0</v>
      </c>
      <c r="AG421" s="1">
        <v>0</v>
      </c>
    </row>
    <row r="422" spans="1:33" x14ac:dyDescent="0.25">
      <c r="A422" s="1">
        <v>8231</v>
      </c>
      <c r="B422" s="1" t="s">
        <v>1492</v>
      </c>
      <c r="C422" s="1" t="s">
        <v>37</v>
      </c>
      <c r="D422" s="1" t="s">
        <v>1315</v>
      </c>
      <c r="E422" s="1" t="s">
        <v>34</v>
      </c>
      <c r="F422" s="1">
        <v>450</v>
      </c>
      <c r="G422" s="1" t="s">
        <v>1316</v>
      </c>
      <c r="H422" s="1" t="s">
        <v>1283</v>
      </c>
      <c r="I422" s="1" t="s">
        <v>1290</v>
      </c>
      <c r="J422" s="1" t="s">
        <v>31</v>
      </c>
      <c r="K422" s="1" t="s">
        <v>1317</v>
      </c>
      <c r="L422" s="1" t="s">
        <v>1319</v>
      </c>
      <c r="M422" s="1">
        <v>53.1</v>
      </c>
      <c r="N422" s="1" t="s">
        <v>1320</v>
      </c>
      <c r="O422" s="1">
        <v>1</v>
      </c>
      <c r="P422" s="1" t="s">
        <v>1327</v>
      </c>
      <c r="Q422" s="1">
        <v>0.3</v>
      </c>
      <c r="R422" s="53">
        <v>570000</v>
      </c>
      <c r="S422" s="1" t="b">
        <v>0</v>
      </c>
      <c r="T422" s="1" t="s">
        <v>35</v>
      </c>
      <c r="U422" s="1" t="s">
        <v>1328</v>
      </c>
      <c r="V422" s="1">
        <v>46</v>
      </c>
      <c r="W422" s="1">
        <v>695717</v>
      </c>
      <c r="X422" s="1">
        <v>630000</v>
      </c>
      <c r="Y422" s="1">
        <v>32003000</v>
      </c>
      <c r="Z422" s="1">
        <v>202644</v>
      </c>
      <c r="AA422" s="1" t="s">
        <v>1329</v>
      </c>
      <c r="AB422" s="1">
        <v>0.29099999999999998</v>
      </c>
      <c r="AC422" s="1" t="s">
        <v>1325</v>
      </c>
      <c r="AD422" s="23">
        <v>570000</v>
      </c>
      <c r="AE422" s="23">
        <v>2</v>
      </c>
      <c r="AF422" s="1">
        <v>0</v>
      </c>
      <c r="AG422" s="1">
        <v>0</v>
      </c>
    </row>
    <row r="423" spans="1:33" x14ac:dyDescent="0.25">
      <c r="A423" s="1">
        <v>6353</v>
      </c>
      <c r="B423" s="1" t="s">
        <v>1909</v>
      </c>
      <c r="C423" s="1" t="s">
        <v>1005</v>
      </c>
      <c r="D423" s="1" t="s">
        <v>1474</v>
      </c>
      <c r="E423" s="1" t="s">
        <v>88</v>
      </c>
      <c r="F423" s="1">
        <v>439</v>
      </c>
      <c r="G423" s="1" t="s">
        <v>1382</v>
      </c>
      <c r="H423" s="1" t="s">
        <v>1283</v>
      </c>
      <c r="I423" s="1" t="s">
        <v>1289</v>
      </c>
      <c r="J423" s="1" t="s">
        <v>31</v>
      </c>
      <c r="K423" s="1" t="s">
        <v>1317</v>
      </c>
      <c r="L423" s="1" t="s">
        <v>1383</v>
      </c>
      <c r="M423" s="1">
        <v>34.200000000000003</v>
      </c>
      <c r="N423" s="1" t="s">
        <v>1333</v>
      </c>
      <c r="O423" s="1">
        <v>1.7</v>
      </c>
      <c r="P423" s="1" t="s">
        <v>1327</v>
      </c>
      <c r="Q423" s="1">
        <v>0.3</v>
      </c>
      <c r="R423" s="53">
        <v>1850000</v>
      </c>
      <c r="S423" s="1" t="b">
        <v>0</v>
      </c>
      <c r="T423" s="1" t="s">
        <v>765</v>
      </c>
      <c r="U423" s="1" t="s">
        <v>1328</v>
      </c>
      <c r="V423" s="1">
        <v>5</v>
      </c>
      <c r="W423" s="1">
        <v>1880600</v>
      </c>
      <c r="X423" s="1">
        <v>1600000</v>
      </c>
      <c r="Y423" s="1">
        <v>9403000</v>
      </c>
      <c r="Z423" s="1">
        <v>979391</v>
      </c>
      <c r="AA423" s="1" t="s">
        <v>1466</v>
      </c>
      <c r="AB423" s="1">
        <v>0.52100000000000002</v>
      </c>
      <c r="AC423" s="1" t="s">
        <v>1475</v>
      </c>
      <c r="AD423" s="23">
        <v>1850000</v>
      </c>
      <c r="AE423" s="23">
        <v>7</v>
      </c>
      <c r="AF423" s="1">
        <v>0</v>
      </c>
      <c r="AG423" s="1">
        <v>0</v>
      </c>
    </row>
    <row r="424" spans="1:33" x14ac:dyDescent="0.25">
      <c r="A424" s="1">
        <v>4637</v>
      </c>
      <c r="B424" s="1" t="s">
        <v>1766</v>
      </c>
      <c r="C424" s="1" t="s">
        <v>807</v>
      </c>
      <c r="D424" s="1" t="s">
        <v>1474</v>
      </c>
      <c r="E424" s="1" t="s">
        <v>223</v>
      </c>
      <c r="F424" s="1">
        <v>423</v>
      </c>
      <c r="G424" s="1" t="s">
        <v>1443</v>
      </c>
      <c r="H424" s="1" t="s">
        <v>1283</v>
      </c>
      <c r="I424" s="1" t="s">
        <v>1291</v>
      </c>
      <c r="J424" s="1" t="s">
        <v>31</v>
      </c>
      <c r="K424" s="1" t="s">
        <v>1317</v>
      </c>
      <c r="L424" s="1" t="s">
        <v>1444</v>
      </c>
      <c r="M424" s="1">
        <v>32.700000000000003</v>
      </c>
      <c r="N424" s="1" t="s">
        <v>1333</v>
      </c>
      <c r="O424" s="1">
        <v>5.8</v>
      </c>
      <c r="P424" s="1" t="s">
        <v>1321</v>
      </c>
      <c r="Q424" s="1">
        <v>0.3</v>
      </c>
      <c r="R424" s="53">
        <v>1014000</v>
      </c>
      <c r="S424" s="1" t="b">
        <v>0</v>
      </c>
      <c r="T424" s="1" t="s">
        <v>799</v>
      </c>
      <c r="U424" s="1" t="s">
        <v>1323</v>
      </c>
      <c r="V424" s="1">
        <v>17</v>
      </c>
      <c r="W424" s="1">
        <v>1593941</v>
      </c>
      <c r="X424" s="1">
        <v>945000</v>
      </c>
      <c r="Y424" s="1">
        <v>27097000</v>
      </c>
      <c r="Z424" s="1">
        <v>1495711</v>
      </c>
      <c r="AA424" s="1" t="s">
        <v>1469</v>
      </c>
      <c r="AB424" s="1">
        <v>0.93799999999999994</v>
      </c>
      <c r="AC424" s="1" t="s">
        <v>1475</v>
      </c>
      <c r="AD424" s="23">
        <v>1014000</v>
      </c>
      <c r="AE424" s="23">
        <v>6</v>
      </c>
      <c r="AF424" s="1">
        <v>0</v>
      </c>
      <c r="AG424" s="1">
        <v>0</v>
      </c>
    </row>
    <row r="425" spans="1:33" x14ac:dyDescent="0.25">
      <c r="A425" s="1">
        <v>4664</v>
      </c>
      <c r="B425" s="1" t="s">
        <v>1767</v>
      </c>
      <c r="C425" s="1" t="s">
        <v>774</v>
      </c>
      <c r="D425" s="1" t="s">
        <v>1474</v>
      </c>
      <c r="E425" s="1" t="s">
        <v>223</v>
      </c>
      <c r="F425" s="1">
        <v>418</v>
      </c>
      <c r="G425" s="1" t="s">
        <v>1441</v>
      </c>
      <c r="H425" s="1" t="s">
        <v>1283</v>
      </c>
      <c r="I425" s="1" t="s">
        <v>1291</v>
      </c>
      <c r="J425" s="1" t="s">
        <v>31</v>
      </c>
      <c r="K425" s="1" t="s">
        <v>1317</v>
      </c>
      <c r="L425" s="1" t="s">
        <v>1351</v>
      </c>
      <c r="M425" s="1">
        <v>30.8</v>
      </c>
      <c r="N425" s="1" t="s">
        <v>1333</v>
      </c>
      <c r="O425" s="1">
        <v>6.7</v>
      </c>
      <c r="P425" s="1" t="s">
        <v>1321</v>
      </c>
      <c r="Q425" s="1">
        <v>0.3</v>
      </c>
      <c r="R425" s="53">
        <v>1800000</v>
      </c>
      <c r="S425" s="1" t="b">
        <v>0</v>
      </c>
      <c r="T425" s="1" t="s">
        <v>775</v>
      </c>
      <c r="U425" s="1" t="s">
        <v>1323</v>
      </c>
      <c r="V425" s="1">
        <v>21</v>
      </c>
      <c r="W425" s="1">
        <v>1745714</v>
      </c>
      <c r="X425" s="1">
        <v>1260000</v>
      </c>
      <c r="Y425" s="1">
        <v>36660000</v>
      </c>
      <c r="Z425" s="1">
        <v>1168327</v>
      </c>
      <c r="AA425" s="1" t="s">
        <v>1466</v>
      </c>
      <c r="AB425" s="1">
        <v>0.66900000000000004</v>
      </c>
      <c r="AC425" s="1" t="s">
        <v>1475</v>
      </c>
      <c r="AD425" s="23">
        <v>1800000</v>
      </c>
      <c r="AE425" s="23">
        <v>6</v>
      </c>
      <c r="AF425" s="1">
        <v>0</v>
      </c>
      <c r="AG425" s="1">
        <v>0</v>
      </c>
    </row>
    <row r="426" spans="1:33" x14ac:dyDescent="0.25">
      <c r="A426" s="1">
        <v>4182</v>
      </c>
      <c r="B426" s="1" t="s">
        <v>1772</v>
      </c>
      <c r="C426" s="1" t="s">
        <v>786</v>
      </c>
      <c r="D426" s="1" t="s">
        <v>1474</v>
      </c>
      <c r="E426" s="1" t="s">
        <v>787</v>
      </c>
      <c r="F426" s="1">
        <v>418</v>
      </c>
      <c r="G426" s="1" t="s">
        <v>1441</v>
      </c>
      <c r="H426" s="1" t="s">
        <v>1283</v>
      </c>
      <c r="I426" s="1" t="s">
        <v>1291</v>
      </c>
      <c r="J426" s="1" t="s">
        <v>31</v>
      </c>
      <c r="K426" s="1" t="s">
        <v>1317</v>
      </c>
      <c r="L426" s="1" t="s">
        <v>1351</v>
      </c>
      <c r="M426" s="1">
        <v>48.2</v>
      </c>
      <c r="N426" s="1" t="s">
        <v>1320</v>
      </c>
      <c r="O426" s="1">
        <v>13.6</v>
      </c>
      <c r="P426" s="1" t="s">
        <v>1473</v>
      </c>
      <c r="Q426" s="1">
        <v>0.3</v>
      </c>
      <c r="R426" s="53">
        <v>4000000</v>
      </c>
      <c r="S426" s="1" t="b">
        <v>1</v>
      </c>
      <c r="T426" s="1" t="s">
        <v>775</v>
      </c>
      <c r="U426" s="1" t="s">
        <v>31</v>
      </c>
      <c r="V426" s="1">
        <v>21</v>
      </c>
      <c r="W426" s="1">
        <v>1745714</v>
      </c>
      <c r="X426" s="1">
        <v>1260000</v>
      </c>
      <c r="Y426" s="1">
        <v>36660000</v>
      </c>
      <c r="Z426" s="1">
        <v>1168327</v>
      </c>
      <c r="AA426" s="1" t="s">
        <v>1471</v>
      </c>
      <c r="AB426" s="1">
        <v>0.66900000000000004</v>
      </c>
      <c r="AC426" s="1" t="s">
        <v>1475</v>
      </c>
      <c r="AD426" s="23">
        <v>4000000</v>
      </c>
      <c r="AE426" s="23">
        <v>10</v>
      </c>
      <c r="AF426" s="1">
        <v>0</v>
      </c>
      <c r="AG426" s="1">
        <v>0</v>
      </c>
    </row>
    <row r="427" spans="1:33" x14ac:dyDescent="0.25">
      <c r="A427" s="1">
        <v>4710</v>
      </c>
      <c r="B427" s="1" t="s">
        <v>1940</v>
      </c>
      <c r="C427" s="1" t="s">
        <v>1042</v>
      </c>
      <c r="D427" s="1" t="s">
        <v>1315</v>
      </c>
      <c r="E427" s="1" t="s">
        <v>47</v>
      </c>
      <c r="F427" s="1">
        <v>451</v>
      </c>
      <c r="G427" s="1" t="s">
        <v>1416</v>
      </c>
      <c r="H427" s="1" t="s">
        <v>1283</v>
      </c>
      <c r="I427" s="1" t="s">
        <v>1290</v>
      </c>
      <c r="J427" s="1" t="s">
        <v>31</v>
      </c>
      <c r="K427" s="1" t="s">
        <v>1317</v>
      </c>
      <c r="L427" s="1" t="s">
        <v>1417</v>
      </c>
      <c r="M427" s="1">
        <v>41.5</v>
      </c>
      <c r="N427" s="1" t="s">
        <v>1330</v>
      </c>
      <c r="O427" s="1">
        <v>7.2</v>
      </c>
      <c r="P427" s="1" t="s">
        <v>1321</v>
      </c>
      <c r="Q427" s="1">
        <v>0.3</v>
      </c>
      <c r="R427" s="53">
        <v>1650000</v>
      </c>
      <c r="S427" s="1" t="b">
        <v>1</v>
      </c>
      <c r="T427" s="1" t="s">
        <v>945</v>
      </c>
      <c r="U427" s="1" t="s">
        <v>31</v>
      </c>
      <c r="V427" s="1">
        <v>8</v>
      </c>
      <c r="W427" s="1">
        <v>886250</v>
      </c>
      <c r="X427" s="1">
        <v>705000</v>
      </c>
      <c r="Y427" s="1">
        <v>7090000</v>
      </c>
      <c r="Z427" s="1">
        <v>379396</v>
      </c>
      <c r="AA427" s="1" t="s">
        <v>1471</v>
      </c>
      <c r="AB427" s="1">
        <v>0.42799999999999999</v>
      </c>
      <c r="AC427" s="1" t="s">
        <v>1476</v>
      </c>
      <c r="AD427" s="23">
        <v>1650000</v>
      </c>
      <c r="AE427" s="23">
        <v>7</v>
      </c>
      <c r="AF427" s="1">
        <v>0</v>
      </c>
      <c r="AG427" s="1">
        <v>0</v>
      </c>
    </row>
    <row r="428" spans="1:33" x14ac:dyDescent="0.25">
      <c r="A428" s="1">
        <v>4481</v>
      </c>
      <c r="B428" s="1" t="s">
        <v>1773</v>
      </c>
      <c r="C428" s="1" t="s">
        <v>789</v>
      </c>
      <c r="D428" s="1" t="s">
        <v>1474</v>
      </c>
      <c r="E428" s="1" t="s">
        <v>790</v>
      </c>
      <c r="F428" s="1">
        <v>418</v>
      </c>
      <c r="G428" s="1" t="s">
        <v>1441</v>
      </c>
      <c r="H428" s="1" t="s">
        <v>1283</v>
      </c>
      <c r="I428" s="1" t="s">
        <v>1291</v>
      </c>
      <c r="J428" s="1" t="s">
        <v>31</v>
      </c>
      <c r="K428" s="1" t="s">
        <v>1317</v>
      </c>
      <c r="L428" s="1" t="s">
        <v>1351</v>
      </c>
      <c r="M428" s="1">
        <v>33.5</v>
      </c>
      <c r="N428" s="1" t="s">
        <v>1333</v>
      </c>
      <c r="O428" s="1">
        <v>11.4</v>
      </c>
      <c r="P428" s="1" t="s">
        <v>1473</v>
      </c>
      <c r="Q428" s="1">
        <v>0.3</v>
      </c>
      <c r="R428" s="53">
        <v>2500000</v>
      </c>
      <c r="S428" s="1" t="b">
        <v>1</v>
      </c>
      <c r="T428" s="1" t="s">
        <v>775</v>
      </c>
      <c r="U428" s="1" t="s">
        <v>31</v>
      </c>
      <c r="V428" s="1">
        <v>21</v>
      </c>
      <c r="W428" s="1">
        <v>1745714</v>
      </c>
      <c r="X428" s="1">
        <v>1260000</v>
      </c>
      <c r="Y428" s="1">
        <v>36660000</v>
      </c>
      <c r="Z428" s="1">
        <v>1168327</v>
      </c>
      <c r="AA428" s="1" t="s">
        <v>1471</v>
      </c>
      <c r="AB428" s="1">
        <v>0.66900000000000004</v>
      </c>
      <c r="AC428" s="1" t="s">
        <v>1475</v>
      </c>
      <c r="AD428" s="23">
        <v>2500000</v>
      </c>
      <c r="AE428" s="23">
        <v>7</v>
      </c>
      <c r="AF428" s="1">
        <v>0</v>
      </c>
      <c r="AG428" s="1">
        <v>0</v>
      </c>
    </row>
    <row r="429" spans="1:33" x14ac:dyDescent="0.25">
      <c r="A429" s="1">
        <v>4409</v>
      </c>
      <c r="B429" s="1" t="s">
        <v>1774</v>
      </c>
      <c r="C429" s="1" t="s">
        <v>792</v>
      </c>
      <c r="D429" s="1" t="s">
        <v>1474</v>
      </c>
      <c r="E429" s="1" t="s">
        <v>793</v>
      </c>
      <c r="F429" s="1">
        <v>418</v>
      </c>
      <c r="G429" s="1" t="s">
        <v>1441</v>
      </c>
      <c r="H429" s="1" t="s">
        <v>1283</v>
      </c>
      <c r="I429" s="1" t="s">
        <v>1291</v>
      </c>
      <c r="J429" s="1" t="s">
        <v>31</v>
      </c>
      <c r="K429" s="1" t="s">
        <v>1317</v>
      </c>
      <c r="L429" s="1" t="s">
        <v>1351</v>
      </c>
      <c r="M429" s="1">
        <v>62</v>
      </c>
      <c r="N429" s="1" t="s">
        <v>1472</v>
      </c>
      <c r="O429" s="1">
        <v>32.200000000000003</v>
      </c>
      <c r="P429" s="1" t="s">
        <v>1473</v>
      </c>
      <c r="Q429" s="1">
        <v>0.3</v>
      </c>
      <c r="R429" s="53">
        <v>3500000</v>
      </c>
      <c r="S429" s="1" t="b">
        <v>0</v>
      </c>
      <c r="T429" s="1" t="s">
        <v>775</v>
      </c>
      <c r="U429" s="1" t="s">
        <v>1323</v>
      </c>
      <c r="V429" s="1">
        <v>21</v>
      </c>
      <c r="W429" s="1">
        <v>1745714</v>
      </c>
      <c r="X429" s="1">
        <v>1260000</v>
      </c>
      <c r="Y429" s="1">
        <v>36660000</v>
      </c>
      <c r="Z429" s="1">
        <v>1168327</v>
      </c>
      <c r="AA429" s="1" t="s">
        <v>1471</v>
      </c>
      <c r="AB429" s="1">
        <v>0.66900000000000004</v>
      </c>
      <c r="AC429" s="1" t="s">
        <v>1475</v>
      </c>
      <c r="AD429" s="23">
        <v>3500000</v>
      </c>
      <c r="AE429" s="23">
        <v>10</v>
      </c>
      <c r="AF429" s="1">
        <v>0</v>
      </c>
      <c r="AG429" s="1">
        <v>0</v>
      </c>
    </row>
    <row r="430" spans="1:33" x14ac:dyDescent="0.25">
      <c r="A430" s="1">
        <v>4176</v>
      </c>
      <c r="B430" s="1" t="s">
        <v>1936</v>
      </c>
      <c r="C430" s="1" t="s">
        <v>1052</v>
      </c>
      <c r="D430" s="1" t="s">
        <v>1315</v>
      </c>
      <c r="E430" s="1" t="s">
        <v>34</v>
      </c>
      <c r="F430" s="1">
        <v>451</v>
      </c>
      <c r="G430" s="1" t="s">
        <v>1416</v>
      </c>
      <c r="H430" s="1" t="s">
        <v>1283</v>
      </c>
      <c r="I430" s="1" t="s">
        <v>1290</v>
      </c>
      <c r="J430" s="1" t="s">
        <v>31</v>
      </c>
      <c r="K430" s="1" t="s">
        <v>1317</v>
      </c>
      <c r="L430" s="1" t="s">
        <v>1417</v>
      </c>
      <c r="M430" s="1">
        <v>63.9</v>
      </c>
      <c r="N430" s="1" t="s">
        <v>1472</v>
      </c>
      <c r="O430" s="1">
        <v>16.399999999999999</v>
      </c>
      <c r="P430" s="1" t="s">
        <v>1473</v>
      </c>
      <c r="Q430" s="1">
        <v>0.3</v>
      </c>
      <c r="R430" s="53">
        <v>910000</v>
      </c>
      <c r="S430" s="1" t="b">
        <v>0</v>
      </c>
      <c r="T430" s="1" t="s">
        <v>1042</v>
      </c>
      <c r="U430" s="1" t="s">
        <v>1323</v>
      </c>
      <c r="V430" s="1">
        <v>8</v>
      </c>
      <c r="W430" s="1">
        <v>886250</v>
      </c>
      <c r="X430" s="1">
        <v>705000</v>
      </c>
      <c r="Y430" s="1">
        <v>7090000</v>
      </c>
      <c r="Z430" s="1">
        <v>379396</v>
      </c>
      <c r="AA430" s="1" t="s">
        <v>1466</v>
      </c>
      <c r="AB430" s="1">
        <v>0.42799999999999999</v>
      </c>
      <c r="AC430" s="1" t="s">
        <v>1476</v>
      </c>
      <c r="AD430" s="23">
        <v>910000</v>
      </c>
      <c r="AE430" s="23">
        <v>4</v>
      </c>
      <c r="AF430" s="1">
        <v>0</v>
      </c>
      <c r="AG430" s="1">
        <v>0</v>
      </c>
    </row>
    <row r="431" spans="1:33" x14ac:dyDescent="0.25">
      <c r="A431" s="1">
        <v>4380</v>
      </c>
      <c r="B431" s="1" t="s">
        <v>1775</v>
      </c>
      <c r="C431" s="1" t="s">
        <v>119</v>
      </c>
      <c r="D431" s="1" t="s">
        <v>1474</v>
      </c>
      <c r="E431" s="1" t="s">
        <v>795</v>
      </c>
      <c r="F431" s="1">
        <v>418</v>
      </c>
      <c r="G431" s="1" t="s">
        <v>1441</v>
      </c>
      <c r="H431" s="1" t="s">
        <v>1283</v>
      </c>
      <c r="I431" s="1" t="s">
        <v>1291</v>
      </c>
      <c r="J431" s="1" t="s">
        <v>31</v>
      </c>
      <c r="K431" s="1" t="s">
        <v>1317</v>
      </c>
      <c r="L431" s="1" t="s">
        <v>1351</v>
      </c>
      <c r="M431" s="1">
        <v>38.1</v>
      </c>
      <c r="N431" s="1" t="s">
        <v>1330</v>
      </c>
      <c r="O431" s="1">
        <v>16</v>
      </c>
      <c r="P431" s="1" t="s">
        <v>1473</v>
      </c>
      <c r="Q431" s="1">
        <v>0.3</v>
      </c>
      <c r="R431" s="53">
        <v>3700000</v>
      </c>
      <c r="S431" s="1" t="b">
        <v>1</v>
      </c>
      <c r="T431" s="1" t="s">
        <v>775</v>
      </c>
      <c r="U431" s="1" t="s">
        <v>31</v>
      </c>
      <c r="V431" s="1">
        <v>21</v>
      </c>
      <c r="W431" s="1">
        <v>1745714</v>
      </c>
      <c r="X431" s="1">
        <v>1260000</v>
      </c>
      <c r="Y431" s="1">
        <v>36660000</v>
      </c>
      <c r="Z431" s="1">
        <v>1168327</v>
      </c>
      <c r="AA431" s="1" t="s">
        <v>1471</v>
      </c>
      <c r="AB431" s="1">
        <v>0.66900000000000004</v>
      </c>
      <c r="AC431" s="1" t="s">
        <v>1475</v>
      </c>
      <c r="AD431" s="23">
        <v>3700000</v>
      </c>
      <c r="AE431" s="23">
        <v>8</v>
      </c>
      <c r="AF431" s="1">
        <v>0</v>
      </c>
      <c r="AG431" s="1">
        <v>0</v>
      </c>
    </row>
    <row r="432" spans="1:33" x14ac:dyDescent="0.25">
      <c r="A432" s="1">
        <v>4797</v>
      </c>
      <c r="B432" s="1" t="s">
        <v>1776</v>
      </c>
      <c r="C432" s="1" t="s">
        <v>68</v>
      </c>
      <c r="D432" s="1" t="s">
        <v>1474</v>
      </c>
      <c r="E432" s="1" t="s">
        <v>797</v>
      </c>
      <c r="F432" s="1">
        <v>418</v>
      </c>
      <c r="G432" s="1" t="s">
        <v>1441</v>
      </c>
      <c r="H432" s="1" t="s">
        <v>1283</v>
      </c>
      <c r="I432" s="1" t="s">
        <v>1291</v>
      </c>
      <c r="J432" s="1" t="s">
        <v>31</v>
      </c>
      <c r="K432" s="1" t="s">
        <v>1317</v>
      </c>
      <c r="L432" s="1" t="s">
        <v>1351</v>
      </c>
      <c r="M432" s="1">
        <v>29.8</v>
      </c>
      <c r="N432" s="1" t="s">
        <v>1333</v>
      </c>
      <c r="O432" s="1">
        <v>3.5</v>
      </c>
      <c r="P432" s="1" t="s">
        <v>1470</v>
      </c>
      <c r="Q432" s="1">
        <v>0.3</v>
      </c>
      <c r="R432" s="53">
        <v>2400000</v>
      </c>
      <c r="S432" s="1" t="b">
        <v>1</v>
      </c>
      <c r="T432" s="1" t="s">
        <v>775</v>
      </c>
      <c r="U432" s="1" t="s">
        <v>31</v>
      </c>
      <c r="V432" s="1">
        <v>21</v>
      </c>
      <c r="W432" s="1">
        <v>1745714</v>
      </c>
      <c r="X432" s="1">
        <v>1260000</v>
      </c>
      <c r="Y432" s="1">
        <v>36660000</v>
      </c>
      <c r="Z432" s="1">
        <v>1168327</v>
      </c>
      <c r="AA432" s="1" t="s">
        <v>1471</v>
      </c>
      <c r="AB432" s="1">
        <v>0.66900000000000004</v>
      </c>
      <c r="AC432" s="1" t="s">
        <v>1475</v>
      </c>
      <c r="AD432" s="23">
        <v>2400000</v>
      </c>
      <c r="AE432" s="23">
        <v>7</v>
      </c>
      <c r="AF432" s="1">
        <v>0</v>
      </c>
      <c r="AG432" s="1">
        <v>0</v>
      </c>
    </row>
    <row r="433" spans="1:33" x14ac:dyDescent="0.25">
      <c r="A433" s="1">
        <v>4261</v>
      </c>
      <c r="B433" s="1" t="s">
        <v>1951</v>
      </c>
      <c r="C433" s="1" t="s">
        <v>464</v>
      </c>
      <c r="D433" s="1" t="s">
        <v>1474</v>
      </c>
      <c r="E433" s="1" t="s">
        <v>465</v>
      </c>
      <c r="F433" s="1">
        <v>472</v>
      </c>
      <c r="G433" s="1" t="s">
        <v>1358</v>
      </c>
      <c r="H433" s="1" t="s">
        <v>1283</v>
      </c>
      <c r="I433" s="1" t="s">
        <v>1286</v>
      </c>
      <c r="J433" s="1" t="s">
        <v>31</v>
      </c>
      <c r="K433" s="1" t="s">
        <v>1317</v>
      </c>
      <c r="L433" s="1" t="s">
        <v>1335</v>
      </c>
      <c r="M433" s="1">
        <v>49.2</v>
      </c>
      <c r="N433" s="1" t="s">
        <v>1320</v>
      </c>
      <c r="O433" s="1">
        <v>9.1999999999999993</v>
      </c>
      <c r="P433" s="1" t="s">
        <v>1321</v>
      </c>
      <c r="Q433" s="1">
        <v>0.3</v>
      </c>
      <c r="R433" s="53">
        <v>1500000</v>
      </c>
      <c r="S433" s="1" t="b">
        <v>0</v>
      </c>
      <c r="T433" s="1" t="s">
        <v>199</v>
      </c>
      <c r="U433" s="1" t="s">
        <v>1323</v>
      </c>
      <c r="V433" s="1">
        <v>11</v>
      </c>
      <c r="W433" s="1">
        <v>2108091</v>
      </c>
      <c r="X433" s="1">
        <v>1653000</v>
      </c>
      <c r="Y433" s="1">
        <v>23189000</v>
      </c>
      <c r="Z433" s="1">
        <v>1400726</v>
      </c>
      <c r="AA433" s="1" t="s">
        <v>1469</v>
      </c>
      <c r="AB433" s="1">
        <v>0.66400000000000003</v>
      </c>
      <c r="AC433" s="1" t="s">
        <v>1475</v>
      </c>
      <c r="AD433" s="23">
        <v>1500000</v>
      </c>
      <c r="AE433" s="23">
        <v>6</v>
      </c>
      <c r="AF433" s="1">
        <v>0</v>
      </c>
      <c r="AG433" s="1">
        <v>0</v>
      </c>
    </row>
    <row r="434" spans="1:33" x14ac:dyDescent="0.25">
      <c r="A434" s="1">
        <v>9749</v>
      </c>
      <c r="B434" s="1" t="s">
        <v>1730</v>
      </c>
      <c r="C434" s="1" t="s">
        <v>729</v>
      </c>
      <c r="D434" s="1" t="s">
        <v>1315</v>
      </c>
      <c r="E434" s="1" t="s">
        <v>34</v>
      </c>
      <c r="F434" s="1">
        <v>445</v>
      </c>
      <c r="G434" s="1" t="s">
        <v>1406</v>
      </c>
      <c r="H434" s="1" t="s">
        <v>1283</v>
      </c>
      <c r="I434" s="1" t="s">
        <v>1290</v>
      </c>
      <c r="J434" s="1" t="s">
        <v>31</v>
      </c>
      <c r="K434" s="1" t="s">
        <v>1317</v>
      </c>
      <c r="L434" s="1" t="s">
        <v>1407</v>
      </c>
      <c r="M434" s="1">
        <v>26.7</v>
      </c>
      <c r="N434" s="1" t="s">
        <v>1333</v>
      </c>
      <c r="O434" s="1">
        <v>0.4</v>
      </c>
      <c r="P434" s="1" t="s">
        <v>1332</v>
      </c>
      <c r="Q434" s="1">
        <v>0.2</v>
      </c>
      <c r="R434" s="53">
        <v>550000</v>
      </c>
      <c r="S434" s="1" t="b">
        <v>0</v>
      </c>
      <c r="T434" s="1" t="s">
        <v>204</v>
      </c>
      <c r="U434" s="1" t="s">
        <v>1328</v>
      </c>
      <c r="V434" s="1">
        <v>25</v>
      </c>
      <c r="W434" s="1">
        <v>757400</v>
      </c>
      <c r="X434" s="1">
        <v>740000</v>
      </c>
      <c r="Y434" s="1">
        <v>18935000</v>
      </c>
      <c r="Z434" s="1">
        <v>230538</v>
      </c>
      <c r="AA434" s="1" t="s">
        <v>1469</v>
      </c>
      <c r="AB434" s="1">
        <v>0.30399999999999999</v>
      </c>
      <c r="AC434" s="1" t="s">
        <v>1325</v>
      </c>
      <c r="AD434" s="23">
        <v>550000</v>
      </c>
      <c r="AE434" s="23">
        <v>1</v>
      </c>
      <c r="AF434" s="1">
        <v>0</v>
      </c>
      <c r="AG434" s="1">
        <v>0</v>
      </c>
    </row>
    <row r="435" spans="1:33" x14ac:dyDescent="0.25">
      <c r="A435" s="1">
        <v>4840</v>
      </c>
      <c r="B435" s="1" t="s">
        <v>1899</v>
      </c>
      <c r="C435" s="1" t="s">
        <v>756</v>
      </c>
      <c r="D435" s="1" t="s">
        <v>1474</v>
      </c>
      <c r="E435" s="1" t="s">
        <v>757</v>
      </c>
      <c r="F435" s="1">
        <v>461</v>
      </c>
      <c r="G435" s="1" t="s">
        <v>1424</v>
      </c>
      <c r="H435" s="1" t="s">
        <v>1283</v>
      </c>
      <c r="I435" s="1" t="s">
        <v>1290</v>
      </c>
      <c r="J435" s="1" t="s">
        <v>31</v>
      </c>
      <c r="K435" s="1" t="s">
        <v>1317</v>
      </c>
      <c r="L435" s="1" t="s">
        <v>1425</v>
      </c>
      <c r="M435" s="1">
        <v>52.3</v>
      </c>
      <c r="N435" s="1" t="s">
        <v>1320</v>
      </c>
      <c r="O435" s="1">
        <v>3.2</v>
      </c>
      <c r="P435" s="1" t="s">
        <v>1470</v>
      </c>
      <c r="Q435" s="1">
        <v>0.3</v>
      </c>
      <c r="R435" s="53">
        <v>4750000</v>
      </c>
      <c r="S435" s="1" t="b">
        <v>1</v>
      </c>
      <c r="T435" s="1" t="s">
        <v>751</v>
      </c>
      <c r="U435" s="1" t="s">
        <v>31</v>
      </c>
      <c r="V435" s="1">
        <v>9</v>
      </c>
      <c r="W435" s="1">
        <v>1928667</v>
      </c>
      <c r="X435" s="1">
        <v>1600000</v>
      </c>
      <c r="Y435" s="1">
        <v>17358000</v>
      </c>
      <c r="Z435" s="1">
        <v>1226630</v>
      </c>
      <c r="AA435" s="1" t="s">
        <v>1471</v>
      </c>
      <c r="AB435" s="1">
        <v>0.63600000000000001</v>
      </c>
      <c r="AC435" s="1" t="s">
        <v>1475</v>
      </c>
      <c r="AD435" s="23">
        <v>4750000</v>
      </c>
      <c r="AE435" s="23">
        <v>12</v>
      </c>
      <c r="AF435" s="1">
        <v>0</v>
      </c>
      <c r="AG435" s="1">
        <v>0</v>
      </c>
    </row>
    <row r="436" spans="1:33" x14ac:dyDescent="0.25">
      <c r="A436" s="1">
        <v>7308</v>
      </c>
      <c r="B436" s="1" t="s">
        <v>1786</v>
      </c>
      <c r="C436" s="1" t="s">
        <v>409</v>
      </c>
      <c r="D436" s="1" t="s">
        <v>1315</v>
      </c>
      <c r="E436" s="1" t="s">
        <v>47</v>
      </c>
      <c r="F436" s="1">
        <v>455</v>
      </c>
      <c r="G436" s="1" t="s">
        <v>1422</v>
      </c>
      <c r="H436" s="1" t="s">
        <v>1285</v>
      </c>
      <c r="I436" s="1" t="s">
        <v>1290</v>
      </c>
      <c r="J436" s="1" t="s">
        <v>31</v>
      </c>
      <c r="K436" s="1" t="s">
        <v>1317</v>
      </c>
      <c r="L436" s="1" t="s">
        <v>1357</v>
      </c>
      <c r="M436" s="1">
        <v>44.6</v>
      </c>
      <c r="N436" s="1" t="s">
        <v>1330</v>
      </c>
      <c r="O436" s="1">
        <v>1.3</v>
      </c>
      <c r="P436" s="1" t="s">
        <v>1327</v>
      </c>
      <c r="Q436" s="1">
        <v>0.3</v>
      </c>
      <c r="R436" s="53">
        <v>1475000</v>
      </c>
      <c r="S436" s="1" t="b">
        <v>0</v>
      </c>
      <c r="T436" s="1" t="s">
        <v>62</v>
      </c>
      <c r="U436" s="1" t="s">
        <v>1328</v>
      </c>
      <c r="V436" s="1">
        <v>11</v>
      </c>
      <c r="W436" s="1">
        <v>1275455</v>
      </c>
      <c r="X436" s="1">
        <v>1200000</v>
      </c>
      <c r="Y436" s="1">
        <v>14030000</v>
      </c>
      <c r="Z436" s="1">
        <v>233136</v>
      </c>
      <c r="AA436" s="1" t="s">
        <v>1324</v>
      </c>
      <c r="AB436" s="1">
        <v>0.183</v>
      </c>
      <c r="AC436" s="1" t="s">
        <v>1479</v>
      </c>
      <c r="AD436" s="23">
        <v>1475000</v>
      </c>
      <c r="AE436" s="23">
        <v>6</v>
      </c>
      <c r="AF436" s="1">
        <v>0</v>
      </c>
      <c r="AG436" s="1">
        <v>0</v>
      </c>
    </row>
    <row r="437" spans="1:33" x14ac:dyDescent="0.25">
      <c r="A437" s="1">
        <v>4618</v>
      </c>
      <c r="B437" s="1" t="s">
        <v>1845</v>
      </c>
      <c r="C437" s="1" t="s">
        <v>529</v>
      </c>
      <c r="D437" s="1" t="s">
        <v>1315</v>
      </c>
      <c r="E437" s="1" t="s">
        <v>140</v>
      </c>
      <c r="F437" s="1">
        <v>415</v>
      </c>
      <c r="G437" s="1" t="s">
        <v>1414</v>
      </c>
      <c r="H437" s="1" t="s">
        <v>1283</v>
      </c>
      <c r="I437" s="1" t="s">
        <v>1290</v>
      </c>
      <c r="J437" s="1" t="s">
        <v>31</v>
      </c>
      <c r="K437" s="1" t="s">
        <v>1317</v>
      </c>
      <c r="L437" s="1" t="s">
        <v>1346</v>
      </c>
      <c r="M437" s="1">
        <v>36.799999999999997</v>
      </c>
      <c r="N437" s="1" t="s">
        <v>1330</v>
      </c>
      <c r="O437" s="1">
        <v>5.4</v>
      </c>
      <c r="P437" s="1" t="s">
        <v>1321</v>
      </c>
      <c r="Q437" s="1">
        <v>0.3</v>
      </c>
      <c r="R437" s="53">
        <v>3125000</v>
      </c>
      <c r="S437" s="1" t="b">
        <v>0</v>
      </c>
      <c r="T437" s="1" t="s">
        <v>956</v>
      </c>
      <c r="U437" s="1" t="s">
        <v>1323</v>
      </c>
      <c r="V437" s="1">
        <v>9</v>
      </c>
      <c r="W437" s="1">
        <v>1752778</v>
      </c>
      <c r="X437" s="1">
        <v>1200000</v>
      </c>
      <c r="Y437" s="1">
        <v>15775000</v>
      </c>
      <c r="Z437" s="1">
        <v>775246</v>
      </c>
      <c r="AA437" s="1" t="s">
        <v>1471</v>
      </c>
      <c r="AB437" s="1">
        <v>0.442</v>
      </c>
      <c r="AC437" s="1" t="s">
        <v>1476</v>
      </c>
      <c r="AD437" s="23">
        <v>3125000</v>
      </c>
      <c r="AE437" s="23">
        <v>9</v>
      </c>
      <c r="AF437" s="1">
        <v>0</v>
      </c>
      <c r="AG437" s="1">
        <v>0</v>
      </c>
    </row>
    <row r="438" spans="1:33" x14ac:dyDescent="0.25">
      <c r="A438" s="1">
        <v>6849</v>
      </c>
      <c r="B438" s="1" t="s">
        <v>1989</v>
      </c>
      <c r="C438" s="1" t="s">
        <v>1081</v>
      </c>
      <c r="D438" s="1" t="s">
        <v>1474</v>
      </c>
      <c r="E438" s="1" t="s">
        <v>1078</v>
      </c>
      <c r="F438" s="1">
        <v>422</v>
      </c>
      <c r="G438" s="1" t="s">
        <v>1435</v>
      </c>
      <c r="H438" s="1" t="s">
        <v>1283</v>
      </c>
      <c r="I438" s="1" t="s">
        <v>1291</v>
      </c>
      <c r="J438" s="1" t="s">
        <v>31</v>
      </c>
      <c r="K438" s="1" t="s">
        <v>1317</v>
      </c>
      <c r="L438" s="1" t="s">
        <v>1436</v>
      </c>
      <c r="M438" s="1">
        <v>38.799999999999997</v>
      </c>
      <c r="N438" s="1" t="s">
        <v>1330</v>
      </c>
      <c r="O438" s="1">
        <v>1.5</v>
      </c>
      <c r="P438" s="1" t="s">
        <v>1327</v>
      </c>
      <c r="Q438" s="1">
        <v>0.3</v>
      </c>
      <c r="R438" s="53">
        <v>2600000</v>
      </c>
      <c r="S438" s="1" t="b">
        <v>1</v>
      </c>
      <c r="T438" s="1" t="s">
        <v>959</v>
      </c>
      <c r="U438" s="1" t="s">
        <v>31</v>
      </c>
      <c r="V438" s="1">
        <v>9</v>
      </c>
      <c r="W438" s="1">
        <v>1647778</v>
      </c>
      <c r="X438" s="1">
        <v>750000</v>
      </c>
      <c r="Y438" s="1">
        <v>14830000</v>
      </c>
      <c r="Z438" s="1">
        <v>1799823</v>
      </c>
      <c r="AA438" s="1" t="s">
        <v>1471</v>
      </c>
      <c r="AB438" s="1">
        <v>1.0920000000000001</v>
      </c>
      <c r="AC438" s="1" t="s">
        <v>1475</v>
      </c>
      <c r="AD438" s="23">
        <v>2600000</v>
      </c>
      <c r="AE438" s="23">
        <v>8</v>
      </c>
      <c r="AF438" s="1">
        <v>0</v>
      </c>
      <c r="AG438" s="1">
        <v>0</v>
      </c>
    </row>
    <row r="439" spans="1:33" x14ac:dyDescent="0.25">
      <c r="A439" s="1">
        <v>9684</v>
      </c>
      <c r="B439" s="1" t="s">
        <v>1777</v>
      </c>
      <c r="C439" s="1" t="s">
        <v>86</v>
      </c>
      <c r="D439" s="1" t="s">
        <v>1315</v>
      </c>
      <c r="E439" s="1" t="s">
        <v>34</v>
      </c>
      <c r="F439" s="1">
        <v>449</v>
      </c>
      <c r="G439" s="1" t="s">
        <v>1430</v>
      </c>
      <c r="H439" s="1" t="s">
        <v>1283</v>
      </c>
      <c r="I439" s="1" t="s">
        <v>1290</v>
      </c>
      <c r="J439" s="1" t="s">
        <v>31</v>
      </c>
      <c r="K439" s="1" t="s">
        <v>1317</v>
      </c>
      <c r="L439" s="1" t="s">
        <v>1431</v>
      </c>
      <c r="M439" s="1">
        <v>39.9</v>
      </c>
      <c r="N439" s="1" t="s">
        <v>1330</v>
      </c>
      <c r="O439" s="1">
        <v>0.4</v>
      </c>
      <c r="P439" s="1" t="s">
        <v>1332</v>
      </c>
      <c r="Q439" s="1">
        <v>0.1</v>
      </c>
      <c r="R439" s="53">
        <v>550000</v>
      </c>
      <c r="S439" s="1" t="b">
        <v>0</v>
      </c>
      <c r="T439" s="1" t="s">
        <v>62</v>
      </c>
      <c r="U439" s="1" t="s">
        <v>1328</v>
      </c>
      <c r="V439" s="1">
        <v>11</v>
      </c>
      <c r="W439" s="1">
        <v>843636</v>
      </c>
      <c r="X439" s="1">
        <v>760000</v>
      </c>
      <c r="Y439" s="1">
        <v>9280000</v>
      </c>
      <c r="Z439" s="1">
        <v>290208</v>
      </c>
      <c r="AA439" s="1" t="s">
        <v>1469</v>
      </c>
      <c r="AB439" s="1">
        <v>0.34399999999999997</v>
      </c>
      <c r="AC439" s="1" t="s">
        <v>1325</v>
      </c>
      <c r="AD439" s="23">
        <v>550000</v>
      </c>
      <c r="AE439" s="23">
        <v>1</v>
      </c>
      <c r="AF439" s="1">
        <v>0</v>
      </c>
      <c r="AG439" s="1">
        <v>0</v>
      </c>
    </row>
    <row r="440" spans="1:33" x14ac:dyDescent="0.25">
      <c r="A440" s="1">
        <v>4229</v>
      </c>
      <c r="B440" s="1" t="s">
        <v>1809</v>
      </c>
      <c r="C440" s="1" t="s">
        <v>444</v>
      </c>
      <c r="D440" s="1" t="s">
        <v>1315</v>
      </c>
      <c r="E440" s="1" t="s">
        <v>34</v>
      </c>
      <c r="F440" s="1">
        <v>449</v>
      </c>
      <c r="G440" s="1" t="s">
        <v>1430</v>
      </c>
      <c r="H440" s="1" t="s">
        <v>1283</v>
      </c>
      <c r="I440" s="1" t="s">
        <v>1290</v>
      </c>
      <c r="J440" s="1" t="s">
        <v>31</v>
      </c>
      <c r="K440" s="1" t="s">
        <v>1317</v>
      </c>
      <c r="L440" s="1" t="s">
        <v>1431</v>
      </c>
      <c r="M440" s="1">
        <v>53.3</v>
      </c>
      <c r="N440" s="1" t="s">
        <v>1320</v>
      </c>
      <c r="O440" s="1">
        <v>7</v>
      </c>
      <c r="P440" s="1" t="s">
        <v>1321</v>
      </c>
      <c r="Q440" s="1">
        <v>0.3</v>
      </c>
      <c r="R440" s="53">
        <v>820000</v>
      </c>
      <c r="S440" s="1" t="b">
        <v>0</v>
      </c>
      <c r="T440" s="1" t="s">
        <v>62</v>
      </c>
      <c r="U440" s="1" t="s">
        <v>1323</v>
      </c>
      <c r="V440" s="1">
        <v>11</v>
      </c>
      <c r="W440" s="1">
        <v>843636</v>
      </c>
      <c r="X440" s="1">
        <v>760000</v>
      </c>
      <c r="Y440" s="1">
        <v>9280000</v>
      </c>
      <c r="Z440" s="1">
        <v>290208</v>
      </c>
      <c r="AA440" s="1" t="s">
        <v>1466</v>
      </c>
      <c r="AB440" s="1">
        <v>0.34399999999999997</v>
      </c>
      <c r="AC440" s="1" t="s">
        <v>1325</v>
      </c>
      <c r="AD440" s="23">
        <v>820000</v>
      </c>
      <c r="AE440" s="23">
        <v>4</v>
      </c>
      <c r="AF440" s="1">
        <v>0</v>
      </c>
      <c r="AG440" s="1">
        <v>0</v>
      </c>
    </row>
    <row r="441" spans="1:33" x14ac:dyDescent="0.25">
      <c r="A441" s="1">
        <v>8429</v>
      </c>
      <c r="B441" s="1" t="s">
        <v>1810</v>
      </c>
      <c r="C441" s="1" t="s">
        <v>450</v>
      </c>
      <c r="D441" s="1" t="s">
        <v>1315</v>
      </c>
      <c r="E441" s="1" t="s">
        <v>34</v>
      </c>
      <c r="F441" s="1">
        <v>449</v>
      </c>
      <c r="G441" s="1" t="s">
        <v>1430</v>
      </c>
      <c r="H441" s="1" t="s">
        <v>1283</v>
      </c>
      <c r="I441" s="1" t="s">
        <v>1290</v>
      </c>
      <c r="J441" s="1" t="s">
        <v>31</v>
      </c>
      <c r="K441" s="1" t="s">
        <v>1317</v>
      </c>
      <c r="L441" s="1" t="s">
        <v>1431</v>
      </c>
      <c r="M441" s="1">
        <v>38.1</v>
      </c>
      <c r="N441" s="1" t="s">
        <v>1330</v>
      </c>
      <c r="O441" s="1">
        <v>0.9</v>
      </c>
      <c r="P441" s="1" t="s">
        <v>1332</v>
      </c>
      <c r="Q441" s="1">
        <v>0.3</v>
      </c>
      <c r="R441" s="53">
        <v>580000</v>
      </c>
      <c r="S441" s="1" t="b">
        <v>0</v>
      </c>
      <c r="T441" s="1" t="s">
        <v>62</v>
      </c>
      <c r="U441" s="1" t="s">
        <v>1328</v>
      </c>
      <c r="V441" s="1">
        <v>11</v>
      </c>
      <c r="W441" s="1">
        <v>843636</v>
      </c>
      <c r="X441" s="1">
        <v>760000</v>
      </c>
      <c r="Y441" s="1">
        <v>9280000</v>
      </c>
      <c r="Z441" s="1">
        <v>290208</v>
      </c>
      <c r="AA441" s="1" t="s">
        <v>1469</v>
      </c>
      <c r="AB441" s="1">
        <v>0.34399999999999997</v>
      </c>
      <c r="AC441" s="1" t="s">
        <v>1325</v>
      </c>
      <c r="AD441" s="23">
        <v>580000</v>
      </c>
      <c r="AE441" s="23">
        <v>3</v>
      </c>
      <c r="AF441" s="1">
        <v>0</v>
      </c>
      <c r="AG441" s="1">
        <v>0</v>
      </c>
    </row>
    <row r="442" spans="1:33" x14ac:dyDescent="0.25">
      <c r="A442" s="1">
        <v>7637</v>
      </c>
      <c r="B442" s="1" t="s">
        <v>1948</v>
      </c>
      <c r="C442" s="1" t="s">
        <v>300</v>
      </c>
      <c r="D442" s="1" t="s">
        <v>1315</v>
      </c>
      <c r="E442" s="1" t="s">
        <v>301</v>
      </c>
      <c r="F442" s="1">
        <v>472</v>
      </c>
      <c r="G442" s="1" t="s">
        <v>1358</v>
      </c>
      <c r="H442" s="1" t="s">
        <v>1283</v>
      </c>
      <c r="I442" s="1" t="s">
        <v>1286</v>
      </c>
      <c r="J442" s="1" t="s">
        <v>31</v>
      </c>
      <c r="K442" s="1" t="s">
        <v>1317</v>
      </c>
      <c r="L442" s="1" t="s">
        <v>1335</v>
      </c>
      <c r="M442" s="1">
        <v>30.2</v>
      </c>
      <c r="N442" s="1" t="s">
        <v>1333</v>
      </c>
      <c r="O442" s="1">
        <v>1.2</v>
      </c>
      <c r="P442" s="1" t="s">
        <v>1327</v>
      </c>
      <c r="Q442" s="1">
        <v>0.3</v>
      </c>
      <c r="R442" s="53">
        <v>1847000</v>
      </c>
      <c r="S442" s="1" t="b">
        <v>0</v>
      </c>
      <c r="T442" s="1" t="s">
        <v>199</v>
      </c>
      <c r="U442" s="1" t="s">
        <v>1328</v>
      </c>
      <c r="V442" s="1">
        <v>11</v>
      </c>
      <c r="W442" s="1">
        <v>2108091</v>
      </c>
      <c r="X442" s="1">
        <v>1653000</v>
      </c>
      <c r="Y442" s="1">
        <v>23189000</v>
      </c>
      <c r="Z442" s="1">
        <v>1400726</v>
      </c>
      <c r="AA442" s="1" t="s">
        <v>1329</v>
      </c>
      <c r="AB442" s="1">
        <v>0.66400000000000003</v>
      </c>
      <c r="AC442" s="1" t="s">
        <v>1475</v>
      </c>
      <c r="AD442" s="23">
        <v>1847000</v>
      </c>
      <c r="AE442" s="23">
        <v>7</v>
      </c>
      <c r="AF442" s="1">
        <v>0</v>
      </c>
      <c r="AG442" s="1">
        <v>0</v>
      </c>
    </row>
    <row r="443" spans="1:33" x14ac:dyDescent="0.25">
      <c r="A443" s="1">
        <v>8397</v>
      </c>
      <c r="B443" s="1" t="s">
        <v>1501</v>
      </c>
      <c r="C443" s="1" t="s">
        <v>75</v>
      </c>
      <c r="D443" s="1" t="s">
        <v>1315</v>
      </c>
      <c r="E443" s="1" t="s">
        <v>34</v>
      </c>
      <c r="F443" s="1">
        <v>450</v>
      </c>
      <c r="G443" s="1" t="s">
        <v>1316</v>
      </c>
      <c r="H443" s="1" t="s">
        <v>1283</v>
      </c>
      <c r="I443" s="1" t="s">
        <v>1290</v>
      </c>
      <c r="J443" s="1" t="s">
        <v>31</v>
      </c>
      <c r="K443" s="1" t="s">
        <v>1317</v>
      </c>
      <c r="L443" s="1" t="s">
        <v>1319</v>
      </c>
      <c r="M443" s="1">
        <v>36.6</v>
      </c>
      <c r="N443" s="1" t="s">
        <v>1330</v>
      </c>
      <c r="O443" s="1">
        <v>0.9</v>
      </c>
      <c r="P443" s="1" t="s">
        <v>1332</v>
      </c>
      <c r="Q443" s="1">
        <v>0.3</v>
      </c>
      <c r="R443" s="53">
        <v>570000</v>
      </c>
      <c r="S443" s="1" t="b">
        <v>0</v>
      </c>
      <c r="T443" s="1" t="s">
        <v>35</v>
      </c>
      <c r="U443" s="1" t="s">
        <v>1328</v>
      </c>
      <c r="V443" s="1">
        <v>46</v>
      </c>
      <c r="W443" s="1">
        <v>695717</v>
      </c>
      <c r="X443" s="1">
        <v>630000</v>
      </c>
      <c r="Y443" s="1">
        <v>32003000</v>
      </c>
      <c r="Z443" s="1">
        <v>202644</v>
      </c>
      <c r="AA443" s="1" t="s">
        <v>1329</v>
      </c>
      <c r="AB443" s="1">
        <v>0.29099999999999998</v>
      </c>
      <c r="AC443" s="1" t="s">
        <v>1325</v>
      </c>
      <c r="AD443" s="23">
        <v>570000</v>
      </c>
      <c r="AE443" s="23">
        <v>2</v>
      </c>
      <c r="AF443" s="1">
        <v>0</v>
      </c>
      <c r="AG443" s="1">
        <v>0</v>
      </c>
    </row>
    <row r="444" spans="1:33" x14ac:dyDescent="0.25">
      <c r="A444" s="1">
        <v>7209</v>
      </c>
      <c r="B444" s="1" t="s">
        <v>1971</v>
      </c>
      <c r="C444" s="1" t="s">
        <v>292</v>
      </c>
      <c r="D444" s="1" t="s">
        <v>1315</v>
      </c>
      <c r="E444" s="1" t="s">
        <v>70</v>
      </c>
      <c r="F444" s="1">
        <v>458</v>
      </c>
      <c r="G444" s="1" t="s">
        <v>1396</v>
      </c>
      <c r="H444" s="1" t="s">
        <v>1283</v>
      </c>
      <c r="I444" s="1" t="s">
        <v>1290</v>
      </c>
      <c r="J444" s="1" t="s">
        <v>31</v>
      </c>
      <c r="K444" s="1" t="s">
        <v>1317</v>
      </c>
      <c r="L444" s="1" t="s">
        <v>1345</v>
      </c>
      <c r="M444" s="1">
        <v>24.7</v>
      </c>
      <c r="N444" s="1" t="s">
        <v>1467</v>
      </c>
      <c r="O444" s="1">
        <v>1.4</v>
      </c>
      <c r="P444" s="1" t="s">
        <v>1327</v>
      </c>
      <c r="Q444" s="1">
        <v>0.1</v>
      </c>
      <c r="R444" s="53">
        <v>673000</v>
      </c>
      <c r="S444" s="1" t="b">
        <v>0</v>
      </c>
      <c r="T444" s="1" t="s">
        <v>71</v>
      </c>
      <c r="U444" s="1" t="s">
        <v>1328</v>
      </c>
      <c r="V444" s="1">
        <v>23</v>
      </c>
      <c r="W444" s="1">
        <v>1033826</v>
      </c>
      <c r="X444" s="1">
        <v>772000</v>
      </c>
      <c r="Y444" s="1">
        <v>23778000</v>
      </c>
      <c r="Z444" s="1">
        <v>661324</v>
      </c>
      <c r="AA444" s="1" t="s">
        <v>1469</v>
      </c>
      <c r="AB444" s="1">
        <v>0.64</v>
      </c>
      <c r="AC444" s="1" t="s">
        <v>1475</v>
      </c>
      <c r="AD444" s="23">
        <v>630000</v>
      </c>
      <c r="AE444" s="23">
        <v>4</v>
      </c>
      <c r="AF444" s="1">
        <v>0</v>
      </c>
      <c r="AG444" s="1">
        <v>0</v>
      </c>
    </row>
    <row r="445" spans="1:33" x14ac:dyDescent="0.25">
      <c r="A445" s="1">
        <v>10114</v>
      </c>
      <c r="B445" s="1" t="s">
        <v>1788</v>
      </c>
      <c r="C445" s="1" t="s">
        <v>60</v>
      </c>
      <c r="D445" s="1" t="s">
        <v>1474</v>
      </c>
      <c r="E445" s="1" t="s">
        <v>61</v>
      </c>
      <c r="F445" s="1">
        <v>456</v>
      </c>
      <c r="G445" s="1" t="s">
        <v>1419</v>
      </c>
      <c r="H445" s="1" t="s">
        <v>1283</v>
      </c>
      <c r="I445" s="1" t="s">
        <v>1290</v>
      </c>
      <c r="J445" s="1" t="s">
        <v>31</v>
      </c>
      <c r="K445" s="1" t="s">
        <v>1317</v>
      </c>
      <c r="L445" s="1" t="s">
        <v>1420</v>
      </c>
      <c r="M445" s="1">
        <v>43.6</v>
      </c>
      <c r="N445" s="1" t="s">
        <v>1330</v>
      </c>
      <c r="O445" s="1">
        <v>0.3</v>
      </c>
      <c r="P445" s="1" t="s">
        <v>1332</v>
      </c>
      <c r="Q445" s="1">
        <v>0</v>
      </c>
      <c r="R445" s="53">
        <v>550000</v>
      </c>
      <c r="S445" s="1" t="b">
        <v>0</v>
      </c>
      <c r="T445" s="1" t="s">
        <v>62</v>
      </c>
      <c r="U445" s="1" t="s">
        <v>1328</v>
      </c>
      <c r="V445" s="1">
        <v>15</v>
      </c>
      <c r="W445" s="1">
        <v>803000</v>
      </c>
      <c r="X445" s="1">
        <v>780000</v>
      </c>
      <c r="Y445" s="1">
        <v>12045000</v>
      </c>
      <c r="Z445" s="1">
        <v>214158</v>
      </c>
      <c r="AA445" s="1" t="s">
        <v>1469</v>
      </c>
      <c r="AB445" s="1">
        <v>0.26700000000000002</v>
      </c>
      <c r="AC445" s="1" t="s">
        <v>1325</v>
      </c>
      <c r="AD445" s="23">
        <v>550000</v>
      </c>
      <c r="AE445" s="23">
        <v>1</v>
      </c>
      <c r="AF445" s="1">
        <v>0</v>
      </c>
      <c r="AG445" s="1">
        <v>0</v>
      </c>
    </row>
    <row r="446" spans="1:33" x14ac:dyDescent="0.25">
      <c r="A446" s="1">
        <v>8728</v>
      </c>
      <c r="B446" s="1" t="s">
        <v>1958</v>
      </c>
      <c r="C446" s="1" t="s">
        <v>820</v>
      </c>
      <c r="D446" s="1" t="s">
        <v>1315</v>
      </c>
      <c r="E446" s="1" t="s">
        <v>39</v>
      </c>
      <c r="F446" s="1">
        <v>474</v>
      </c>
      <c r="G446" s="1" t="s">
        <v>1401</v>
      </c>
      <c r="H446" s="1" t="s">
        <v>1283</v>
      </c>
      <c r="I446" s="1" t="s">
        <v>1290</v>
      </c>
      <c r="J446" s="1" t="s">
        <v>31</v>
      </c>
      <c r="K446" s="1" t="s">
        <v>1317</v>
      </c>
      <c r="L446" s="1" t="s">
        <v>1402</v>
      </c>
      <c r="M446" s="1">
        <v>24.8</v>
      </c>
      <c r="N446" s="1" t="s">
        <v>1467</v>
      </c>
      <c r="O446" s="1">
        <v>0.8</v>
      </c>
      <c r="P446" s="1" t="s">
        <v>1332</v>
      </c>
      <c r="Q446" s="1">
        <v>0.3</v>
      </c>
      <c r="R446" s="53">
        <v>570000</v>
      </c>
      <c r="S446" s="1" t="b">
        <v>0</v>
      </c>
      <c r="T446" s="1" t="s">
        <v>810</v>
      </c>
      <c r="U446" s="1" t="s">
        <v>1328</v>
      </c>
      <c r="V446" s="1">
        <v>23</v>
      </c>
      <c r="W446" s="1">
        <v>742609</v>
      </c>
      <c r="X446" s="1">
        <v>600000</v>
      </c>
      <c r="Y446" s="1">
        <v>17080000</v>
      </c>
      <c r="Z446" s="1">
        <v>292271</v>
      </c>
      <c r="AA446" s="1" t="s">
        <v>1469</v>
      </c>
      <c r="AB446" s="1">
        <v>0.39400000000000002</v>
      </c>
      <c r="AC446" s="1" t="s">
        <v>1476</v>
      </c>
      <c r="AD446" s="23">
        <v>570000</v>
      </c>
      <c r="AE446" s="23">
        <v>2</v>
      </c>
      <c r="AF446" s="1">
        <v>0</v>
      </c>
      <c r="AG446" s="1">
        <v>0</v>
      </c>
    </row>
    <row r="447" spans="1:33" x14ac:dyDescent="0.25">
      <c r="A447" s="1">
        <v>4682</v>
      </c>
      <c r="B447" s="1" t="s">
        <v>1811</v>
      </c>
      <c r="C447" s="1" t="s">
        <v>81</v>
      </c>
      <c r="D447" s="1" t="s">
        <v>1315</v>
      </c>
      <c r="E447" s="1" t="s">
        <v>47</v>
      </c>
      <c r="F447" s="1">
        <v>449</v>
      </c>
      <c r="G447" s="1" t="s">
        <v>1430</v>
      </c>
      <c r="H447" s="1" t="s">
        <v>1283</v>
      </c>
      <c r="I447" s="1" t="s">
        <v>1290</v>
      </c>
      <c r="J447" s="1" t="s">
        <v>31</v>
      </c>
      <c r="K447" s="1" t="s">
        <v>1317</v>
      </c>
      <c r="L447" s="1" t="s">
        <v>1431</v>
      </c>
      <c r="M447" s="1">
        <v>54.5</v>
      </c>
      <c r="N447" s="1" t="s">
        <v>1320</v>
      </c>
      <c r="O447" s="1">
        <v>24.8</v>
      </c>
      <c r="P447" s="1" t="s">
        <v>1473</v>
      </c>
      <c r="Q447" s="1">
        <v>0.3</v>
      </c>
      <c r="R447" s="53">
        <v>1450000</v>
      </c>
      <c r="S447" s="1" t="b">
        <v>0</v>
      </c>
      <c r="T447" s="1" t="s">
        <v>62</v>
      </c>
      <c r="U447" s="1" t="s">
        <v>1323</v>
      </c>
      <c r="V447" s="1">
        <v>11</v>
      </c>
      <c r="W447" s="1">
        <v>843636</v>
      </c>
      <c r="X447" s="1">
        <v>760000</v>
      </c>
      <c r="Y447" s="1">
        <v>9280000</v>
      </c>
      <c r="Z447" s="1">
        <v>290208</v>
      </c>
      <c r="AA447" s="1" t="s">
        <v>1471</v>
      </c>
      <c r="AB447" s="1">
        <v>0.34399999999999997</v>
      </c>
      <c r="AC447" s="1" t="s">
        <v>1325</v>
      </c>
      <c r="AD447" s="23">
        <v>1450000</v>
      </c>
      <c r="AE447" s="23">
        <v>6</v>
      </c>
      <c r="AF447" s="1">
        <v>0</v>
      </c>
      <c r="AG447" s="1">
        <v>0</v>
      </c>
    </row>
    <row r="448" spans="1:33" x14ac:dyDescent="0.25">
      <c r="A448" s="1">
        <v>4532</v>
      </c>
      <c r="B448" s="1" t="s">
        <v>1941</v>
      </c>
      <c r="C448" s="1" t="s">
        <v>1092</v>
      </c>
      <c r="D448" s="1" t="s">
        <v>1315</v>
      </c>
      <c r="E448" s="1" t="s">
        <v>1093</v>
      </c>
      <c r="F448" s="1">
        <v>444</v>
      </c>
      <c r="G448" s="1" t="s">
        <v>1387</v>
      </c>
      <c r="H448" s="1" t="s">
        <v>1283</v>
      </c>
      <c r="I448" s="1" t="s">
        <v>1290</v>
      </c>
      <c r="J448" s="1" t="s">
        <v>31</v>
      </c>
      <c r="K448" s="1" t="s">
        <v>1317</v>
      </c>
      <c r="L448" s="1" t="s">
        <v>1349</v>
      </c>
      <c r="M448" s="1">
        <v>30.3</v>
      </c>
      <c r="N448" s="1" t="s">
        <v>1333</v>
      </c>
      <c r="O448" s="1">
        <v>4.7</v>
      </c>
      <c r="P448" s="1" t="s">
        <v>1470</v>
      </c>
      <c r="Q448" s="1">
        <v>0.3</v>
      </c>
      <c r="R448" s="53">
        <v>3050000</v>
      </c>
      <c r="S448" s="1" t="b">
        <v>1</v>
      </c>
      <c r="T448" s="1" t="s">
        <v>945</v>
      </c>
      <c r="U448" s="1" t="s">
        <v>31</v>
      </c>
      <c r="V448" s="1">
        <v>28</v>
      </c>
      <c r="W448" s="1">
        <v>2099357</v>
      </c>
      <c r="X448" s="1">
        <v>1772500</v>
      </c>
      <c r="Y448" s="1">
        <v>58782000</v>
      </c>
      <c r="Z448" s="1">
        <v>1299418</v>
      </c>
      <c r="AA448" s="1" t="s">
        <v>1471</v>
      </c>
      <c r="AB448" s="1">
        <v>0.61899999999999999</v>
      </c>
      <c r="AC448" s="1" t="s">
        <v>1475</v>
      </c>
      <c r="AD448" s="23">
        <v>3050000</v>
      </c>
      <c r="AE448" s="23">
        <v>9</v>
      </c>
      <c r="AF448" s="1">
        <v>0</v>
      </c>
      <c r="AG448" s="1">
        <v>0</v>
      </c>
    </row>
    <row r="449" spans="1:33" x14ac:dyDescent="0.25">
      <c r="A449" s="1">
        <v>4833</v>
      </c>
      <c r="B449" s="1" t="s">
        <v>2003</v>
      </c>
      <c r="C449" s="1" t="s">
        <v>894</v>
      </c>
      <c r="D449" s="1" t="s">
        <v>1315</v>
      </c>
      <c r="E449" s="1" t="s">
        <v>83</v>
      </c>
      <c r="F449" s="1">
        <v>421</v>
      </c>
      <c r="G449" s="1" t="s">
        <v>1438</v>
      </c>
      <c r="H449" s="1" t="s">
        <v>1283</v>
      </c>
      <c r="I449" s="1" t="s">
        <v>1291</v>
      </c>
      <c r="J449" s="1" t="s">
        <v>31</v>
      </c>
      <c r="K449" s="1" t="s">
        <v>1317</v>
      </c>
      <c r="L449" s="1" t="s">
        <v>1439</v>
      </c>
      <c r="M449" s="1">
        <v>40.4</v>
      </c>
      <c r="N449" s="1" t="s">
        <v>1330</v>
      </c>
      <c r="O449" s="1">
        <v>3.2</v>
      </c>
      <c r="P449" s="1" t="s">
        <v>1470</v>
      </c>
      <c r="Q449" s="1">
        <v>0.1</v>
      </c>
      <c r="R449" s="53">
        <v>720000</v>
      </c>
      <c r="S449" s="1" t="b">
        <v>0</v>
      </c>
      <c r="T449" s="1" t="s">
        <v>890</v>
      </c>
      <c r="U449" s="1" t="s">
        <v>1331</v>
      </c>
      <c r="V449" s="1">
        <v>10</v>
      </c>
      <c r="W449" s="1">
        <v>1204500</v>
      </c>
      <c r="X449" s="1">
        <v>780000</v>
      </c>
      <c r="Y449" s="1">
        <v>12045000</v>
      </c>
      <c r="Z449" s="1">
        <v>1001961</v>
      </c>
      <c r="AA449" s="1" t="s">
        <v>1469</v>
      </c>
      <c r="AB449" s="1">
        <v>0.83199999999999996</v>
      </c>
      <c r="AC449" s="1" t="s">
        <v>1475</v>
      </c>
      <c r="AD449" s="23">
        <v>715000</v>
      </c>
      <c r="AE449" s="23">
        <v>4</v>
      </c>
      <c r="AF449" s="1">
        <v>0</v>
      </c>
      <c r="AG449" s="1">
        <v>0</v>
      </c>
    </row>
    <row r="450" spans="1:33" x14ac:dyDescent="0.25">
      <c r="A450" s="1">
        <v>4550</v>
      </c>
      <c r="B450" s="1" t="s">
        <v>1942</v>
      </c>
      <c r="C450" s="1" t="s">
        <v>897</v>
      </c>
      <c r="D450" s="1" t="s">
        <v>1315</v>
      </c>
      <c r="E450" s="1" t="s">
        <v>1095</v>
      </c>
      <c r="F450" s="1">
        <v>444</v>
      </c>
      <c r="G450" s="1" t="s">
        <v>1387</v>
      </c>
      <c r="H450" s="1" t="s">
        <v>1283</v>
      </c>
      <c r="I450" s="1" t="s">
        <v>1290</v>
      </c>
      <c r="J450" s="1" t="s">
        <v>31</v>
      </c>
      <c r="K450" s="1" t="s">
        <v>1317</v>
      </c>
      <c r="L450" s="1" t="s">
        <v>1349</v>
      </c>
      <c r="M450" s="1">
        <v>62.6</v>
      </c>
      <c r="N450" s="1" t="s">
        <v>1472</v>
      </c>
      <c r="O450" s="1">
        <v>40.1</v>
      </c>
      <c r="P450" s="1" t="s">
        <v>1473</v>
      </c>
      <c r="Q450" s="1">
        <v>0.3</v>
      </c>
      <c r="R450" s="53">
        <v>3150000</v>
      </c>
      <c r="S450" s="1" t="b">
        <v>1</v>
      </c>
      <c r="T450" s="1" t="s">
        <v>945</v>
      </c>
      <c r="U450" s="1" t="s">
        <v>31</v>
      </c>
      <c r="V450" s="1">
        <v>28</v>
      </c>
      <c r="W450" s="1">
        <v>2099357</v>
      </c>
      <c r="X450" s="1">
        <v>1772500</v>
      </c>
      <c r="Y450" s="1">
        <v>58782000</v>
      </c>
      <c r="Z450" s="1">
        <v>1299418</v>
      </c>
      <c r="AA450" s="1" t="s">
        <v>1471</v>
      </c>
      <c r="AB450" s="1">
        <v>0.61899999999999999</v>
      </c>
      <c r="AC450" s="1" t="s">
        <v>1475</v>
      </c>
      <c r="AD450" s="23">
        <v>3150000</v>
      </c>
      <c r="AE450" s="23">
        <v>9</v>
      </c>
      <c r="AF450" s="1">
        <v>0</v>
      </c>
      <c r="AG450" s="1">
        <v>0</v>
      </c>
    </row>
    <row r="451" spans="1:33" x14ac:dyDescent="0.25">
      <c r="A451" s="1">
        <v>4567</v>
      </c>
      <c r="B451" s="1" t="s">
        <v>1799</v>
      </c>
      <c r="C451" s="1" t="s">
        <v>322</v>
      </c>
      <c r="D451" s="1" t="s">
        <v>1315</v>
      </c>
      <c r="E451" s="1" t="s">
        <v>34</v>
      </c>
      <c r="F451" s="1">
        <v>455</v>
      </c>
      <c r="G451" s="1" t="s">
        <v>1422</v>
      </c>
      <c r="H451" s="1" t="s">
        <v>1285</v>
      </c>
      <c r="I451" s="1" t="s">
        <v>1290</v>
      </c>
      <c r="J451" s="1" t="s">
        <v>31</v>
      </c>
      <c r="K451" s="1" t="s">
        <v>1317</v>
      </c>
      <c r="L451" s="1" t="s">
        <v>1357</v>
      </c>
      <c r="M451" s="1">
        <v>53.9</v>
      </c>
      <c r="N451" s="1" t="s">
        <v>1320</v>
      </c>
      <c r="O451" s="1">
        <v>20.399999999999999</v>
      </c>
      <c r="P451" s="1" t="s">
        <v>1473</v>
      </c>
      <c r="Q451" s="1">
        <v>0.3</v>
      </c>
      <c r="R451" s="53">
        <v>1450000</v>
      </c>
      <c r="S451" s="1" t="b">
        <v>0</v>
      </c>
      <c r="T451" s="1" t="s">
        <v>62</v>
      </c>
      <c r="U451" s="1" t="s">
        <v>1323</v>
      </c>
      <c r="V451" s="1">
        <v>11</v>
      </c>
      <c r="W451" s="1">
        <v>1275455</v>
      </c>
      <c r="X451" s="1">
        <v>1200000</v>
      </c>
      <c r="Y451" s="1">
        <v>14030000</v>
      </c>
      <c r="Z451" s="1">
        <v>233136</v>
      </c>
      <c r="AA451" s="1" t="s">
        <v>1324</v>
      </c>
      <c r="AB451" s="1">
        <v>0.183</v>
      </c>
      <c r="AC451" s="1" t="s">
        <v>1479</v>
      </c>
      <c r="AD451" s="23">
        <v>1450000</v>
      </c>
      <c r="AE451" s="23">
        <v>3</v>
      </c>
      <c r="AF451" s="1">
        <v>0</v>
      </c>
      <c r="AG451" s="1">
        <v>0</v>
      </c>
    </row>
    <row r="452" spans="1:33" x14ac:dyDescent="0.25">
      <c r="A452" s="1">
        <v>8828</v>
      </c>
      <c r="B452" s="1" t="s">
        <v>1562</v>
      </c>
      <c r="C452" s="1" t="s">
        <v>288</v>
      </c>
      <c r="D452" s="1" t="s">
        <v>1315</v>
      </c>
      <c r="E452" s="1" t="s">
        <v>34</v>
      </c>
      <c r="F452" s="1">
        <v>446</v>
      </c>
      <c r="G452" s="1" t="s">
        <v>1404</v>
      </c>
      <c r="H452" s="1" t="s">
        <v>1283</v>
      </c>
      <c r="I452" s="1" t="s">
        <v>1290</v>
      </c>
      <c r="J452" s="1" t="s">
        <v>31</v>
      </c>
      <c r="K452" s="1" t="s">
        <v>1317</v>
      </c>
      <c r="L452" s="1" t="s">
        <v>1355</v>
      </c>
      <c r="M452" s="1">
        <v>22.7</v>
      </c>
      <c r="N452" s="1" t="s">
        <v>1467</v>
      </c>
      <c r="O452" s="1">
        <v>0.8</v>
      </c>
      <c r="P452" s="1" t="s">
        <v>1332</v>
      </c>
      <c r="Q452" s="1">
        <v>0.3</v>
      </c>
      <c r="R452" s="53">
        <v>570000</v>
      </c>
      <c r="S452" s="1" t="b">
        <v>0</v>
      </c>
      <c r="T452" s="1" t="s">
        <v>48</v>
      </c>
      <c r="U452" s="1" t="s">
        <v>1328</v>
      </c>
      <c r="V452" s="1">
        <v>39</v>
      </c>
      <c r="W452" s="1">
        <v>816692</v>
      </c>
      <c r="X452" s="1">
        <v>740000</v>
      </c>
      <c r="Y452" s="1">
        <v>31851000</v>
      </c>
      <c r="Z452" s="1">
        <v>304538</v>
      </c>
      <c r="AA452" s="1" t="s">
        <v>1469</v>
      </c>
      <c r="AB452" s="1">
        <v>0.373</v>
      </c>
      <c r="AC452" s="1" t="s">
        <v>1476</v>
      </c>
      <c r="AD452" s="23">
        <v>570000</v>
      </c>
      <c r="AE452" s="23">
        <v>2</v>
      </c>
      <c r="AF452" s="1">
        <v>0</v>
      </c>
      <c r="AG452" s="1">
        <v>0</v>
      </c>
    </row>
    <row r="453" spans="1:33" x14ac:dyDescent="0.25">
      <c r="A453" s="1">
        <v>4134</v>
      </c>
      <c r="B453" s="1" t="s">
        <v>1912</v>
      </c>
      <c r="C453" s="1" t="s">
        <v>1012</v>
      </c>
      <c r="D453" s="1" t="s">
        <v>1315</v>
      </c>
      <c r="E453" s="1" t="s">
        <v>1008</v>
      </c>
      <c r="F453" s="1">
        <v>472</v>
      </c>
      <c r="G453" s="1" t="s">
        <v>1358</v>
      </c>
      <c r="H453" s="1" t="s">
        <v>1283</v>
      </c>
      <c r="I453" s="1" t="s">
        <v>1286</v>
      </c>
      <c r="J453" s="1" t="s">
        <v>31</v>
      </c>
      <c r="K453" s="1" t="s">
        <v>1317</v>
      </c>
      <c r="L453" s="1" t="s">
        <v>1335</v>
      </c>
      <c r="M453" s="1">
        <v>41.6</v>
      </c>
      <c r="N453" s="1" t="s">
        <v>1330</v>
      </c>
      <c r="O453" s="1">
        <v>15.5</v>
      </c>
      <c r="P453" s="1" t="s">
        <v>1473</v>
      </c>
      <c r="Q453" s="1">
        <v>0.3</v>
      </c>
      <c r="R453" s="53">
        <v>1260000</v>
      </c>
      <c r="S453" s="1" t="b">
        <v>0</v>
      </c>
      <c r="T453" s="1" t="s">
        <v>475</v>
      </c>
      <c r="U453" s="1" t="s">
        <v>1323</v>
      </c>
      <c r="V453" s="1">
        <v>11</v>
      </c>
      <c r="W453" s="1">
        <v>2108091</v>
      </c>
      <c r="X453" s="1">
        <v>1653000</v>
      </c>
      <c r="Y453" s="1">
        <v>23189000</v>
      </c>
      <c r="Z453" s="1">
        <v>1400726</v>
      </c>
      <c r="AA453" s="1" t="s">
        <v>1469</v>
      </c>
      <c r="AB453" s="1">
        <v>0.66400000000000003</v>
      </c>
      <c r="AC453" s="1" t="s">
        <v>1475</v>
      </c>
      <c r="AD453" s="23">
        <v>1260000</v>
      </c>
      <c r="AE453" s="23">
        <v>6</v>
      </c>
      <c r="AF453" s="1">
        <v>0</v>
      </c>
      <c r="AG453" s="1">
        <v>0</v>
      </c>
    </row>
    <row r="454" spans="1:33" x14ac:dyDescent="0.25">
      <c r="A454" s="1">
        <v>4215</v>
      </c>
      <c r="B454" s="1" t="s">
        <v>1805</v>
      </c>
      <c r="C454" s="1" t="s">
        <v>391</v>
      </c>
      <c r="D454" s="1" t="s">
        <v>1315</v>
      </c>
      <c r="E454" s="1" t="s">
        <v>34</v>
      </c>
      <c r="F454" s="1">
        <v>455</v>
      </c>
      <c r="G454" s="1" t="s">
        <v>1422</v>
      </c>
      <c r="H454" s="1" t="s">
        <v>1285</v>
      </c>
      <c r="I454" s="1" t="s">
        <v>1290</v>
      </c>
      <c r="J454" s="1" t="s">
        <v>31</v>
      </c>
      <c r="K454" s="1" t="s">
        <v>1317</v>
      </c>
      <c r="L454" s="1" t="s">
        <v>1357</v>
      </c>
      <c r="M454" s="1">
        <v>40.200000000000003</v>
      </c>
      <c r="N454" s="1" t="s">
        <v>1330</v>
      </c>
      <c r="O454" s="1">
        <v>10.1</v>
      </c>
      <c r="P454" s="1" t="s">
        <v>1473</v>
      </c>
      <c r="Q454" s="1">
        <v>0.3</v>
      </c>
      <c r="R454" s="53">
        <v>1005000</v>
      </c>
      <c r="S454" s="1" t="b">
        <v>0</v>
      </c>
      <c r="T454" s="1" t="s">
        <v>62</v>
      </c>
      <c r="U454" s="1" t="s">
        <v>1323</v>
      </c>
      <c r="V454" s="1">
        <v>11</v>
      </c>
      <c r="W454" s="1">
        <v>1275455</v>
      </c>
      <c r="X454" s="1">
        <v>1200000</v>
      </c>
      <c r="Y454" s="1">
        <v>14030000</v>
      </c>
      <c r="Z454" s="1">
        <v>233136</v>
      </c>
      <c r="AA454" s="1" t="s">
        <v>1469</v>
      </c>
      <c r="AB454" s="1">
        <v>0.183</v>
      </c>
      <c r="AC454" s="1" t="s">
        <v>1479</v>
      </c>
      <c r="AD454" s="23">
        <v>1005000</v>
      </c>
      <c r="AE454" s="23">
        <v>5</v>
      </c>
      <c r="AF454" s="1">
        <v>0</v>
      </c>
      <c r="AG454" s="1">
        <v>0</v>
      </c>
    </row>
    <row r="455" spans="1:33" x14ac:dyDescent="0.25">
      <c r="A455" s="1">
        <v>4220</v>
      </c>
      <c r="B455" s="1" t="s">
        <v>1806</v>
      </c>
      <c r="C455" s="1" t="s">
        <v>389</v>
      </c>
      <c r="D455" s="1" t="s">
        <v>1315</v>
      </c>
      <c r="E455" s="1" t="s">
        <v>34</v>
      </c>
      <c r="F455" s="1">
        <v>455</v>
      </c>
      <c r="G455" s="1" t="s">
        <v>1422</v>
      </c>
      <c r="H455" s="1" t="s">
        <v>1285</v>
      </c>
      <c r="I455" s="1" t="s">
        <v>1290</v>
      </c>
      <c r="J455" s="1" t="s">
        <v>31</v>
      </c>
      <c r="K455" s="1" t="s">
        <v>1317</v>
      </c>
      <c r="L455" s="1" t="s">
        <v>1357</v>
      </c>
      <c r="M455" s="1">
        <v>31.9</v>
      </c>
      <c r="N455" s="1" t="s">
        <v>1333</v>
      </c>
      <c r="O455" s="1">
        <v>8.1999999999999993</v>
      </c>
      <c r="P455" s="1" t="s">
        <v>1321</v>
      </c>
      <c r="Q455" s="1">
        <v>0.3</v>
      </c>
      <c r="R455" s="53">
        <v>1200000</v>
      </c>
      <c r="S455" s="1" t="b">
        <v>0</v>
      </c>
      <c r="T455" s="1" t="s">
        <v>62</v>
      </c>
      <c r="U455" s="1" t="s">
        <v>1323</v>
      </c>
      <c r="V455" s="1">
        <v>11</v>
      </c>
      <c r="W455" s="1">
        <v>1275455</v>
      </c>
      <c r="X455" s="1">
        <v>1200000</v>
      </c>
      <c r="Y455" s="1">
        <v>14030000</v>
      </c>
      <c r="Z455" s="1">
        <v>233136</v>
      </c>
      <c r="AA455" s="1" t="s">
        <v>1329</v>
      </c>
      <c r="AB455" s="1">
        <v>0.183</v>
      </c>
      <c r="AC455" s="1" t="s">
        <v>1479</v>
      </c>
      <c r="AD455" s="23">
        <v>1200000</v>
      </c>
      <c r="AE455" s="23">
        <v>3</v>
      </c>
      <c r="AF455" s="1">
        <v>0</v>
      </c>
      <c r="AG455" s="1">
        <v>0</v>
      </c>
    </row>
    <row r="456" spans="1:33" x14ac:dyDescent="0.25">
      <c r="A456" s="1">
        <v>4711</v>
      </c>
      <c r="B456" s="1" t="s">
        <v>1979</v>
      </c>
      <c r="C456" s="1" t="s">
        <v>1110</v>
      </c>
      <c r="D456" s="1" t="s">
        <v>1315</v>
      </c>
      <c r="E456" s="1" t="s">
        <v>34</v>
      </c>
      <c r="F456" s="1">
        <v>444</v>
      </c>
      <c r="G456" s="1" t="s">
        <v>1387</v>
      </c>
      <c r="H456" s="1" t="s">
        <v>1283</v>
      </c>
      <c r="I456" s="1" t="s">
        <v>1290</v>
      </c>
      <c r="J456" s="1" t="s">
        <v>31</v>
      </c>
      <c r="K456" s="1" t="s">
        <v>1317</v>
      </c>
      <c r="L456" s="1" t="s">
        <v>1349</v>
      </c>
      <c r="M456" s="1">
        <v>34.299999999999997</v>
      </c>
      <c r="N456" s="1" t="s">
        <v>1333</v>
      </c>
      <c r="O456" s="1">
        <v>4.4000000000000004</v>
      </c>
      <c r="P456" s="1" t="s">
        <v>1470</v>
      </c>
      <c r="Q456" s="1">
        <v>0.3</v>
      </c>
      <c r="R456" s="53">
        <v>760000</v>
      </c>
      <c r="S456" s="1" t="b">
        <v>0</v>
      </c>
      <c r="T456" s="1" t="s">
        <v>1092</v>
      </c>
      <c r="U456" s="1" t="s">
        <v>1331</v>
      </c>
      <c r="V456" s="1">
        <v>28</v>
      </c>
      <c r="W456" s="1">
        <v>2099357</v>
      </c>
      <c r="X456" s="1">
        <v>1772500</v>
      </c>
      <c r="Y456" s="1">
        <v>58782000</v>
      </c>
      <c r="Z456" s="1">
        <v>1299418</v>
      </c>
      <c r="AA456" s="1" t="s">
        <v>1469</v>
      </c>
      <c r="AB456" s="1">
        <v>0.61899999999999999</v>
      </c>
      <c r="AC456" s="1" t="s">
        <v>1475</v>
      </c>
      <c r="AD456" s="23">
        <v>760000</v>
      </c>
      <c r="AE456" s="23">
        <v>4</v>
      </c>
      <c r="AF456" s="1">
        <v>0</v>
      </c>
      <c r="AG456" s="1">
        <v>0</v>
      </c>
    </row>
    <row r="457" spans="1:33" x14ac:dyDescent="0.25">
      <c r="A457" s="1">
        <v>4695</v>
      </c>
      <c r="B457" s="1" t="s">
        <v>1807</v>
      </c>
      <c r="C457" s="1" t="s">
        <v>448</v>
      </c>
      <c r="D457" s="1" t="s">
        <v>1315</v>
      </c>
      <c r="E457" s="1" t="s">
        <v>34</v>
      </c>
      <c r="F457" s="1">
        <v>455</v>
      </c>
      <c r="G457" s="1" t="s">
        <v>1422</v>
      </c>
      <c r="H457" s="1" t="s">
        <v>1285</v>
      </c>
      <c r="I457" s="1" t="s">
        <v>1290</v>
      </c>
      <c r="J457" s="1" t="s">
        <v>31</v>
      </c>
      <c r="K457" s="1" t="s">
        <v>1317</v>
      </c>
      <c r="L457" s="1" t="s">
        <v>1357</v>
      </c>
      <c r="M457" s="1">
        <v>37.6</v>
      </c>
      <c r="N457" s="1" t="s">
        <v>1330</v>
      </c>
      <c r="O457" s="1">
        <v>16.399999999999999</v>
      </c>
      <c r="P457" s="1" t="s">
        <v>1473</v>
      </c>
      <c r="Q457" s="1">
        <v>0.3</v>
      </c>
      <c r="R457" s="53">
        <v>1450000</v>
      </c>
      <c r="S457" s="1" t="b">
        <v>0</v>
      </c>
      <c r="T457" s="1" t="s">
        <v>62</v>
      </c>
      <c r="U457" s="1" t="s">
        <v>1323</v>
      </c>
      <c r="V457" s="1">
        <v>11</v>
      </c>
      <c r="W457" s="1">
        <v>1275455</v>
      </c>
      <c r="X457" s="1">
        <v>1200000</v>
      </c>
      <c r="Y457" s="1">
        <v>14030000</v>
      </c>
      <c r="Z457" s="1">
        <v>233136</v>
      </c>
      <c r="AA457" s="1" t="s">
        <v>1324</v>
      </c>
      <c r="AB457" s="1">
        <v>0.183</v>
      </c>
      <c r="AC457" s="1" t="s">
        <v>1479</v>
      </c>
      <c r="AD457" s="23">
        <v>1450000</v>
      </c>
      <c r="AE457" s="23">
        <v>4</v>
      </c>
      <c r="AF457" s="1">
        <v>0</v>
      </c>
      <c r="AG457" s="1">
        <v>0</v>
      </c>
    </row>
    <row r="458" spans="1:33" x14ac:dyDescent="0.25">
      <c r="A458" s="1">
        <v>7444</v>
      </c>
      <c r="B458" s="1" t="s">
        <v>1920</v>
      </c>
      <c r="C458" s="1" t="s">
        <v>830</v>
      </c>
      <c r="D458" s="1" t="s">
        <v>1315</v>
      </c>
      <c r="E458" s="1" t="s">
        <v>831</v>
      </c>
      <c r="F458" s="1">
        <v>486</v>
      </c>
      <c r="G458" s="1" t="s">
        <v>1371</v>
      </c>
      <c r="H458" s="1" t="s">
        <v>1283</v>
      </c>
      <c r="I458" s="1" t="s">
        <v>1286</v>
      </c>
      <c r="J458" s="1" t="s">
        <v>31</v>
      </c>
      <c r="K458" s="1" t="s">
        <v>1317</v>
      </c>
      <c r="L458" s="1" t="s">
        <v>1341</v>
      </c>
      <c r="M458" s="1">
        <v>52.1</v>
      </c>
      <c r="N458" s="1" t="s">
        <v>1320</v>
      </c>
      <c r="O458" s="1">
        <v>1.2</v>
      </c>
      <c r="P458" s="1" t="s">
        <v>1327</v>
      </c>
      <c r="Q458" s="1">
        <v>0.3</v>
      </c>
      <c r="R458" s="53">
        <v>3270000</v>
      </c>
      <c r="S458" s="1" t="b">
        <v>0</v>
      </c>
      <c r="T458" s="1" t="s">
        <v>823</v>
      </c>
      <c r="U458" s="1" t="s">
        <v>1328</v>
      </c>
      <c r="V458" s="1">
        <v>15</v>
      </c>
      <c r="W458" s="1">
        <v>2671120</v>
      </c>
      <c r="X458" s="1">
        <v>2600000</v>
      </c>
      <c r="Y458" s="1">
        <v>40066800</v>
      </c>
      <c r="Z458" s="1">
        <v>1489345</v>
      </c>
      <c r="AA458" s="1" t="s">
        <v>1471</v>
      </c>
      <c r="AB458" s="1">
        <v>0.55800000000000005</v>
      </c>
      <c r="AC458" s="1" t="s">
        <v>1475</v>
      </c>
      <c r="AD458" s="23">
        <v>3270000</v>
      </c>
      <c r="AE458" s="23">
        <v>9</v>
      </c>
      <c r="AF458" s="1">
        <v>0</v>
      </c>
      <c r="AG458" s="1">
        <v>0</v>
      </c>
    </row>
    <row r="459" spans="1:33" x14ac:dyDescent="0.25">
      <c r="A459" s="1">
        <v>4700</v>
      </c>
      <c r="B459" s="1" t="s">
        <v>1808</v>
      </c>
      <c r="C459" s="1" t="s">
        <v>376</v>
      </c>
      <c r="D459" s="1" t="s">
        <v>1315</v>
      </c>
      <c r="E459" s="1" t="s">
        <v>34</v>
      </c>
      <c r="F459" s="1">
        <v>455</v>
      </c>
      <c r="G459" s="1" t="s">
        <v>1422</v>
      </c>
      <c r="H459" s="1" t="s">
        <v>1285</v>
      </c>
      <c r="I459" s="1" t="s">
        <v>1290</v>
      </c>
      <c r="J459" s="1" t="s">
        <v>31</v>
      </c>
      <c r="K459" s="1" t="s">
        <v>1317</v>
      </c>
      <c r="L459" s="1" t="s">
        <v>1357</v>
      </c>
      <c r="M459" s="1">
        <v>34.299999999999997</v>
      </c>
      <c r="N459" s="1" t="s">
        <v>1333</v>
      </c>
      <c r="O459" s="1">
        <v>9.3000000000000007</v>
      </c>
      <c r="P459" s="1" t="s">
        <v>1321</v>
      </c>
      <c r="Q459" s="1">
        <v>0.3</v>
      </c>
      <c r="R459" s="53">
        <v>1200000</v>
      </c>
      <c r="S459" s="1" t="b">
        <v>0</v>
      </c>
      <c r="T459" s="1" t="s">
        <v>62</v>
      </c>
      <c r="U459" s="1" t="s">
        <v>1323</v>
      </c>
      <c r="V459" s="1">
        <v>11</v>
      </c>
      <c r="W459" s="1">
        <v>1275455</v>
      </c>
      <c r="X459" s="1">
        <v>1200000</v>
      </c>
      <c r="Y459" s="1">
        <v>14030000</v>
      </c>
      <c r="Z459" s="1">
        <v>233136</v>
      </c>
      <c r="AA459" s="1" t="s">
        <v>1329</v>
      </c>
      <c r="AB459" s="1">
        <v>0.183</v>
      </c>
      <c r="AC459" s="1" t="s">
        <v>1479</v>
      </c>
      <c r="AD459" s="23">
        <v>1200000</v>
      </c>
      <c r="AE459" s="23">
        <v>3</v>
      </c>
      <c r="AF459" s="1">
        <v>0</v>
      </c>
      <c r="AG459" s="1">
        <v>0</v>
      </c>
    </row>
    <row r="460" spans="1:33" x14ac:dyDescent="0.25">
      <c r="A460" s="1">
        <v>4683</v>
      </c>
      <c r="B460" s="1" t="s">
        <v>1812</v>
      </c>
      <c r="C460" s="1" t="s">
        <v>454</v>
      </c>
      <c r="D460" s="1" t="s">
        <v>1315</v>
      </c>
      <c r="E460" s="1" t="s">
        <v>34</v>
      </c>
      <c r="F460" s="1">
        <v>455</v>
      </c>
      <c r="G460" s="1" t="s">
        <v>1422</v>
      </c>
      <c r="H460" s="1" t="s">
        <v>1285</v>
      </c>
      <c r="I460" s="1" t="s">
        <v>1290</v>
      </c>
      <c r="J460" s="1" t="s">
        <v>31</v>
      </c>
      <c r="K460" s="1" t="s">
        <v>1317</v>
      </c>
      <c r="L460" s="1" t="s">
        <v>1357</v>
      </c>
      <c r="M460" s="1">
        <v>50.3</v>
      </c>
      <c r="N460" s="1" t="s">
        <v>1320</v>
      </c>
      <c r="O460" s="1">
        <v>17.600000000000001</v>
      </c>
      <c r="P460" s="1" t="s">
        <v>1473</v>
      </c>
      <c r="Q460" s="1">
        <v>0.3</v>
      </c>
      <c r="R460" s="53">
        <v>1400000</v>
      </c>
      <c r="S460" s="1" t="b">
        <v>0</v>
      </c>
      <c r="T460" s="1" t="s">
        <v>62</v>
      </c>
      <c r="U460" s="1" t="s">
        <v>1323</v>
      </c>
      <c r="V460" s="1">
        <v>11</v>
      </c>
      <c r="W460" s="1">
        <v>1275455</v>
      </c>
      <c r="X460" s="1">
        <v>1200000</v>
      </c>
      <c r="Y460" s="1">
        <v>14030000</v>
      </c>
      <c r="Z460" s="1">
        <v>233136</v>
      </c>
      <c r="AA460" s="1" t="s">
        <v>1324</v>
      </c>
      <c r="AB460" s="1">
        <v>0.183</v>
      </c>
      <c r="AC460" s="1" t="s">
        <v>1479</v>
      </c>
      <c r="AD460" s="23">
        <v>1400000</v>
      </c>
      <c r="AE460" s="23">
        <v>4</v>
      </c>
      <c r="AF460" s="1">
        <v>0</v>
      </c>
      <c r="AG460" s="1">
        <v>0</v>
      </c>
    </row>
    <row r="461" spans="1:33" x14ac:dyDescent="0.25">
      <c r="A461" s="1">
        <v>4304</v>
      </c>
      <c r="B461" s="1" t="s">
        <v>1813</v>
      </c>
      <c r="C461" s="1" t="s">
        <v>436</v>
      </c>
      <c r="D461" s="1" t="s">
        <v>1315</v>
      </c>
      <c r="E461" s="1" t="s">
        <v>34</v>
      </c>
      <c r="F461" s="1">
        <v>449</v>
      </c>
      <c r="G461" s="1" t="s">
        <v>1430</v>
      </c>
      <c r="H461" s="1" t="s">
        <v>1283</v>
      </c>
      <c r="I461" s="1" t="s">
        <v>1290</v>
      </c>
      <c r="J461" s="1" t="s">
        <v>31</v>
      </c>
      <c r="K461" s="1" t="s">
        <v>1317</v>
      </c>
      <c r="L461" s="1" t="s">
        <v>1431</v>
      </c>
      <c r="M461" s="1">
        <v>45.5</v>
      </c>
      <c r="N461" s="1" t="s">
        <v>1320</v>
      </c>
      <c r="O461" s="1">
        <v>14.3</v>
      </c>
      <c r="P461" s="1" t="s">
        <v>1473</v>
      </c>
      <c r="Q461" s="1">
        <v>0.3</v>
      </c>
      <c r="R461" s="53">
        <v>1170000</v>
      </c>
      <c r="S461" s="1" t="b">
        <v>0</v>
      </c>
      <c r="T461" s="1" t="s">
        <v>62</v>
      </c>
      <c r="U461" s="1" t="s">
        <v>1323</v>
      </c>
      <c r="V461" s="1">
        <v>11</v>
      </c>
      <c r="W461" s="1">
        <v>843636</v>
      </c>
      <c r="X461" s="1">
        <v>760000</v>
      </c>
      <c r="Y461" s="1">
        <v>9280000</v>
      </c>
      <c r="Z461" s="1">
        <v>290208</v>
      </c>
      <c r="AA461" s="1" t="s">
        <v>1471</v>
      </c>
      <c r="AB461" s="1">
        <v>0.34399999999999997</v>
      </c>
      <c r="AC461" s="1" t="s">
        <v>1325</v>
      </c>
      <c r="AD461" s="23">
        <v>1170000</v>
      </c>
      <c r="AE461" s="23">
        <v>5</v>
      </c>
      <c r="AF461" s="1">
        <v>0</v>
      </c>
      <c r="AG461" s="1">
        <v>0</v>
      </c>
    </row>
    <row r="462" spans="1:33" x14ac:dyDescent="0.25">
      <c r="A462" s="1">
        <v>4699</v>
      </c>
      <c r="B462" s="1" t="s">
        <v>1814</v>
      </c>
      <c r="C462" s="1" t="s">
        <v>312</v>
      </c>
      <c r="D462" s="1" t="s">
        <v>1315</v>
      </c>
      <c r="E462" s="1" t="s">
        <v>34</v>
      </c>
      <c r="F462" s="1">
        <v>455</v>
      </c>
      <c r="G462" s="1" t="s">
        <v>1422</v>
      </c>
      <c r="H462" s="1" t="s">
        <v>1285</v>
      </c>
      <c r="I462" s="1" t="s">
        <v>1290</v>
      </c>
      <c r="J462" s="1" t="s">
        <v>31</v>
      </c>
      <c r="K462" s="1" t="s">
        <v>1317</v>
      </c>
      <c r="L462" s="1" t="s">
        <v>1357</v>
      </c>
      <c r="M462" s="1">
        <v>33.799999999999997</v>
      </c>
      <c r="N462" s="1" t="s">
        <v>1333</v>
      </c>
      <c r="O462" s="1">
        <v>6.7</v>
      </c>
      <c r="P462" s="1" t="s">
        <v>1321</v>
      </c>
      <c r="Q462" s="1">
        <v>0.3</v>
      </c>
      <c r="R462" s="53">
        <v>1150000</v>
      </c>
      <c r="S462" s="1" t="b">
        <v>0</v>
      </c>
      <c r="T462" s="1" t="s">
        <v>62</v>
      </c>
      <c r="U462" s="1" t="s">
        <v>1323</v>
      </c>
      <c r="V462" s="1">
        <v>11</v>
      </c>
      <c r="W462" s="1">
        <v>1275455</v>
      </c>
      <c r="X462" s="1">
        <v>1200000</v>
      </c>
      <c r="Y462" s="1">
        <v>14030000</v>
      </c>
      <c r="Z462" s="1">
        <v>233136</v>
      </c>
      <c r="AA462" s="1" t="s">
        <v>1329</v>
      </c>
      <c r="AB462" s="1">
        <v>0.183</v>
      </c>
      <c r="AC462" s="1" t="s">
        <v>1479</v>
      </c>
      <c r="AD462" s="23">
        <v>1150000</v>
      </c>
      <c r="AE462" s="23">
        <v>3</v>
      </c>
      <c r="AF462" s="1">
        <v>0</v>
      </c>
      <c r="AG462" s="1">
        <v>0</v>
      </c>
    </row>
    <row r="463" spans="1:33" x14ac:dyDescent="0.25">
      <c r="A463" s="1">
        <v>4320</v>
      </c>
      <c r="B463" s="1" t="s">
        <v>1870</v>
      </c>
      <c r="C463" s="1" t="s">
        <v>839</v>
      </c>
      <c r="D463" s="1" t="s">
        <v>1315</v>
      </c>
      <c r="E463" s="1" t="s">
        <v>1221</v>
      </c>
      <c r="F463" s="1">
        <v>482</v>
      </c>
      <c r="G463" s="1" t="s">
        <v>1366</v>
      </c>
      <c r="H463" s="1" t="s">
        <v>1283</v>
      </c>
      <c r="I463" s="1" t="s">
        <v>1286</v>
      </c>
      <c r="J463" s="1" t="s">
        <v>31</v>
      </c>
      <c r="K463" s="1" t="s">
        <v>1317</v>
      </c>
      <c r="L463" s="1" t="s">
        <v>1367</v>
      </c>
      <c r="M463" s="1">
        <v>42.3</v>
      </c>
      <c r="N463" s="1" t="s">
        <v>1330</v>
      </c>
      <c r="O463" s="1">
        <v>12.9</v>
      </c>
      <c r="P463" s="1" t="s">
        <v>1473</v>
      </c>
      <c r="Q463" s="1">
        <v>0.3</v>
      </c>
      <c r="R463" s="53">
        <v>3800000</v>
      </c>
      <c r="S463" s="1" t="b">
        <v>1</v>
      </c>
      <c r="T463" s="1" t="s">
        <v>970</v>
      </c>
      <c r="U463" s="1" t="s">
        <v>31</v>
      </c>
      <c r="V463" s="1">
        <v>9</v>
      </c>
      <c r="W463" s="1">
        <v>2760333</v>
      </c>
      <c r="X463" s="1">
        <v>2000000</v>
      </c>
      <c r="Y463" s="1">
        <v>24843000</v>
      </c>
      <c r="Z463" s="1">
        <v>1590524</v>
      </c>
      <c r="AA463" s="1" t="s">
        <v>1471</v>
      </c>
      <c r="AB463" s="1">
        <v>0.57599999999999996</v>
      </c>
      <c r="AC463" s="1" t="s">
        <v>1475</v>
      </c>
      <c r="AD463" s="23">
        <v>3800000</v>
      </c>
      <c r="AE463" s="23">
        <v>9</v>
      </c>
      <c r="AF463" s="1">
        <v>0</v>
      </c>
      <c r="AG463" s="1">
        <v>0</v>
      </c>
    </row>
    <row r="464" spans="1:33" x14ac:dyDescent="0.25">
      <c r="A464" s="1">
        <v>4203</v>
      </c>
      <c r="B464" s="1" t="s">
        <v>1815</v>
      </c>
      <c r="C464" s="1" t="s">
        <v>458</v>
      </c>
      <c r="D464" s="1" t="s">
        <v>1315</v>
      </c>
      <c r="E464" s="1" t="s">
        <v>34</v>
      </c>
      <c r="F464" s="1">
        <v>455</v>
      </c>
      <c r="G464" s="1" t="s">
        <v>1422</v>
      </c>
      <c r="H464" s="1" t="s">
        <v>1285</v>
      </c>
      <c r="I464" s="1" t="s">
        <v>1290</v>
      </c>
      <c r="J464" s="1" t="s">
        <v>31</v>
      </c>
      <c r="K464" s="1" t="s">
        <v>1317</v>
      </c>
      <c r="L464" s="1" t="s">
        <v>1357</v>
      </c>
      <c r="M464" s="1">
        <v>59.1</v>
      </c>
      <c r="N464" s="1" t="s">
        <v>1472</v>
      </c>
      <c r="O464" s="1">
        <v>9.6999999999999993</v>
      </c>
      <c r="P464" s="1" t="s">
        <v>1321</v>
      </c>
      <c r="Q464" s="1">
        <v>0.3</v>
      </c>
      <c r="R464" s="53">
        <v>1200000</v>
      </c>
      <c r="S464" s="1" t="b">
        <v>0</v>
      </c>
      <c r="T464" s="1" t="s">
        <v>62</v>
      </c>
      <c r="U464" s="1" t="s">
        <v>1323</v>
      </c>
      <c r="V464" s="1">
        <v>11</v>
      </c>
      <c r="W464" s="1">
        <v>1275455</v>
      </c>
      <c r="X464" s="1">
        <v>1200000</v>
      </c>
      <c r="Y464" s="1">
        <v>14030000</v>
      </c>
      <c r="Z464" s="1">
        <v>233136</v>
      </c>
      <c r="AA464" s="1" t="s">
        <v>1329</v>
      </c>
      <c r="AB464" s="1">
        <v>0.183</v>
      </c>
      <c r="AC464" s="1" t="s">
        <v>1479</v>
      </c>
      <c r="AD464" s="23">
        <v>1200000</v>
      </c>
      <c r="AE464" s="23">
        <v>3</v>
      </c>
      <c r="AF464" s="1">
        <v>0</v>
      </c>
      <c r="AG464" s="1">
        <v>0</v>
      </c>
    </row>
    <row r="465" spans="1:33" x14ac:dyDescent="0.25">
      <c r="A465" s="1">
        <v>4697</v>
      </c>
      <c r="B465" s="1" t="s">
        <v>1816</v>
      </c>
      <c r="C465" s="1" t="s">
        <v>387</v>
      </c>
      <c r="D465" s="1" t="s">
        <v>1315</v>
      </c>
      <c r="E465" s="1" t="s">
        <v>47</v>
      </c>
      <c r="F465" s="1">
        <v>455</v>
      </c>
      <c r="G465" s="1" t="s">
        <v>1422</v>
      </c>
      <c r="H465" s="1" t="s">
        <v>1285</v>
      </c>
      <c r="I465" s="1" t="s">
        <v>1290</v>
      </c>
      <c r="J465" s="1" t="s">
        <v>31</v>
      </c>
      <c r="K465" s="1" t="s">
        <v>1317</v>
      </c>
      <c r="L465" s="1" t="s">
        <v>1357</v>
      </c>
      <c r="M465" s="1">
        <v>35.700000000000003</v>
      </c>
      <c r="N465" s="1" t="s">
        <v>1330</v>
      </c>
      <c r="O465" s="1">
        <v>17</v>
      </c>
      <c r="P465" s="1" t="s">
        <v>1473</v>
      </c>
      <c r="Q465" s="1">
        <v>0.3</v>
      </c>
      <c r="R465" s="53">
        <v>1650000</v>
      </c>
      <c r="S465" s="1" t="b">
        <v>0</v>
      </c>
      <c r="T465" s="1" t="s">
        <v>62</v>
      </c>
      <c r="U465" s="1" t="s">
        <v>1323</v>
      </c>
      <c r="V465" s="1">
        <v>11</v>
      </c>
      <c r="W465" s="1">
        <v>1275455</v>
      </c>
      <c r="X465" s="1">
        <v>1200000</v>
      </c>
      <c r="Y465" s="1">
        <v>14030000</v>
      </c>
      <c r="Z465" s="1">
        <v>233136</v>
      </c>
      <c r="AA465" s="1" t="s">
        <v>1471</v>
      </c>
      <c r="AB465" s="1">
        <v>0.183</v>
      </c>
      <c r="AC465" s="1" t="s">
        <v>1479</v>
      </c>
      <c r="AD465" s="23">
        <v>1650000</v>
      </c>
      <c r="AE465" s="23">
        <v>6</v>
      </c>
      <c r="AF465" s="1">
        <v>0</v>
      </c>
      <c r="AG465" s="1">
        <v>0</v>
      </c>
    </row>
    <row r="466" spans="1:33" x14ac:dyDescent="0.25">
      <c r="A466" s="1">
        <v>4839</v>
      </c>
      <c r="B466" s="1" t="s">
        <v>1857</v>
      </c>
      <c r="C466" s="1" t="s">
        <v>929</v>
      </c>
      <c r="D466" s="1" t="s">
        <v>1474</v>
      </c>
      <c r="E466" s="1" t="s">
        <v>83</v>
      </c>
      <c r="F466" s="1">
        <v>422</v>
      </c>
      <c r="G466" s="1" t="s">
        <v>1435</v>
      </c>
      <c r="H466" s="1" t="s">
        <v>1283</v>
      </c>
      <c r="I466" s="1" t="s">
        <v>1291</v>
      </c>
      <c r="J466" s="1" t="s">
        <v>31</v>
      </c>
      <c r="K466" s="1" t="s">
        <v>1317</v>
      </c>
      <c r="L466" s="1" t="s">
        <v>1436</v>
      </c>
      <c r="M466" s="1">
        <v>28.2</v>
      </c>
      <c r="N466" s="1" t="s">
        <v>1333</v>
      </c>
      <c r="O466" s="1">
        <v>3.2</v>
      </c>
      <c r="P466" s="1" t="s">
        <v>1470</v>
      </c>
      <c r="Q466" s="1">
        <v>0.1</v>
      </c>
      <c r="R466" s="53">
        <v>750000</v>
      </c>
      <c r="S466" s="1" t="b">
        <v>0</v>
      </c>
      <c r="T466" s="1" t="s">
        <v>925</v>
      </c>
      <c r="U466" s="1" t="s">
        <v>1331</v>
      </c>
      <c r="V466" s="1">
        <v>9</v>
      </c>
      <c r="W466" s="1">
        <v>1647778</v>
      </c>
      <c r="X466" s="1">
        <v>750000</v>
      </c>
      <c r="Y466" s="1">
        <v>14830000</v>
      </c>
      <c r="Z466" s="1">
        <v>1799823</v>
      </c>
      <c r="AA466" s="1" t="s">
        <v>1469</v>
      </c>
      <c r="AB466" s="1">
        <v>1.0920000000000001</v>
      </c>
      <c r="AC466" s="1" t="s">
        <v>1475</v>
      </c>
      <c r="AD466" s="23">
        <v>750000</v>
      </c>
      <c r="AE466" s="23">
        <v>4</v>
      </c>
      <c r="AF466" s="1">
        <v>0</v>
      </c>
      <c r="AG466" s="1">
        <v>0</v>
      </c>
    </row>
    <row r="467" spans="1:33" x14ac:dyDescent="0.25">
      <c r="A467" s="1">
        <v>10080</v>
      </c>
      <c r="B467" s="1" t="s">
        <v>1819</v>
      </c>
      <c r="C467" s="1" t="s">
        <v>840</v>
      </c>
      <c r="D467" s="1" t="s">
        <v>1315</v>
      </c>
      <c r="E467" s="1" t="s">
        <v>838</v>
      </c>
      <c r="F467" s="1">
        <v>482</v>
      </c>
      <c r="G467" s="1" t="s">
        <v>1366</v>
      </c>
      <c r="H467" s="1" t="s">
        <v>1283</v>
      </c>
      <c r="I467" s="1" t="s">
        <v>1286</v>
      </c>
      <c r="J467" s="1" t="s">
        <v>31</v>
      </c>
      <c r="K467" s="1" t="s">
        <v>1317</v>
      </c>
      <c r="L467" s="1" t="s">
        <v>1367</v>
      </c>
      <c r="M467" s="1">
        <v>23.3</v>
      </c>
      <c r="N467" s="1" t="s">
        <v>1467</v>
      </c>
      <c r="O467" s="1">
        <v>0.3</v>
      </c>
      <c r="P467" s="1" t="s">
        <v>1332</v>
      </c>
      <c r="Q467" s="1">
        <v>0</v>
      </c>
      <c r="R467" s="53">
        <v>982000</v>
      </c>
      <c r="S467" s="1" t="b">
        <v>0</v>
      </c>
      <c r="T467" s="1" t="s">
        <v>839</v>
      </c>
      <c r="U467" s="1" t="s">
        <v>1328</v>
      </c>
      <c r="V467" s="1">
        <v>9</v>
      </c>
      <c r="W467" s="1">
        <v>2760333</v>
      </c>
      <c r="X467" s="1">
        <v>2000000</v>
      </c>
      <c r="Y467" s="1">
        <v>24843000</v>
      </c>
      <c r="Z467" s="1">
        <v>1590524</v>
      </c>
      <c r="AA467" s="1" t="s">
        <v>1469</v>
      </c>
      <c r="AB467" s="1">
        <v>0.57599999999999996</v>
      </c>
      <c r="AC467" s="1" t="s">
        <v>1475</v>
      </c>
      <c r="AD467" s="23">
        <v>982000</v>
      </c>
      <c r="AE467" s="23">
        <v>5</v>
      </c>
      <c r="AF467" s="1">
        <v>0</v>
      </c>
      <c r="AG467" s="1">
        <v>0</v>
      </c>
    </row>
    <row r="468" spans="1:33" x14ac:dyDescent="0.25">
      <c r="A468" s="1">
        <v>9617</v>
      </c>
      <c r="B468" s="1" t="s">
        <v>1821</v>
      </c>
      <c r="C468" s="1" t="s">
        <v>844</v>
      </c>
      <c r="D468" s="1" t="s">
        <v>1315</v>
      </c>
      <c r="E468" s="1" t="s">
        <v>845</v>
      </c>
      <c r="F468" s="1">
        <v>482</v>
      </c>
      <c r="G468" s="1" t="s">
        <v>1366</v>
      </c>
      <c r="H468" s="1" t="s">
        <v>1283</v>
      </c>
      <c r="I468" s="1" t="s">
        <v>1286</v>
      </c>
      <c r="J468" s="1" t="s">
        <v>31</v>
      </c>
      <c r="K468" s="1" t="s">
        <v>1317</v>
      </c>
      <c r="L468" s="1" t="s">
        <v>1367</v>
      </c>
      <c r="M468" s="1">
        <v>27.4</v>
      </c>
      <c r="N468" s="1" t="s">
        <v>1333</v>
      </c>
      <c r="O468" s="1">
        <v>0.4</v>
      </c>
      <c r="P468" s="1" t="s">
        <v>1332</v>
      </c>
      <c r="Q468" s="1">
        <v>0.2</v>
      </c>
      <c r="R468" s="53">
        <v>1766000</v>
      </c>
      <c r="S468" s="1" t="b">
        <v>0</v>
      </c>
      <c r="T468" s="1" t="s">
        <v>839</v>
      </c>
      <c r="U468" s="1" t="s">
        <v>1328</v>
      </c>
      <c r="V468" s="1">
        <v>9</v>
      </c>
      <c r="W468" s="1">
        <v>2760333</v>
      </c>
      <c r="X468" s="1">
        <v>2000000</v>
      </c>
      <c r="Y468" s="1">
        <v>24843000</v>
      </c>
      <c r="Z468" s="1">
        <v>1590524</v>
      </c>
      <c r="AA468" s="1" t="s">
        <v>1469</v>
      </c>
      <c r="AB468" s="1">
        <v>0.57599999999999996</v>
      </c>
      <c r="AC468" s="1" t="s">
        <v>1475</v>
      </c>
      <c r="AD468" s="23">
        <v>1766000</v>
      </c>
      <c r="AE468" s="23">
        <v>7</v>
      </c>
      <c r="AF468" s="1">
        <v>0</v>
      </c>
      <c r="AG468" s="1">
        <v>0</v>
      </c>
    </row>
    <row r="469" spans="1:33" x14ac:dyDescent="0.25">
      <c r="A469" s="1">
        <v>4646</v>
      </c>
      <c r="B469" s="1" t="s">
        <v>1929</v>
      </c>
      <c r="C469" s="1" t="s">
        <v>1037</v>
      </c>
      <c r="D469" s="1" t="s">
        <v>1315</v>
      </c>
      <c r="E469" s="1" t="s">
        <v>39</v>
      </c>
      <c r="F469" s="1">
        <v>468</v>
      </c>
      <c r="G469" s="1" t="s">
        <v>1394</v>
      </c>
      <c r="H469" s="1" t="s">
        <v>1283</v>
      </c>
      <c r="I469" s="1" t="s">
        <v>1290</v>
      </c>
      <c r="J469" s="1" t="s">
        <v>31</v>
      </c>
      <c r="K469" s="1" t="s">
        <v>1317</v>
      </c>
      <c r="L469" s="1" t="s">
        <v>1347</v>
      </c>
      <c r="M469" s="1">
        <v>33.5</v>
      </c>
      <c r="N469" s="1" t="s">
        <v>1333</v>
      </c>
      <c r="O469" s="1">
        <v>8.8000000000000007</v>
      </c>
      <c r="P469" s="1" t="s">
        <v>1321</v>
      </c>
      <c r="Q469" s="1">
        <v>0.3</v>
      </c>
      <c r="R469" s="53">
        <v>745000</v>
      </c>
      <c r="S469" s="1" t="b">
        <v>0</v>
      </c>
      <c r="T469" s="1" t="s">
        <v>901</v>
      </c>
      <c r="U469" s="1" t="s">
        <v>1323</v>
      </c>
      <c r="V469" s="1">
        <v>9</v>
      </c>
      <c r="W469" s="1">
        <v>913444</v>
      </c>
      <c r="X469" s="1">
        <v>820000</v>
      </c>
      <c r="Y469" s="1">
        <v>8221000</v>
      </c>
      <c r="Z469" s="1">
        <v>322602</v>
      </c>
      <c r="AA469" s="1" t="s">
        <v>1329</v>
      </c>
      <c r="AB469" s="1">
        <v>0.35299999999999998</v>
      </c>
      <c r="AC469" s="1" t="s">
        <v>1476</v>
      </c>
      <c r="AD469" s="23">
        <v>745000</v>
      </c>
      <c r="AE469" s="23">
        <v>4</v>
      </c>
      <c r="AF469" s="1">
        <v>0</v>
      </c>
      <c r="AG469" s="1">
        <v>0</v>
      </c>
    </row>
    <row r="470" spans="1:33" x14ac:dyDescent="0.25">
      <c r="A470" s="1">
        <v>10216</v>
      </c>
      <c r="B470" s="1" t="s">
        <v>1822</v>
      </c>
      <c r="C470" s="1" t="s">
        <v>847</v>
      </c>
      <c r="D470" s="1" t="s">
        <v>1474</v>
      </c>
      <c r="E470" s="1" t="s">
        <v>70</v>
      </c>
      <c r="F470" s="1">
        <v>458</v>
      </c>
      <c r="G470" s="1" t="s">
        <v>1396</v>
      </c>
      <c r="H470" s="1" t="s">
        <v>1283</v>
      </c>
      <c r="I470" s="1" t="s">
        <v>1290</v>
      </c>
      <c r="J470" s="1" t="s">
        <v>31</v>
      </c>
      <c r="K470" s="1" t="s">
        <v>1317</v>
      </c>
      <c r="L470" s="1" t="s">
        <v>1345</v>
      </c>
      <c r="M470" s="1">
        <v>26.7</v>
      </c>
      <c r="N470" s="1" t="s">
        <v>1333</v>
      </c>
      <c r="O470" s="1">
        <v>0.2</v>
      </c>
      <c r="P470" s="1" t="s">
        <v>1332</v>
      </c>
      <c r="Q470" s="1">
        <v>0.1</v>
      </c>
      <c r="R470" s="53">
        <v>655000</v>
      </c>
      <c r="S470" s="1" t="b">
        <v>0</v>
      </c>
      <c r="T470" s="1" t="s">
        <v>848</v>
      </c>
      <c r="U470" s="1" t="s">
        <v>1328</v>
      </c>
      <c r="V470" s="1">
        <v>23</v>
      </c>
      <c r="W470" s="1">
        <v>1033826</v>
      </c>
      <c r="X470" s="1">
        <v>772000</v>
      </c>
      <c r="Y470" s="1">
        <v>23778000</v>
      </c>
      <c r="Z470" s="1">
        <v>661324</v>
      </c>
      <c r="AA470" s="1" t="s">
        <v>1469</v>
      </c>
      <c r="AB470" s="1">
        <v>0.64</v>
      </c>
      <c r="AC470" s="1" t="s">
        <v>1475</v>
      </c>
      <c r="AD470" s="23">
        <v>610000</v>
      </c>
      <c r="AE470" s="23">
        <v>4</v>
      </c>
      <c r="AF470" s="1">
        <v>0</v>
      </c>
      <c r="AG470" s="1">
        <v>0</v>
      </c>
    </row>
    <row r="471" spans="1:33" x14ac:dyDescent="0.25">
      <c r="A471" s="1">
        <v>4230</v>
      </c>
      <c r="B471" s="1" t="s">
        <v>1937</v>
      </c>
      <c r="C471" s="1" t="s">
        <v>1054</v>
      </c>
      <c r="D471" s="1" t="s">
        <v>1315</v>
      </c>
      <c r="E471" s="1" t="s">
        <v>34</v>
      </c>
      <c r="F471" s="1">
        <v>451</v>
      </c>
      <c r="G471" s="1" t="s">
        <v>1416</v>
      </c>
      <c r="H471" s="1" t="s">
        <v>1283</v>
      </c>
      <c r="I471" s="1" t="s">
        <v>1290</v>
      </c>
      <c r="J471" s="1" t="s">
        <v>31</v>
      </c>
      <c r="K471" s="1" t="s">
        <v>1317</v>
      </c>
      <c r="L471" s="1" t="s">
        <v>1417</v>
      </c>
      <c r="M471" s="1">
        <v>52.8</v>
      </c>
      <c r="N471" s="1" t="s">
        <v>1320</v>
      </c>
      <c r="O471" s="1">
        <v>4.5999999999999996</v>
      </c>
      <c r="P471" s="1" t="s">
        <v>1470</v>
      </c>
      <c r="Q471" s="1">
        <v>0.3</v>
      </c>
      <c r="R471" s="53">
        <v>670000</v>
      </c>
      <c r="S471" s="1" t="b">
        <v>0</v>
      </c>
      <c r="T471" s="1" t="s">
        <v>1042</v>
      </c>
      <c r="U471" s="1" t="s">
        <v>1331</v>
      </c>
      <c r="V471" s="1">
        <v>8</v>
      </c>
      <c r="W471" s="1">
        <v>886250</v>
      </c>
      <c r="X471" s="1">
        <v>705000</v>
      </c>
      <c r="Y471" s="1">
        <v>7090000</v>
      </c>
      <c r="Z471" s="1">
        <v>379396</v>
      </c>
      <c r="AA471" s="1" t="s">
        <v>1469</v>
      </c>
      <c r="AB471" s="1">
        <v>0.42799999999999999</v>
      </c>
      <c r="AC471" s="1" t="s">
        <v>1476</v>
      </c>
      <c r="AD471" s="23">
        <v>670000</v>
      </c>
      <c r="AE471" s="23">
        <v>4</v>
      </c>
      <c r="AF471" s="1">
        <v>0</v>
      </c>
      <c r="AG471" s="1">
        <v>0</v>
      </c>
    </row>
    <row r="472" spans="1:33" x14ac:dyDescent="0.25">
      <c r="A472" s="1">
        <v>8826</v>
      </c>
      <c r="B472" s="1" t="s">
        <v>1954</v>
      </c>
      <c r="C472" s="1" t="s">
        <v>812</v>
      </c>
      <c r="D472" s="1" t="s">
        <v>1315</v>
      </c>
      <c r="E472" s="1" t="s">
        <v>39</v>
      </c>
      <c r="F472" s="1">
        <v>474</v>
      </c>
      <c r="G472" s="1" t="s">
        <v>1401</v>
      </c>
      <c r="H472" s="1" t="s">
        <v>1283</v>
      </c>
      <c r="I472" s="1" t="s">
        <v>1290</v>
      </c>
      <c r="J472" s="1" t="s">
        <v>31</v>
      </c>
      <c r="K472" s="1" t="s">
        <v>1317</v>
      </c>
      <c r="L472" s="1" t="s">
        <v>1402</v>
      </c>
      <c r="M472" s="1">
        <v>26.8</v>
      </c>
      <c r="N472" s="1" t="s">
        <v>1333</v>
      </c>
      <c r="O472" s="1">
        <v>0.8</v>
      </c>
      <c r="P472" s="1" t="s">
        <v>1332</v>
      </c>
      <c r="Q472" s="1">
        <v>0.3</v>
      </c>
      <c r="R472" s="53">
        <v>570000</v>
      </c>
      <c r="S472" s="1" t="b">
        <v>0</v>
      </c>
      <c r="T472" s="1" t="s">
        <v>810</v>
      </c>
      <c r="U472" s="1" t="s">
        <v>1328</v>
      </c>
      <c r="V472" s="1">
        <v>23</v>
      </c>
      <c r="W472" s="1">
        <v>742609</v>
      </c>
      <c r="X472" s="1">
        <v>600000</v>
      </c>
      <c r="Y472" s="1">
        <v>17080000</v>
      </c>
      <c r="Z472" s="1">
        <v>292271</v>
      </c>
      <c r="AA472" s="1" t="s">
        <v>1469</v>
      </c>
      <c r="AB472" s="1">
        <v>0.39400000000000002</v>
      </c>
      <c r="AC472" s="1" t="s">
        <v>1476</v>
      </c>
      <c r="AD472" s="23">
        <v>570000</v>
      </c>
      <c r="AE472" s="23">
        <v>2</v>
      </c>
      <c r="AF472" s="1">
        <v>0</v>
      </c>
      <c r="AG472" s="1">
        <v>0</v>
      </c>
    </row>
    <row r="473" spans="1:33" x14ac:dyDescent="0.25">
      <c r="A473" s="1">
        <v>7109</v>
      </c>
      <c r="B473" s="1" t="s">
        <v>1972</v>
      </c>
      <c r="C473" s="1" t="s">
        <v>515</v>
      </c>
      <c r="D473" s="1" t="s">
        <v>1315</v>
      </c>
      <c r="E473" s="1" t="s">
        <v>70</v>
      </c>
      <c r="F473" s="1">
        <v>458</v>
      </c>
      <c r="G473" s="1" t="s">
        <v>1396</v>
      </c>
      <c r="H473" s="1" t="s">
        <v>1283</v>
      </c>
      <c r="I473" s="1" t="s">
        <v>1290</v>
      </c>
      <c r="J473" s="1" t="s">
        <v>31</v>
      </c>
      <c r="K473" s="1" t="s">
        <v>1317</v>
      </c>
      <c r="L473" s="1" t="s">
        <v>1345</v>
      </c>
      <c r="M473" s="1">
        <v>47.2</v>
      </c>
      <c r="N473" s="1" t="s">
        <v>1320</v>
      </c>
      <c r="O473" s="1">
        <v>1.4</v>
      </c>
      <c r="P473" s="1" t="s">
        <v>1327</v>
      </c>
      <c r="Q473" s="1">
        <v>0.1</v>
      </c>
      <c r="R473" s="53">
        <v>673000</v>
      </c>
      <c r="S473" s="1" t="b">
        <v>0</v>
      </c>
      <c r="T473" s="1" t="s">
        <v>71</v>
      </c>
      <c r="U473" s="1" t="s">
        <v>1328</v>
      </c>
      <c r="V473" s="1">
        <v>23</v>
      </c>
      <c r="W473" s="1">
        <v>1033826</v>
      </c>
      <c r="X473" s="1">
        <v>772000</v>
      </c>
      <c r="Y473" s="1">
        <v>23778000</v>
      </c>
      <c r="Z473" s="1">
        <v>661324</v>
      </c>
      <c r="AA473" s="1" t="s">
        <v>1469</v>
      </c>
      <c r="AB473" s="1">
        <v>0.64</v>
      </c>
      <c r="AC473" s="1" t="s">
        <v>1475</v>
      </c>
      <c r="AD473" s="23">
        <v>630000</v>
      </c>
      <c r="AE473" s="23">
        <v>4</v>
      </c>
      <c r="AF473" s="1">
        <v>0</v>
      </c>
      <c r="AG473" s="1">
        <v>0</v>
      </c>
    </row>
    <row r="474" spans="1:33" x14ac:dyDescent="0.25">
      <c r="A474" s="1">
        <v>9056</v>
      </c>
      <c r="B474" s="1" t="s">
        <v>1549</v>
      </c>
      <c r="C474" s="1" t="s">
        <v>248</v>
      </c>
      <c r="D474" s="1" t="s">
        <v>1315</v>
      </c>
      <c r="E474" s="1" t="s">
        <v>34</v>
      </c>
      <c r="F474" s="1">
        <v>446</v>
      </c>
      <c r="G474" s="1" t="s">
        <v>1404</v>
      </c>
      <c r="H474" s="1" t="s">
        <v>1283</v>
      </c>
      <c r="I474" s="1" t="s">
        <v>1290</v>
      </c>
      <c r="J474" s="1" t="s">
        <v>31</v>
      </c>
      <c r="K474" s="1" t="s">
        <v>1317</v>
      </c>
      <c r="L474" s="1" t="s">
        <v>1355</v>
      </c>
      <c r="M474" s="1">
        <v>50.9</v>
      </c>
      <c r="N474" s="1" t="s">
        <v>1320</v>
      </c>
      <c r="O474" s="1">
        <v>0.7</v>
      </c>
      <c r="P474" s="1" t="s">
        <v>1332</v>
      </c>
      <c r="Q474" s="1">
        <v>0.3</v>
      </c>
      <c r="R474" s="53">
        <v>570000</v>
      </c>
      <c r="S474" s="1" t="b">
        <v>0</v>
      </c>
      <c r="T474" s="1" t="s">
        <v>48</v>
      </c>
      <c r="U474" s="1" t="s">
        <v>1328</v>
      </c>
      <c r="V474" s="1">
        <v>39</v>
      </c>
      <c r="W474" s="1">
        <v>816692</v>
      </c>
      <c r="X474" s="1">
        <v>740000</v>
      </c>
      <c r="Y474" s="1">
        <v>31851000</v>
      </c>
      <c r="Z474" s="1">
        <v>304538</v>
      </c>
      <c r="AA474" s="1" t="s">
        <v>1469</v>
      </c>
      <c r="AB474" s="1">
        <v>0.373</v>
      </c>
      <c r="AC474" s="1" t="s">
        <v>1476</v>
      </c>
      <c r="AD474" s="23">
        <v>570000</v>
      </c>
      <c r="AE474" s="23">
        <v>2</v>
      </c>
      <c r="AF474" s="1">
        <v>0</v>
      </c>
      <c r="AG474" s="1">
        <v>0</v>
      </c>
    </row>
    <row r="475" spans="1:33" x14ac:dyDescent="0.25">
      <c r="A475" s="1">
        <v>4284</v>
      </c>
      <c r="B475" s="1" t="s">
        <v>1914</v>
      </c>
      <c r="C475" s="1" t="s">
        <v>238</v>
      </c>
      <c r="D475" s="1" t="s">
        <v>1315</v>
      </c>
      <c r="E475" s="1" t="s">
        <v>1016</v>
      </c>
      <c r="F475" s="1">
        <v>464</v>
      </c>
      <c r="G475" s="1" t="s">
        <v>1392</v>
      </c>
      <c r="H475" s="1" t="s">
        <v>1283</v>
      </c>
      <c r="I475" s="1" t="s">
        <v>1290</v>
      </c>
      <c r="J475" s="1" t="s">
        <v>31</v>
      </c>
      <c r="K475" s="1" t="s">
        <v>1317</v>
      </c>
      <c r="L475" s="1" t="s">
        <v>1354</v>
      </c>
      <c r="M475" s="1">
        <v>46.5</v>
      </c>
      <c r="N475" s="1" t="s">
        <v>1320</v>
      </c>
      <c r="O475" s="1">
        <v>5.2</v>
      </c>
      <c r="P475" s="1" t="s">
        <v>1321</v>
      </c>
      <c r="Q475" s="1">
        <v>0.3</v>
      </c>
      <c r="R475" s="53">
        <v>3200000</v>
      </c>
      <c r="S475" s="1" t="b">
        <v>1</v>
      </c>
      <c r="T475" s="1" t="s">
        <v>965</v>
      </c>
      <c r="U475" s="1" t="s">
        <v>31</v>
      </c>
      <c r="V475" s="1">
        <v>12</v>
      </c>
      <c r="W475" s="1">
        <v>1660500</v>
      </c>
      <c r="X475" s="1">
        <v>866000</v>
      </c>
      <c r="Y475" s="1">
        <v>19926000</v>
      </c>
      <c r="Z475" s="1">
        <v>1735109</v>
      </c>
      <c r="AA475" s="1" t="s">
        <v>1471</v>
      </c>
      <c r="AB475" s="1">
        <v>1.0449999999999999</v>
      </c>
      <c r="AC475" s="1" t="s">
        <v>1475</v>
      </c>
      <c r="AD475" s="23">
        <v>3200000</v>
      </c>
      <c r="AE475" s="23">
        <v>10</v>
      </c>
      <c r="AF475" s="1">
        <v>0</v>
      </c>
      <c r="AG475" s="1">
        <v>0</v>
      </c>
    </row>
    <row r="476" spans="1:33" x14ac:dyDescent="0.25">
      <c r="A476" s="1">
        <v>9618</v>
      </c>
      <c r="B476" s="1" t="s">
        <v>1830</v>
      </c>
      <c r="C476" s="1" t="s">
        <v>866</v>
      </c>
      <c r="D476" s="1" t="s">
        <v>1315</v>
      </c>
      <c r="E476" s="1" t="s">
        <v>867</v>
      </c>
      <c r="F476" s="1">
        <v>458</v>
      </c>
      <c r="G476" s="1" t="s">
        <v>1396</v>
      </c>
      <c r="H476" s="1" t="s">
        <v>1283</v>
      </c>
      <c r="I476" s="1" t="s">
        <v>1290</v>
      </c>
      <c r="J476" s="1" t="s">
        <v>31</v>
      </c>
      <c r="K476" s="1" t="s">
        <v>1317</v>
      </c>
      <c r="L476" s="1" t="s">
        <v>1345</v>
      </c>
      <c r="M476" s="1">
        <v>31.5</v>
      </c>
      <c r="N476" s="1" t="s">
        <v>1333</v>
      </c>
      <c r="O476" s="1">
        <v>0.4</v>
      </c>
      <c r="P476" s="1" t="s">
        <v>1332</v>
      </c>
      <c r="Q476" s="1">
        <v>0.1</v>
      </c>
      <c r="R476" s="53">
        <v>900000</v>
      </c>
      <c r="S476" s="1" t="b">
        <v>0</v>
      </c>
      <c r="T476" s="1" t="s">
        <v>848</v>
      </c>
      <c r="U476" s="1" t="s">
        <v>1328</v>
      </c>
      <c r="V476" s="1">
        <v>23</v>
      </c>
      <c r="W476" s="1">
        <v>1033826</v>
      </c>
      <c r="X476" s="1">
        <v>772000</v>
      </c>
      <c r="Y476" s="1">
        <v>23778000</v>
      </c>
      <c r="Z476" s="1">
        <v>661324</v>
      </c>
      <c r="AA476" s="1" t="s">
        <v>1329</v>
      </c>
      <c r="AB476" s="1">
        <v>0.64</v>
      </c>
      <c r="AC476" s="1" t="s">
        <v>1475</v>
      </c>
      <c r="AD476" s="23">
        <v>750000</v>
      </c>
      <c r="AE476" s="23">
        <v>5</v>
      </c>
      <c r="AF476" s="1">
        <v>0</v>
      </c>
      <c r="AG476" s="1">
        <v>0</v>
      </c>
    </row>
    <row r="477" spans="1:33" x14ac:dyDescent="0.25">
      <c r="A477" s="1">
        <v>4338</v>
      </c>
      <c r="B477" s="1" t="s">
        <v>1952</v>
      </c>
      <c r="C477" s="1" t="s">
        <v>659</v>
      </c>
      <c r="D477" s="1" t="s">
        <v>1315</v>
      </c>
      <c r="E477" s="1" t="s">
        <v>301</v>
      </c>
      <c r="F477" s="1">
        <v>472</v>
      </c>
      <c r="G477" s="1" t="s">
        <v>1358</v>
      </c>
      <c r="H477" s="1" t="s">
        <v>1283</v>
      </c>
      <c r="I477" s="1" t="s">
        <v>1286</v>
      </c>
      <c r="J477" s="1" t="s">
        <v>31</v>
      </c>
      <c r="K477" s="1" t="s">
        <v>1317</v>
      </c>
      <c r="L477" s="1" t="s">
        <v>1335</v>
      </c>
      <c r="M477" s="1">
        <v>42.4</v>
      </c>
      <c r="N477" s="1" t="s">
        <v>1330</v>
      </c>
      <c r="O477" s="1">
        <v>17.899999999999999</v>
      </c>
      <c r="P477" s="1" t="s">
        <v>1473</v>
      </c>
      <c r="Q477" s="1">
        <v>0.3</v>
      </c>
      <c r="R477" s="53">
        <v>1653000</v>
      </c>
      <c r="S477" s="1" t="b">
        <v>0</v>
      </c>
      <c r="T477" s="1" t="s">
        <v>199</v>
      </c>
      <c r="U477" s="1" t="s">
        <v>1323</v>
      </c>
      <c r="V477" s="1">
        <v>11</v>
      </c>
      <c r="W477" s="1">
        <v>2108091</v>
      </c>
      <c r="X477" s="1">
        <v>1653000</v>
      </c>
      <c r="Y477" s="1">
        <v>23189000</v>
      </c>
      <c r="Z477" s="1">
        <v>1400726</v>
      </c>
      <c r="AA477" s="1" t="s">
        <v>1469</v>
      </c>
      <c r="AB477" s="1">
        <v>0.66400000000000003</v>
      </c>
      <c r="AC477" s="1" t="s">
        <v>1475</v>
      </c>
      <c r="AD477" s="23">
        <v>1653000</v>
      </c>
      <c r="AE477" s="23">
        <v>7</v>
      </c>
      <c r="AF477" s="1">
        <v>0</v>
      </c>
      <c r="AG477" s="1">
        <v>0</v>
      </c>
    </row>
    <row r="478" spans="1:33" x14ac:dyDescent="0.25">
      <c r="A478" s="1">
        <v>9024</v>
      </c>
      <c r="B478" s="1" t="s">
        <v>1555</v>
      </c>
      <c r="C478" s="1" t="s">
        <v>268</v>
      </c>
      <c r="D478" s="1" t="s">
        <v>1315</v>
      </c>
      <c r="E478" s="1" t="s">
        <v>34</v>
      </c>
      <c r="F478" s="1">
        <v>446</v>
      </c>
      <c r="G478" s="1" t="s">
        <v>1404</v>
      </c>
      <c r="H478" s="1" t="s">
        <v>1283</v>
      </c>
      <c r="I478" s="1" t="s">
        <v>1290</v>
      </c>
      <c r="J478" s="1" t="s">
        <v>31</v>
      </c>
      <c r="K478" s="1" t="s">
        <v>1317</v>
      </c>
      <c r="L478" s="1" t="s">
        <v>1355</v>
      </c>
      <c r="M478" s="1">
        <v>41.7</v>
      </c>
      <c r="N478" s="1" t="s">
        <v>1330</v>
      </c>
      <c r="O478" s="1">
        <v>0.7</v>
      </c>
      <c r="P478" s="1" t="s">
        <v>1332</v>
      </c>
      <c r="Q478" s="1">
        <v>0.3</v>
      </c>
      <c r="R478" s="53">
        <v>570000</v>
      </c>
      <c r="S478" s="1" t="b">
        <v>0</v>
      </c>
      <c r="T478" s="1" t="s">
        <v>48</v>
      </c>
      <c r="U478" s="1" t="s">
        <v>1328</v>
      </c>
      <c r="V478" s="1">
        <v>39</v>
      </c>
      <c r="W478" s="1">
        <v>816692</v>
      </c>
      <c r="X478" s="1">
        <v>740000</v>
      </c>
      <c r="Y478" s="1">
        <v>31851000</v>
      </c>
      <c r="Z478" s="1">
        <v>304538</v>
      </c>
      <c r="AA478" s="1" t="s">
        <v>1469</v>
      </c>
      <c r="AB478" s="1">
        <v>0.373</v>
      </c>
      <c r="AC478" s="1" t="s">
        <v>1476</v>
      </c>
      <c r="AD478" s="23">
        <v>570000</v>
      </c>
      <c r="AE478" s="23">
        <v>2</v>
      </c>
      <c r="AF478" s="1">
        <v>0</v>
      </c>
      <c r="AG478" s="1">
        <v>0</v>
      </c>
    </row>
    <row r="479" spans="1:33" x14ac:dyDescent="0.25">
      <c r="A479" s="1">
        <v>10445</v>
      </c>
      <c r="B479" s="1" t="s">
        <v>1832</v>
      </c>
      <c r="C479" s="1" t="s">
        <v>871</v>
      </c>
      <c r="D479" s="1" t="s">
        <v>1474</v>
      </c>
      <c r="E479" s="1" t="s">
        <v>70</v>
      </c>
      <c r="F479" s="1">
        <v>458</v>
      </c>
      <c r="G479" s="1" t="s">
        <v>1396</v>
      </c>
      <c r="H479" s="1" t="s">
        <v>1283</v>
      </c>
      <c r="I479" s="1" t="s">
        <v>1290</v>
      </c>
      <c r="J479" s="1" t="s">
        <v>31</v>
      </c>
      <c r="K479" s="1" t="s">
        <v>1317</v>
      </c>
      <c r="L479" s="1" t="s">
        <v>1345</v>
      </c>
      <c r="M479" s="1">
        <v>40.4</v>
      </c>
      <c r="N479" s="1" t="s">
        <v>1330</v>
      </c>
      <c r="O479" s="1">
        <v>0.2</v>
      </c>
      <c r="P479" s="1" t="s">
        <v>1332</v>
      </c>
      <c r="Q479" s="1">
        <v>0.1</v>
      </c>
      <c r="R479" s="53">
        <v>655000</v>
      </c>
      <c r="S479" s="1" t="b">
        <v>0</v>
      </c>
      <c r="T479" s="1" t="s">
        <v>848</v>
      </c>
      <c r="U479" s="1" t="s">
        <v>1328</v>
      </c>
      <c r="V479" s="1">
        <v>23</v>
      </c>
      <c r="W479" s="1">
        <v>1033826</v>
      </c>
      <c r="X479" s="1">
        <v>772000</v>
      </c>
      <c r="Y479" s="1">
        <v>23778000</v>
      </c>
      <c r="Z479" s="1">
        <v>661324</v>
      </c>
      <c r="AA479" s="1" t="s">
        <v>1469</v>
      </c>
      <c r="AB479" s="1">
        <v>0.64</v>
      </c>
      <c r="AC479" s="1" t="s">
        <v>1475</v>
      </c>
      <c r="AD479" s="23">
        <v>610000</v>
      </c>
      <c r="AE479" s="23">
        <v>4</v>
      </c>
      <c r="AF479" s="1">
        <v>0</v>
      </c>
      <c r="AG479" s="1">
        <v>0</v>
      </c>
    </row>
    <row r="480" spans="1:33" x14ac:dyDescent="0.25">
      <c r="A480" s="1">
        <v>7967</v>
      </c>
      <c r="B480" s="1" t="s">
        <v>1900</v>
      </c>
      <c r="C480" s="1" t="s">
        <v>759</v>
      </c>
      <c r="D480" s="1" t="s">
        <v>1315</v>
      </c>
      <c r="E480" s="1" t="s">
        <v>760</v>
      </c>
      <c r="F480" s="1">
        <v>462</v>
      </c>
      <c r="G480" s="1" t="s">
        <v>1398</v>
      </c>
      <c r="H480" s="1" t="s">
        <v>1283</v>
      </c>
      <c r="I480" s="1" t="s">
        <v>1290</v>
      </c>
      <c r="J480" s="1" t="s">
        <v>31</v>
      </c>
      <c r="K480" s="1" t="s">
        <v>1317</v>
      </c>
      <c r="L480" s="1" t="s">
        <v>1399</v>
      </c>
      <c r="M480" s="1">
        <v>54.9</v>
      </c>
      <c r="N480" s="1" t="s">
        <v>1320</v>
      </c>
      <c r="O480" s="1">
        <v>1.1000000000000001</v>
      </c>
      <c r="P480" s="1" t="s">
        <v>1327</v>
      </c>
      <c r="Q480" s="1">
        <v>0.2</v>
      </c>
      <c r="R480" s="53">
        <v>1297800</v>
      </c>
      <c r="S480" s="1" t="b">
        <v>0</v>
      </c>
      <c r="T480" s="1" t="s">
        <v>751</v>
      </c>
      <c r="U480" s="1" t="s">
        <v>1328</v>
      </c>
      <c r="V480" s="1">
        <v>5</v>
      </c>
      <c r="W480" s="1">
        <v>3139560</v>
      </c>
      <c r="X480" s="1">
        <v>1900000</v>
      </c>
      <c r="Y480" s="1">
        <v>15697800</v>
      </c>
      <c r="Z480" s="1">
        <v>2606727</v>
      </c>
      <c r="AA480" s="1" t="s">
        <v>1469</v>
      </c>
      <c r="AB480" s="1">
        <v>0.83</v>
      </c>
      <c r="AC480" s="1" t="s">
        <v>1475</v>
      </c>
      <c r="AD480" s="23">
        <v>1297800</v>
      </c>
      <c r="AE480" s="23">
        <v>6</v>
      </c>
      <c r="AF480" s="1">
        <v>0</v>
      </c>
      <c r="AG480" s="1">
        <v>0</v>
      </c>
    </row>
    <row r="481" spans="1:33" x14ac:dyDescent="0.25">
      <c r="A481" s="1">
        <v>4502</v>
      </c>
      <c r="B481" s="1" t="s">
        <v>1833</v>
      </c>
      <c r="C481" s="1" t="s">
        <v>257</v>
      </c>
      <c r="D481" s="1" t="s">
        <v>1474</v>
      </c>
      <c r="E481" s="1" t="s">
        <v>873</v>
      </c>
      <c r="F481" s="1">
        <v>458</v>
      </c>
      <c r="G481" s="1" t="s">
        <v>1396</v>
      </c>
      <c r="H481" s="1" t="s">
        <v>1283</v>
      </c>
      <c r="I481" s="1" t="s">
        <v>1290</v>
      </c>
      <c r="J481" s="1" t="s">
        <v>31</v>
      </c>
      <c r="K481" s="1" t="s">
        <v>1317</v>
      </c>
      <c r="L481" s="1" t="s">
        <v>1345</v>
      </c>
      <c r="M481" s="1">
        <v>32.5</v>
      </c>
      <c r="N481" s="1" t="s">
        <v>1333</v>
      </c>
      <c r="O481" s="1">
        <v>5.8</v>
      </c>
      <c r="P481" s="1" t="s">
        <v>1321</v>
      </c>
      <c r="Q481" s="1">
        <v>0.3</v>
      </c>
      <c r="R481" s="53">
        <v>1150000</v>
      </c>
      <c r="S481" s="1" t="b">
        <v>1</v>
      </c>
      <c r="T481" s="1" t="s">
        <v>848</v>
      </c>
      <c r="U481" s="1" t="s">
        <v>31</v>
      </c>
      <c r="V481" s="1">
        <v>23</v>
      </c>
      <c r="W481" s="1">
        <v>1033826</v>
      </c>
      <c r="X481" s="1">
        <v>772000</v>
      </c>
      <c r="Y481" s="1">
        <v>23778000</v>
      </c>
      <c r="Z481" s="1">
        <v>661324</v>
      </c>
      <c r="AA481" s="1" t="s">
        <v>1324</v>
      </c>
      <c r="AB481" s="1">
        <v>0.64</v>
      </c>
      <c r="AC481" s="1" t="s">
        <v>1475</v>
      </c>
      <c r="AD481" s="23">
        <v>1150000</v>
      </c>
      <c r="AE481" s="23">
        <v>5</v>
      </c>
      <c r="AF481" s="1">
        <v>0</v>
      </c>
      <c r="AG481" s="1">
        <v>0</v>
      </c>
    </row>
    <row r="482" spans="1:33" x14ac:dyDescent="0.25">
      <c r="A482" s="1">
        <v>8661</v>
      </c>
      <c r="B482" s="1" t="s">
        <v>1573</v>
      </c>
      <c r="C482" s="1" t="s">
        <v>330</v>
      </c>
      <c r="D482" s="1" t="s">
        <v>1315</v>
      </c>
      <c r="E482" s="1" t="s">
        <v>34</v>
      </c>
      <c r="F482" s="1">
        <v>446</v>
      </c>
      <c r="G482" s="1" t="s">
        <v>1404</v>
      </c>
      <c r="H482" s="1" t="s">
        <v>1283</v>
      </c>
      <c r="I482" s="1" t="s">
        <v>1290</v>
      </c>
      <c r="J482" s="1" t="s">
        <v>31</v>
      </c>
      <c r="K482" s="1" t="s">
        <v>1317</v>
      </c>
      <c r="L482" s="1" t="s">
        <v>1355</v>
      </c>
      <c r="M482" s="1">
        <v>41.9</v>
      </c>
      <c r="N482" s="1" t="s">
        <v>1330</v>
      </c>
      <c r="O482" s="1">
        <v>0.8</v>
      </c>
      <c r="P482" s="1" t="s">
        <v>1332</v>
      </c>
      <c r="Q482" s="1">
        <v>0.3</v>
      </c>
      <c r="R482" s="53">
        <v>570000</v>
      </c>
      <c r="S482" s="1" t="b">
        <v>0</v>
      </c>
      <c r="T482" s="1" t="s">
        <v>48</v>
      </c>
      <c r="U482" s="1" t="s">
        <v>1328</v>
      </c>
      <c r="V482" s="1">
        <v>39</v>
      </c>
      <c r="W482" s="1">
        <v>816692</v>
      </c>
      <c r="X482" s="1">
        <v>740000</v>
      </c>
      <c r="Y482" s="1">
        <v>31851000</v>
      </c>
      <c r="Z482" s="1">
        <v>304538</v>
      </c>
      <c r="AA482" s="1" t="s">
        <v>1469</v>
      </c>
      <c r="AB482" s="1">
        <v>0.373</v>
      </c>
      <c r="AC482" s="1" t="s">
        <v>1476</v>
      </c>
      <c r="AD482" s="23">
        <v>570000</v>
      </c>
      <c r="AE482" s="23">
        <v>2</v>
      </c>
      <c r="AF482" s="1">
        <v>0</v>
      </c>
      <c r="AG482" s="1">
        <v>0</v>
      </c>
    </row>
    <row r="483" spans="1:33" x14ac:dyDescent="0.25">
      <c r="A483" s="1">
        <v>10706</v>
      </c>
      <c r="B483" s="1" t="s">
        <v>1834</v>
      </c>
      <c r="C483" s="1" t="s">
        <v>874</v>
      </c>
      <c r="D483" s="1" t="s">
        <v>1315</v>
      </c>
      <c r="E483" s="1" t="s">
        <v>875</v>
      </c>
      <c r="F483" s="1">
        <v>461</v>
      </c>
      <c r="G483" s="1" t="s">
        <v>1424</v>
      </c>
      <c r="H483" s="1" t="s">
        <v>1283</v>
      </c>
      <c r="I483" s="1" t="s">
        <v>1290</v>
      </c>
      <c r="J483" s="1" t="s">
        <v>31</v>
      </c>
      <c r="K483" s="1" t="s">
        <v>1317</v>
      </c>
      <c r="L483" s="1" t="s">
        <v>1425</v>
      </c>
      <c r="M483" s="1">
        <v>24.1</v>
      </c>
      <c r="N483" s="1" t="s">
        <v>1467</v>
      </c>
      <c r="O483" s="1">
        <v>0.1</v>
      </c>
      <c r="P483" s="1" t="s">
        <v>1332</v>
      </c>
      <c r="Q483" s="1">
        <v>0</v>
      </c>
      <c r="R483" s="53">
        <v>550000</v>
      </c>
      <c r="S483" s="1" t="b">
        <v>0</v>
      </c>
      <c r="T483" s="1" t="s">
        <v>1190</v>
      </c>
      <c r="U483" s="1" t="s">
        <v>1328</v>
      </c>
      <c r="V483" s="1">
        <v>9</v>
      </c>
      <c r="W483" s="1">
        <v>1928667</v>
      </c>
      <c r="X483" s="1">
        <v>1600000</v>
      </c>
      <c r="Y483" s="1">
        <v>17358000</v>
      </c>
      <c r="Z483" s="1">
        <v>1226630</v>
      </c>
      <c r="AA483" s="1" t="s">
        <v>1469</v>
      </c>
      <c r="AB483" s="1">
        <v>0.63600000000000001</v>
      </c>
      <c r="AC483" s="1" t="s">
        <v>1475</v>
      </c>
      <c r="AD483" s="23">
        <v>550000</v>
      </c>
      <c r="AE483" s="23">
        <v>1</v>
      </c>
      <c r="AF483" s="1">
        <v>0</v>
      </c>
      <c r="AG483" s="1">
        <v>0</v>
      </c>
    </row>
    <row r="484" spans="1:33" x14ac:dyDescent="0.25">
      <c r="A484" s="1">
        <v>4716</v>
      </c>
      <c r="B484" s="1" t="s">
        <v>1842</v>
      </c>
      <c r="C484" s="1" t="s">
        <v>810</v>
      </c>
      <c r="D484" s="1" t="s">
        <v>1315</v>
      </c>
      <c r="E484" s="1" t="s">
        <v>904</v>
      </c>
      <c r="F484" s="1">
        <v>474</v>
      </c>
      <c r="G484" s="1" t="s">
        <v>1401</v>
      </c>
      <c r="H484" s="1" t="s">
        <v>1283</v>
      </c>
      <c r="I484" s="1" t="s">
        <v>1290</v>
      </c>
      <c r="J484" s="1" t="s">
        <v>31</v>
      </c>
      <c r="K484" s="1" t="s">
        <v>1317</v>
      </c>
      <c r="L484" s="1" t="s">
        <v>1402</v>
      </c>
      <c r="M484" s="1">
        <v>59.7</v>
      </c>
      <c r="N484" s="1" t="s">
        <v>1472</v>
      </c>
      <c r="O484" s="1">
        <v>33.9</v>
      </c>
      <c r="P484" s="1" t="s">
        <v>1473</v>
      </c>
      <c r="Q484" s="1">
        <v>0.3</v>
      </c>
      <c r="R484" s="53">
        <v>1480000</v>
      </c>
      <c r="S484" s="1" t="b">
        <v>1</v>
      </c>
      <c r="T484" s="1" t="s">
        <v>897</v>
      </c>
      <c r="U484" s="1" t="s">
        <v>31</v>
      </c>
      <c r="V484" s="1">
        <v>23</v>
      </c>
      <c r="W484" s="1">
        <v>742609</v>
      </c>
      <c r="X484" s="1">
        <v>600000</v>
      </c>
      <c r="Y484" s="1">
        <v>17080000</v>
      </c>
      <c r="Z484" s="1">
        <v>292271</v>
      </c>
      <c r="AA484" s="1" t="s">
        <v>1471</v>
      </c>
      <c r="AB484" s="1">
        <v>0.39400000000000002</v>
      </c>
      <c r="AC484" s="1" t="s">
        <v>1476</v>
      </c>
      <c r="AD484" s="23">
        <v>1480000</v>
      </c>
      <c r="AE484" s="23">
        <v>6</v>
      </c>
      <c r="AF484" s="1">
        <v>0</v>
      </c>
      <c r="AG484" s="1">
        <v>0</v>
      </c>
    </row>
    <row r="485" spans="1:33" x14ac:dyDescent="0.25">
      <c r="A485" s="1">
        <v>4438</v>
      </c>
      <c r="B485" s="1" t="s">
        <v>1915</v>
      </c>
      <c r="C485" s="1" t="s">
        <v>71</v>
      </c>
      <c r="D485" s="1" t="s">
        <v>1474</v>
      </c>
      <c r="E485" s="1" t="s">
        <v>1018</v>
      </c>
      <c r="F485" s="1">
        <v>458</v>
      </c>
      <c r="G485" s="1" t="s">
        <v>1396</v>
      </c>
      <c r="H485" s="1" t="s">
        <v>1283</v>
      </c>
      <c r="I485" s="1" t="s">
        <v>1290</v>
      </c>
      <c r="J485" s="1" t="s">
        <v>31</v>
      </c>
      <c r="K485" s="1" t="s">
        <v>1317</v>
      </c>
      <c r="L485" s="1" t="s">
        <v>1345</v>
      </c>
      <c r="M485" s="1">
        <v>35.6</v>
      </c>
      <c r="N485" s="1" t="s">
        <v>1330</v>
      </c>
      <c r="O485" s="1">
        <v>12.8</v>
      </c>
      <c r="P485" s="1" t="s">
        <v>1473</v>
      </c>
      <c r="Q485" s="1">
        <v>0.3</v>
      </c>
      <c r="R485" s="53">
        <v>2800000</v>
      </c>
      <c r="S485" s="1" t="b">
        <v>1</v>
      </c>
      <c r="T485" s="1" t="s">
        <v>965</v>
      </c>
      <c r="U485" s="1" t="s">
        <v>31</v>
      </c>
      <c r="V485" s="1">
        <v>23</v>
      </c>
      <c r="W485" s="1">
        <v>1033826</v>
      </c>
      <c r="X485" s="1">
        <v>772000</v>
      </c>
      <c r="Y485" s="1">
        <v>23778000</v>
      </c>
      <c r="Z485" s="1">
        <v>661324</v>
      </c>
      <c r="AA485" s="1" t="s">
        <v>1471</v>
      </c>
      <c r="AB485" s="1">
        <v>0.64</v>
      </c>
      <c r="AC485" s="1" t="s">
        <v>1475</v>
      </c>
      <c r="AD485" s="23">
        <v>2800000</v>
      </c>
      <c r="AE485" s="23">
        <v>8</v>
      </c>
      <c r="AF485" s="1">
        <v>0</v>
      </c>
      <c r="AG485" s="1">
        <v>0</v>
      </c>
    </row>
    <row r="486" spans="1:33" x14ac:dyDescent="0.25">
      <c r="A486" s="1">
        <v>4688</v>
      </c>
      <c r="B486" s="1" t="s">
        <v>2026</v>
      </c>
      <c r="C486" s="1" t="s">
        <v>157</v>
      </c>
      <c r="D486" s="1" t="s">
        <v>1315</v>
      </c>
      <c r="E486" s="1" t="s">
        <v>158</v>
      </c>
      <c r="F486" s="1">
        <v>486</v>
      </c>
      <c r="G486" s="1" t="s">
        <v>1371</v>
      </c>
      <c r="H486" s="1" t="s">
        <v>1283</v>
      </c>
      <c r="I486" s="1" t="s">
        <v>1286</v>
      </c>
      <c r="J486" s="1" t="s">
        <v>31</v>
      </c>
      <c r="K486" s="1" t="s">
        <v>1317</v>
      </c>
      <c r="L486" s="1" t="s">
        <v>1341</v>
      </c>
      <c r="M486" s="1">
        <v>47.1</v>
      </c>
      <c r="N486" s="1" t="s">
        <v>1320</v>
      </c>
      <c r="O486" s="1">
        <v>26.5</v>
      </c>
      <c r="P486" s="1" t="s">
        <v>1473</v>
      </c>
      <c r="Q486" s="1">
        <v>0.3</v>
      </c>
      <c r="R486" s="53">
        <v>2600000</v>
      </c>
      <c r="S486" s="1" t="b">
        <v>0</v>
      </c>
      <c r="T486" s="1" t="s">
        <v>159</v>
      </c>
      <c r="U486" s="1" t="s">
        <v>1323</v>
      </c>
      <c r="V486" s="1">
        <v>15</v>
      </c>
      <c r="W486" s="1">
        <v>2671120</v>
      </c>
      <c r="X486" s="1">
        <v>2600000</v>
      </c>
      <c r="Y486" s="1">
        <v>40066800</v>
      </c>
      <c r="Z486" s="1">
        <v>1489345</v>
      </c>
      <c r="AA486" s="1" t="s">
        <v>1466</v>
      </c>
      <c r="AB486" s="1">
        <v>0.55800000000000005</v>
      </c>
      <c r="AC486" s="1" t="s">
        <v>1475</v>
      </c>
      <c r="AD486" s="23">
        <v>2600000</v>
      </c>
      <c r="AE486" s="23">
        <v>8</v>
      </c>
      <c r="AF486" s="1">
        <v>0</v>
      </c>
      <c r="AG486" s="1">
        <v>0</v>
      </c>
    </row>
    <row r="487" spans="1:33" x14ac:dyDescent="0.25">
      <c r="A487" s="1">
        <v>4921</v>
      </c>
      <c r="B487" s="1" t="s">
        <v>1846</v>
      </c>
      <c r="C487" s="1" t="s">
        <v>337</v>
      </c>
      <c r="D487" s="1" t="s">
        <v>1474</v>
      </c>
      <c r="E487" s="1" t="s">
        <v>140</v>
      </c>
      <c r="F487" s="1">
        <v>415</v>
      </c>
      <c r="G487" s="1" t="s">
        <v>1414</v>
      </c>
      <c r="H487" s="1" t="s">
        <v>1283</v>
      </c>
      <c r="I487" s="1" t="s">
        <v>1290</v>
      </c>
      <c r="J487" s="1" t="s">
        <v>31</v>
      </c>
      <c r="K487" s="1" t="s">
        <v>1317</v>
      </c>
      <c r="L487" s="1" t="s">
        <v>1346</v>
      </c>
      <c r="M487" s="1">
        <v>37.5</v>
      </c>
      <c r="N487" s="1" t="s">
        <v>1330</v>
      </c>
      <c r="O487" s="1">
        <v>2.7</v>
      </c>
      <c r="P487" s="1" t="s">
        <v>1327</v>
      </c>
      <c r="Q487" s="1">
        <v>0.1</v>
      </c>
      <c r="R487" s="53">
        <v>2300000</v>
      </c>
      <c r="S487" s="1" t="b">
        <v>0</v>
      </c>
      <c r="T487" s="1" t="s">
        <v>956</v>
      </c>
      <c r="U487" s="1" t="s">
        <v>1331</v>
      </c>
      <c r="V487" s="1">
        <v>9</v>
      </c>
      <c r="W487" s="1">
        <v>1752778</v>
      </c>
      <c r="X487" s="1">
        <v>1200000</v>
      </c>
      <c r="Y487" s="1">
        <v>15775000</v>
      </c>
      <c r="Z487" s="1">
        <v>775246</v>
      </c>
      <c r="AA487" s="1" t="s">
        <v>1471</v>
      </c>
      <c r="AB487" s="1">
        <v>0.442</v>
      </c>
      <c r="AC487" s="1" t="s">
        <v>1476</v>
      </c>
      <c r="AD487" s="23">
        <v>2300000</v>
      </c>
      <c r="AE487" s="23">
        <v>8</v>
      </c>
      <c r="AF487" s="1">
        <v>0</v>
      </c>
      <c r="AG487" s="1">
        <v>0</v>
      </c>
    </row>
    <row r="488" spans="1:33" x14ac:dyDescent="0.25">
      <c r="A488" s="1">
        <v>7538</v>
      </c>
      <c r="B488" s="1" t="s">
        <v>1847</v>
      </c>
      <c r="C488" s="1" t="s">
        <v>139</v>
      </c>
      <c r="D488" s="1" t="s">
        <v>1315</v>
      </c>
      <c r="E488" s="1" t="s">
        <v>140</v>
      </c>
      <c r="F488" s="1">
        <v>415</v>
      </c>
      <c r="G488" s="1" t="s">
        <v>1414</v>
      </c>
      <c r="H488" s="1" t="s">
        <v>1283</v>
      </c>
      <c r="I488" s="1" t="s">
        <v>1290</v>
      </c>
      <c r="J488" s="1" t="s">
        <v>31</v>
      </c>
      <c r="K488" s="1" t="s">
        <v>1317</v>
      </c>
      <c r="L488" s="1" t="s">
        <v>1346</v>
      </c>
      <c r="M488" s="1">
        <v>36.4</v>
      </c>
      <c r="N488" s="1" t="s">
        <v>1330</v>
      </c>
      <c r="O488" s="1">
        <v>1.2</v>
      </c>
      <c r="P488" s="1" t="s">
        <v>1327</v>
      </c>
      <c r="Q488" s="1">
        <v>0.1</v>
      </c>
      <c r="R488" s="53">
        <v>2500000</v>
      </c>
      <c r="S488" s="1" t="b">
        <v>0</v>
      </c>
      <c r="T488" s="1" t="s">
        <v>956</v>
      </c>
      <c r="U488" s="1" t="s">
        <v>1328</v>
      </c>
      <c r="V488" s="1">
        <v>9</v>
      </c>
      <c r="W488" s="1">
        <v>1752778</v>
      </c>
      <c r="X488" s="1">
        <v>1200000</v>
      </c>
      <c r="Y488" s="1">
        <v>15775000</v>
      </c>
      <c r="Z488" s="1">
        <v>775246</v>
      </c>
      <c r="AA488" s="1" t="s">
        <v>1471</v>
      </c>
      <c r="AB488" s="1">
        <v>0.442</v>
      </c>
      <c r="AC488" s="1" t="s">
        <v>1476</v>
      </c>
      <c r="AD488" s="23">
        <v>2700000</v>
      </c>
      <c r="AE488" s="23">
        <v>9</v>
      </c>
      <c r="AF488" s="1">
        <v>200000</v>
      </c>
      <c r="AG488" s="1">
        <v>8</v>
      </c>
    </row>
    <row r="489" spans="1:33" x14ac:dyDescent="0.25">
      <c r="A489" s="1">
        <v>4524</v>
      </c>
      <c r="B489" s="1" t="s">
        <v>1973</v>
      </c>
      <c r="C489" s="1" t="s">
        <v>384</v>
      </c>
      <c r="D489" s="1" t="s">
        <v>1474</v>
      </c>
      <c r="E489" s="1" t="s">
        <v>385</v>
      </c>
      <c r="F489" s="1">
        <v>458</v>
      </c>
      <c r="G489" s="1" t="s">
        <v>1396</v>
      </c>
      <c r="H489" s="1" t="s">
        <v>1283</v>
      </c>
      <c r="I489" s="1" t="s">
        <v>1290</v>
      </c>
      <c r="J489" s="1" t="s">
        <v>31</v>
      </c>
      <c r="K489" s="1" t="s">
        <v>1317</v>
      </c>
      <c r="L489" s="1" t="s">
        <v>1345</v>
      </c>
      <c r="M489" s="1">
        <v>30.8</v>
      </c>
      <c r="N489" s="1" t="s">
        <v>1333</v>
      </c>
      <c r="O489" s="1">
        <v>4.2</v>
      </c>
      <c r="P489" s="1" t="s">
        <v>1470</v>
      </c>
      <c r="Q489" s="1">
        <v>0.3</v>
      </c>
      <c r="R489" s="53">
        <v>1242000</v>
      </c>
      <c r="S489" s="1" t="b">
        <v>0</v>
      </c>
      <c r="T489" s="1" t="s">
        <v>71</v>
      </c>
      <c r="U489" s="1" t="s">
        <v>1331</v>
      </c>
      <c r="V489" s="1">
        <v>23</v>
      </c>
      <c r="W489" s="1">
        <v>1033826</v>
      </c>
      <c r="X489" s="1">
        <v>772000</v>
      </c>
      <c r="Y489" s="1">
        <v>23778000</v>
      </c>
      <c r="Z489" s="1">
        <v>661324</v>
      </c>
      <c r="AA489" s="1" t="s">
        <v>1471</v>
      </c>
      <c r="AB489" s="1">
        <v>0.64</v>
      </c>
      <c r="AC489" s="1" t="s">
        <v>1475</v>
      </c>
      <c r="AD489" s="23">
        <v>1242000</v>
      </c>
      <c r="AE489" s="23">
        <v>6</v>
      </c>
      <c r="AF489" s="1">
        <v>0</v>
      </c>
      <c r="AG489" s="1">
        <v>0</v>
      </c>
    </row>
    <row r="490" spans="1:33" x14ac:dyDescent="0.25">
      <c r="A490" s="1">
        <v>4198</v>
      </c>
      <c r="B490" s="1" t="s">
        <v>2031</v>
      </c>
      <c r="C490" s="1" t="s">
        <v>1163</v>
      </c>
      <c r="D490" s="1" t="s">
        <v>1474</v>
      </c>
      <c r="E490" s="1" t="s">
        <v>67</v>
      </c>
      <c r="F490" s="1">
        <v>436</v>
      </c>
      <c r="G490" s="1" t="s">
        <v>1385</v>
      </c>
      <c r="H490" s="1" t="s">
        <v>1283</v>
      </c>
      <c r="I490" s="1" t="s">
        <v>1289</v>
      </c>
      <c r="J490" s="1" t="s">
        <v>31</v>
      </c>
      <c r="K490" s="1" t="s">
        <v>1317</v>
      </c>
      <c r="L490" s="1" t="s">
        <v>1343</v>
      </c>
      <c r="M490" s="1">
        <v>49.2</v>
      </c>
      <c r="N490" s="1" t="s">
        <v>1320</v>
      </c>
      <c r="O490" s="1">
        <v>6.9</v>
      </c>
      <c r="P490" s="1" t="s">
        <v>1321</v>
      </c>
      <c r="Q490" s="1">
        <v>0.3</v>
      </c>
      <c r="R490" s="53">
        <v>3650000</v>
      </c>
      <c r="S490" s="1" t="b">
        <v>0</v>
      </c>
      <c r="T490" s="1" t="s">
        <v>767</v>
      </c>
      <c r="U490" s="1" t="s">
        <v>1323</v>
      </c>
      <c r="V490" s="1">
        <v>7</v>
      </c>
      <c r="W490" s="1">
        <v>3018571</v>
      </c>
      <c r="X490" s="1">
        <v>2500000</v>
      </c>
      <c r="Y490" s="1">
        <v>21130000</v>
      </c>
      <c r="Z490" s="1">
        <v>1251831</v>
      </c>
      <c r="AA490" s="1" t="s">
        <v>1471</v>
      </c>
      <c r="AB490" s="1">
        <v>0.41499999999999998</v>
      </c>
      <c r="AC490" s="1" t="s">
        <v>1476</v>
      </c>
      <c r="AD490" s="23">
        <v>3650000</v>
      </c>
      <c r="AE490" s="23">
        <v>10</v>
      </c>
      <c r="AF490" s="1">
        <v>0</v>
      </c>
      <c r="AG490" s="1">
        <v>0</v>
      </c>
    </row>
    <row r="491" spans="1:33" x14ac:dyDescent="0.25">
      <c r="A491" s="1">
        <v>9486</v>
      </c>
      <c r="B491" s="1" t="s">
        <v>1851</v>
      </c>
      <c r="C491" s="1" t="s">
        <v>913</v>
      </c>
      <c r="D491" s="1" t="s">
        <v>1474</v>
      </c>
      <c r="E491" s="1" t="s">
        <v>907</v>
      </c>
      <c r="F491" s="1">
        <v>415</v>
      </c>
      <c r="G491" s="1" t="s">
        <v>1414</v>
      </c>
      <c r="H491" s="1" t="s">
        <v>1283</v>
      </c>
      <c r="I491" s="1" t="s">
        <v>1290</v>
      </c>
      <c r="J491" s="1" t="s">
        <v>31</v>
      </c>
      <c r="K491" s="1" t="s">
        <v>1317</v>
      </c>
      <c r="L491" s="1" t="s">
        <v>1346</v>
      </c>
      <c r="M491" s="1">
        <v>36.9</v>
      </c>
      <c r="N491" s="1" t="s">
        <v>1330</v>
      </c>
      <c r="O491" s="1">
        <v>0.4</v>
      </c>
      <c r="P491" s="1" t="s">
        <v>1332</v>
      </c>
      <c r="Q491" s="1">
        <v>0.2</v>
      </c>
      <c r="R491" s="53">
        <v>1100000</v>
      </c>
      <c r="S491" s="1" t="b">
        <v>0</v>
      </c>
      <c r="T491" s="1" t="s">
        <v>504</v>
      </c>
      <c r="U491" s="1" t="s">
        <v>1328</v>
      </c>
      <c r="V491" s="1">
        <v>9</v>
      </c>
      <c r="W491" s="1">
        <v>1752778</v>
      </c>
      <c r="X491" s="1">
        <v>1200000</v>
      </c>
      <c r="Y491" s="1">
        <v>15775000</v>
      </c>
      <c r="Z491" s="1">
        <v>775246</v>
      </c>
      <c r="AA491" s="1" t="s">
        <v>1469</v>
      </c>
      <c r="AB491" s="1">
        <v>0.442</v>
      </c>
      <c r="AC491" s="1" t="s">
        <v>1476</v>
      </c>
      <c r="AD491" s="23">
        <v>1100000</v>
      </c>
      <c r="AE491" s="23">
        <v>5</v>
      </c>
      <c r="AF491" s="1">
        <v>0</v>
      </c>
      <c r="AG491" s="1">
        <v>0</v>
      </c>
    </row>
    <row r="492" spans="1:33" x14ac:dyDescent="0.25">
      <c r="A492" s="1">
        <v>4799</v>
      </c>
      <c r="B492" s="1" t="s">
        <v>1903</v>
      </c>
      <c r="C492" s="1" t="s">
        <v>990</v>
      </c>
      <c r="D492" s="1" t="s">
        <v>1315</v>
      </c>
      <c r="E492" s="1" t="s">
        <v>34</v>
      </c>
      <c r="F492" s="1">
        <v>444</v>
      </c>
      <c r="G492" s="1" t="s">
        <v>1387</v>
      </c>
      <c r="H492" s="1" t="s">
        <v>1283</v>
      </c>
      <c r="I492" s="1" t="s">
        <v>1290</v>
      </c>
      <c r="J492" s="1" t="s">
        <v>31</v>
      </c>
      <c r="K492" s="1" t="s">
        <v>1317</v>
      </c>
      <c r="L492" s="1" t="s">
        <v>1349</v>
      </c>
      <c r="M492" s="1">
        <v>40.5</v>
      </c>
      <c r="N492" s="1" t="s">
        <v>1330</v>
      </c>
      <c r="O492" s="1">
        <v>3.5</v>
      </c>
      <c r="P492" s="1" t="s">
        <v>1470</v>
      </c>
      <c r="Q492" s="1">
        <v>0.1</v>
      </c>
      <c r="R492" s="53">
        <v>700000</v>
      </c>
      <c r="S492" s="1" t="b">
        <v>0</v>
      </c>
      <c r="T492" s="1" t="s">
        <v>988</v>
      </c>
      <c r="U492" s="1" t="s">
        <v>1331</v>
      </c>
      <c r="V492" s="1">
        <v>28</v>
      </c>
      <c r="W492" s="1">
        <v>2099357</v>
      </c>
      <c r="X492" s="1">
        <v>1772500</v>
      </c>
      <c r="Y492" s="1">
        <v>58782000</v>
      </c>
      <c r="Z492" s="1">
        <v>1299418</v>
      </c>
      <c r="AA492" s="1" t="s">
        <v>1469</v>
      </c>
      <c r="AB492" s="1">
        <v>0.61899999999999999</v>
      </c>
      <c r="AC492" s="1" t="s">
        <v>1475</v>
      </c>
      <c r="AD492" s="23">
        <v>700000</v>
      </c>
      <c r="AE492" s="23">
        <v>4</v>
      </c>
      <c r="AF492" s="1">
        <v>0</v>
      </c>
      <c r="AG492" s="1">
        <v>0</v>
      </c>
    </row>
    <row r="493" spans="1:33" x14ac:dyDescent="0.25">
      <c r="A493" s="1">
        <v>10409</v>
      </c>
      <c r="B493" s="1" t="s">
        <v>1853</v>
      </c>
      <c r="C493" s="1" t="s">
        <v>918</v>
      </c>
      <c r="D493" s="1" t="s">
        <v>1315</v>
      </c>
      <c r="E493" s="1" t="s">
        <v>919</v>
      </c>
      <c r="F493" s="1">
        <v>460</v>
      </c>
      <c r="G493" s="1" t="s">
        <v>1412</v>
      </c>
      <c r="H493" s="1" t="s">
        <v>1283</v>
      </c>
      <c r="I493" s="1" t="s">
        <v>1290</v>
      </c>
      <c r="J493" s="1" t="s">
        <v>31</v>
      </c>
      <c r="K493" s="1" t="s">
        <v>1317</v>
      </c>
      <c r="L493" s="1" t="s">
        <v>1348</v>
      </c>
      <c r="M493" s="1">
        <v>44.1</v>
      </c>
      <c r="N493" s="1" t="s">
        <v>1330</v>
      </c>
      <c r="O493" s="1">
        <v>0.2</v>
      </c>
      <c r="P493" s="1" t="s">
        <v>1332</v>
      </c>
      <c r="Q493" s="1">
        <v>0.1</v>
      </c>
      <c r="R493" s="53">
        <v>1372000</v>
      </c>
      <c r="S493" s="1" t="b">
        <v>1</v>
      </c>
      <c r="T493" s="1" t="s">
        <v>753</v>
      </c>
      <c r="U493" s="1" t="s">
        <v>31</v>
      </c>
      <c r="V493" s="1">
        <v>13</v>
      </c>
      <c r="W493" s="1">
        <v>1199702</v>
      </c>
      <c r="X493" s="1">
        <v>1150000</v>
      </c>
      <c r="Y493" s="1">
        <v>15596124</v>
      </c>
      <c r="Z493" s="1">
        <v>204535</v>
      </c>
      <c r="AA493" s="1" t="s">
        <v>1324</v>
      </c>
      <c r="AB493" s="1">
        <v>0.17</v>
      </c>
      <c r="AC493" s="1" t="s">
        <v>1479</v>
      </c>
      <c r="AD493" s="23">
        <v>1372000</v>
      </c>
      <c r="AE493" s="23">
        <v>6</v>
      </c>
      <c r="AF493" s="1">
        <v>0</v>
      </c>
      <c r="AG493" s="1">
        <v>0</v>
      </c>
    </row>
    <row r="494" spans="1:33" x14ac:dyDescent="0.25">
      <c r="A494" s="1">
        <v>4741</v>
      </c>
      <c r="B494" s="1" t="s">
        <v>1984</v>
      </c>
      <c r="C494" s="1" t="s">
        <v>1261</v>
      </c>
      <c r="D494" s="1" t="s">
        <v>1474</v>
      </c>
      <c r="E494" s="1" t="s">
        <v>83</v>
      </c>
      <c r="F494" s="1">
        <v>422</v>
      </c>
      <c r="G494" s="1" t="s">
        <v>1435</v>
      </c>
      <c r="H494" s="1" t="s">
        <v>1283</v>
      </c>
      <c r="I494" s="1" t="s">
        <v>1291</v>
      </c>
      <c r="J494" s="1" t="s">
        <v>31</v>
      </c>
      <c r="K494" s="1" t="s">
        <v>1317</v>
      </c>
      <c r="L494" s="1" t="s">
        <v>1436</v>
      </c>
      <c r="M494" s="1">
        <v>25.4</v>
      </c>
      <c r="N494" s="1" t="s">
        <v>1333</v>
      </c>
      <c r="O494" s="1">
        <v>3.7</v>
      </c>
      <c r="P494" s="1" t="s">
        <v>1470</v>
      </c>
      <c r="Q494" s="1">
        <v>0.1</v>
      </c>
      <c r="R494" s="53">
        <v>750000</v>
      </c>
      <c r="S494" s="1" t="b">
        <v>0</v>
      </c>
      <c r="T494" s="1" t="s">
        <v>1081</v>
      </c>
      <c r="U494" s="1" t="s">
        <v>1331</v>
      </c>
      <c r="V494" s="1">
        <v>9</v>
      </c>
      <c r="W494" s="1">
        <v>1647778</v>
      </c>
      <c r="X494" s="1">
        <v>750000</v>
      </c>
      <c r="Y494" s="1">
        <v>14830000</v>
      </c>
      <c r="Z494" s="1">
        <v>1799823</v>
      </c>
      <c r="AA494" s="1" t="s">
        <v>1469</v>
      </c>
      <c r="AB494" s="1">
        <v>1.0920000000000001</v>
      </c>
      <c r="AC494" s="1" t="s">
        <v>1475</v>
      </c>
      <c r="AD494" s="23">
        <v>730000</v>
      </c>
      <c r="AE494" s="23">
        <v>4</v>
      </c>
      <c r="AF494" s="1">
        <v>0</v>
      </c>
      <c r="AG494" s="1">
        <v>0</v>
      </c>
    </row>
    <row r="495" spans="1:33" x14ac:dyDescent="0.25">
      <c r="A495" s="1">
        <v>4354</v>
      </c>
      <c r="B495" s="1" t="s">
        <v>1916</v>
      </c>
      <c r="C495" s="1" t="s">
        <v>1020</v>
      </c>
      <c r="D495" s="1" t="s">
        <v>1474</v>
      </c>
      <c r="E495" s="1" t="s">
        <v>1021</v>
      </c>
      <c r="F495" s="1">
        <v>469</v>
      </c>
      <c r="G495" s="1" t="s">
        <v>1427</v>
      </c>
      <c r="H495" s="1" t="s">
        <v>1283</v>
      </c>
      <c r="I495" s="1" t="s">
        <v>1290</v>
      </c>
      <c r="J495" s="1" t="s">
        <v>31</v>
      </c>
      <c r="K495" s="1" t="s">
        <v>1317</v>
      </c>
      <c r="L495" s="1" t="s">
        <v>1428</v>
      </c>
      <c r="M495" s="1">
        <v>41.1</v>
      </c>
      <c r="N495" s="1" t="s">
        <v>1330</v>
      </c>
      <c r="O495" s="1">
        <v>10.7</v>
      </c>
      <c r="P495" s="1" t="s">
        <v>1473</v>
      </c>
      <c r="Q495" s="1">
        <v>0.3</v>
      </c>
      <c r="R495" s="53">
        <v>3200000</v>
      </c>
      <c r="S495" s="1" t="b">
        <v>1</v>
      </c>
      <c r="T495" s="1" t="s">
        <v>965</v>
      </c>
      <c r="U495" s="1" t="s">
        <v>31</v>
      </c>
      <c r="V495" s="1">
        <v>5</v>
      </c>
      <c r="W495" s="1">
        <v>1792600</v>
      </c>
      <c r="X495" s="1">
        <v>1608000</v>
      </c>
      <c r="Y495" s="1">
        <v>8963000</v>
      </c>
      <c r="Z495" s="1">
        <v>945068</v>
      </c>
      <c r="AA495" s="1" t="s">
        <v>1471</v>
      </c>
      <c r="AB495" s="1">
        <v>0.52700000000000002</v>
      </c>
      <c r="AC495" s="1" t="s">
        <v>1475</v>
      </c>
      <c r="AD495" s="23">
        <v>3200000</v>
      </c>
      <c r="AE495" s="23">
        <v>8</v>
      </c>
      <c r="AF495" s="1">
        <v>0</v>
      </c>
      <c r="AG495" s="1">
        <v>0</v>
      </c>
    </row>
    <row r="496" spans="1:33" x14ac:dyDescent="0.25">
      <c r="A496" s="1">
        <v>10446</v>
      </c>
      <c r="B496" s="1" t="s">
        <v>1860</v>
      </c>
      <c r="C496" s="1" t="s">
        <v>937</v>
      </c>
      <c r="D496" s="1" t="s">
        <v>1315</v>
      </c>
      <c r="E496" s="1" t="s">
        <v>935</v>
      </c>
      <c r="F496" s="1">
        <v>486</v>
      </c>
      <c r="G496" s="1" t="s">
        <v>1371</v>
      </c>
      <c r="H496" s="1" t="s">
        <v>1283</v>
      </c>
      <c r="I496" s="1" t="s">
        <v>1286</v>
      </c>
      <c r="J496" s="1" t="s">
        <v>31</v>
      </c>
      <c r="K496" s="1" t="s">
        <v>1317</v>
      </c>
      <c r="L496" s="1" t="s">
        <v>1341</v>
      </c>
      <c r="M496" s="1">
        <v>27.6</v>
      </c>
      <c r="N496" s="1" t="s">
        <v>1333</v>
      </c>
      <c r="O496" s="1">
        <v>0.2</v>
      </c>
      <c r="P496" s="1" t="s">
        <v>1332</v>
      </c>
      <c r="Q496" s="1">
        <v>0.1</v>
      </c>
      <c r="R496" s="53">
        <v>848000</v>
      </c>
      <c r="S496" s="1" t="b">
        <v>0</v>
      </c>
      <c r="T496" s="1" t="s">
        <v>834</v>
      </c>
      <c r="U496" s="1" t="s">
        <v>1328</v>
      </c>
      <c r="V496" s="1">
        <v>15</v>
      </c>
      <c r="W496" s="1">
        <v>2671120</v>
      </c>
      <c r="X496" s="1">
        <v>2600000</v>
      </c>
      <c r="Y496" s="1">
        <v>40066800</v>
      </c>
      <c r="Z496" s="1">
        <v>1489345</v>
      </c>
      <c r="AA496" s="1" t="s">
        <v>1469</v>
      </c>
      <c r="AB496" s="1">
        <v>0.55800000000000005</v>
      </c>
      <c r="AC496" s="1" t="s">
        <v>1475</v>
      </c>
      <c r="AD496" s="23">
        <v>848000</v>
      </c>
      <c r="AE496" s="23">
        <v>4</v>
      </c>
      <c r="AF496" s="1">
        <v>0</v>
      </c>
      <c r="AG496" s="1">
        <v>0</v>
      </c>
    </row>
    <row r="497" spans="1:33" x14ac:dyDescent="0.25">
      <c r="A497" s="1">
        <v>8000</v>
      </c>
      <c r="B497" s="1" t="s">
        <v>1968</v>
      </c>
      <c r="C497" s="1" t="s">
        <v>1255</v>
      </c>
      <c r="D497" s="1" t="s">
        <v>1474</v>
      </c>
      <c r="E497" s="1" t="s">
        <v>1243</v>
      </c>
      <c r="F497" s="1">
        <v>480</v>
      </c>
      <c r="G497" s="1" t="s">
        <v>1363</v>
      </c>
      <c r="H497" s="1" t="s">
        <v>1283</v>
      </c>
      <c r="I497" s="1" t="s">
        <v>1286</v>
      </c>
      <c r="J497" s="1" t="s">
        <v>31</v>
      </c>
      <c r="K497" s="1" t="s">
        <v>1317</v>
      </c>
      <c r="L497" s="1" t="s">
        <v>1364</v>
      </c>
      <c r="M497" s="1">
        <v>39.200000000000003</v>
      </c>
      <c r="N497" s="1" t="s">
        <v>1330</v>
      </c>
      <c r="O497" s="1">
        <v>1.1000000000000001</v>
      </c>
      <c r="P497" s="1" t="s">
        <v>1327</v>
      </c>
      <c r="Q497" s="1">
        <v>0.3</v>
      </c>
      <c r="R497" s="53">
        <v>1958000</v>
      </c>
      <c r="S497" s="1" t="b">
        <v>0</v>
      </c>
      <c r="T497" s="1" t="s">
        <v>1213</v>
      </c>
      <c r="U497" s="1" t="s">
        <v>1328</v>
      </c>
      <c r="V497" s="1">
        <v>8</v>
      </c>
      <c r="W497" s="1">
        <v>1715000</v>
      </c>
      <c r="X497" s="1">
        <v>1650000</v>
      </c>
      <c r="Y497" s="1">
        <v>13720000</v>
      </c>
      <c r="Z497" s="1">
        <v>738828</v>
      </c>
      <c r="AA497" s="1" t="s">
        <v>1324</v>
      </c>
      <c r="AB497" s="1">
        <v>0.43099999999999999</v>
      </c>
      <c r="AC497" s="1" t="s">
        <v>1476</v>
      </c>
      <c r="AD497" s="23">
        <v>1958000</v>
      </c>
      <c r="AE497" s="23">
        <v>7</v>
      </c>
      <c r="AF497" s="1">
        <v>0</v>
      </c>
      <c r="AG497" s="1">
        <v>0</v>
      </c>
    </row>
    <row r="498" spans="1:33" x14ac:dyDescent="0.25">
      <c r="A498" s="1">
        <v>4965</v>
      </c>
      <c r="B498" s="1" t="s">
        <v>1930</v>
      </c>
      <c r="C498" s="1" t="s">
        <v>1039</v>
      </c>
      <c r="D498" s="1" t="s">
        <v>1315</v>
      </c>
      <c r="E498" s="1" t="s">
        <v>39</v>
      </c>
      <c r="F498" s="1">
        <v>468</v>
      </c>
      <c r="G498" s="1" t="s">
        <v>1394</v>
      </c>
      <c r="H498" s="1" t="s">
        <v>1283</v>
      </c>
      <c r="I498" s="1" t="s">
        <v>1290</v>
      </c>
      <c r="J498" s="1" t="s">
        <v>31</v>
      </c>
      <c r="K498" s="1" t="s">
        <v>1317</v>
      </c>
      <c r="L498" s="1" t="s">
        <v>1347</v>
      </c>
      <c r="M498" s="1">
        <v>31.3</v>
      </c>
      <c r="N498" s="1" t="s">
        <v>1333</v>
      </c>
      <c r="O498" s="1">
        <v>2.6</v>
      </c>
      <c r="P498" s="1" t="s">
        <v>1327</v>
      </c>
      <c r="Q498" s="1">
        <v>0.3</v>
      </c>
      <c r="R498" s="53">
        <v>625000</v>
      </c>
      <c r="S498" s="1" t="b">
        <v>0</v>
      </c>
      <c r="T498" s="1" t="s">
        <v>901</v>
      </c>
      <c r="U498" s="1" t="s">
        <v>1331</v>
      </c>
      <c r="V498" s="1">
        <v>9</v>
      </c>
      <c r="W498" s="1">
        <v>913444</v>
      </c>
      <c r="X498" s="1">
        <v>820000</v>
      </c>
      <c r="Y498" s="1">
        <v>8221000</v>
      </c>
      <c r="Z498" s="1">
        <v>322602</v>
      </c>
      <c r="AA498" s="1" t="s">
        <v>1469</v>
      </c>
      <c r="AB498" s="1">
        <v>0.35299999999999998</v>
      </c>
      <c r="AC498" s="1" t="s">
        <v>1476</v>
      </c>
      <c r="AD498" s="23">
        <v>625000</v>
      </c>
      <c r="AE498" s="23">
        <v>3</v>
      </c>
      <c r="AF498" s="1">
        <v>0</v>
      </c>
      <c r="AG498" s="1">
        <v>0</v>
      </c>
    </row>
    <row r="499" spans="1:33" x14ac:dyDescent="0.25">
      <c r="A499" s="1">
        <v>4853</v>
      </c>
      <c r="B499" s="1" t="s">
        <v>1974</v>
      </c>
      <c r="C499" s="1" t="s">
        <v>517</v>
      </c>
      <c r="D499" s="1" t="s">
        <v>1315</v>
      </c>
      <c r="E499" s="1" t="s">
        <v>70</v>
      </c>
      <c r="F499" s="1">
        <v>458</v>
      </c>
      <c r="G499" s="1" t="s">
        <v>1396</v>
      </c>
      <c r="H499" s="1" t="s">
        <v>1283</v>
      </c>
      <c r="I499" s="1" t="s">
        <v>1290</v>
      </c>
      <c r="J499" s="1" t="s">
        <v>31</v>
      </c>
      <c r="K499" s="1" t="s">
        <v>1317</v>
      </c>
      <c r="L499" s="1" t="s">
        <v>1345</v>
      </c>
      <c r="M499" s="1">
        <v>36.9</v>
      </c>
      <c r="N499" s="1" t="s">
        <v>1330</v>
      </c>
      <c r="O499" s="1">
        <v>3.1</v>
      </c>
      <c r="P499" s="1" t="s">
        <v>1470</v>
      </c>
      <c r="Q499" s="1">
        <v>0.1</v>
      </c>
      <c r="R499" s="53">
        <v>740000</v>
      </c>
      <c r="S499" s="1" t="b">
        <v>0</v>
      </c>
      <c r="T499" s="1" t="s">
        <v>71</v>
      </c>
      <c r="U499" s="1" t="s">
        <v>1331</v>
      </c>
      <c r="V499" s="1">
        <v>23</v>
      </c>
      <c r="W499" s="1">
        <v>1033826</v>
      </c>
      <c r="X499" s="1">
        <v>772000</v>
      </c>
      <c r="Y499" s="1">
        <v>23778000</v>
      </c>
      <c r="Z499" s="1">
        <v>661324</v>
      </c>
      <c r="AA499" s="1" t="s">
        <v>1469</v>
      </c>
      <c r="AB499" s="1">
        <v>0.64</v>
      </c>
      <c r="AC499" s="1" t="s">
        <v>1475</v>
      </c>
      <c r="AD499" s="23">
        <v>716000</v>
      </c>
      <c r="AE499" s="23">
        <v>4</v>
      </c>
      <c r="AF499" s="1">
        <v>0</v>
      </c>
      <c r="AG499" s="1">
        <v>0</v>
      </c>
    </row>
    <row r="500" spans="1:33" x14ac:dyDescent="0.25">
      <c r="A500" s="1">
        <v>4249</v>
      </c>
      <c r="B500" s="1" t="s">
        <v>2009</v>
      </c>
      <c r="C500" s="1" t="s">
        <v>1145</v>
      </c>
      <c r="D500" s="1" t="s">
        <v>1315</v>
      </c>
      <c r="E500" s="1" t="s">
        <v>1134</v>
      </c>
      <c r="F500" s="1">
        <v>488</v>
      </c>
      <c r="G500" s="1" t="s">
        <v>1286</v>
      </c>
      <c r="H500" s="1" t="s">
        <v>1283</v>
      </c>
      <c r="I500" s="1" t="s">
        <v>1286</v>
      </c>
      <c r="J500" s="1" t="s">
        <v>31</v>
      </c>
      <c r="K500" s="1" t="s">
        <v>1317</v>
      </c>
      <c r="L500" s="1" t="s">
        <v>1337</v>
      </c>
      <c r="M500" s="1">
        <v>50.5</v>
      </c>
      <c r="N500" s="1" t="s">
        <v>1320</v>
      </c>
      <c r="O500" s="1">
        <v>9.6999999999999993</v>
      </c>
      <c r="P500" s="1" t="s">
        <v>1321</v>
      </c>
      <c r="Q500" s="1">
        <v>0.3</v>
      </c>
      <c r="R500" s="53">
        <v>1102000</v>
      </c>
      <c r="S500" s="1" t="b">
        <v>0</v>
      </c>
      <c r="T500" s="1" t="s">
        <v>1135</v>
      </c>
      <c r="U500" s="1" t="s">
        <v>1323</v>
      </c>
      <c r="V500" s="1">
        <v>4</v>
      </c>
      <c r="W500" s="1">
        <v>1559350</v>
      </c>
      <c r="X500" s="1">
        <v>1552700</v>
      </c>
      <c r="Y500" s="1">
        <v>6237400</v>
      </c>
      <c r="Z500" s="1">
        <v>595928</v>
      </c>
      <c r="AA500" s="1" t="s">
        <v>1469</v>
      </c>
      <c r="AB500" s="1">
        <v>0.38200000000000001</v>
      </c>
      <c r="AC500" s="1" t="s">
        <v>1476</v>
      </c>
      <c r="AD500" s="23">
        <v>1102000</v>
      </c>
      <c r="AE500" s="23">
        <v>5</v>
      </c>
      <c r="AF500" s="1">
        <v>0</v>
      </c>
      <c r="AG500" s="1">
        <v>0</v>
      </c>
    </row>
    <row r="501" spans="1:33" x14ac:dyDescent="0.25">
      <c r="A501" s="1">
        <v>4324</v>
      </c>
      <c r="B501" s="1" t="s">
        <v>2028</v>
      </c>
      <c r="C501" s="1" t="s">
        <v>335</v>
      </c>
      <c r="D501" s="1" t="s">
        <v>1315</v>
      </c>
      <c r="E501" s="1" t="s">
        <v>158</v>
      </c>
      <c r="F501" s="1">
        <v>486</v>
      </c>
      <c r="G501" s="1" t="s">
        <v>1371</v>
      </c>
      <c r="H501" s="1" t="s">
        <v>1283</v>
      </c>
      <c r="I501" s="1" t="s">
        <v>1286</v>
      </c>
      <c r="J501" s="1" t="s">
        <v>31</v>
      </c>
      <c r="K501" s="1" t="s">
        <v>1317</v>
      </c>
      <c r="L501" s="1" t="s">
        <v>1341</v>
      </c>
      <c r="M501" s="1">
        <v>43</v>
      </c>
      <c r="N501" s="1" t="s">
        <v>1330</v>
      </c>
      <c r="O501" s="1">
        <v>5.9</v>
      </c>
      <c r="P501" s="1" t="s">
        <v>1321</v>
      </c>
      <c r="Q501" s="1">
        <v>0.3</v>
      </c>
      <c r="R501" s="53">
        <v>2600000</v>
      </c>
      <c r="S501" s="1" t="b">
        <v>0</v>
      </c>
      <c r="T501" s="1" t="s">
        <v>159</v>
      </c>
      <c r="U501" s="1" t="s">
        <v>1323</v>
      </c>
      <c r="V501" s="1">
        <v>15</v>
      </c>
      <c r="W501" s="1">
        <v>2671120</v>
      </c>
      <c r="X501" s="1">
        <v>2600000</v>
      </c>
      <c r="Y501" s="1">
        <v>40066800</v>
      </c>
      <c r="Z501" s="1">
        <v>1489345</v>
      </c>
      <c r="AA501" s="1" t="s">
        <v>1466</v>
      </c>
      <c r="AB501" s="1">
        <v>0.55800000000000005</v>
      </c>
      <c r="AC501" s="1" t="s">
        <v>1475</v>
      </c>
      <c r="AD501" s="23">
        <v>2600000</v>
      </c>
      <c r="AE501" s="23">
        <v>8</v>
      </c>
      <c r="AF501" s="1">
        <v>0</v>
      </c>
      <c r="AG501" s="1">
        <v>0</v>
      </c>
    </row>
    <row r="502" spans="1:33" x14ac:dyDescent="0.25">
      <c r="A502" s="1">
        <v>4499</v>
      </c>
      <c r="B502" s="1" t="s">
        <v>1895</v>
      </c>
      <c r="C502" s="1" t="s">
        <v>979</v>
      </c>
      <c r="D502" s="1" t="s">
        <v>1474</v>
      </c>
      <c r="E502" s="1" t="s">
        <v>980</v>
      </c>
      <c r="F502" s="1">
        <v>423</v>
      </c>
      <c r="G502" s="1" t="s">
        <v>1443</v>
      </c>
      <c r="H502" s="1" t="s">
        <v>1283</v>
      </c>
      <c r="I502" s="1" t="s">
        <v>1291</v>
      </c>
      <c r="J502" s="1" t="s">
        <v>31</v>
      </c>
      <c r="K502" s="1" t="s">
        <v>1317</v>
      </c>
      <c r="L502" s="1" t="s">
        <v>1444</v>
      </c>
      <c r="M502" s="1">
        <v>65.3</v>
      </c>
      <c r="N502" s="1" t="s">
        <v>1477</v>
      </c>
      <c r="O502" s="1">
        <v>31.4</v>
      </c>
      <c r="P502" s="1" t="s">
        <v>1473</v>
      </c>
      <c r="Q502" s="1">
        <v>0.3</v>
      </c>
      <c r="R502" s="53">
        <v>5850000</v>
      </c>
      <c r="S502" s="1" t="b">
        <v>1</v>
      </c>
      <c r="T502" s="1" t="s">
        <v>992</v>
      </c>
      <c r="U502" s="1" t="s">
        <v>31</v>
      </c>
      <c r="V502" s="1">
        <v>17</v>
      </c>
      <c r="W502" s="1">
        <v>1593941</v>
      </c>
      <c r="X502" s="1">
        <v>945000</v>
      </c>
      <c r="Y502" s="1">
        <v>27097000</v>
      </c>
      <c r="Z502" s="1">
        <v>1495711</v>
      </c>
      <c r="AA502" s="1" t="s">
        <v>1471</v>
      </c>
      <c r="AB502" s="1">
        <v>0.93799999999999994</v>
      </c>
      <c r="AC502" s="1" t="s">
        <v>1475</v>
      </c>
      <c r="AD502" s="23">
        <v>5850000</v>
      </c>
      <c r="AE502" s="23">
        <v>13</v>
      </c>
      <c r="AF502" s="1">
        <v>0</v>
      </c>
      <c r="AG502" s="1">
        <v>0</v>
      </c>
    </row>
    <row r="503" spans="1:33" x14ac:dyDescent="0.25">
      <c r="A503" s="1">
        <v>9089</v>
      </c>
      <c r="B503" s="1" t="s">
        <v>1875</v>
      </c>
      <c r="C503" s="1" t="s">
        <v>1230</v>
      </c>
      <c r="D503" s="1" t="s">
        <v>1315</v>
      </c>
      <c r="E503" s="1" t="s">
        <v>1085</v>
      </c>
      <c r="F503" s="1">
        <v>460</v>
      </c>
      <c r="G503" s="1" t="s">
        <v>1412</v>
      </c>
      <c r="H503" s="1" t="s">
        <v>1283</v>
      </c>
      <c r="I503" s="1" t="s">
        <v>1290</v>
      </c>
      <c r="J503" s="1" t="s">
        <v>31</v>
      </c>
      <c r="K503" s="1" t="s">
        <v>1317</v>
      </c>
      <c r="L503" s="1" t="s">
        <v>1348</v>
      </c>
      <c r="M503" s="1">
        <v>39.6</v>
      </c>
      <c r="N503" s="1" t="s">
        <v>1330</v>
      </c>
      <c r="O503" s="1">
        <v>0.7</v>
      </c>
      <c r="P503" s="1" t="s">
        <v>1332</v>
      </c>
      <c r="Q503" s="1">
        <v>0.2</v>
      </c>
      <c r="R503" s="53">
        <v>1614000</v>
      </c>
      <c r="S503" s="1" t="b">
        <v>0</v>
      </c>
      <c r="T503" s="1" t="s">
        <v>918</v>
      </c>
      <c r="U503" s="1" t="s">
        <v>1328</v>
      </c>
      <c r="V503" s="1">
        <v>13</v>
      </c>
      <c r="W503" s="1">
        <v>1199702</v>
      </c>
      <c r="X503" s="1">
        <v>1150000</v>
      </c>
      <c r="Y503" s="1">
        <v>15596124</v>
      </c>
      <c r="Z503" s="1">
        <v>204535</v>
      </c>
      <c r="AA503" s="1" t="s">
        <v>1471</v>
      </c>
      <c r="AB503" s="1">
        <v>0.17</v>
      </c>
      <c r="AC503" s="1" t="s">
        <v>1479</v>
      </c>
      <c r="AD503" s="23">
        <v>1614000</v>
      </c>
      <c r="AE503" s="23">
        <v>7</v>
      </c>
      <c r="AF503" s="1">
        <v>0</v>
      </c>
      <c r="AG503" s="1">
        <v>0</v>
      </c>
    </row>
    <row r="504" spans="1:33" x14ac:dyDescent="0.25">
      <c r="A504" s="1">
        <v>4624</v>
      </c>
      <c r="B504" s="1" t="s">
        <v>1922</v>
      </c>
      <c r="C504" s="1" t="s">
        <v>834</v>
      </c>
      <c r="D504" s="1" t="s">
        <v>1315</v>
      </c>
      <c r="E504" s="1" t="s">
        <v>835</v>
      </c>
      <c r="F504" s="1">
        <v>486</v>
      </c>
      <c r="G504" s="1" t="s">
        <v>1371</v>
      </c>
      <c r="H504" s="1" t="s">
        <v>1283</v>
      </c>
      <c r="I504" s="1" t="s">
        <v>1286</v>
      </c>
      <c r="J504" s="1" t="s">
        <v>31</v>
      </c>
      <c r="K504" s="1" t="s">
        <v>1317</v>
      </c>
      <c r="L504" s="1" t="s">
        <v>1341</v>
      </c>
      <c r="M504" s="1">
        <v>44.5</v>
      </c>
      <c r="N504" s="1" t="s">
        <v>1330</v>
      </c>
      <c r="O504" s="1">
        <v>5.7</v>
      </c>
      <c r="P504" s="1" t="s">
        <v>1321</v>
      </c>
      <c r="Q504" s="1">
        <v>0.3</v>
      </c>
      <c r="R504" s="53">
        <v>2900000</v>
      </c>
      <c r="S504" s="1" t="b">
        <v>1</v>
      </c>
      <c r="T504" s="1" t="s">
        <v>823</v>
      </c>
      <c r="U504" s="1" t="s">
        <v>31</v>
      </c>
      <c r="V504" s="1">
        <v>15</v>
      </c>
      <c r="W504" s="1">
        <v>2671120</v>
      </c>
      <c r="X504" s="1">
        <v>2600000</v>
      </c>
      <c r="Y504" s="1">
        <v>40066800</v>
      </c>
      <c r="Z504" s="1">
        <v>1489345</v>
      </c>
      <c r="AA504" s="1" t="s">
        <v>1324</v>
      </c>
      <c r="AB504" s="1">
        <v>0.55800000000000005</v>
      </c>
      <c r="AC504" s="1" t="s">
        <v>1475</v>
      </c>
      <c r="AD504" s="23">
        <v>2900000</v>
      </c>
      <c r="AE504" s="23">
        <v>8</v>
      </c>
      <c r="AF504" s="1">
        <v>0</v>
      </c>
      <c r="AG504" s="1">
        <v>0</v>
      </c>
    </row>
    <row r="505" spans="1:33" x14ac:dyDescent="0.25">
      <c r="A505" s="1">
        <v>10447</v>
      </c>
      <c r="B505" s="1" t="s">
        <v>1880</v>
      </c>
      <c r="C505" s="1" t="s">
        <v>1240</v>
      </c>
      <c r="D505" s="1" t="s">
        <v>1315</v>
      </c>
      <c r="E505" s="1" t="s">
        <v>1085</v>
      </c>
      <c r="F505" s="1">
        <v>460</v>
      </c>
      <c r="G505" s="1" t="s">
        <v>1412</v>
      </c>
      <c r="H505" s="1" t="s">
        <v>1283</v>
      </c>
      <c r="I505" s="1" t="s">
        <v>1290</v>
      </c>
      <c r="J505" s="1" t="s">
        <v>31</v>
      </c>
      <c r="K505" s="1" t="s">
        <v>1317</v>
      </c>
      <c r="L505" s="1" t="s">
        <v>1348</v>
      </c>
      <c r="M505" s="1">
        <v>40</v>
      </c>
      <c r="N505" s="1" t="s">
        <v>1330</v>
      </c>
      <c r="O505" s="1">
        <v>0.2</v>
      </c>
      <c r="P505" s="1" t="s">
        <v>1332</v>
      </c>
      <c r="Q505" s="1">
        <v>0.1</v>
      </c>
      <c r="R505" s="53">
        <v>950124</v>
      </c>
      <c r="S505" s="1" t="b">
        <v>0</v>
      </c>
      <c r="T505" s="1" t="s">
        <v>918</v>
      </c>
      <c r="U505" s="1" t="s">
        <v>1328</v>
      </c>
      <c r="V505" s="1">
        <v>13</v>
      </c>
      <c r="W505" s="1">
        <v>1199702</v>
      </c>
      <c r="X505" s="1">
        <v>1150000</v>
      </c>
      <c r="Y505" s="1">
        <v>15596124</v>
      </c>
      <c r="Z505" s="1">
        <v>204535</v>
      </c>
      <c r="AA505" s="1" t="s">
        <v>1469</v>
      </c>
      <c r="AB505" s="1">
        <v>0.17</v>
      </c>
      <c r="AC505" s="1" t="s">
        <v>1479</v>
      </c>
      <c r="AD505" s="23">
        <v>950124</v>
      </c>
      <c r="AE505" s="23">
        <v>5</v>
      </c>
      <c r="AF505" s="1">
        <v>0</v>
      </c>
      <c r="AG505" s="1">
        <v>0</v>
      </c>
    </row>
    <row r="506" spans="1:33" x14ac:dyDescent="0.25">
      <c r="A506" s="1">
        <v>4773</v>
      </c>
      <c r="B506" s="1" t="s">
        <v>1882</v>
      </c>
      <c r="C506" s="1" t="s">
        <v>942</v>
      </c>
      <c r="D506" s="1" t="s">
        <v>1474</v>
      </c>
      <c r="E506" s="1" t="s">
        <v>943</v>
      </c>
      <c r="F506" s="1">
        <v>511</v>
      </c>
      <c r="G506" s="1" t="s">
        <v>1338</v>
      </c>
      <c r="H506" s="1" t="s">
        <v>1283</v>
      </c>
      <c r="I506" s="1" t="s">
        <v>1286</v>
      </c>
      <c r="J506" s="1" t="s">
        <v>1334</v>
      </c>
      <c r="K506" s="1" t="s">
        <v>1317</v>
      </c>
      <c r="L506" s="1" t="s">
        <v>1339</v>
      </c>
      <c r="M506" s="1">
        <v>57.3</v>
      </c>
      <c r="N506" s="1" t="s">
        <v>1472</v>
      </c>
      <c r="O506" s="1">
        <v>34.4</v>
      </c>
      <c r="P506" s="1" t="s">
        <v>1473</v>
      </c>
      <c r="Q506" s="1">
        <v>0.3</v>
      </c>
      <c r="R506" s="53">
        <v>7000000</v>
      </c>
      <c r="S506" s="1" t="b">
        <v>0</v>
      </c>
      <c r="T506" s="1" t="s">
        <v>992</v>
      </c>
      <c r="U506" s="1" t="s">
        <v>1323</v>
      </c>
      <c r="V506" s="1">
        <v>12</v>
      </c>
      <c r="W506" s="1">
        <v>10141667</v>
      </c>
      <c r="X506" s="1">
        <v>9800000</v>
      </c>
      <c r="Y506" s="1">
        <v>121700000</v>
      </c>
      <c r="Z506" s="1">
        <v>2753331</v>
      </c>
      <c r="AA506" s="1" t="s">
        <v>1469</v>
      </c>
      <c r="AB506" s="1">
        <v>0.27100000000000002</v>
      </c>
      <c r="AC506" s="1" t="s">
        <v>1325</v>
      </c>
      <c r="AD506" s="23">
        <v>7000000</v>
      </c>
      <c r="AE506" s="23">
        <v>13</v>
      </c>
      <c r="AF506" s="1">
        <v>0</v>
      </c>
      <c r="AG506" s="1">
        <v>0</v>
      </c>
    </row>
    <row r="507" spans="1:33" x14ac:dyDescent="0.25">
      <c r="A507" s="1">
        <v>4774</v>
      </c>
      <c r="B507" s="1" t="s">
        <v>1883</v>
      </c>
      <c r="C507" s="1" t="s">
        <v>945</v>
      </c>
      <c r="D507" s="1" t="s">
        <v>1315</v>
      </c>
      <c r="E507" s="1" t="s">
        <v>946</v>
      </c>
      <c r="F507" s="1">
        <v>511</v>
      </c>
      <c r="G507" s="1" t="s">
        <v>1338</v>
      </c>
      <c r="H507" s="1" t="s">
        <v>1283</v>
      </c>
      <c r="I507" s="1" t="s">
        <v>1286</v>
      </c>
      <c r="J507" s="1" t="s">
        <v>1334</v>
      </c>
      <c r="K507" s="1" t="s">
        <v>1317</v>
      </c>
      <c r="L507" s="1" t="s">
        <v>1339</v>
      </c>
      <c r="M507" s="1">
        <v>53.8</v>
      </c>
      <c r="N507" s="1" t="s">
        <v>1320</v>
      </c>
      <c r="O507" s="1">
        <v>28.8</v>
      </c>
      <c r="P507" s="1" t="s">
        <v>1473</v>
      </c>
      <c r="Q507" s="1">
        <v>0.3</v>
      </c>
      <c r="R507" s="53">
        <v>10200000</v>
      </c>
      <c r="S507" s="1" t="b">
        <v>1</v>
      </c>
      <c r="T507" s="1" t="s">
        <v>992</v>
      </c>
      <c r="U507" s="1" t="s">
        <v>31</v>
      </c>
      <c r="V507" s="1">
        <v>12</v>
      </c>
      <c r="W507" s="1">
        <v>10141667</v>
      </c>
      <c r="X507" s="1">
        <v>9800000</v>
      </c>
      <c r="Y507" s="1">
        <v>121700000</v>
      </c>
      <c r="Z507" s="1">
        <v>2753331</v>
      </c>
      <c r="AA507" s="1" t="s">
        <v>1466</v>
      </c>
      <c r="AB507" s="1">
        <v>0.27100000000000002</v>
      </c>
      <c r="AC507" s="1" t="s">
        <v>1325</v>
      </c>
      <c r="AD507" s="23">
        <v>10200000</v>
      </c>
      <c r="AE507" s="23">
        <v>14</v>
      </c>
      <c r="AF507" s="1">
        <v>0</v>
      </c>
      <c r="AG507" s="1">
        <v>0</v>
      </c>
    </row>
    <row r="508" spans="1:33" x14ac:dyDescent="0.25">
      <c r="A508" s="1">
        <v>4748</v>
      </c>
      <c r="B508" s="1" t="s">
        <v>1884</v>
      </c>
      <c r="C508" s="1" t="s">
        <v>948</v>
      </c>
      <c r="D508" s="1" t="s">
        <v>1315</v>
      </c>
      <c r="E508" s="1" t="s">
        <v>949</v>
      </c>
      <c r="F508" s="1">
        <v>511</v>
      </c>
      <c r="G508" s="1" t="s">
        <v>1338</v>
      </c>
      <c r="H508" s="1" t="s">
        <v>1283</v>
      </c>
      <c r="I508" s="1" t="s">
        <v>1286</v>
      </c>
      <c r="J508" s="1" t="s">
        <v>1334</v>
      </c>
      <c r="K508" s="1" t="s">
        <v>1317</v>
      </c>
      <c r="L508" s="1" t="s">
        <v>1339</v>
      </c>
      <c r="M508" s="1">
        <v>57.8</v>
      </c>
      <c r="N508" s="1" t="s">
        <v>1472</v>
      </c>
      <c r="O508" s="1">
        <v>27.5</v>
      </c>
      <c r="P508" s="1" t="s">
        <v>1473</v>
      </c>
      <c r="Q508" s="1">
        <v>0.3</v>
      </c>
      <c r="R508" s="53">
        <v>9300000</v>
      </c>
      <c r="S508" s="1" t="b">
        <v>1</v>
      </c>
      <c r="T508" s="1" t="s">
        <v>992</v>
      </c>
      <c r="U508" s="1" t="s">
        <v>31</v>
      </c>
      <c r="V508" s="1">
        <v>12</v>
      </c>
      <c r="W508" s="1">
        <v>10141667</v>
      </c>
      <c r="X508" s="1">
        <v>9800000</v>
      </c>
      <c r="Y508" s="1">
        <v>121700000</v>
      </c>
      <c r="Z508" s="1">
        <v>2753331</v>
      </c>
      <c r="AA508" s="1" t="s">
        <v>1329</v>
      </c>
      <c r="AB508" s="1">
        <v>0.27100000000000002</v>
      </c>
      <c r="AC508" s="1" t="s">
        <v>1325</v>
      </c>
      <c r="AD508" s="23">
        <v>9300000</v>
      </c>
      <c r="AE508" s="23">
        <v>14</v>
      </c>
      <c r="AF508" s="1">
        <v>0</v>
      </c>
      <c r="AG508" s="1">
        <v>0</v>
      </c>
    </row>
    <row r="509" spans="1:33" x14ac:dyDescent="0.25">
      <c r="A509" s="1">
        <v>4775</v>
      </c>
      <c r="B509" s="1" t="s">
        <v>1886</v>
      </c>
      <c r="C509" s="1" t="s">
        <v>953</v>
      </c>
      <c r="D509" s="1" t="s">
        <v>1474</v>
      </c>
      <c r="E509" s="1" t="s">
        <v>954</v>
      </c>
      <c r="F509" s="1">
        <v>511</v>
      </c>
      <c r="G509" s="1" t="s">
        <v>1338</v>
      </c>
      <c r="H509" s="1" t="s">
        <v>1283</v>
      </c>
      <c r="I509" s="1" t="s">
        <v>1286</v>
      </c>
      <c r="J509" s="1" t="s">
        <v>1334</v>
      </c>
      <c r="K509" s="1" t="s">
        <v>1317</v>
      </c>
      <c r="L509" s="1" t="s">
        <v>1339</v>
      </c>
      <c r="M509" s="1">
        <v>61.5</v>
      </c>
      <c r="N509" s="1" t="s">
        <v>1472</v>
      </c>
      <c r="O509" s="1">
        <v>36.1</v>
      </c>
      <c r="P509" s="1" t="s">
        <v>1473</v>
      </c>
      <c r="Q509" s="1">
        <v>0.3</v>
      </c>
      <c r="R509" s="53">
        <v>8400000</v>
      </c>
      <c r="S509" s="1" t="b">
        <v>1</v>
      </c>
      <c r="T509" s="1" t="s">
        <v>992</v>
      </c>
      <c r="U509" s="1" t="s">
        <v>31</v>
      </c>
      <c r="V509" s="1">
        <v>12</v>
      </c>
      <c r="W509" s="1">
        <v>10141667</v>
      </c>
      <c r="X509" s="1">
        <v>9800000</v>
      </c>
      <c r="Y509" s="1">
        <v>121700000</v>
      </c>
      <c r="Z509" s="1">
        <v>2753331</v>
      </c>
      <c r="AA509" s="1" t="s">
        <v>1329</v>
      </c>
      <c r="AB509" s="1">
        <v>0.27100000000000002</v>
      </c>
      <c r="AC509" s="1" t="s">
        <v>1325</v>
      </c>
      <c r="AD509" s="23">
        <v>8400000</v>
      </c>
      <c r="AE509" s="23">
        <v>14</v>
      </c>
      <c r="AF509" s="1">
        <v>0</v>
      </c>
      <c r="AG509" s="1">
        <v>0</v>
      </c>
    </row>
    <row r="510" spans="1:33" x14ac:dyDescent="0.25">
      <c r="A510" s="1">
        <v>4535</v>
      </c>
      <c r="B510" s="1" t="s">
        <v>1962</v>
      </c>
      <c r="C510" s="1" t="s">
        <v>1242</v>
      </c>
      <c r="D510" s="1" t="s">
        <v>1315</v>
      </c>
      <c r="E510" s="1" t="s">
        <v>1243</v>
      </c>
      <c r="F510" s="1">
        <v>480</v>
      </c>
      <c r="G510" s="1" t="s">
        <v>1363</v>
      </c>
      <c r="H510" s="1" t="s">
        <v>1283</v>
      </c>
      <c r="I510" s="1" t="s">
        <v>1286</v>
      </c>
      <c r="J510" s="1" t="s">
        <v>31</v>
      </c>
      <c r="K510" s="1" t="s">
        <v>1317</v>
      </c>
      <c r="L510" s="1" t="s">
        <v>1364</v>
      </c>
      <c r="M510" s="1">
        <v>29.9</v>
      </c>
      <c r="N510" s="1" t="s">
        <v>1333</v>
      </c>
      <c r="O510" s="1">
        <v>7.9</v>
      </c>
      <c r="P510" s="1" t="s">
        <v>1321</v>
      </c>
      <c r="Q510" s="1">
        <v>0.3</v>
      </c>
      <c r="R510" s="53">
        <v>1800000</v>
      </c>
      <c r="S510" s="1" t="b">
        <v>0</v>
      </c>
      <c r="T510" s="1" t="s">
        <v>1213</v>
      </c>
      <c r="U510" s="1" t="s">
        <v>1323</v>
      </c>
      <c r="V510" s="1">
        <v>8</v>
      </c>
      <c r="W510" s="1">
        <v>1715000</v>
      </c>
      <c r="X510" s="1">
        <v>1650000</v>
      </c>
      <c r="Y510" s="1">
        <v>13720000</v>
      </c>
      <c r="Z510" s="1">
        <v>738828</v>
      </c>
      <c r="AA510" s="1" t="s">
        <v>1466</v>
      </c>
      <c r="AB510" s="1">
        <v>0.43099999999999999</v>
      </c>
      <c r="AC510" s="1" t="s">
        <v>1476</v>
      </c>
      <c r="AD510" s="23">
        <v>1800000</v>
      </c>
      <c r="AE510" s="23">
        <v>6</v>
      </c>
      <c r="AF510" s="1">
        <v>0</v>
      </c>
      <c r="AG510" s="1">
        <v>0</v>
      </c>
    </row>
    <row r="511" spans="1:33" x14ac:dyDescent="0.25">
      <c r="A511" s="1">
        <v>4776</v>
      </c>
      <c r="B511" s="1" t="s">
        <v>1887</v>
      </c>
      <c r="C511" s="1" t="s">
        <v>956</v>
      </c>
      <c r="D511" s="1" t="s">
        <v>1315</v>
      </c>
      <c r="E511" s="1" t="s">
        <v>957</v>
      </c>
      <c r="F511" s="1">
        <v>511</v>
      </c>
      <c r="G511" s="1" t="s">
        <v>1338</v>
      </c>
      <c r="H511" s="1" t="s">
        <v>1283</v>
      </c>
      <c r="I511" s="1" t="s">
        <v>1286</v>
      </c>
      <c r="J511" s="1" t="s">
        <v>1334</v>
      </c>
      <c r="K511" s="1" t="s">
        <v>1317</v>
      </c>
      <c r="L511" s="1" t="s">
        <v>1339</v>
      </c>
      <c r="M511" s="1">
        <v>63.6</v>
      </c>
      <c r="N511" s="1" t="s">
        <v>1472</v>
      </c>
      <c r="O511" s="1">
        <v>9.5</v>
      </c>
      <c r="P511" s="1" t="s">
        <v>1321</v>
      </c>
      <c r="Q511" s="1">
        <v>0.3</v>
      </c>
      <c r="R511" s="53">
        <v>9800000</v>
      </c>
      <c r="S511" s="1" t="b">
        <v>1</v>
      </c>
      <c r="T511" s="1" t="s">
        <v>992</v>
      </c>
      <c r="U511" s="1" t="s">
        <v>31</v>
      </c>
      <c r="V511" s="1">
        <v>12</v>
      </c>
      <c r="W511" s="1">
        <v>10141667</v>
      </c>
      <c r="X511" s="1">
        <v>9800000</v>
      </c>
      <c r="Y511" s="1">
        <v>121700000</v>
      </c>
      <c r="Z511" s="1">
        <v>2753331</v>
      </c>
      <c r="AA511" s="1" t="s">
        <v>1466</v>
      </c>
      <c r="AB511" s="1">
        <v>0.27100000000000002</v>
      </c>
      <c r="AC511" s="1" t="s">
        <v>1325</v>
      </c>
      <c r="AD511" s="23">
        <v>9800000</v>
      </c>
      <c r="AE511" s="23">
        <v>14</v>
      </c>
      <c r="AF511" s="1">
        <v>0</v>
      </c>
      <c r="AG511" s="1">
        <v>0</v>
      </c>
    </row>
    <row r="512" spans="1:33" x14ac:dyDescent="0.25">
      <c r="A512" s="1">
        <v>7043</v>
      </c>
      <c r="B512" s="1" t="s">
        <v>1991</v>
      </c>
      <c r="C512" s="1" t="s">
        <v>1121</v>
      </c>
      <c r="D512" s="1" t="s">
        <v>1474</v>
      </c>
      <c r="E512" s="1" t="s">
        <v>83</v>
      </c>
      <c r="F512" s="1">
        <v>418</v>
      </c>
      <c r="G512" s="1" t="s">
        <v>1441</v>
      </c>
      <c r="H512" s="1" t="s">
        <v>1283</v>
      </c>
      <c r="I512" s="1" t="s">
        <v>1291</v>
      </c>
      <c r="J512" s="1" t="s">
        <v>31</v>
      </c>
      <c r="K512" s="1" t="s">
        <v>1317</v>
      </c>
      <c r="L512" s="1" t="s">
        <v>1351</v>
      </c>
      <c r="M512" s="1">
        <v>26.4</v>
      </c>
      <c r="N512" s="1" t="s">
        <v>1333</v>
      </c>
      <c r="O512" s="1">
        <v>1.5</v>
      </c>
      <c r="P512" s="1" t="s">
        <v>1327</v>
      </c>
      <c r="Q512" s="1">
        <v>0.1</v>
      </c>
      <c r="R512" s="53">
        <v>780000</v>
      </c>
      <c r="S512" s="1" t="b">
        <v>0</v>
      </c>
      <c r="T512" s="1" t="s">
        <v>789</v>
      </c>
      <c r="U512" s="1" t="s">
        <v>1328</v>
      </c>
      <c r="V512" s="1">
        <v>21</v>
      </c>
      <c r="W512" s="1">
        <v>1745714</v>
      </c>
      <c r="X512" s="1">
        <v>1260000</v>
      </c>
      <c r="Y512" s="1">
        <v>36660000</v>
      </c>
      <c r="Z512" s="1">
        <v>1168327</v>
      </c>
      <c r="AA512" s="1" t="s">
        <v>1469</v>
      </c>
      <c r="AB512" s="1">
        <v>0.66900000000000004</v>
      </c>
      <c r="AC512" s="1" t="s">
        <v>1475</v>
      </c>
      <c r="AD512" s="23">
        <v>850000</v>
      </c>
      <c r="AE512" s="23">
        <v>4</v>
      </c>
      <c r="AF512" s="1">
        <v>70000</v>
      </c>
      <c r="AG512" s="1">
        <v>9</v>
      </c>
    </row>
    <row r="513" spans="1:33" x14ac:dyDescent="0.25">
      <c r="A513" s="1">
        <v>4783</v>
      </c>
      <c r="B513" s="1" t="s">
        <v>1889</v>
      </c>
      <c r="C513" s="1" t="s">
        <v>962</v>
      </c>
      <c r="D513" s="1" t="s">
        <v>1474</v>
      </c>
      <c r="E513" s="1" t="s">
        <v>963</v>
      </c>
      <c r="F513" s="1">
        <v>511</v>
      </c>
      <c r="G513" s="1" t="s">
        <v>1338</v>
      </c>
      <c r="H513" s="1" t="s">
        <v>1283</v>
      </c>
      <c r="I513" s="1" t="s">
        <v>1286</v>
      </c>
      <c r="J513" s="1" t="s">
        <v>1334</v>
      </c>
      <c r="K513" s="1" t="s">
        <v>1317</v>
      </c>
      <c r="L513" s="1" t="s">
        <v>1339</v>
      </c>
      <c r="M513" s="1">
        <v>48.1</v>
      </c>
      <c r="N513" s="1" t="s">
        <v>1320</v>
      </c>
      <c r="O513" s="1">
        <v>19.399999999999999</v>
      </c>
      <c r="P513" s="1" t="s">
        <v>1473</v>
      </c>
      <c r="Q513" s="1">
        <v>0.3</v>
      </c>
      <c r="R513" s="53">
        <v>8500000</v>
      </c>
      <c r="S513" s="1" t="b">
        <v>1</v>
      </c>
      <c r="T513" s="1" t="s">
        <v>992</v>
      </c>
      <c r="U513" s="1" t="s">
        <v>31</v>
      </c>
      <c r="V513" s="1">
        <v>12</v>
      </c>
      <c r="W513" s="1">
        <v>10141667</v>
      </c>
      <c r="X513" s="1">
        <v>9800000</v>
      </c>
      <c r="Y513" s="1">
        <v>121700000</v>
      </c>
      <c r="Z513" s="1">
        <v>2753331</v>
      </c>
      <c r="AA513" s="1" t="s">
        <v>1329</v>
      </c>
      <c r="AB513" s="1">
        <v>0.27100000000000002</v>
      </c>
      <c r="AC513" s="1" t="s">
        <v>1325</v>
      </c>
      <c r="AD513" s="23">
        <v>8500000</v>
      </c>
      <c r="AE513" s="23">
        <v>14</v>
      </c>
      <c r="AF513" s="1">
        <v>0</v>
      </c>
      <c r="AG513" s="1">
        <v>0</v>
      </c>
    </row>
    <row r="514" spans="1:33" x14ac:dyDescent="0.25">
      <c r="A514" s="1">
        <v>4268</v>
      </c>
      <c r="B514" s="1" t="s">
        <v>1891</v>
      </c>
      <c r="C514" s="1" t="s">
        <v>775</v>
      </c>
      <c r="D514" s="1" t="s">
        <v>1474</v>
      </c>
      <c r="E514" s="1" t="s">
        <v>968</v>
      </c>
      <c r="F514" s="1">
        <v>511</v>
      </c>
      <c r="G514" s="1" t="s">
        <v>1338</v>
      </c>
      <c r="H514" s="1" t="s">
        <v>1283</v>
      </c>
      <c r="I514" s="1" t="s">
        <v>1286</v>
      </c>
      <c r="J514" s="1" t="s">
        <v>1334</v>
      </c>
      <c r="K514" s="1" t="s">
        <v>1317</v>
      </c>
      <c r="L514" s="1" t="s">
        <v>1339</v>
      </c>
      <c r="M514" s="1">
        <v>48.4</v>
      </c>
      <c r="N514" s="1" t="s">
        <v>1320</v>
      </c>
      <c r="O514" s="1">
        <v>21.8</v>
      </c>
      <c r="P514" s="1" t="s">
        <v>1473</v>
      </c>
      <c r="Q514" s="1">
        <v>0.3</v>
      </c>
      <c r="R514" s="53">
        <v>9100000</v>
      </c>
      <c r="S514" s="1" t="b">
        <v>1</v>
      </c>
      <c r="T514" s="1" t="s">
        <v>992</v>
      </c>
      <c r="U514" s="1" t="s">
        <v>31</v>
      </c>
      <c r="V514" s="1">
        <v>12</v>
      </c>
      <c r="W514" s="1">
        <v>10141667</v>
      </c>
      <c r="X514" s="1">
        <v>9800000</v>
      </c>
      <c r="Y514" s="1">
        <v>121700000</v>
      </c>
      <c r="Z514" s="1">
        <v>2753331</v>
      </c>
      <c r="AA514" s="1" t="s">
        <v>1329</v>
      </c>
      <c r="AB514" s="1">
        <v>0.27100000000000002</v>
      </c>
      <c r="AC514" s="1" t="s">
        <v>1325</v>
      </c>
      <c r="AD514" s="23">
        <v>9100000</v>
      </c>
      <c r="AE514" s="23">
        <v>14</v>
      </c>
      <c r="AF514" s="1">
        <v>0</v>
      </c>
      <c r="AG514" s="1">
        <v>0</v>
      </c>
    </row>
    <row r="515" spans="1:33" x14ac:dyDescent="0.25">
      <c r="A515" s="1">
        <v>4778</v>
      </c>
      <c r="B515" s="1" t="s">
        <v>1892</v>
      </c>
      <c r="C515" s="1" t="s">
        <v>970</v>
      </c>
      <c r="D515" s="1" t="s">
        <v>1315</v>
      </c>
      <c r="E515" s="1" t="s">
        <v>971</v>
      </c>
      <c r="F515" s="1">
        <v>511</v>
      </c>
      <c r="G515" s="1" t="s">
        <v>1338</v>
      </c>
      <c r="H515" s="1" t="s">
        <v>1283</v>
      </c>
      <c r="I515" s="1" t="s">
        <v>1286</v>
      </c>
      <c r="J515" s="1" t="s">
        <v>1334</v>
      </c>
      <c r="K515" s="1" t="s">
        <v>1317</v>
      </c>
      <c r="L515" s="1" t="s">
        <v>1339</v>
      </c>
      <c r="M515" s="1">
        <v>54.4</v>
      </c>
      <c r="N515" s="1" t="s">
        <v>1320</v>
      </c>
      <c r="O515" s="1">
        <v>4.8</v>
      </c>
      <c r="P515" s="1" t="s">
        <v>1470</v>
      </c>
      <c r="Q515" s="1">
        <v>0.3</v>
      </c>
      <c r="R515" s="53">
        <v>10000000</v>
      </c>
      <c r="S515" s="1" t="b">
        <v>1</v>
      </c>
      <c r="T515" s="1" t="s">
        <v>992</v>
      </c>
      <c r="U515" s="1" t="s">
        <v>31</v>
      </c>
      <c r="V515" s="1">
        <v>12</v>
      </c>
      <c r="W515" s="1">
        <v>10141667</v>
      </c>
      <c r="X515" s="1">
        <v>9800000</v>
      </c>
      <c r="Y515" s="1">
        <v>121700000</v>
      </c>
      <c r="Z515" s="1">
        <v>2753331</v>
      </c>
      <c r="AA515" s="1" t="s">
        <v>1466</v>
      </c>
      <c r="AB515" s="1">
        <v>0.27100000000000002</v>
      </c>
      <c r="AC515" s="1" t="s">
        <v>1325</v>
      </c>
      <c r="AD515" s="23">
        <v>10000000</v>
      </c>
      <c r="AE515" s="23">
        <v>14</v>
      </c>
      <c r="AF515" s="1">
        <v>0</v>
      </c>
      <c r="AG515" s="1">
        <v>0</v>
      </c>
    </row>
    <row r="516" spans="1:33" x14ac:dyDescent="0.25">
      <c r="A516" s="1">
        <v>10905</v>
      </c>
      <c r="B516" s="1" t="s">
        <v>2008</v>
      </c>
      <c r="C516" s="1" t="s">
        <v>1143</v>
      </c>
      <c r="D516" s="1" t="s">
        <v>1474</v>
      </c>
      <c r="E516" s="1" t="s">
        <v>1134</v>
      </c>
      <c r="F516" s="1">
        <v>463</v>
      </c>
      <c r="G516" s="1" t="s">
        <v>1409</v>
      </c>
      <c r="H516" s="1" t="s">
        <v>1283</v>
      </c>
      <c r="I516" s="1" t="s">
        <v>1290</v>
      </c>
      <c r="J516" s="1" t="s">
        <v>31</v>
      </c>
      <c r="K516" s="1" t="s">
        <v>1317</v>
      </c>
      <c r="L516" s="1" t="s">
        <v>1410</v>
      </c>
      <c r="M516" s="1">
        <v>54.9</v>
      </c>
      <c r="N516" s="1" t="s">
        <v>1320</v>
      </c>
      <c r="O516" s="1">
        <v>0.1</v>
      </c>
      <c r="P516" s="1" t="s">
        <v>1332</v>
      </c>
      <c r="Q516" s="1">
        <v>0</v>
      </c>
      <c r="R516" s="53">
        <v>550000</v>
      </c>
      <c r="S516" s="1" t="b">
        <v>0</v>
      </c>
      <c r="T516" s="1" t="s">
        <v>1135</v>
      </c>
      <c r="U516" s="1" t="s">
        <v>1328</v>
      </c>
      <c r="V516" s="1">
        <v>4</v>
      </c>
      <c r="W516" s="1">
        <v>586000</v>
      </c>
      <c r="X516" s="1">
        <v>567000</v>
      </c>
      <c r="Y516" s="1">
        <v>2344000</v>
      </c>
      <c r="Z516" s="1">
        <v>49980</v>
      </c>
      <c r="AA516" s="1" t="s">
        <v>1329</v>
      </c>
      <c r="AB516" s="1">
        <v>8.5000000000000006E-2</v>
      </c>
      <c r="AC516" s="1" t="s">
        <v>1480</v>
      </c>
      <c r="AD516" s="23">
        <v>550000</v>
      </c>
      <c r="AE516" s="23">
        <v>1</v>
      </c>
      <c r="AF516" s="1">
        <v>0</v>
      </c>
      <c r="AG516" s="1">
        <v>0</v>
      </c>
    </row>
    <row r="517" spans="1:33" x14ac:dyDescent="0.25">
      <c r="A517" s="1">
        <v>4779</v>
      </c>
      <c r="B517" s="1" t="s">
        <v>1893</v>
      </c>
      <c r="C517" s="1" t="s">
        <v>973</v>
      </c>
      <c r="D517" s="1" t="s">
        <v>1474</v>
      </c>
      <c r="E517" s="1" t="s">
        <v>974</v>
      </c>
      <c r="F517" s="1">
        <v>511</v>
      </c>
      <c r="G517" s="1" t="s">
        <v>1338</v>
      </c>
      <c r="H517" s="1" t="s">
        <v>1283</v>
      </c>
      <c r="I517" s="1" t="s">
        <v>1286</v>
      </c>
      <c r="J517" s="1" t="s">
        <v>1334</v>
      </c>
      <c r="K517" s="1" t="s">
        <v>1317</v>
      </c>
      <c r="L517" s="1" t="s">
        <v>1339</v>
      </c>
      <c r="M517" s="1">
        <v>58</v>
      </c>
      <c r="N517" s="1" t="s">
        <v>1472</v>
      </c>
      <c r="O517" s="1">
        <v>17.8</v>
      </c>
      <c r="P517" s="1" t="s">
        <v>1473</v>
      </c>
      <c r="Q517" s="1">
        <v>0.3</v>
      </c>
      <c r="R517" s="53">
        <v>10400000</v>
      </c>
      <c r="S517" s="1" t="b">
        <v>1</v>
      </c>
      <c r="T517" s="1" t="s">
        <v>992</v>
      </c>
      <c r="U517" s="1" t="s">
        <v>31</v>
      </c>
      <c r="V517" s="1">
        <v>12</v>
      </c>
      <c r="W517" s="1">
        <v>10141667</v>
      </c>
      <c r="X517" s="1">
        <v>9800000</v>
      </c>
      <c r="Y517" s="1">
        <v>121700000</v>
      </c>
      <c r="Z517" s="1">
        <v>2753331</v>
      </c>
      <c r="AA517" s="1" t="s">
        <v>1466</v>
      </c>
      <c r="AB517" s="1">
        <v>0.27100000000000002</v>
      </c>
      <c r="AC517" s="1" t="s">
        <v>1325</v>
      </c>
      <c r="AD517" s="23">
        <v>10400000</v>
      </c>
      <c r="AE517" s="23">
        <v>14</v>
      </c>
      <c r="AF517" s="1">
        <v>0</v>
      </c>
      <c r="AG517" s="1">
        <v>0</v>
      </c>
    </row>
    <row r="518" spans="1:33" x14ac:dyDescent="0.25">
      <c r="A518" s="1">
        <v>7738</v>
      </c>
      <c r="B518" s="1" t="s">
        <v>1976</v>
      </c>
      <c r="C518" s="1" t="s">
        <v>1103</v>
      </c>
      <c r="D518" s="1" t="s">
        <v>1474</v>
      </c>
      <c r="E518" s="1" t="s">
        <v>70</v>
      </c>
      <c r="F518" s="1">
        <v>458</v>
      </c>
      <c r="G518" s="1" t="s">
        <v>1396</v>
      </c>
      <c r="H518" s="1" t="s">
        <v>1283</v>
      </c>
      <c r="I518" s="1" t="s">
        <v>1290</v>
      </c>
      <c r="J518" s="1" t="s">
        <v>31</v>
      </c>
      <c r="K518" s="1" t="s">
        <v>1317</v>
      </c>
      <c r="L518" s="1" t="s">
        <v>1345</v>
      </c>
      <c r="M518" s="1">
        <v>42.8</v>
      </c>
      <c r="N518" s="1" t="s">
        <v>1330</v>
      </c>
      <c r="O518" s="1">
        <v>1.2</v>
      </c>
      <c r="P518" s="1" t="s">
        <v>1327</v>
      </c>
      <c r="Q518" s="1">
        <v>0.1</v>
      </c>
      <c r="R518" s="53">
        <v>673000</v>
      </c>
      <c r="S518" s="1" t="b">
        <v>0</v>
      </c>
      <c r="T518" s="1" t="s">
        <v>853</v>
      </c>
      <c r="U518" s="1" t="s">
        <v>1328</v>
      </c>
      <c r="V518" s="1">
        <v>23</v>
      </c>
      <c r="W518" s="1">
        <v>1033826</v>
      </c>
      <c r="X518" s="1">
        <v>772000</v>
      </c>
      <c r="Y518" s="1">
        <v>23778000</v>
      </c>
      <c r="Z518" s="1">
        <v>661324</v>
      </c>
      <c r="AA518" s="1" t="s">
        <v>1469</v>
      </c>
      <c r="AB518" s="1">
        <v>0.64</v>
      </c>
      <c r="AC518" s="1" t="s">
        <v>1475</v>
      </c>
      <c r="AD518" s="23">
        <v>630000</v>
      </c>
      <c r="AE518" s="23">
        <v>4</v>
      </c>
      <c r="AF518" s="1">
        <v>0</v>
      </c>
      <c r="AG518" s="1">
        <v>0</v>
      </c>
    </row>
    <row r="519" spans="1:33" x14ac:dyDescent="0.25">
      <c r="A519" s="1">
        <v>4780</v>
      </c>
      <c r="B519" s="1" t="s">
        <v>1894</v>
      </c>
      <c r="C519" s="1" t="s">
        <v>976</v>
      </c>
      <c r="D519" s="1" t="s">
        <v>1315</v>
      </c>
      <c r="E519" s="1" t="s">
        <v>977</v>
      </c>
      <c r="F519" s="1">
        <v>511</v>
      </c>
      <c r="G519" s="1" t="s">
        <v>1338</v>
      </c>
      <c r="H519" s="1" t="s">
        <v>1283</v>
      </c>
      <c r="I519" s="1" t="s">
        <v>1286</v>
      </c>
      <c r="J519" s="1" t="s">
        <v>1334</v>
      </c>
      <c r="K519" s="1" t="s">
        <v>1317</v>
      </c>
      <c r="L519" s="1" t="s">
        <v>1339</v>
      </c>
      <c r="M519" s="1">
        <v>59.8</v>
      </c>
      <c r="N519" s="1" t="s">
        <v>1472</v>
      </c>
      <c r="O519" s="1">
        <v>32.4</v>
      </c>
      <c r="P519" s="1" t="s">
        <v>1473</v>
      </c>
      <c r="Q519" s="1">
        <v>0.3</v>
      </c>
      <c r="R519" s="53">
        <v>11000000</v>
      </c>
      <c r="S519" s="1" t="b">
        <v>1</v>
      </c>
      <c r="T519" s="1" t="s">
        <v>992</v>
      </c>
      <c r="U519" s="1" t="s">
        <v>31</v>
      </c>
      <c r="V519" s="1">
        <v>12</v>
      </c>
      <c r="W519" s="1">
        <v>10141667</v>
      </c>
      <c r="X519" s="1">
        <v>9800000</v>
      </c>
      <c r="Y519" s="1">
        <v>121700000</v>
      </c>
      <c r="Z519" s="1">
        <v>2753331</v>
      </c>
      <c r="AA519" s="1" t="s">
        <v>1324</v>
      </c>
      <c r="AB519" s="1">
        <v>0.27100000000000002</v>
      </c>
      <c r="AC519" s="1" t="s">
        <v>1325</v>
      </c>
      <c r="AD519" s="23">
        <v>11000000</v>
      </c>
      <c r="AE519" s="23">
        <v>14</v>
      </c>
      <c r="AF519" s="1">
        <v>0</v>
      </c>
      <c r="AG519" s="1">
        <v>0</v>
      </c>
    </row>
    <row r="520" spans="1:33" x14ac:dyDescent="0.25">
      <c r="A520" s="1">
        <v>4529</v>
      </c>
      <c r="B520" s="1" t="s">
        <v>1896</v>
      </c>
      <c r="C520" s="1" t="s">
        <v>113</v>
      </c>
      <c r="D520" s="1" t="s">
        <v>1474</v>
      </c>
      <c r="E520" s="1" t="s">
        <v>982</v>
      </c>
      <c r="F520" s="1">
        <v>484</v>
      </c>
      <c r="G520" s="1" t="s">
        <v>1454</v>
      </c>
      <c r="H520" s="1" t="s">
        <v>1284</v>
      </c>
      <c r="I520" s="1" t="s">
        <v>1286</v>
      </c>
      <c r="J520" s="1" t="s">
        <v>31</v>
      </c>
      <c r="K520" s="1" t="s">
        <v>1317</v>
      </c>
      <c r="L520" s="1" t="s">
        <v>1353</v>
      </c>
      <c r="M520" s="1">
        <v>54</v>
      </c>
      <c r="N520" s="1" t="s">
        <v>1320</v>
      </c>
      <c r="O520" s="1">
        <v>6.9</v>
      </c>
      <c r="P520" s="1" t="s">
        <v>1321</v>
      </c>
      <c r="Q520" s="1">
        <v>0.3</v>
      </c>
      <c r="R520" s="53">
        <v>8600000</v>
      </c>
      <c r="S520" s="1" t="b">
        <v>1</v>
      </c>
      <c r="T520" s="1" t="s">
        <v>992</v>
      </c>
      <c r="U520" s="1" t="s">
        <v>31</v>
      </c>
      <c r="V520" s="1">
        <v>12</v>
      </c>
      <c r="W520" s="1">
        <v>1964106</v>
      </c>
      <c r="X520" s="1">
        <v>836500</v>
      </c>
      <c r="Y520" s="1">
        <v>23569278</v>
      </c>
      <c r="Z520" s="1">
        <v>2494734</v>
      </c>
      <c r="AA520" s="1" t="s">
        <v>1471</v>
      </c>
      <c r="AB520" s="1">
        <v>1.27</v>
      </c>
      <c r="AC520" s="1" t="s">
        <v>1475</v>
      </c>
      <c r="AD520" s="23">
        <v>8600000</v>
      </c>
      <c r="AE520" s="23">
        <v>14</v>
      </c>
      <c r="AF520" s="1">
        <v>0</v>
      </c>
      <c r="AG520" s="1">
        <v>0</v>
      </c>
    </row>
    <row r="521" spans="1:33" x14ac:dyDescent="0.25">
      <c r="A521" s="1">
        <v>4610</v>
      </c>
      <c r="B521" s="1" t="s">
        <v>1990</v>
      </c>
      <c r="C521" s="1" t="s">
        <v>925</v>
      </c>
      <c r="D521" s="1" t="s">
        <v>1474</v>
      </c>
      <c r="E521" s="1" t="s">
        <v>1078</v>
      </c>
      <c r="F521" s="1">
        <v>422</v>
      </c>
      <c r="G521" s="1" t="s">
        <v>1435</v>
      </c>
      <c r="H521" s="1" t="s">
        <v>1283</v>
      </c>
      <c r="I521" s="1" t="s">
        <v>1291</v>
      </c>
      <c r="J521" s="1" t="s">
        <v>31</v>
      </c>
      <c r="K521" s="1" t="s">
        <v>1317</v>
      </c>
      <c r="L521" s="1" t="s">
        <v>1436</v>
      </c>
      <c r="M521" s="1">
        <v>33.299999999999997</v>
      </c>
      <c r="N521" s="1" t="s">
        <v>1333</v>
      </c>
      <c r="O521" s="1">
        <v>6.8</v>
      </c>
      <c r="P521" s="1" t="s">
        <v>1321</v>
      </c>
      <c r="Q521" s="1">
        <v>0.3</v>
      </c>
      <c r="R521" s="53">
        <v>1800000</v>
      </c>
      <c r="S521" s="1" t="b">
        <v>1</v>
      </c>
      <c r="T521" s="1" t="s">
        <v>959</v>
      </c>
      <c r="U521" s="1" t="s">
        <v>31</v>
      </c>
      <c r="V521" s="1">
        <v>9</v>
      </c>
      <c r="W521" s="1">
        <v>1647778</v>
      </c>
      <c r="X521" s="1">
        <v>750000</v>
      </c>
      <c r="Y521" s="1">
        <v>14830000</v>
      </c>
      <c r="Z521" s="1">
        <v>1799823</v>
      </c>
      <c r="AA521" s="1" t="s">
        <v>1324</v>
      </c>
      <c r="AB521" s="1">
        <v>1.0920000000000001</v>
      </c>
      <c r="AC521" s="1" t="s">
        <v>1475</v>
      </c>
      <c r="AD521" s="23">
        <v>1800000</v>
      </c>
      <c r="AE521" s="23">
        <v>8</v>
      </c>
      <c r="AF521" s="1">
        <v>0</v>
      </c>
      <c r="AG521" s="1">
        <v>0</v>
      </c>
    </row>
    <row r="522" spans="1:33" x14ac:dyDescent="0.25">
      <c r="A522" s="1">
        <v>4480</v>
      </c>
      <c r="B522" s="1" t="s">
        <v>2022</v>
      </c>
      <c r="C522" s="1" t="s">
        <v>256</v>
      </c>
      <c r="D522" s="1" t="s">
        <v>1474</v>
      </c>
      <c r="E522" s="1" t="s">
        <v>70</v>
      </c>
      <c r="F522" s="1">
        <v>458</v>
      </c>
      <c r="G522" s="1" t="s">
        <v>1396</v>
      </c>
      <c r="H522" s="1" t="s">
        <v>1283</v>
      </c>
      <c r="I522" s="1" t="s">
        <v>1290</v>
      </c>
      <c r="J522" s="1" t="s">
        <v>31</v>
      </c>
      <c r="K522" s="1" t="s">
        <v>1317</v>
      </c>
      <c r="L522" s="1" t="s">
        <v>1345</v>
      </c>
      <c r="M522" s="1">
        <v>34.4</v>
      </c>
      <c r="N522" s="1" t="s">
        <v>1333</v>
      </c>
      <c r="O522" s="1">
        <v>5.4</v>
      </c>
      <c r="P522" s="1" t="s">
        <v>1321</v>
      </c>
      <c r="Q522" s="1">
        <v>0.1</v>
      </c>
      <c r="R522" s="53">
        <v>750000</v>
      </c>
      <c r="S522" s="1" t="b">
        <v>0</v>
      </c>
      <c r="T522" s="1" t="s">
        <v>257</v>
      </c>
      <c r="U522" s="1" t="s">
        <v>1323</v>
      </c>
      <c r="V522" s="1">
        <v>23</v>
      </c>
      <c r="W522" s="1">
        <v>1033826</v>
      </c>
      <c r="X522" s="1">
        <v>772000</v>
      </c>
      <c r="Y522" s="1">
        <v>23778000</v>
      </c>
      <c r="Z522" s="1">
        <v>661324</v>
      </c>
      <c r="AA522" s="1" t="s">
        <v>1469</v>
      </c>
      <c r="AB522" s="1">
        <v>0.64</v>
      </c>
      <c r="AC522" s="1" t="s">
        <v>1475</v>
      </c>
      <c r="AD522" s="23">
        <v>737000</v>
      </c>
      <c r="AE522" s="23">
        <v>4</v>
      </c>
      <c r="AF522" s="1">
        <v>0</v>
      </c>
      <c r="AG522" s="1">
        <v>0</v>
      </c>
    </row>
    <row r="523" spans="1:33" x14ac:dyDescent="0.25">
      <c r="A523" s="1">
        <v>4771</v>
      </c>
      <c r="B523" s="1" t="s">
        <v>1904</v>
      </c>
      <c r="C523" s="1" t="s">
        <v>992</v>
      </c>
      <c r="D523" s="1" t="s">
        <v>1315</v>
      </c>
      <c r="E523" s="1" t="s">
        <v>993</v>
      </c>
      <c r="F523" s="1">
        <v>511</v>
      </c>
      <c r="G523" s="1" t="s">
        <v>1338</v>
      </c>
      <c r="H523" s="1" t="s">
        <v>1283</v>
      </c>
      <c r="I523" s="1" t="s">
        <v>1286</v>
      </c>
      <c r="J523" s="1" t="s">
        <v>1334</v>
      </c>
      <c r="K523" s="1" t="s">
        <v>1317</v>
      </c>
      <c r="L523" s="1" t="s">
        <v>1339</v>
      </c>
      <c r="M523" s="1">
        <v>54.7</v>
      </c>
      <c r="N523" s="1" t="s">
        <v>1320</v>
      </c>
      <c r="O523" s="1">
        <v>29.4</v>
      </c>
      <c r="P523" s="1" t="s">
        <v>1473</v>
      </c>
      <c r="Q523" s="1">
        <v>0.3</v>
      </c>
      <c r="R523" s="53">
        <v>18200000</v>
      </c>
      <c r="S523" s="1" t="b">
        <v>1</v>
      </c>
      <c r="T523" s="1" t="s">
        <v>995</v>
      </c>
      <c r="U523" s="1" t="s">
        <v>31</v>
      </c>
      <c r="V523" s="1">
        <v>12</v>
      </c>
      <c r="W523" s="1">
        <v>10141667</v>
      </c>
      <c r="X523" s="1">
        <v>9800000</v>
      </c>
      <c r="Y523" s="1">
        <v>121700000</v>
      </c>
      <c r="Z523" s="1">
        <v>2753331</v>
      </c>
      <c r="AA523" s="1" t="s">
        <v>1471</v>
      </c>
      <c r="AB523" s="1">
        <v>0.27100000000000002</v>
      </c>
      <c r="AC523" s="1" t="s">
        <v>1325</v>
      </c>
      <c r="AD523" s="23">
        <v>18200000</v>
      </c>
      <c r="AE523" s="23">
        <v>14</v>
      </c>
      <c r="AF523" s="1">
        <v>0</v>
      </c>
      <c r="AG523" s="1">
        <v>0</v>
      </c>
    </row>
    <row r="524" spans="1:33" x14ac:dyDescent="0.25">
      <c r="A524" s="1">
        <v>4772</v>
      </c>
      <c r="B524" s="1" t="s">
        <v>1905</v>
      </c>
      <c r="C524" s="1" t="s">
        <v>995</v>
      </c>
      <c r="D524" s="1" t="s">
        <v>1315</v>
      </c>
      <c r="E524" s="1" t="s">
        <v>996</v>
      </c>
      <c r="F524" s="1">
        <v>511</v>
      </c>
      <c r="G524" s="1" t="s">
        <v>1338</v>
      </c>
      <c r="H524" s="1" t="s">
        <v>1283</v>
      </c>
      <c r="I524" s="1" t="s">
        <v>1286</v>
      </c>
      <c r="J524" s="1" t="s">
        <v>1334</v>
      </c>
      <c r="K524" s="1" t="s">
        <v>1317</v>
      </c>
      <c r="L524" s="1" t="s">
        <v>1339</v>
      </c>
      <c r="M524" s="1">
        <v>81.2</v>
      </c>
      <c r="N524" s="1" t="s">
        <v>1477</v>
      </c>
      <c r="O524" s="1">
        <v>9.1</v>
      </c>
      <c r="P524" s="1" t="s">
        <v>1321</v>
      </c>
      <c r="Q524" s="1">
        <v>0.3</v>
      </c>
      <c r="R524" s="53">
        <v>9800000</v>
      </c>
      <c r="S524" s="1" t="b">
        <v>1</v>
      </c>
      <c r="T524" s="1" t="s">
        <v>995</v>
      </c>
      <c r="U524" s="1" t="s">
        <v>31</v>
      </c>
      <c r="V524" s="1">
        <v>12</v>
      </c>
      <c r="W524" s="1">
        <v>10141667</v>
      </c>
      <c r="X524" s="1">
        <v>9800000</v>
      </c>
      <c r="Y524" s="1">
        <v>121700000</v>
      </c>
      <c r="Z524" s="1">
        <v>2753331</v>
      </c>
      <c r="AA524" s="1" t="s">
        <v>1466</v>
      </c>
      <c r="AB524" s="1">
        <v>0.27100000000000002</v>
      </c>
      <c r="AC524" s="1" t="s">
        <v>1325</v>
      </c>
      <c r="AD524" s="23">
        <v>9800000</v>
      </c>
      <c r="AE524" s="23">
        <v>14</v>
      </c>
      <c r="AF524" s="1">
        <v>0</v>
      </c>
      <c r="AG524" s="1">
        <v>0</v>
      </c>
    </row>
    <row r="525" spans="1:33" x14ac:dyDescent="0.25">
      <c r="A525" s="1">
        <v>4361</v>
      </c>
      <c r="B525" s="1" t="s">
        <v>2010</v>
      </c>
      <c r="C525" s="1" t="s">
        <v>1147</v>
      </c>
      <c r="D525" s="1" t="s">
        <v>1315</v>
      </c>
      <c r="E525" s="1" t="s">
        <v>67</v>
      </c>
      <c r="F525" s="1">
        <v>442</v>
      </c>
      <c r="G525" s="1" t="s">
        <v>1378</v>
      </c>
      <c r="H525" s="1" t="s">
        <v>1283</v>
      </c>
      <c r="I525" s="1" t="s">
        <v>1288</v>
      </c>
      <c r="J525" s="1" t="s">
        <v>31</v>
      </c>
      <c r="K525" s="1" t="s">
        <v>1317</v>
      </c>
      <c r="L525" s="1" t="s">
        <v>1342</v>
      </c>
      <c r="M525" s="1">
        <v>40.4</v>
      </c>
      <c r="N525" s="1" t="s">
        <v>1330</v>
      </c>
      <c r="O525" s="1">
        <v>4</v>
      </c>
      <c r="P525" s="1" t="s">
        <v>1470</v>
      </c>
      <c r="Q525" s="1">
        <v>0.3</v>
      </c>
      <c r="R525" s="53">
        <v>3450000</v>
      </c>
      <c r="S525" s="1" t="b">
        <v>0</v>
      </c>
      <c r="T525" s="1" t="s">
        <v>697</v>
      </c>
      <c r="U525" s="1" t="s">
        <v>1331</v>
      </c>
      <c r="V525" s="1">
        <v>4</v>
      </c>
      <c r="W525" s="1">
        <v>3862500</v>
      </c>
      <c r="X525" s="1">
        <v>3275000</v>
      </c>
      <c r="Y525" s="1">
        <v>15450000</v>
      </c>
      <c r="Z525" s="1">
        <v>1302162</v>
      </c>
      <c r="AA525" s="1" t="s">
        <v>1329</v>
      </c>
      <c r="AB525" s="1">
        <v>0.33700000000000002</v>
      </c>
      <c r="AC525" s="1" t="s">
        <v>1325</v>
      </c>
      <c r="AD525" s="23">
        <v>3450000</v>
      </c>
      <c r="AE525" s="23">
        <v>10</v>
      </c>
      <c r="AF525" s="1">
        <v>0</v>
      </c>
      <c r="AG525" s="1">
        <v>0</v>
      </c>
    </row>
    <row r="526" spans="1:33" x14ac:dyDescent="0.25">
      <c r="A526" s="1">
        <v>6318</v>
      </c>
      <c r="B526" s="1" t="s">
        <v>2011</v>
      </c>
      <c r="C526" s="1" t="s">
        <v>1149</v>
      </c>
      <c r="D526" s="1" t="s">
        <v>1474</v>
      </c>
      <c r="E526" s="1" t="s">
        <v>67</v>
      </c>
      <c r="F526" s="1">
        <v>442</v>
      </c>
      <c r="G526" s="1" t="s">
        <v>1378</v>
      </c>
      <c r="H526" s="1" t="s">
        <v>1283</v>
      </c>
      <c r="I526" s="1" t="s">
        <v>1288</v>
      </c>
      <c r="J526" s="1" t="s">
        <v>31</v>
      </c>
      <c r="K526" s="1" t="s">
        <v>1317</v>
      </c>
      <c r="L526" s="1" t="s">
        <v>1342</v>
      </c>
      <c r="M526" s="1">
        <v>35.4</v>
      </c>
      <c r="N526" s="1" t="s">
        <v>1330</v>
      </c>
      <c r="O526" s="1">
        <v>1.7</v>
      </c>
      <c r="P526" s="1" t="s">
        <v>1327</v>
      </c>
      <c r="Q526" s="1">
        <v>0.3</v>
      </c>
      <c r="R526" s="53">
        <v>3100000</v>
      </c>
      <c r="S526" s="1" t="b">
        <v>0</v>
      </c>
      <c r="T526" s="1" t="s">
        <v>697</v>
      </c>
      <c r="U526" s="1" t="s">
        <v>1328</v>
      </c>
      <c r="V526" s="1">
        <v>4</v>
      </c>
      <c r="W526" s="1">
        <v>3862500</v>
      </c>
      <c r="X526" s="1">
        <v>3275000</v>
      </c>
      <c r="Y526" s="1">
        <v>15450000</v>
      </c>
      <c r="Z526" s="1">
        <v>1302162</v>
      </c>
      <c r="AA526" s="1" t="s">
        <v>1329</v>
      </c>
      <c r="AB526" s="1">
        <v>0.33700000000000002</v>
      </c>
      <c r="AC526" s="1" t="s">
        <v>1325</v>
      </c>
      <c r="AD526" s="23">
        <v>3100000</v>
      </c>
      <c r="AE526" s="23">
        <v>10</v>
      </c>
      <c r="AF526" s="1">
        <v>0</v>
      </c>
      <c r="AG526" s="1">
        <v>0</v>
      </c>
    </row>
    <row r="527" spans="1:33" x14ac:dyDescent="0.25">
      <c r="A527" s="1">
        <v>9815</v>
      </c>
      <c r="B527" s="1" t="s">
        <v>1918</v>
      </c>
      <c r="C527" s="1" t="s">
        <v>825</v>
      </c>
      <c r="D527" s="1" t="s">
        <v>1315</v>
      </c>
      <c r="E527" s="1" t="s">
        <v>826</v>
      </c>
      <c r="F527" s="1">
        <v>486</v>
      </c>
      <c r="G527" s="1" t="s">
        <v>1371</v>
      </c>
      <c r="H527" s="1" t="s">
        <v>1283</v>
      </c>
      <c r="I527" s="1" t="s">
        <v>1286</v>
      </c>
      <c r="J527" s="1" t="s">
        <v>31</v>
      </c>
      <c r="K527" s="1" t="s">
        <v>1317</v>
      </c>
      <c r="L527" s="1" t="s">
        <v>1341</v>
      </c>
      <c r="M527" s="1">
        <v>22.8</v>
      </c>
      <c r="N527" s="1" t="s">
        <v>1467</v>
      </c>
      <c r="O527" s="1">
        <v>0.4</v>
      </c>
      <c r="P527" s="1" t="s">
        <v>1332</v>
      </c>
      <c r="Q527" s="1">
        <v>0.1</v>
      </c>
      <c r="R527" s="53">
        <v>1250000</v>
      </c>
      <c r="S527" s="1" t="b">
        <v>0</v>
      </c>
      <c r="T527" s="1" t="s">
        <v>823</v>
      </c>
      <c r="U527" s="1" t="s">
        <v>1328</v>
      </c>
      <c r="V527" s="1">
        <v>15</v>
      </c>
      <c r="W527" s="1">
        <v>2671120</v>
      </c>
      <c r="X527" s="1">
        <v>2600000</v>
      </c>
      <c r="Y527" s="1">
        <v>40066800</v>
      </c>
      <c r="Z527" s="1">
        <v>1489345</v>
      </c>
      <c r="AA527" s="1" t="s">
        <v>1469</v>
      </c>
      <c r="AB527" s="1">
        <v>0.55800000000000005</v>
      </c>
      <c r="AC527" s="1" t="s">
        <v>1475</v>
      </c>
      <c r="AD527" s="23">
        <v>1250000</v>
      </c>
      <c r="AE527" s="23">
        <v>6</v>
      </c>
      <c r="AF527" s="1">
        <v>0</v>
      </c>
      <c r="AG527" s="1">
        <v>0</v>
      </c>
    </row>
    <row r="528" spans="1:33" x14ac:dyDescent="0.25">
      <c r="A528" s="1">
        <v>10673</v>
      </c>
      <c r="B528" s="1" t="s">
        <v>1921</v>
      </c>
      <c r="C528" s="1" t="s">
        <v>832</v>
      </c>
      <c r="D528" s="1" t="s">
        <v>1315</v>
      </c>
      <c r="E528" s="1" t="s">
        <v>826</v>
      </c>
      <c r="F528" s="1">
        <v>486</v>
      </c>
      <c r="G528" s="1" t="s">
        <v>1371</v>
      </c>
      <c r="H528" s="1" t="s">
        <v>1283</v>
      </c>
      <c r="I528" s="1" t="s">
        <v>1286</v>
      </c>
      <c r="J528" s="1" t="s">
        <v>31</v>
      </c>
      <c r="K528" s="1" t="s">
        <v>1317</v>
      </c>
      <c r="L528" s="1" t="s">
        <v>1341</v>
      </c>
      <c r="M528" s="1">
        <v>22.9</v>
      </c>
      <c r="N528" s="1" t="s">
        <v>1467</v>
      </c>
      <c r="O528" s="1">
        <v>0.1</v>
      </c>
      <c r="P528" s="1" t="s">
        <v>1332</v>
      </c>
      <c r="Q528" s="1">
        <v>0</v>
      </c>
      <c r="R528" s="53">
        <v>972000</v>
      </c>
      <c r="S528" s="1" t="b">
        <v>0</v>
      </c>
      <c r="T528" s="1" t="s">
        <v>823</v>
      </c>
      <c r="U528" s="1" t="s">
        <v>1328</v>
      </c>
      <c r="V528" s="1">
        <v>15</v>
      </c>
      <c r="W528" s="1">
        <v>2671120</v>
      </c>
      <c r="X528" s="1">
        <v>2600000</v>
      </c>
      <c r="Y528" s="1">
        <v>40066800</v>
      </c>
      <c r="Z528" s="1">
        <v>1489345</v>
      </c>
      <c r="AA528" s="1" t="s">
        <v>1469</v>
      </c>
      <c r="AB528" s="1">
        <v>0.55800000000000005</v>
      </c>
      <c r="AC528" s="1" t="s">
        <v>1475</v>
      </c>
      <c r="AD528" s="23">
        <v>972000</v>
      </c>
      <c r="AE528" s="23">
        <v>5</v>
      </c>
      <c r="AF528" s="1">
        <v>0</v>
      </c>
      <c r="AG528" s="1">
        <v>0</v>
      </c>
    </row>
    <row r="529" spans="1:33" x14ac:dyDescent="0.25">
      <c r="A529" s="1">
        <v>8628</v>
      </c>
      <c r="B529" s="1" t="s">
        <v>1953</v>
      </c>
      <c r="C529" s="1" t="s">
        <v>809</v>
      </c>
      <c r="D529" s="1" t="s">
        <v>1315</v>
      </c>
      <c r="E529" s="1" t="s">
        <v>39</v>
      </c>
      <c r="F529" s="1">
        <v>474</v>
      </c>
      <c r="G529" s="1" t="s">
        <v>1401</v>
      </c>
      <c r="H529" s="1" t="s">
        <v>1283</v>
      </c>
      <c r="I529" s="1" t="s">
        <v>1290</v>
      </c>
      <c r="J529" s="1" t="s">
        <v>31</v>
      </c>
      <c r="K529" s="1" t="s">
        <v>1317</v>
      </c>
      <c r="L529" s="1" t="s">
        <v>1402</v>
      </c>
      <c r="M529" s="1">
        <v>25.7</v>
      </c>
      <c r="N529" s="1" t="s">
        <v>1333</v>
      </c>
      <c r="O529" s="1">
        <v>0.8</v>
      </c>
      <c r="P529" s="1" t="s">
        <v>1332</v>
      </c>
      <c r="Q529" s="1">
        <v>0.3</v>
      </c>
      <c r="R529" s="53">
        <v>570000</v>
      </c>
      <c r="S529" s="1" t="b">
        <v>0</v>
      </c>
      <c r="T529" s="1" t="s">
        <v>810</v>
      </c>
      <c r="U529" s="1" t="s">
        <v>1328</v>
      </c>
      <c r="V529" s="1">
        <v>23</v>
      </c>
      <c r="W529" s="1">
        <v>742609</v>
      </c>
      <c r="X529" s="1">
        <v>600000</v>
      </c>
      <c r="Y529" s="1">
        <v>17080000</v>
      </c>
      <c r="Z529" s="1">
        <v>292271</v>
      </c>
      <c r="AA529" s="1" t="s">
        <v>1469</v>
      </c>
      <c r="AB529" s="1">
        <v>0.39400000000000002</v>
      </c>
      <c r="AC529" s="1" t="s">
        <v>1476</v>
      </c>
      <c r="AD529" s="23">
        <v>570000</v>
      </c>
      <c r="AE529" s="23">
        <v>2</v>
      </c>
      <c r="AF529" s="1">
        <v>0</v>
      </c>
      <c r="AG529" s="1">
        <v>0</v>
      </c>
    </row>
    <row r="530" spans="1:33" x14ac:dyDescent="0.25">
      <c r="A530" s="1">
        <v>9881</v>
      </c>
      <c r="B530" s="1" t="s">
        <v>2029</v>
      </c>
      <c r="C530" s="1" t="s">
        <v>1159</v>
      </c>
      <c r="D530" s="1" t="s">
        <v>1474</v>
      </c>
      <c r="E530" s="1" t="s">
        <v>67</v>
      </c>
      <c r="F530" s="1">
        <v>436</v>
      </c>
      <c r="G530" s="1" t="s">
        <v>1385</v>
      </c>
      <c r="H530" s="1" t="s">
        <v>1283</v>
      </c>
      <c r="I530" s="1" t="s">
        <v>1289</v>
      </c>
      <c r="J530" s="1" t="s">
        <v>31</v>
      </c>
      <c r="K530" s="1" t="s">
        <v>1317</v>
      </c>
      <c r="L530" s="1" t="s">
        <v>1343</v>
      </c>
      <c r="M530" s="1">
        <v>39.4</v>
      </c>
      <c r="N530" s="1" t="s">
        <v>1330</v>
      </c>
      <c r="O530" s="1">
        <v>0.3</v>
      </c>
      <c r="P530" s="1" t="s">
        <v>1332</v>
      </c>
      <c r="Q530" s="1">
        <v>0.1</v>
      </c>
      <c r="R530" s="53">
        <v>2500000</v>
      </c>
      <c r="S530" s="1" t="b">
        <v>0</v>
      </c>
      <c r="T530" s="1" t="s">
        <v>767</v>
      </c>
      <c r="U530" s="1" t="s">
        <v>1328</v>
      </c>
      <c r="V530" s="1">
        <v>7</v>
      </c>
      <c r="W530" s="1">
        <v>3018571</v>
      </c>
      <c r="X530" s="1">
        <v>2500000</v>
      </c>
      <c r="Y530" s="1">
        <v>21130000</v>
      </c>
      <c r="Z530" s="1">
        <v>1251831</v>
      </c>
      <c r="AA530" s="1" t="s">
        <v>1329</v>
      </c>
      <c r="AB530" s="1">
        <v>0.41499999999999998</v>
      </c>
      <c r="AC530" s="1" t="s">
        <v>1476</v>
      </c>
      <c r="AD530" s="23">
        <v>2500000</v>
      </c>
      <c r="AE530" s="23">
        <v>8</v>
      </c>
      <c r="AF530" s="1">
        <v>0</v>
      </c>
      <c r="AG530" s="1">
        <v>0</v>
      </c>
    </row>
    <row r="531" spans="1:33" x14ac:dyDescent="0.25">
      <c r="A531" s="1">
        <v>4918</v>
      </c>
      <c r="B531" s="1" t="s">
        <v>1617</v>
      </c>
      <c r="C531" s="1" t="s">
        <v>191</v>
      </c>
      <c r="D531" s="1" t="s">
        <v>1315</v>
      </c>
      <c r="E531" s="1" t="s">
        <v>42</v>
      </c>
      <c r="F531" s="1">
        <v>477</v>
      </c>
      <c r="G531" s="1" t="s">
        <v>1433</v>
      </c>
      <c r="H531" s="1" t="s">
        <v>1285</v>
      </c>
      <c r="I531" s="1" t="s">
        <v>1290</v>
      </c>
      <c r="J531" s="1" t="s">
        <v>31</v>
      </c>
      <c r="K531" s="1" t="s">
        <v>1317</v>
      </c>
      <c r="L531" s="1" t="s">
        <v>1356</v>
      </c>
      <c r="M531" s="1">
        <v>27</v>
      </c>
      <c r="N531" s="1" t="s">
        <v>1333</v>
      </c>
      <c r="O531" s="1">
        <v>2.7</v>
      </c>
      <c r="P531" s="1" t="s">
        <v>1327</v>
      </c>
      <c r="Q531" s="1">
        <v>0.3</v>
      </c>
      <c r="R531" s="53">
        <v>570000</v>
      </c>
      <c r="S531" s="1" t="b">
        <v>0</v>
      </c>
      <c r="T531" s="1" t="s">
        <v>43</v>
      </c>
      <c r="U531" s="1" t="s">
        <v>1331</v>
      </c>
      <c r="V531" s="1">
        <v>11</v>
      </c>
      <c r="W531" s="1">
        <v>907636</v>
      </c>
      <c r="X531" s="1">
        <v>1000000</v>
      </c>
      <c r="Y531" s="1">
        <v>9984000</v>
      </c>
      <c r="Z531" s="1">
        <v>255236</v>
      </c>
      <c r="AA531" s="1" t="s">
        <v>1469</v>
      </c>
      <c r="AB531" s="1">
        <v>0.28100000000000003</v>
      </c>
      <c r="AC531" s="1" t="s">
        <v>1325</v>
      </c>
      <c r="AD531" s="23">
        <v>570000</v>
      </c>
      <c r="AE531" s="23">
        <v>2</v>
      </c>
      <c r="AF531" s="1">
        <v>0</v>
      </c>
      <c r="AG531" s="1">
        <v>0</v>
      </c>
    </row>
    <row r="532" spans="1:33" x14ac:dyDescent="0.25">
      <c r="A532" s="1">
        <v>10376</v>
      </c>
      <c r="B532" s="1" t="s">
        <v>1965</v>
      </c>
      <c r="C532" s="1" t="s">
        <v>1248</v>
      </c>
      <c r="D532" s="1" t="s">
        <v>1315</v>
      </c>
      <c r="E532" s="1" t="s">
        <v>1243</v>
      </c>
      <c r="F532" s="1">
        <v>480</v>
      </c>
      <c r="G532" s="1" t="s">
        <v>1363</v>
      </c>
      <c r="H532" s="1" t="s">
        <v>1283</v>
      </c>
      <c r="I532" s="1" t="s">
        <v>1286</v>
      </c>
      <c r="J532" s="1" t="s">
        <v>31</v>
      </c>
      <c r="K532" s="1" t="s">
        <v>1317</v>
      </c>
      <c r="L532" s="1" t="s">
        <v>1364</v>
      </c>
      <c r="M532" s="1">
        <v>22.8</v>
      </c>
      <c r="N532" s="1" t="s">
        <v>1467</v>
      </c>
      <c r="O532" s="1">
        <v>0.2</v>
      </c>
      <c r="P532" s="1" t="s">
        <v>1332</v>
      </c>
      <c r="Q532" s="1">
        <v>0.1</v>
      </c>
      <c r="R532" s="53">
        <v>848000</v>
      </c>
      <c r="S532" s="1" t="b">
        <v>0</v>
      </c>
      <c r="T532" s="1" t="s">
        <v>1213</v>
      </c>
      <c r="U532" s="1" t="s">
        <v>1328</v>
      </c>
      <c r="V532" s="1">
        <v>8</v>
      </c>
      <c r="W532" s="1">
        <v>1715000</v>
      </c>
      <c r="X532" s="1">
        <v>1650000</v>
      </c>
      <c r="Y532" s="1">
        <v>13720000</v>
      </c>
      <c r="Z532" s="1">
        <v>738828</v>
      </c>
      <c r="AA532" s="1" t="s">
        <v>1469</v>
      </c>
      <c r="AB532" s="1">
        <v>0.43099999999999999</v>
      </c>
      <c r="AC532" s="1" t="s">
        <v>1476</v>
      </c>
      <c r="AD532" s="23">
        <v>848000</v>
      </c>
      <c r="AE532" s="23">
        <v>4</v>
      </c>
      <c r="AF532" s="1">
        <v>0</v>
      </c>
      <c r="AG532" s="1">
        <v>0</v>
      </c>
    </row>
    <row r="533" spans="1:33" x14ac:dyDescent="0.25">
      <c r="A533" s="1">
        <v>10448</v>
      </c>
      <c r="B533" s="1" t="s">
        <v>2018</v>
      </c>
      <c r="C533" s="1" t="s">
        <v>1153</v>
      </c>
      <c r="D533" s="1" t="s">
        <v>1315</v>
      </c>
      <c r="E533" s="1" t="s">
        <v>118</v>
      </c>
      <c r="F533" s="1">
        <v>418</v>
      </c>
      <c r="G533" s="1" t="s">
        <v>1441</v>
      </c>
      <c r="H533" s="1" t="s">
        <v>1283</v>
      </c>
      <c r="I533" s="1" t="s">
        <v>1291</v>
      </c>
      <c r="J533" s="1" t="s">
        <v>31</v>
      </c>
      <c r="K533" s="1" t="s">
        <v>1317</v>
      </c>
      <c r="L533" s="1" t="s">
        <v>1351</v>
      </c>
      <c r="M533" s="1">
        <v>26.7</v>
      </c>
      <c r="N533" s="1" t="s">
        <v>1333</v>
      </c>
      <c r="O533" s="1">
        <v>0.2</v>
      </c>
      <c r="P533" s="1" t="s">
        <v>1332</v>
      </c>
      <c r="Q533" s="1">
        <v>0.1</v>
      </c>
      <c r="R533" s="53">
        <v>922000</v>
      </c>
      <c r="S533" s="1" t="b">
        <v>0</v>
      </c>
      <c r="T533" s="1" t="s">
        <v>68</v>
      </c>
      <c r="U533" s="1" t="s">
        <v>1328</v>
      </c>
      <c r="V533" s="1">
        <v>21</v>
      </c>
      <c r="W533" s="1">
        <v>1745714</v>
      </c>
      <c r="X533" s="1">
        <v>1260000</v>
      </c>
      <c r="Y533" s="1">
        <v>36660000</v>
      </c>
      <c r="Z533" s="1">
        <v>1168327</v>
      </c>
      <c r="AA533" s="1" t="s">
        <v>1469</v>
      </c>
      <c r="AB533" s="1">
        <v>0.66900000000000004</v>
      </c>
      <c r="AC533" s="1" t="s">
        <v>1475</v>
      </c>
      <c r="AD533" s="23">
        <v>922000</v>
      </c>
      <c r="AE533" s="23">
        <v>5</v>
      </c>
      <c r="AF533" s="1">
        <v>0</v>
      </c>
      <c r="AG533" s="1">
        <v>0</v>
      </c>
    </row>
    <row r="534" spans="1:33" x14ac:dyDescent="0.25">
      <c r="A534" s="1">
        <v>4798</v>
      </c>
      <c r="B534" s="1" t="s">
        <v>1993</v>
      </c>
      <c r="C534" s="1" t="s">
        <v>419</v>
      </c>
      <c r="D534" s="1" t="s">
        <v>1315</v>
      </c>
      <c r="E534" s="1" t="s">
        <v>420</v>
      </c>
      <c r="F534" s="1">
        <v>434</v>
      </c>
      <c r="G534" s="1" t="s">
        <v>1380</v>
      </c>
      <c r="H534" s="1" t="s">
        <v>1284</v>
      </c>
      <c r="I534" s="1" t="s">
        <v>1289</v>
      </c>
      <c r="J534" s="1" t="s">
        <v>31</v>
      </c>
      <c r="K534" s="1" t="s">
        <v>1317</v>
      </c>
      <c r="L534" s="1" t="s">
        <v>1344</v>
      </c>
      <c r="M534" s="1">
        <v>34.5</v>
      </c>
      <c r="N534" s="1" t="s">
        <v>1333</v>
      </c>
      <c r="O534" s="1">
        <v>3.5</v>
      </c>
      <c r="P534" s="1" t="s">
        <v>1470</v>
      </c>
      <c r="Q534" s="1">
        <v>0.3</v>
      </c>
      <c r="R534" s="53">
        <v>1680000</v>
      </c>
      <c r="S534" s="1" t="b">
        <v>0</v>
      </c>
      <c r="T534" s="1" t="s">
        <v>352</v>
      </c>
      <c r="U534" s="1" t="s">
        <v>1331</v>
      </c>
      <c r="V534" s="1">
        <v>2</v>
      </c>
      <c r="W534" s="1">
        <v>1167500</v>
      </c>
      <c r="X534" s="1">
        <v>1167500</v>
      </c>
      <c r="Y534" s="1">
        <v>2335000</v>
      </c>
      <c r="Z534" s="1">
        <v>724784</v>
      </c>
      <c r="AA534" s="1" t="s">
        <v>1471</v>
      </c>
      <c r="AB534" s="1">
        <v>0.621</v>
      </c>
      <c r="AC534" s="1" t="s">
        <v>1475</v>
      </c>
      <c r="AD534" s="23">
        <v>1680000</v>
      </c>
      <c r="AE534" s="23">
        <v>7</v>
      </c>
      <c r="AF534" s="1">
        <v>0</v>
      </c>
      <c r="AG534" s="1">
        <v>0</v>
      </c>
    </row>
    <row r="535" spans="1:33" x14ac:dyDescent="0.25">
      <c r="A535" s="1">
        <v>10739</v>
      </c>
      <c r="B535" s="1" t="s">
        <v>1970</v>
      </c>
      <c r="C535" s="1" t="s">
        <v>69</v>
      </c>
      <c r="D535" s="1" t="s">
        <v>1315</v>
      </c>
      <c r="E535" s="1" t="s">
        <v>70</v>
      </c>
      <c r="F535" s="1">
        <v>458</v>
      </c>
      <c r="G535" s="1" t="s">
        <v>1396</v>
      </c>
      <c r="H535" s="1" t="s">
        <v>1283</v>
      </c>
      <c r="I535" s="1" t="s">
        <v>1290</v>
      </c>
      <c r="J535" s="1" t="s">
        <v>31</v>
      </c>
      <c r="K535" s="1" t="s">
        <v>1317</v>
      </c>
      <c r="L535" s="1" t="s">
        <v>1345</v>
      </c>
      <c r="M535" s="1">
        <v>32</v>
      </c>
      <c r="N535" s="1" t="s">
        <v>1333</v>
      </c>
      <c r="O535" s="1">
        <v>0.1</v>
      </c>
      <c r="P535" s="1" t="s">
        <v>1332</v>
      </c>
      <c r="Q535" s="1">
        <v>0</v>
      </c>
      <c r="R535" s="53">
        <v>772000</v>
      </c>
      <c r="S535" s="1" t="b">
        <v>0</v>
      </c>
      <c r="T535" s="1" t="s">
        <v>71</v>
      </c>
      <c r="U535" s="1" t="s">
        <v>1328</v>
      </c>
      <c r="V535" s="1">
        <v>23</v>
      </c>
      <c r="W535" s="1">
        <v>1033826</v>
      </c>
      <c r="X535" s="1">
        <v>772000</v>
      </c>
      <c r="Y535" s="1">
        <v>23778000</v>
      </c>
      <c r="Z535" s="1">
        <v>661324</v>
      </c>
      <c r="AA535" s="1" t="s">
        <v>1469</v>
      </c>
      <c r="AB535" s="1">
        <v>0.64</v>
      </c>
      <c r="AC535" s="1" t="s">
        <v>1475</v>
      </c>
      <c r="AD535" s="23">
        <v>772000</v>
      </c>
      <c r="AE535" s="23">
        <v>4</v>
      </c>
      <c r="AF535" s="1">
        <v>0</v>
      </c>
      <c r="AG535" s="1">
        <v>0</v>
      </c>
    </row>
    <row r="536" spans="1:33" x14ac:dyDescent="0.25">
      <c r="A536" s="1">
        <v>4479</v>
      </c>
      <c r="B536" s="1" t="s">
        <v>1995</v>
      </c>
      <c r="C536" s="1" t="s">
        <v>563</v>
      </c>
      <c r="D536" s="1" t="s">
        <v>1474</v>
      </c>
      <c r="E536" s="1" t="s">
        <v>67</v>
      </c>
      <c r="F536" s="1">
        <v>438</v>
      </c>
      <c r="G536" s="1" t="s">
        <v>1385</v>
      </c>
      <c r="H536" s="1" t="s">
        <v>1284</v>
      </c>
      <c r="I536" s="1" t="s">
        <v>1289</v>
      </c>
      <c r="J536" s="1" t="s">
        <v>31</v>
      </c>
      <c r="K536" s="1" t="s">
        <v>1317</v>
      </c>
      <c r="L536" s="1" t="s">
        <v>1343</v>
      </c>
      <c r="M536" s="1">
        <v>34.299999999999997</v>
      </c>
      <c r="N536" s="1" t="s">
        <v>1333</v>
      </c>
      <c r="O536" s="1">
        <v>8.4</v>
      </c>
      <c r="P536" s="1" t="s">
        <v>1321</v>
      </c>
      <c r="Q536" s="1">
        <v>0.3</v>
      </c>
      <c r="R536" s="53">
        <v>2380000</v>
      </c>
      <c r="S536" s="1" t="b">
        <v>0</v>
      </c>
      <c r="T536" s="1" t="s">
        <v>352</v>
      </c>
      <c r="U536" s="1" t="s">
        <v>1323</v>
      </c>
      <c r="V536" s="1">
        <v>6</v>
      </c>
      <c r="W536" s="1">
        <v>2256500</v>
      </c>
      <c r="X536" s="1">
        <v>1837000</v>
      </c>
      <c r="Y536" s="1">
        <v>13539000</v>
      </c>
      <c r="Z536" s="1">
        <v>1740353</v>
      </c>
      <c r="AA536" s="1" t="s">
        <v>1324</v>
      </c>
      <c r="AB536" s="1">
        <v>0.77100000000000002</v>
      </c>
      <c r="AC536" s="1" t="s">
        <v>1475</v>
      </c>
      <c r="AD536" s="23">
        <v>2380000</v>
      </c>
      <c r="AE536" s="23">
        <v>7</v>
      </c>
      <c r="AF536" s="1">
        <v>0</v>
      </c>
      <c r="AG536" s="1">
        <v>0</v>
      </c>
    </row>
    <row r="537" spans="1:33" x14ac:dyDescent="0.25">
      <c r="A537" s="1">
        <v>8664</v>
      </c>
      <c r="B537" s="1" t="s">
        <v>1636</v>
      </c>
      <c r="C537" s="1" t="s">
        <v>621</v>
      </c>
      <c r="D537" s="1" t="s">
        <v>1315</v>
      </c>
      <c r="E537" s="1" t="s">
        <v>39</v>
      </c>
      <c r="F537" s="1">
        <v>474</v>
      </c>
      <c r="G537" s="1" t="s">
        <v>1401</v>
      </c>
      <c r="H537" s="1" t="s">
        <v>1283</v>
      </c>
      <c r="I537" s="1" t="s">
        <v>1290</v>
      </c>
      <c r="J537" s="1" t="s">
        <v>31</v>
      </c>
      <c r="K537" s="1" t="s">
        <v>1317</v>
      </c>
      <c r="L537" s="1" t="s">
        <v>1402</v>
      </c>
      <c r="M537" s="1">
        <v>26.5</v>
      </c>
      <c r="N537" s="1" t="s">
        <v>1333</v>
      </c>
      <c r="O537" s="1">
        <v>0.8</v>
      </c>
      <c r="P537" s="1" t="s">
        <v>1332</v>
      </c>
      <c r="Q537" s="1">
        <v>0.3</v>
      </c>
      <c r="R537" s="53">
        <v>570000</v>
      </c>
      <c r="S537" s="1" t="b">
        <v>0</v>
      </c>
      <c r="T537" s="1" t="s">
        <v>40</v>
      </c>
      <c r="U537" s="1" t="s">
        <v>1328</v>
      </c>
      <c r="V537" s="1">
        <v>23</v>
      </c>
      <c r="W537" s="1">
        <v>742609</v>
      </c>
      <c r="X537" s="1">
        <v>600000</v>
      </c>
      <c r="Y537" s="1">
        <v>17080000</v>
      </c>
      <c r="Z537" s="1">
        <v>292271</v>
      </c>
      <c r="AA537" s="1" t="s">
        <v>1469</v>
      </c>
      <c r="AB537" s="1">
        <v>0.39400000000000002</v>
      </c>
      <c r="AC537" s="1" t="s">
        <v>1476</v>
      </c>
      <c r="AD537" s="23">
        <v>570000</v>
      </c>
      <c r="AE537" s="23">
        <v>2</v>
      </c>
      <c r="AF537" s="1">
        <v>0</v>
      </c>
      <c r="AG537" s="1">
        <v>0</v>
      </c>
    </row>
    <row r="538" spans="1:33" x14ac:dyDescent="0.25">
      <c r="A538" s="1">
        <v>4922</v>
      </c>
      <c r="B538" s="1" t="s">
        <v>1997</v>
      </c>
      <c r="C538" s="1" t="s">
        <v>567</v>
      </c>
      <c r="D538" s="1" t="s">
        <v>1474</v>
      </c>
      <c r="E538" s="1" t="s">
        <v>568</v>
      </c>
      <c r="F538" s="1">
        <v>438</v>
      </c>
      <c r="G538" s="1" t="s">
        <v>1385</v>
      </c>
      <c r="H538" s="1" t="s">
        <v>1284</v>
      </c>
      <c r="I538" s="1" t="s">
        <v>1289</v>
      </c>
      <c r="J538" s="1" t="s">
        <v>31</v>
      </c>
      <c r="K538" s="1" t="s">
        <v>1317</v>
      </c>
      <c r="L538" s="1" t="s">
        <v>1343</v>
      </c>
      <c r="M538" s="1">
        <v>24.1</v>
      </c>
      <c r="N538" s="1" t="s">
        <v>1467</v>
      </c>
      <c r="O538" s="1">
        <v>2.6</v>
      </c>
      <c r="P538" s="1" t="s">
        <v>1327</v>
      </c>
      <c r="Q538" s="1">
        <v>0.3</v>
      </c>
      <c r="R538" s="53">
        <v>825000</v>
      </c>
      <c r="S538" s="1" t="b">
        <v>0</v>
      </c>
      <c r="T538" s="1" t="s">
        <v>352</v>
      </c>
      <c r="U538" s="1" t="s">
        <v>1331</v>
      </c>
      <c r="V538" s="1">
        <v>6</v>
      </c>
      <c r="W538" s="1">
        <v>2256500</v>
      </c>
      <c r="X538" s="1">
        <v>1837000</v>
      </c>
      <c r="Y538" s="1">
        <v>13539000</v>
      </c>
      <c r="Z538" s="1">
        <v>1740353</v>
      </c>
      <c r="AA538" s="1" t="s">
        <v>1469</v>
      </c>
      <c r="AB538" s="1">
        <v>0.77100000000000002</v>
      </c>
      <c r="AC538" s="1" t="s">
        <v>1475</v>
      </c>
      <c r="AD538" s="23">
        <v>825000</v>
      </c>
      <c r="AE538" s="23">
        <v>5</v>
      </c>
      <c r="AF538" s="1">
        <v>0</v>
      </c>
      <c r="AG538" s="1">
        <v>0</v>
      </c>
    </row>
    <row r="539" spans="1:33" x14ac:dyDescent="0.25">
      <c r="A539" s="1">
        <v>4478</v>
      </c>
      <c r="B539" s="1" t="s">
        <v>1999</v>
      </c>
      <c r="C539" s="1" t="s">
        <v>222</v>
      </c>
      <c r="D539" s="1" t="s">
        <v>1474</v>
      </c>
      <c r="E539" s="1" t="s">
        <v>223</v>
      </c>
      <c r="F539" s="1">
        <v>420</v>
      </c>
      <c r="G539" s="1" t="s">
        <v>1461</v>
      </c>
      <c r="H539" s="1" t="s">
        <v>1284</v>
      </c>
      <c r="I539" s="1" t="s">
        <v>1291</v>
      </c>
      <c r="J539" s="1" t="s">
        <v>31</v>
      </c>
      <c r="K539" s="1" t="s">
        <v>1317</v>
      </c>
      <c r="L539" s="1" t="s">
        <v>1351</v>
      </c>
      <c r="M539" s="1">
        <v>34.5</v>
      </c>
      <c r="N539" s="1" t="s">
        <v>1333</v>
      </c>
      <c r="O539" s="1">
        <v>7.8</v>
      </c>
      <c r="P539" s="1" t="s">
        <v>1321</v>
      </c>
      <c r="Q539" s="1">
        <v>0.3</v>
      </c>
      <c r="R539" s="53">
        <v>1592000</v>
      </c>
      <c r="S539" s="1" t="b">
        <v>0</v>
      </c>
      <c r="T539" s="1" t="s">
        <v>224</v>
      </c>
      <c r="U539" s="1" t="s">
        <v>1323</v>
      </c>
      <c r="V539" s="1">
        <v>4</v>
      </c>
      <c r="W539" s="1">
        <v>1593000</v>
      </c>
      <c r="X539" s="1">
        <v>1208500</v>
      </c>
      <c r="Y539" s="1">
        <v>6372000</v>
      </c>
      <c r="Z539" s="1">
        <v>1208790</v>
      </c>
      <c r="AA539" s="1" t="s">
        <v>1466</v>
      </c>
      <c r="AB539" s="1">
        <v>0.75900000000000001</v>
      </c>
      <c r="AC539" s="1" t="s">
        <v>1475</v>
      </c>
      <c r="AD539" s="23">
        <v>1592000</v>
      </c>
      <c r="AE539" s="23">
        <v>6</v>
      </c>
      <c r="AF539" s="1">
        <v>0</v>
      </c>
      <c r="AG539" s="1">
        <v>0</v>
      </c>
    </row>
    <row r="540" spans="1:33" x14ac:dyDescent="0.25">
      <c r="A540" s="1">
        <v>11102</v>
      </c>
      <c r="B540" s="1" t="s">
        <v>1981</v>
      </c>
      <c r="C540" s="1" t="s">
        <v>1115</v>
      </c>
      <c r="D540" s="1" t="s">
        <v>1315</v>
      </c>
      <c r="E540" s="1" t="s">
        <v>1116</v>
      </c>
      <c r="F540" s="1">
        <v>489</v>
      </c>
      <c r="G540" s="1" t="s">
        <v>1373</v>
      </c>
      <c r="H540" s="1" t="s">
        <v>1283</v>
      </c>
      <c r="I540" s="1" t="s">
        <v>1286</v>
      </c>
      <c r="J540" s="1" t="s">
        <v>31</v>
      </c>
      <c r="K540" s="1" t="s">
        <v>1317</v>
      </c>
      <c r="L540" s="1" t="s">
        <v>1352</v>
      </c>
      <c r="M540" s="1">
        <v>24.8</v>
      </c>
      <c r="N540" s="1" t="s">
        <v>1467</v>
      </c>
      <c r="O540" s="1">
        <v>0</v>
      </c>
      <c r="P540" s="1" t="s">
        <v>1332</v>
      </c>
      <c r="Q540" s="1">
        <v>0</v>
      </c>
      <c r="R540" s="53">
        <v>849000</v>
      </c>
      <c r="S540" s="1" t="b">
        <v>0</v>
      </c>
      <c r="T540" s="1" t="s">
        <v>1113</v>
      </c>
      <c r="U540" s="1" t="s">
        <v>1328</v>
      </c>
      <c r="V540" s="1">
        <v>9</v>
      </c>
      <c r="W540" s="1">
        <v>1954889</v>
      </c>
      <c r="X540" s="1">
        <v>1600000</v>
      </c>
      <c r="Y540" s="1">
        <v>17594000</v>
      </c>
      <c r="Z540" s="1">
        <v>966153</v>
      </c>
      <c r="AA540" s="1" t="s">
        <v>1469</v>
      </c>
      <c r="AB540" s="1">
        <v>0.49399999999999999</v>
      </c>
      <c r="AC540" s="1" t="s">
        <v>1476</v>
      </c>
      <c r="AD540" s="23">
        <v>849000</v>
      </c>
      <c r="AE540" s="23">
        <v>4</v>
      </c>
      <c r="AF540" s="1">
        <v>0</v>
      </c>
      <c r="AG540" s="1">
        <v>0</v>
      </c>
    </row>
    <row r="541" spans="1:33" x14ac:dyDescent="0.25">
      <c r="A541" s="1">
        <v>4914</v>
      </c>
      <c r="B541" s="1" t="s">
        <v>2000</v>
      </c>
      <c r="C541" s="1" t="s">
        <v>290</v>
      </c>
      <c r="D541" s="1" t="s">
        <v>1474</v>
      </c>
      <c r="E541" s="1" t="s">
        <v>83</v>
      </c>
      <c r="F541" s="1">
        <v>420</v>
      </c>
      <c r="G541" s="1" t="s">
        <v>1461</v>
      </c>
      <c r="H541" s="1" t="s">
        <v>1284</v>
      </c>
      <c r="I541" s="1" t="s">
        <v>1291</v>
      </c>
      <c r="J541" s="1" t="s">
        <v>31</v>
      </c>
      <c r="K541" s="1" t="s">
        <v>1317</v>
      </c>
      <c r="L541" s="1" t="s">
        <v>1351</v>
      </c>
      <c r="M541" s="1">
        <v>38.9</v>
      </c>
      <c r="N541" s="1" t="s">
        <v>1330</v>
      </c>
      <c r="O541" s="1">
        <v>2.7</v>
      </c>
      <c r="P541" s="1" t="s">
        <v>1327</v>
      </c>
      <c r="Q541" s="1">
        <v>0.3</v>
      </c>
      <c r="R541" s="53">
        <v>825000</v>
      </c>
      <c r="S541" s="1" t="b">
        <v>0</v>
      </c>
      <c r="T541" s="1" t="s">
        <v>224</v>
      </c>
      <c r="U541" s="1" t="s">
        <v>1331</v>
      </c>
      <c r="V541" s="1">
        <v>4</v>
      </c>
      <c r="W541" s="1">
        <v>1593000</v>
      </c>
      <c r="X541" s="1">
        <v>1208500</v>
      </c>
      <c r="Y541" s="1">
        <v>6372000</v>
      </c>
      <c r="Z541" s="1">
        <v>1208790</v>
      </c>
      <c r="AA541" s="1" t="s">
        <v>1469</v>
      </c>
      <c r="AB541" s="1">
        <v>0.75900000000000001</v>
      </c>
      <c r="AC541" s="1" t="s">
        <v>1475</v>
      </c>
      <c r="AD541" s="23">
        <v>825000</v>
      </c>
      <c r="AE541" s="23">
        <v>4</v>
      </c>
      <c r="AF541" s="1">
        <v>0</v>
      </c>
      <c r="AG541" s="1">
        <v>0</v>
      </c>
    </row>
    <row r="542" spans="1:33" x14ac:dyDescent="0.25">
      <c r="A542" s="1">
        <v>4698</v>
      </c>
      <c r="B542" s="1" t="s">
        <v>1994</v>
      </c>
      <c r="C542" s="1" t="s">
        <v>561</v>
      </c>
      <c r="D542" s="1" t="s">
        <v>1315</v>
      </c>
      <c r="E542" s="1" t="s">
        <v>67</v>
      </c>
      <c r="F542" s="1">
        <v>438</v>
      </c>
      <c r="G542" s="1" t="s">
        <v>1385</v>
      </c>
      <c r="H542" s="1" t="s">
        <v>1284</v>
      </c>
      <c r="I542" s="1" t="s">
        <v>1289</v>
      </c>
      <c r="J542" s="1" t="s">
        <v>31</v>
      </c>
      <c r="K542" s="1" t="s">
        <v>1317</v>
      </c>
      <c r="L542" s="1" t="s">
        <v>1343</v>
      </c>
      <c r="M542" s="1">
        <v>34.5</v>
      </c>
      <c r="N542" s="1" t="s">
        <v>1333</v>
      </c>
      <c r="O542" s="1">
        <v>7.5</v>
      </c>
      <c r="P542" s="1" t="s">
        <v>1321</v>
      </c>
      <c r="Q542" s="1">
        <v>0.3</v>
      </c>
      <c r="R542" s="53">
        <v>2079000</v>
      </c>
      <c r="S542" s="1" t="b">
        <v>0</v>
      </c>
      <c r="T542" s="1" t="s">
        <v>352</v>
      </c>
      <c r="U542" s="1" t="s">
        <v>1323</v>
      </c>
      <c r="V542" s="1">
        <v>6</v>
      </c>
      <c r="W542" s="1">
        <v>2256500</v>
      </c>
      <c r="X542" s="1">
        <v>1837000</v>
      </c>
      <c r="Y542" s="1">
        <v>13539000</v>
      </c>
      <c r="Z542" s="1">
        <v>1740353</v>
      </c>
      <c r="AA542" s="1" t="s">
        <v>1329</v>
      </c>
      <c r="AB542" s="1">
        <v>0.77100000000000002</v>
      </c>
      <c r="AC542" s="1" t="s">
        <v>1475</v>
      </c>
      <c r="AD542" s="23">
        <v>2079000</v>
      </c>
      <c r="AE542" s="23">
        <v>7</v>
      </c>
      <c r="AF542" s="1">
        <v>0</v>
      </c>
      <c r="AG542" s="1">
        <v>0</v>
      </c>
    </row>
    <row r="543" spans="1:33" x14ac:dyDescent="0.25">
      <c r="A543" s="1">
        <v>9124</v>
      </c>
      <c r="B543" s="1" t="s">
        <v>1641</v>
      </c>
      <c r="C543" s="1" t="s">
        <v>38</v>
      </c>
      <c r="D543" s="1" t="s">
        <v>1315</v>
      </c>
      <c r="E543" s="1" t="s">
        <v>39</v>
      </c>
      <c r="F543" s="1">
        <v>474</v>
      </c>
      <c r="G543" s="1" t="s">
        <v>1401</v>
      </c>
      <c r="H543" s="1" t="s">
        <v>1283</v>
      </c>
      <c r="I543" s="1" t="s">
        <v>1290</v>
      </c>
      <c r="J543" s="1" t="s">
        <v>31</v>
      </c>
      <c r="K543" s="1" t="s">
        <v>1317</v>
      </c>
      <c r="L543" s="1" t="s">
        <v>1402</v>
      </c>
      <c r="M543" s="1">
        <v>26</v>
      </c>
      <c r="N543" s="1" t="s">
        <v>1333</v>
      </c>
      <c r="O543" s="1">
        <v>0.6</v>
      </c>
      <c r="P543" s="1" t="s">
        <v>1332</v>
      </c>
      <c r="Q543" s="1">
        <v>0.1</v>
      </c>
      <c r="R543" s="53">
        <v>570000</v>
      </c>
      <c r="S543" s="1" t="b">
        <v>0</v>
      </c>
      <c r="T543" s="1" t="s">
        <v>40</v>
      </c>
      <c r="U543" s="1" t="s">
        <v>1328</v>
      </c>
      <c r="V543" s="1">
        <v>23</v>
      </c>
      <c r="W543" s="1">
        <v>742609</v>
      </c>
      <c r="X543" s="1">
        <v>600000</v>
      </c>
      <c r="Y543" s="1">
        <v>17080000</v>
      </c>
      <c r="Z543" s="1">
        <v>292271</v>
      </c>
      <c r="AA543" s="1" t="s">
        <v>1469</v>
      </c>
      <c r="AB543" s="1">
        <v>0.39400000000000002</v>
      </c>
      <c r="AC543" s="1" t="s">
        <v>1476</v>
      </c>
      <c r="AD543" s="23">
        <v>570000</v>
      </c>
      <c r="AE543" s="23">
        <v>2</v>
      </c>
      <c r="AF543" s="1">
        <v>0</v>
      </c>
      <c r="AG543" s="1">
        <v>0</v>
      </c>
    </row>
    <row r="544" spans="1:33" x14ac:dyDescent="0.25">
      <c r="A544" s="1">
        <v>8924</v>
      </c>
      <c r="B544" s="1" t="s">
        <v>1791</v>
      </c>
      <c r="C544" s="1" t="s">
        <v>165</v>
      </c>
      <c r="D544" s="1" t="s">
        <v>1315</v>
      </c>
      <c r="E544" s="1" t="s">
        <v>34</v>
      </c>
      <c r="F544" s="1">
        <v>456</v>
      </c>
      <c r="G544" s="1" t="s">
        <v>1419</v>
      </c>
      <c r="H544" s="1" t="s">
        <v>1283</v>
      </c>
      <c r="I544" s="1" t="s">
        <v>1290</v>
      </c>
      <c r="J544" s="1" t="s">
        <v>31</v>
      </c>
      <c r="K544" s="1" t="s">
        <v>1317</v>
      </c>
      <c r="L544" s="1" t="s">
        <v>1420</v>
      </c>
      <c r="M544" s="1">
        <v>56.6</v>
      </c>
      <c r="N544" s="1" t="s">
        <v>1472</v>
      </c>
      <c r="O544" s="1">
        <v>0.7</v>
      </c>
      <c r="P544" s="1" t="s">
        <v>1332</v>
      </c>
      <c r="Q544" s="1">
        <v>0.3</v>
      </c>
      <c r="R544" s="53">
        <v>570000</v>
      </c>
      <c r="S544" s="1" t="b">
        <v>0</v>
      </c>
      <c r="T544" s="1" t="s">
        <v>62</v>
      </c>
      <c r="U544" s="1" t="s">
        <v>1328</v>
      </c>
      <c r="V544" s="1">
        <v>15</v>
      </c>
      <c r="W544" s="1">
        <v>803000</v>
      </c>
      <c r="X544" s="1">
        <v>780000</v>
      </c>
      <c r="Y544" s="1">
        <v>12045000</v>
      </c>
      <c r="Z544" s="1">
        <v>214158</v>
      </c>
      <c r="AA544" s="1" t="s">
        <v>1469</v>
      </c>
      <c r="AB544" s="1">
        <v>0.26700000000000002</v>
      </c>
      <c r="AC544" s="1" t="s">
        <v>1325</v>
      </c>
      <c r="AD544" s="23">
        <v>570000</v>
      </c>
      <c r="AE544" s="23">
        <v>2</v>
      </c>
      <c r="AF544" s="1">
        <v>0</v>
      </c>
      <c r="AG544" s="1">
        <v>0</v>
      </c>
    </row>
    <row r="545" spans="1:33" x14ac:dyDescent="0.25">
      <c r="A545" s="1">
        <v>4177</v>
      </c>
      <c r="B545" s="1" t="s">
        <v>1533</v>
      </c>
      <c r="C545" s="1" t="s">
        <v>201</v>
      </c>
      <c r="D545" s="1" t="s">
        <v>1315</v>
      </c>
      <c r="E545" s="1" t="s">
        <v>34</v>
      </c>
      <c r="F545" s="1">
        <v>450</v>
      </c>
      <c r="G545" s="1" t="s">
        <v>1316</v>
      </c>
      <c r="H545" s="1" t="s">
        <v>1283</v>
      </c>
      <c r="I545" s="1" t="s">
        <v>1290</v>
      </c>
      <c r="J545" s="1" t="s">
        <v>31</v>
      </c>
      <c r="K545" s="1" t="s">
        <v>1317</v>
      </c>
      <c r="L545" s="1" t="s">
        <v>1319</v>
      </c>
      <c r="M545" s="1">
        <v>62.2</v>
      </c>
      <c r="N545" s="1" t="s">
        <v>1472</v>
      </c>
      <c r="O545" s="1">
        <v>8.6999999999999993</v>
      </c>
      <c r="P545" s="1" t="s">
        <v>1321</v>
      </c>
      <c r="Q545" s="1">
        <v>0.3</v>
      </c>
      <c r="R545" s="53">
        <v>540000</v>
      </c>
      <c r="S545" s="1" t="b">
        <v>0</v>
      </c>
      <c r="T545" s="1" t="s">
        <v>35</v>
      </c>
      <c r="U545" s="1" t="s">
        <v>1323</v>
      </c>
      <c r="V545" s="1">
        <v>46</v>
      </c>
      <c r="W545" s="1">
        <v>695717</v>
      </c>
      <c r="X545" s="1">
        <v>630000</v>
      </c>
      <c r="Y545" s="1">
        <v>32003000</v>
      </c>
      <c r="Z545" s="1">
        <v>202644</v>
      </c>
      <c r="AA545" s="1" t="s">
        <v>1469</v>
      </c>
      <c r="AB545" s="1">
        <v>0.29099999999999998</v>
      </c>
      <c r="AC545" s="1" t="s">
        <v>1325</v>
      </c>
      <c r="AD545" s="23">
        <v>540000</v>
      </c>
      <c r="AE545" s="23">
        <v>1</v>
      </c>
      <c r="AF545" s="1">
        <v>0</v>
      </c>
      <c r="AG545" s="1">
        <v>0</v>
      </c>
    </row>
    <row r="546" spans="1:33" x14ac:dyDescent="0.25">
      <c r="A546" s="1">
        <v>7475</v>
      </c>
      <c r="B546" s="1" t="s">
        <v>2035</v>
      </c>
      <c r="C546" s="1" t="s">
        <v>1063</v>
      </c>
      <c r="D546" s="1" t="s">
        <v>1315</v>
      </c>
      <c r="E546" s="1" t="s">
        <v>1064</v>
      </c>
      <c r="F546" s="1">
        <v>423</v>
      </c>
      <c r="G546" s="1" t="s">
        <v>1443</v>
      </c>
      <c r="H546" s="1" t="s">
        <v>1283</v>
      </c>
      <c r="I546" s="1" t="s">
        <v>1291</v>
      </c>
      <c r="J546" s="1" t="s">
        <v>31</v>
      </c>
      <c r="K546" s="1" t="s">
        <v>1317</v>
      </c>
      <c r="L546" s="1" t="s">
        <v>1444</v>
      </c>
      <c r="M546" s="1">
        <v>30.3</v>
      </c>
      <c r="N546" s="1" t="s">
        <v>1333</v>
      </c>
      <c r="O546" s="1">
        <v>1.3</v>
      </c>
      <c r="P546" s="1" t="s">
        <v>1327</v>
      </c>
      <c r="Q546" s="1">
        <v>0.3</v>
      </c>
      <c r="R546" s="53">
        <v>1500000</v>
      </c>
      <c r="S546" s="1" t="b">
        <v>1</v>
      </c>
      <c r="T546" s="1" t="s">
        <v>979</v>
      </c>
      <c r="U546" s="1" t="s">
        <v>31</v>
      </c>
      <c r="V546" s="1">
        <v>17</v>
      </c>
      <c r="W546" s="1">
        <v>1593941</v>
      </c>
      <c r="X546" s="1">
        <v>945000</v>
      </c>
      <c r="Y546" s="1">
        <v>27097000</v>
      </c>
      <c r="Z546" s="1">
        <v>1495711</v>
      </c>
      <c r="AA546" s="1" t="s">
        <v>1329</v>
      </c>
      <c r="AB546" s="1">
        <v>0.93799999999999994</v>
      </c>
      <c r="AC546" s="1" t="s">
        <v>1475</v>
      </c>
      <c r="AD546" s="23">
        <v>1500000</v>
      </c>
      <c r="AE546" s="23">
        <v>6</v>
      </c>
      <c r="AF546" s="1">
        <v>0</v>
      </c>
      <c r="AG546" s="1">
        <v>0</v>
      </c>
    </row>
    <row r="547" spans="1:33" x14ac:dyDescent="0.25">
      <c r="A547" s="1">
        <v>4436</v>
      </c>
      <c r="B547" s="1" t="s">
        <v>2036</v>
      </c>
      <c r="C547" s="1" t="s">
        <v>1066</v>
      </c>
      <c r="D547" s="1" t="s">
        <v>1474</v>
      </c>
      <c r="E547" s="1" t="s">
        <v>223</v>
      </c>
      <c r="F547" s="1">
        <v>423</v>
      </c>
      <c r="G547" s="1" t="s">
        <v>1443</v>
      </c>
      <c r="H547" s="1" t="s">
        <v>1283</v>
      </c>
      <c r="I547" s="1" t="s">
        <v>1291</v>
      </c>
      <c r="J547" s="1" t="s">
        <v>31</v>
      </c>
      <c r="K547" s="1" t="s">
        <v>1317</v>
      </c>
      <c r="L547" s="1" t="s">
        <v>1444</v>
      </c>
      <c r="M547" s="1">
        <v>35.700000000000003</v>
      </c>
      <c r="N547" s="1" t="s">
        <v>1330</v>
      </c>
      <c r="O547" s="1">
        <v>7.2</v>
      </c>
      <c r="P547" s="1" t="s">
        <v>1321</v>
      </c>
      <c r="Q547" s="1">
        <v>0.3</v>
      </c>
      <c r="R547" s="53">
        <v>945000</v>
      </c>
      <c r="S547" s="1" t="b">
        <v>0</v>
      </c>
      <c r="T547" s="1" t="s">
        <v>979</v>
      </c>
      <c r="U547" s="1" t="s">
        <v>1323</v>
      </c>
      <c r="V547" s="1">
        <v>17</v>
      </c>
      <c r="W547" s="1">
        <v>1593941</v>
      </c>
      <c r="X547" s="1">
        <v>945000</v>
      </c>
      <c r="Y547" s="1">
        <v>27097000</v>
      </c>
      <c r="Z547" s="1">
        <v>1495711</v>
      </c>
      <c r="AA547" s="1" t="s">
        <v>1469</v>
      </c>
      <c r="AB547" s="1">
        <v>0.93799999999999994</v>
      </c>
      <c r="AC547" s="1" t="s">
        <v>1475</v>
      </c>
      <c r="AD547" s="23">
        <v>945000</v>
      </c>
      <c r="AE547" s="23">
        <v>5</v>
      </c>
      <c r="AF547" s="1">
        <v>0</v>
      </c>
      <c r="AG547" s="1">
        <v>0</v>
      </c>
    </row>
    <row r="548" spans="1:33" x14ac:dyDescent="0.25">
      <c r="A548" s="1">
        <v>4287</v>
      </c>
      <c r="B548" s="1" t="s">
        <v>2037</v>
      </c>
      <c r="C548" s="1" t="s">
        <v>1068</v>
      </c>
      <c r="D548" s="1" t="s">
        <v>1474</v>
      </c>
      <c r="E548" s="1" t="s">
        <v>1069</v>
      </c>
      <c r="F548" s="1">
        <v>423</v>
      </c>
      <c r="G548" s="1" t="s">
        <v>1443</v>
      </c>
      <c r="H548" s="1" t="s">
        <v>1283</v>
      </c>
      <c r="I548" s="1" t="s">
        <v>1291</v>
      </c>
      <c r="J548" s="1" t="s">
        <v>31</v>
      </c>
      <c r="K548" s="1" t="s">
        <v>1317</v>
      </c>
      <c r="L548" s="1" t="s">
        <v>1444</v>
      </c>
      <c r="M548" s="1">
        <v>46.4</v>
      </c>
      <c r="N548" s="1" t="s">
        <v>1320</v>
      </c>
      <c r="O548" s="1">
        <v>19.8</v>
      </c>
      <c r="P548" s="1" t="s">
        <v>1473</v>
      </c>
      <c r="Q548" s="1">
        <v>0.3</v>
      </c>
      <c r="R548" s="53">
        <v>2800000</v>
      </c>
      <c r="S548" s="1" t="b">
        <v>1</v>
      </c>
      <c r="T548" s="1" t="s">
        <v>979</v>
      </c>
      <c r="U548" s="1" t="s">
        <v>31</v>
      </c>
      <c r="V548" s="1">
        <v>17</v>
      </c>
      <c r="W548" s="1">
        <v>1593941</v>
      </c>
      <c r="X548" s="1">
        <v>945000</v>
      </c>
      <c r="Y548" s="1">
        <v>27097000</v>
      </c>
      <c r="Z548" s="1">
        <v>1495711</v>
      </c>
      <c r="AA548" s="1" t="s">
        <v>1471</v>
      </c>
      <c r="AB548" s="1">
        <v>0.93799999999999994</v>
      </c>
      <c r="AC548" s="1" t="s">
        <v>1475</v>
      </c>
      <c r="AD548" s="23">
        <v>2800000</v>
      </c>
      <c r="AE548" s="23">
        <v>8</v>
      </c>
      <c r="AF548" s="1">
        <v>0</v>
      </c>
      <c r="AG548" s="1">
        <v>0</v>
      </c>
    </row>
    <row r="549" spans="1:33" x14ac:dyDescent="0.25">
      <c r="A549" s="1">
        <v>4845</v>
      </c>
      <c r="B549" s="1" t="s">
        <v>2038</v>
      </c>
      <c r="C549" s="1" t="s">
        <v>1276</v>
      </c>
      <c r="D549" s="1" t="s">
        <v>1315</v>
      </c>
      <c r="E549" s="1" t="s">
        <v>83</v>
      </c>
      <c r="F549" s="1">
        <v>423</v>
      </c>
      <c r="G549" s="1" t="s">
        <v>1443</v>
      </c>
      <c r="H549" s="1" t="s">
        <v>1283</v>
      </c>
      <c r="I549" s="1" t="s">
        <v>1291</v>
      </c>
      <c r="J549" s="1" t="s">
        <v>31</v>
      </c>
      <c r="K549" s="1" t="s">
        <v>1317</v>
      </c>
      <c r="L549" s="1" t="s">
        <v>1444</v>
      </c>
      <c r="M549" s="1">
        <v>22.5</v>
      </c>
      <c r="N549" s="1" t="s">
        <v>1467</v>
      </c>
      <c r="O549" s="1">
        <v>3.1</v>
      </c>
      <c r="P549" s="1" t="s">
        <v>1470</v>
      </c>
      <c r="Q549" s="1">
        <v>0.1</v>
      </c>
      <c r="R549" s="53">
        <v>720000</v>
      </c>
      <c r="S549" s="1" t="b">
        <v>0</v>
      </c>
      <c r="T549" s="1" t="s">
        <v>1058</v>
      </c>
      <c r="U549" s="1" t="s">
        <v>1331</v>
      </c>
      <c r="V549" s="1">
        <v>17</v>
      </c>
      <c r="W549" s="1">
        <v>1593941</v>
      </c>
      <c r="X549" s="1">
        <v>945000</v>
      </c>
      <c r="Y549" s="1">
        <v>27097000</v>
      </c>
      <c r="Z549" s="1">
        <v>1495711</v>
      </c>
      <c r="AA549" s="1" t="s">
        <v>1469</v>
      </c>
      <c r="AB549" s="1">
        <v>0.93799999999999994</v>
      </c>
      <c r="AC549" s="1" t="s">
        <v>1475</v>
      </c>
      <c r="AD549" s="23">
        <v>682000</v>
      </c>
      <c r="AE549" s="23">
        <v>4</v>
      </c>
      <c r="AF549" s="1">
        <v>0</v>
      </c>
      <c r="AG549" s="1">
        <v>0</v>
      </c>
    </row>
    <row r="550" spans="1:33" x14ac:dyDescent="0.25">
      <c r="A550" s="1">
        <v>4329</v>
      </c>
      <c r="B550" s="1" t="s">
        <v>2039</v>
      </c>
      <c r="C550" s="1" t="s">
        <v>1165</v>
      </c>
      <c r="D550" s="1" t="s">
        <v>1474</v>
      </c>
      <c r="E550" s="1" t="s">
        <v>1166</v>
      </c>
      <c r="F550" s="1">
        <v>469</v>
      </c>
      <c r="G550" s="1" t="s">
        <v>1427</v>
      </c>
      <c r="H550" s="1" t="s">
        <v>1283</v>
      </c>
      <c r="I550" s="1" t="s">
        <v>1290</v>
      </c>
      <c r="J550" s="1" t="s">
        <v>31</v>
      </c>
      <c r="K550" s="1" t="s">
        <v>1317</v>
      </c>
      <c r="L550" s="1" t="s">
        <v>1428</v>
      </c>
      <c r="M550" s="1">
        <v>42.3</v>
      </c>
      <c r="N550" s="1" t="s">
        <v>1330</v>
      </c>
      <c r="O550" s="1">
        <v>5.3</v>
      </c>
      <c r="P550" s="1" t="s">
        <v>1321</v>
      </c>
      <c r="Q550" s="1">
        <v>0.3</v>
      </c>
      <c r="R550" s="53">
        <v>2200000</v>
      </c>
      <c r="S550" s="1" t="b">
        <v>0</v>
      </c>
      <c r="T550" s="1" t="s">
        <v>1020</v>
      </c>
      <c r="U550" s="1" t="s">
        <v>1323</v>
      </c>
      <c r="V550" s="1">
        <v>5</v>
      </c>
      <c r="W550" s="1">
        <v>1792600</v>
      </c>
      <c r="X550" s="1">
        <v>1608000</v>
      </c>
      <c r="Y550" s="1">
        <v>8963000</v>
      </c>
      <c r="Z550" s="1">
        <v>945068</v>
      </c>
      <c r="AA550" s="1" t="s">
        <v>1471</v>
      </c>
      <c r="AB550" s="1">
        <v>0.52700000000000002</v>
      </c>
      <c r="AC550" s="1" t="s">
        <v>1475</v>
      </c>
      <c r="AD550" s="23">
        <v>2200000</v>
      </c>
      <c r="AE550" s="23">
        <v>7</v>
      </c>
      <c r="AF550" s="1">
        <v>0</v>
      </c>
      <c r="AG550" s="1">
        <v>0</v>
      </c>
    </row>
    <row r="551" spans="1:33" x14ac:dyDescent="0.25">
      <c r="A551" s="1">
        <v>4930</v>
      </c>
      <c r="B551" s="1" t="s">
        <v>2040</v>
      </c>
      <c r="C551" s="1" t="s">
        <v>1168</v>
      </c>
      <c r="D551" s="1" t="s">
        <v>1315</v>
      </c>
      <c r="E551" s="1" t="s">
        <v>1166</v>
      </c>
      <c r="F551" s="1">
        <v>469</v>
      </c>
      <c r="G551" s="1" t="s">
        <v>1427</v>
      </c>
      <c r="H551" s="1" t="s">
        <v>1283</v>
      </c>
      <c r="I551" s="1" t="s">
        <v>1290</v>
      </c>
      <c r="J551" s="1" t="s">
        <v>31</v>
      </c>
      <c r="K551" s="1" t="s">
        <v>1317</v>
      </c>
      <c r="L551" s="1" t="s">
        <v>1428</v>
      </c>
      <c r="M551" s="1">
        <v>33.5</v>
      </c>
      <c r="N551" s="1" t="s">
        <v>1333</v>
      </c>
      <c r="O551" s="1">
        <v>2.6</v>
      </c>
      <c r="P551" s="1" t="s">
        <v>1327</v>
      </c>
      <c r="Q551" s="1">
        <v>0.3</v>
      </c>
      <c r="R551" s="53">
        <v>1155000</v>
      </c>
      <c r="S551" s="1" t="b">
        <v>0</v>
      </c>
      <c r="T551" s="1" t="s">
        <v>1020</v>
      </c>
      <c r="U551" s="1" t="s">
        <v>1331</v>
      </c>
      <c r="V551" s="1">
        <v>5</v>
      </c>
      <c r="W551" s="1">
        <v>1792600</v>
      </c>
      <c r="X551" s="1">
        <v>1608000</v>
      </c>
      <c r="Y551" s="1">
        <v>8963000</v>
      </c>
      <c r="Z551" s="1">
        <v>945068</v>
      </c>
      <c r="AA551" s="1" t="s">
        <v>1469</v>
      </c>
      <c r="AB551" s="1">
        <v>0.52700000000000002</v>
      </c>
      <c r="AC551" s="1" t="s">
        <v>1475</v>
      </c>
      <c r="AD551" s="23">
        <v>1155000</v>
      </c>
      <c r="AE551" s="23">
        <v>6</v>
      </c>
      <c r="AF551" s="1">
        <v>0</v>
      </c>
      <c r="AG551" s="1">
        <v>0</v>
      </c>
    </row>
    <row r="552" spans="1:33" x14ac:dyDescent="0.25">
      <c r="A552" s="1">
        <v>10244</v>
      </c>
      <c r="B552" s="1" t="s">
        <v>2041</v>
      </c>
      <c r="C552" s="1" t="s">
        <v>1170</v>
      </c>
      <c r="D552" s="1" t="s">
        <v>1315</v>
      </c>
      <c r="E552" s="1" t="s">
        <v>1166</v>
      </c>
      <c r="F552" s="1">
        <v>469</v>
      </c>
      <c r="G552" s="1" t="s">
        <v>1427</v>
      </c>
      <c r="H552" s="1" t="s">
        <v>1283</v>
      </c>
      <c r="I552" s="1" t="s">
        <v>1290</v>
      </c>
      <c r="J552" s="1" t="s">
        <v>31</v>
      </c>
      <c r="K552" s="1" t="s">
        <v>1317</v>
      </c>
      <c r="L552" s="1" t="s">
        <v>1428</v>
      </c>
      <c r="M552" s="1">
        <v>33.799999999999997</v>
      </c>
      <c r="N552" s="1" t="s">
        <v>1333</v>
      </c>
      <c r="O552" s="1">
        <v>0.2</v>
      </c>
      <c r="P552" s="1" t="s">
        <v>1332</v>
      </c>
      <c r="Q552" s="1">
        <v>0.1</v>
      </c>
      <c r="R552" s="53">
        <v>1608000</v>
      </c>
      <c r="S552" s="1" t="b">
        <v>0</v>
      </c>
      <c r="T552" s="1" t="s">
        <v>1020</v>
      </c>
      <c r="U552" s="1" t="s">
        <v>1328</v>
      </c>
      <c r="V552" s="1">
        <v>5</v>
      </c>
      <c r="W552" s="1">
        <v>1792600</v>
      </c>
      <c r="X552" s="1">
        <v>1608000</v>
      </c>
      <c r="Y552" s="1">
        <v>8963000</v>
      </c>
      <c r="Z552" s="1">
        <v>945068</v>
      </c>
      <c r="AA552" s="1" t="s">
        <v>1329</v>
      </c>
      <c r="AB552" s="1">
        <v>0.52700000000000002</v>
      </c>
      <c r="AC552" s="1" t="s">
        <v>1475</v>
      </c>
      <c r="AD552" s="23">
        <v>1608000</v>
      </c>
      <c r="AE552" s="23">
        <v>7</v>
      </c>
      <c r="AF552" s="1">
        <v>0</v>
      </c>
      <c r="AG552" s="1">
        <v>0</v>
      </c>
    </row>
    <row r="553" spans="1:33" x14ac:dyDescent="0.25">
      <c r="A553" s="1">
        <v>5196</v>
      </c>
      <c r="B553" s="1" t="s">
        <v>2042</v>
      </c>
      <c r="C553" s="1" t="s">
        <v>1172</v>
      </c>
      <c r="D553" s="1" t="s">
        <v>1474</v>
      </c>
      <c r="E553" s="1" t="s">
        <v>1173</v>
      </c>
      <c r="F553" s="1">
        <v>469</v>
      </c>
      <c r="G553" s="1" t="s">
        <v>1427</v>
      </c>
      <c r="H553" s="1" t="s">
        <v>1283</v>
      </c>
      <c r="I553" s="1" t="s">
        <v>1290</v>
      </c>
      <c r="J553" s="1" t="s">
        <v>31</v>
      </c>
      <c r="K553" s="1" t="s">
        <v>1317</v>
      </c>
      <c r="L553" s="1" t="s">
        <v>1428</v>
      </c>
      <c r="M553" s="1">
        <v>27.1</v>
      </c>
      <c r="N553" s="1" t="s">
        <v>1333</v>
      </c>
      <c r="O553" s="1">
        <v>2.5</v>
      </c>
      <c r="P553" s="1" t="s">
        <v>1327</v>
      </c>
      <c r="Q553" s="1">
        <v>0.1</v>
      </c>
      <c r="R553" s="53">
        <v>800000</v>
      </c>
      <c r="S553" s="1" t="b">
        <v>0</v>
      </c>
      <c r="T553" s="1" t="s">
        <v>1020</v>
      </c>
      <c r="U553" s="1" t="s">
        <v>1331</v>
      </c>
      <c r="V553" s="1">
        <v>5</v>
      </c>
      <c r="W553" s="1">
        <v>1792600</v>
      </c>
      <c r="X553" s="1">
        <v>1608000</v>
      </c>
      <c r="Y553" s="1">
        <v>8963000</v>
      </c>
      <c r="Z553" s="1">
        <v>945068</v>
      </c>
      <c r="AA553" s="1" t="s">
        <v>1469</v>
      </c>
      <c r="AB553" s="1">
        <v>0.52700000000000002</v>
      </c>
      <c r="AC553" s="1" t="s">
        <v>1475</v>
      </c>
      <c r="AD553" s="23">
        <v>651000</v>
      </c>
      <c r="AE553" s="23">
        <v>4</v>
      </c>
      <c r="AF553" s="1">
        <v>0</v>
      </c>
      <c r="AG553" s="1">
        <v>0</v>
      </c>
    </row>
    <row r="554" spans="1:33" x14ac:dyDescent="0.25">
      <c r="A554" s="1">
        <v>8926</v>
      </c>
      <c r="B554" s="1" t="s">
        <v>2043</v>
      </c>
      <c r="C554" s="1" t="s">
        <v>1127</v>
      </c>
      <c r="D554" s="1" t="s">
        <v>1474</v>
      </c>
      <c r="E554" s="1" t="s">
        <v>1128</v>
      </c>
      <c r="F554" s="1">
        <v>482</v>
      </c>
      <c r="G554" s="1" t="s">
        <v>1366</v>
      </c>
      <c r="H554" s="1" t="s">
        <v>1283</v>
      </c>
      <c r="I554" s="1" t="s">
        <v>1286</v>
      </c>
      <c r="J554" s="1" t="s">
        <v>31</v>
      </c>
      <c r="K554" s="1" t="s">
        <v>1317</v>
      </c>
      <c r="L554" s="1" t="s">
        <v>1367</v>
      </c>
      <c r="M554" s="1">
        <v>31.1</v>
      </c>
      <c r="N554" s="1" t="s">
        <v>1333</v>
      </c>
      <c r="O554" s="1">
        <v>0.7</v>
      </c>
      <c r="P554" s="1" t="s">
        <v>1332</v>
      </c>
      <c r="Q554" s="1">
        <v>0.3</v>
      </c>
      <c r="R554" s="53">
        <v>1995000</v>
      </c>
      <c r="S554" s="1" t="b">
        <v>0</v>
      </c>
      <c r="T554" s="1" t="s">
        <v>1129</v>
      </c>
      <c r="U554" s="1" t="s">
        <v>1328</v>
      </c>
      <c r="V554" s="1">
        <v>9</v>
      </c>
      <c r="W554" s="1">
        <v>2760333</v>
      </c>
      <c r="X554" s="1">
        <v>2000000</v>
      </c>
      <c r="Y554" s="1">
        <v>24843000</v>
      </c>
      <c r="Z554" s="1">
        <v>1590524</v>
      </c>
      <c r="AA554" s="1" t="s">
        <v>1469</v>
      </c>
      <c r="AB554" s="1">
        <v>0.57599999999999996</v>
      </c>
      <c r="AC554" s="1" t="s">
        <v>1475</v>
      </c>
      <c r="AD554" s="23">
        <v>1995000</v>
      </c>
      <c r="AE554" s="23">
        <v>7</v>
      </c>
      <c r="AF554" s="1">
        <v>0</v>
      </c>
      <c r="AG554" s="1">
        <v>0</v>
      </c>
    </row>
    <row r="555" spans="1:33" x14ac:dyDescent="0.25">
      <c r="A555" s="1">
        <v>4364</v>
      </c>
      <c r="B555" s="1" t="s">
        <v>2044</v>
      </c>
      <c r="C555" s="1" t="s">
        <v>1131</v>
      </c>
      <c r="D555" s="1" t="s">
        <v>1474</v>
      </c>
      <c r="E555" s="1" t="s">
        <v>1132</v>
      </c>
      <c r="F555" s="1">
        <v>482</v>
      </c>
      <c r="G555" s="1" t="s">
        <v>1366</v>
      </c>
      <c r="H555" s="1" t="s">
        <v>1283</v>
      </c>
      <c r="I555" s="1" t="s">
        <v>1286</v>
      </c>
      <c r="J555" s="1" t="s">
        <v>31</v>
      </c>
      <c r="K555" s="1" t="s">
        <v>1317</v>
      </c>
      <c r="L555" s="1" t="s">
        <v>1367</v>
      </c>
      <c r="M555" s="1">
        <v>40.299999999999997</v>
      </c>
      <c r="N555" s="1" t="s">
        <v>1330</v>
      </c>
      <c r="O555" s="1">
        <v>16.8</v>
      </c>
      <c r="P555" s="1" t="s">
        <v>1473</v>
      </c>
      <c r="Q555" s="1">
        <v>0.3</v>
      </c>
      <c r="R555" s="53">
        <v>3500000</v>
      </c>
      <c r="S555" s="1" t="b">
        <v>0</v>
      </c>
      <c r="T555" s="1" t="s">
        <v>1129</v>
      </c>
      <c r="U555" s="1" t="s">
        <v>1323</v>
      </c>
      <c r="V555" s="1">
        <v>9</v>
      </c>
      <c r="W555" s="1">
        <v>2760333</v>
      </c>
      <c r="X555" s="1">
        <v>2000000</v>
      </c>
      <c r="Y555" s="1">
        <v>24843000</v>
      </c>
      <c r="Z555" s="1">
        <v>1590524</v>
      </c>
      <c r="AA555" s="1" t="s">
        <v>1471</v>
      </c>
      <c r="AB555" s="1">
        <v>0.57599999999999996</v>
      </c>
      <c r="AC555" s="1" t="s">
        <v>1475</v>
      </c>
      <c r="AD555" s="23">
        <v>3500000</v>
      </c>
      <c r="AE555" s="23">
        <v>9</v>
      </c>
      <c r="AF555" s="1">
        <v>0</v>
      </c>
      <c r="AG555" s="1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1"/>
  <sheetViews>
    <sheetView workbookViewId="0">
      <selection activeCell="D27" sqref="D27"/>
    </sheetView>
  </sheetViews>
  <sheetFormatPr baseColWidth="10" defaultRowHeight="15" x14ac:dyDescent="0.25"/>
  <cols>
    <col min="1" max="1" width="15" bestFit="1" customWidth="1"/>
    <col min="2" max="2" width="13.28515625" bestFit="1" customWidth="1"/>
    <col min="3" max="3" width="11.85546875" bestFit="1" customWidth="1"/>
    <col min="4" max="4" width="42.7109375" bestFit="1" customWidth="1"/>
    <col min="5" max="5" width="47.5703125" bestFit="1" customWidth="1"/>
    <col min="6" max="6" width="40" bestFit="1" customWidth="1"/>
    <col min="7" max="7" width="42.7109375" bestFit="1" customWidth="1"/>
    <col min="8" max="8" width="16.7109375" bestFit="1" customWidth="1"/>
    <col min="9" max="9" width="55.5703125" bestFit="1" customWidth="1"/>
    <col min="10" max="10" width="20.5703125" bestFit="1" customWidth="1"/>
    <col min="11" max="11" width="8.42578125" style="53" bestFit="1" customWidth="1"/>
    <col min="12" max="12" width="17.85546875" bestFit="1" customWidth="1"/>
    <col min="13" max="13" width="14" bestFit="1" customWidth="1"/>
    <col min="14" max="14" width="9.85546875" bestFit="1" customWidth="1"/>
    <col min="15" max="15" width="17" bestFit="1" customWidth="1"/>
    <col min="16" max="16" width="11.85546875" bestFit="1" customWidth="1"/>
    <col min="17" max="17" width="14.140625" bestFit="1" customWidth="1"/>
    <col min="18" max="18" width="20" bestFit="1" customWidth="1"/>
    <col min="19" max="19" width="18.5703125" customWidth="1"/>
    <col min="20" max="28" width="12.140625" bestFit="1" customWidth="1"/>
    <col min="29" max="33" width="13.140625" bestFit="1" customWidth="1"/>
  </cols>
  <sheetData>
    <row r="1" spans="1:33" x14ac:dyDescent="0.25">
      <c r="A1" s="1" t="s">
        <v>2152</v>
      </c>
      <c r="B1" s="1" t="s">
        <v>25</v>
      </c>
      <c r="C1" s="1" t="s">
        <v>26</v>
      </c>
      <c r="D1" s="1" t="s">
        <v>27</v>
      </c>
      <c r="E1" s="1" t="s">
        <v>1279</v>
      </c>
      <c r="F1" s="1" t="s">
        <v>1278</v>
      </c>
      <c r="G1" s="1" t="s">
        <v>1301</v>
      </c>
      <c r="H1" s="1" t="s">
        <v>1280</v>
      </c>
      <c r="I1" s="1" t="s">
        <v>30</v>
      </c>
      <c r="J1" s="1" t="s">
        <v>1294</v>
      </c>
      <c r="K1" s="53" t="s">
        <v>28</v>
      </c>
      <c r="L1" s="1" t="s">
        <v>29</v>
      </c>
      <c r="M1" s="1" t="s">
        <v>1</v>
      </c>
      <c r="N1" s="1" t="s">
        <v>2153</v>
      </c>
      <c r="O1" s="1" t="s">
        <v>2154</v>
      </c>
      <c r="P1" s="1" t="s">
        <v>2155</v>
      </c>
      <c r="Q1" s="1" t="s">
        <v>2092</v>
      </c>
      <c r="R1" s="1" t="s">
        <v>2093</v>
      </c>
      <c r="S1" s="1" t="s">
        <v>2094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>
        <v>4232</v>
      </c>
      <c r="B2" s="1">
        <v>4232</v>
      </c>
      <c r="C2" s="1" t="s">
        <v>32</v>
      </c>
      <c r="D2" s="1" t="s">
        <v>33</v>
      </c>
      <c r="E2" s="1" t="s">
        <v>1283</v>
      </c>
      <c r="F2" s="1" t="s">
        <v>1316</v>
      </c>
      <c r="G2" s="1" t="s">
        <v>35</v>
      </c>
      <c r="H2" s="1" t="s">
        <v>1290</v>
      </c>
      <c r="I2" s="1" t="s">
        <v>34</v>
      </c>
      <c r="J2" s="1" t="s">
        <v>1319</v>
      </c>
      <c r="K2" s="58">
        <v>52.4</v>
      </c>
      <c r="L2" s="1">
        <v>5.5</v>
      </c>
      <c r="M2" s="1">
        <v>730000</v>
      </c>
      <c r="N2" s="1">
        <v>4678</v>
      </c>
      <c r="O2" s="1"/>
      <c r="P2" s="1" t="s">
        <v>1265</v>
      </c>
      <c r="Q2" s="1" t="s">
        <v>2077</v>
      </c>
      <c r="R2" s="1" t="s">
        <v>2096</v>
      </c>
      <c r="S2" s="1">
        <v>85.4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>
        <v>8250</v>
      </c>
      <c r="B3" s="1">
        <v>8231</v>
      </c>
      <c r="C3" s="1" t="s">
        <v>36</v>
      </c>
      <c r="D3" s="1" t="s">
        <v>37</v>
      </c>
      <c r="E3" s="1" t="s">
        <v>1283</v>
      </c>
      <c r="F3" s="1" t="s">
        <v>1316</v>
      </c>
      <c r="G3" s="1" t="s">
        <v>35</v>
      </c>
      <c r="H3" s="1" t="s">
        <v>1290</v>
      </c>
      <c r="I3" s="1" t="s">
        <v>34</v>
      </c>
      <c r="J3" s="1" t="s">
        <v>1319</v>
      </c>
      <c r="K3" s="58">
        <v>53.2</v>
      </c>
      <c r="L3" s="1">
        <v>1</v>
      </c>
      <c r="M3" s="1">
        <v>570000</v>
      </c>
      <c r="N3" s="1">
        <v>4678</v>
      </c>
      <c r="O3" s="1"/>
      <c r="P3" s="1" t="s">
        <v>1265</v>
      </c>
      <c r="Q3" s="1" t="s">
        <v>2078</v>
      </c>
      <c r="R3" s="1" t="s">
        <v>2097</v>
      </c>
      <c r="S3" s="1">
        <v>79.8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>
        <v>5149</v>
      </c>
      <c r="B4" s="1">
        <v>5130</v>
      </c>
      <c r="C4" s="1" t="s">
        <v>44</v>
      </c>
      <c r="D4" s="1" t="s">
        <v>45</v>
      </c>
      <c r="E4" s="1" t="s">
        <v>1283</v>
      </c>
      <c r="F4" s="1" t="s">
        <v>1316</v>
      </c>
      <c r="G4" s="1" t="s">
        <v>35</v>
      </c>
      <c r="H4" s="1" t="s">
        <v>1290</v>
      </c>
      <c r="I4" s="1" t="s">
        <v>34</v>
      </c>
      <c r="J4" s="1" t="s">
        <v>1319</v>
      </c>
      <c r="K4" s="58">
        <v>41</v>
      </c>
      <c r="L4" s="1">
        <v>2.5</v>
      </c>
      <c r="M4" s="1">
        <v>640000</v>
      </c>
      <c r="N4" s="1">
        <v>4678</v>
      </c>
      <c r="O4" s="1"/>
      <c r="P4" s="1" t="s">
        <v>1265</v>
      </c>
      <c r="Q4" s="1" t="s">
        <v>2077</v>
      </c>
      <c r="R4" s="1" t="s">
        <v>2098</v>
      </c>
      <c r="S4" s="1">
        <v>57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>
        <v>5643</v>
      </c>
      <c r="B5" s="1">
        <v>5624</v>
      </c>
      <c r="C5" s="1" t="s">
        <v>49</v>
      </c>
      <c r="D5" s="1" t="s">
        <v>50</v>
      </c>
      <c r="E5" s="1" t="s">
        <v>1283</v>
      </c>
      <c r="F5" s="1" t="s">
        <v>1316</v>
      </c>
      <c r="G5" s="1" t="s">
        <v>35</v>
      </c>
      <c r="H5" s="1" t="s">
        <v>1290</v>
      </c>
      <c r="I5" s="1" t="s">
        <v>34</v>
      </c>
      <c r="J5" s="1" t="s">
        <v>1319</v>
      </c>
      <c r="K5" s="58">
        <v>40.6</v>
      </c>
      <c r="L5" s="1">
        <v>2.2000000000000002</v>
      </c>
      <c r="M5" s="1">
        <v>600000</v>
      </c>
      <c r="N5" s="1">
        <v>4678</v>
      </c>
      <c r="O5" s="1"/>
      <c r="P5" s="1" t="s">
        <v>1265</v>
      </c>
      <c r="Q5" s="1" t="s">
        <v>2078</v>
      </c>
      <c r="R5" s="1" t="s">
        <v>2097</v>
      </c>
      <c r="S5" s="1">
        <v>91.63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>
        <v>8450</v>
      </c>
      <c r="B6" s="1">
        <v>8431</v>
      </c>
      <c r="C6" s="1" t="s">
        <v>52</v>
      </c>
      <c r="D6" s="1" t="s">
        <v>53</v>
      </c>
      <c r="E6" s="1" t="s">
        <v>1283</v>
      </c>
      <c r="F6" s="1" t="s">
        <v>1316</v>
      </c>
      <c r="G6" s="1" t="s">
        <v>35</v>
      </c>
      <c r="H6" s="1" t="s">
        <v>1290</v>
      </c>
      <c r="I6" s="1" t="s">
        <v>34</v>
      </c>
      <c r="J6" s="1" t="s">
        <v>1319</v>
      </c>
      <c r="K6" s="58">
        <v>35.700000000000003</v>
      </c>
      <c r="L6" s="1">
        <v>0.9</v>
      </c>
      <c r="M6" s="1">
        <v>580000</v>
      </c>
      <c r="N6" s="1">
        <v>4678</v>
      </c>
      <c r="O6" s="1"/>
      <c r="P6" s="1" t="s">
        <v>1265</v>
      </c>
      <c r="Q6" s="1" t="s">
        <v>2078</v>
      </c>
      <c r="R6" s="1" t="s">
        <v>2097</v>
      </c>
      <c r="S6" s="1">
        <v>83.74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>
        <v>7029</v>
      </c>
      <c r="B7" s="1">
        <v>7010</v>
      </c>
      <c r="C7" s="1" t="s">
        <v>56</v>
      </c>
      <c r="D7" s="1" t="s">
        <v>57</v>
      </c>
      <c r="E7" s="1" t="s">
        <v>1283</v>
      </c>
      <c r="F7" s="1" t="s">
        <v>1316</v>
      </c>
      <c r="G7" s="1" t="s">
        <v>35</v>
      </c>
      <c r="H7" s="1" t="s">
        <v>1290</v>
      </c>
      <c r="I7" s="1" t="s">
        <v>34</v>
      </c>
      <c r="J7" s="1" t="s">
        <v>1319</v>
      </c>
      <c r="K7" s="58">
        <v>33.6</v>
      </c>
      <c r="L7" s="1">
        <v>1.5</v>
      </c>
      <c r="M7" s="1">
        <v>640000</v>
      </c>
      <c r="N7" s="1">
        <v>4678</v>
      </c>
      <c r="O7" s="1"/>
      <c r="P7" s="1" t="s">
        <v>1265</v>
      </c>
      <c r="Q7" s="1" t="s">
        <v>2077</v>
      </c>
      <c r="R7" s="1" t="s">
        <v>2098</v>
      </c>
      <c r="S7" s="1">
        <v>57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>
        <v>5874</v>
      </c>
      <c r="B8" s="1">
        <v>5855</v>
      </c>
      <c r="C8" s="1" t="s">
        <v>58</v>
      </c>
      <c r="D8" s="1" t="s">
        <v>59</v>
      </c>
      <c r="E8" s="1" t="s">
        <v>1283</v>
      </c>
      <c r="F8" s="1" t="s">
        <v>1316</v>
      </c>
      <c r="G8" s="1" t="s">
        <v>35</v>
      </c>
      <c r="H8" s="1" t="s">
        <v>1290</v>
      </c>
      <c r="I8" s="1" t="s">
        <v>34</v>
      </c>
      <c r="J8" s="1" t="s">
        <v>1319</v>
      </c>
      <c r="K8" s="58">
        <v>43</v>
      </c>
      <c r="L8" s="1">
        <v>2</v>
      </c>
      <c r="M8" s="1">
        <v>660000</v>
      </c>
      <c r="N8" s="1">
        <v>4678</v>
      </c>
      <c r="O8" s="1"/>
      <c r="P8" s="1" t="s">
        <v>1265</v>
      </c>
      <c r="Q8" s="1" t="s">
        <v>2077</v>
      </c>
      <c r="R8" s="1" t="s">
        <v>2098</v>
      </c>
      <c r="S8" s="1">
        <v>63.31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>
        <v>6139</v>
      </c>
      <c r="B9" s="1">
        <v>6120</v>
      </c>
      <c r="C9" s="1" t="s">
        <v>63</v>
      </c>
      <c r="D9" s="1" t="s">
        <v>64</v>
      </c>
      <c r="E9" s="1" t="s">
        <v>1283</v>
      </c>
      <c r="F9" s="1" t="s">
        <v>1316</v>
      </c>
      <c r="G9" s="1" t="s">
        <v>35</v>
      </c>
      <c r="H9" s="1" t="s">
        <v>1290</v>
      </c>
      <c r="I9" s="1" t="s">
        <v>34</v>
      </c>
      <c r="J9" s="1" t="s">
        <v>1319</v>
      </c>
      <c r="K9" s="58">
        <v>40.799999999999997</v>
      </c>
      <c r="L9" s="1">
        <v>1.9</v>
      </c>
      <c r="M9" s="1">
        <v>630000</v>
      </c>
      <c r="N9" s="1">
        <v>4678</v>
      </c>
      <c r="O9" s="1"/>
      <c r="P9" s="1" t="s">
        <v>1265</v>
      </c>
      <c r="Q9" s="1" t="s">
        <v>2077</v>
      </c>
      <c r="R9" s="1" t="s">
        <v>2098</v>
      </c>
      <c r="S9" s="1">
        <v>53.85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>
        <v>10527</v>
      </c>
      <c r="B10" s="1">
        <v>10475</v>
      </c>
      <c r="C10" s="1" t="s">
        <v>72</v>
      </c>
      <c r="D10" s="1" t="s">
        <v>73</v>
      </c>
      <c r="E10" s="1" t="s">
        <v>1283</v>
      </c>
      <c r="F10" s="1" t="s">
        <v>1316</v>
      </c>
      <c r="G10" s="1" t="s">
        <v>35</v>
      </c>
      <c r="H10" s="1" t="s">
        <v>1290</v>
      </c>
      <c r="I10" s="1" t="s">
        <v>34</v>
      </c>
      <c r="J10" s="1" t="s">
        <v>1319</v>
      </c>
      <c r="K10" s="58">
        <v>22.2</v>
      </c>
      <c r="L10" s="1">
        <v>0.2</v>
      </c>
      <c r="M10" s="1">
        <v>550000</v>
      </c>
      <c r="N10" s="1">
        <v>4678</v>
      </c>
      <c r="O10" s="1"/>
      <c r="P10" s="1" t="s">
        <v>1265</v>
      </c>
      <c r="Q10" s="1" t="s">
        <v>2078</v>
      </c>
      <c r="R10" s="1" t="s">
        <v>2097</v>
      </c>
      <c r="S10" s="1">
        <v>71.92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>
        <v>4543</v>
      </c>
      <c r="B11" s="1">
        <v>4543</v>
      </c>
      <c r="C11" s="1" t="s">
        <v>5</v>
      </c>
      <c r="D11" s="1" t="s">
        <v>51</v>
      </c>
      <c r="E11" s="1" t="s">
        <v>1283</v>
      </c>
      <c r="F11" s="1" t="s">
        <v>1316</v>
      </c>
      <c r="G11" s="1" t="s">
        <v>35</v>
      </c>
      <c r="H11" s="1" t="s">
        <v>1290</v>
      </c>
      <c r="I11" s="1" t="s">
        <v>47</v>
      </c>
      <c r="J11" s="1" t="s">
        <v>1319</v>
      </c>
      <c r="K11" s="59">
        <v>29.3</v>
      </c>
      <c r="L11" s="1">
        <v>4.2</v>
      </c>
      <c r="M11" s="1">
        <v>1000000</v>
      </c>
      <c r="N11" s="1">
        <v>4678</v>
      </c>
      <c r="O11" s="1"/>
      <c r="P11" s="1" t="s">
        <v>1265</v>
      </c>
      <c r="Q11" s="1" t="s">
        <v>2079</v>
      </c>
      <c r="R11" s="1" t="s">
        <v>2099</v>
      </c>
      <c r="S11" s="1">
        <v>57.14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>
        <v>8416</v>
      </c>
      <c r="B12" s="1">
        <v>8397</v>
      </c>
      <c r="C12" s="1" t="s">
        <v>74</v>
      </c>
      <c r="D12" s="1" t="s">
        <v>75</v>
      </c>
      <c r="E12" s="1" t="s">
        <v>1283</v>
      </c>
      <c r="F12" s="1" t="s">
        <v>1316</v>
      </c>
      <c r="G12" s="1" t="s">
        <v>35</v>
      </c>
      <c r="H12" s="1" t="s">
        <v>1290</v>
      </c>
      <c r="I12" s="1" t="s">
        <v>34</v>
      </c>
      <c r="J12" s="1" t="s">
        <v>1319</v>
      </c>
      <c r="K12" s="58">
        <v>36.6</v>
      </c>
      <c r="L12" s="1">
        <v>0.9</v>
      </c>
      <c r="M12" s="1">
        <v>570000</v>
      </c>
      <c r="N12" s="1">
        <v>4678</v>
      </c>
      <c r="O12" s="1"/>
      <c r="P12" s="1" t="s">
        <v>1265</v>
      </c>
      <c r="Q12" s="1" t="s">
        <v>2078</v>
      </c>
      <c r="R12" s="1" t="s">
        <v>2097</v>
      </c>
      <c r="S12" s="1">
        <v>79.8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>
        <v>4932</v>
      </c>
      <c r="B13" s="1">
        <v>4913</v>
      </c>
      <c r="C13" s="1" t="s">
        <v>77</v>
      </c>
      <c r="D13" s="1" t="s">
        <v>78</v>
      </c>
      <c r="E13" s="1" t="s">
        <v>1283</v>
      </c>
      <c r="F13" s="1" t="s">
        <v>1316</v>
      </c>
      <c r="G13" s="1" t="s">
        <v>35</v>
      </c>
      <c r="H13" s="1" t="s">
        <v>1290</v>
      </c>
      <c r="I13" s="1" t="s">
        <v>34</v>
      </c>
      <c r="J13" s="1" t="s">
        <v>1319</v>
      </c>
      <c r="K13" s="58">
        <v>28.5</v>
      </c>
      <c r="L13" s="1">
        <v>2.8</v>
      </c>
      <c r="M13" s="1">
        <v>660000</v>
      </c>
      <c r="N13" s="1">
        <v>4678</v>
      </c>
      <c r="O13" s="1"/>
      <c r="P13" s="1" t="s">
        <v>1265</v>
      </c>
      <c r="Q13" s="1" t="s">
        <v>2077</v>
      </c>
      <c r="R13" s="1" t="s">
        <v>2098</v>
      </c>
      <c r="S13" s="1">
        <v>63.31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>
        <v>8679</v>
      </c>
      <c r="B14" s="1">
        <v>8660</v>
      </c>
      <c r="C14" s="1" t="s">
        <v>79</v>
      </c>
      <c r="D14" s="1" t="s">
        <v>80</v>
      </c>
      <c r="E14" s="1" t="s">
        <v>1283</v>
      </c>
      <c r="F14" s="1" t="s">
        <v>1316</v>
      </c>
      <c r="G14" s="1" t="s">
        <v>35</v>
      </c>
      <c r="H14" s="1" t="s">
        <v>1290</v>
      </c>
      <c r="I14" s="1" t="s">
        <v>34</v>
      </c>
      <c r="J14" s="1" t="s">
        <v>1319</v>
      </c>
      <c r="K14" s="58">
        <v>32.5</v>
      </c>
      <c r="L14" s="1">
        <v>0.8</v>
      </c>
      <c r="M14" s="1">
        <v>630000</v>
      </c>
      <c r="N14" s="1">
        <v>4678</v>
      </c>
      <c r="O14" s="1"/>
      <c r="P14" s="1" t="s">
        <v>1265</v>
      </c>
      <c r="Q14" s="1" t="s">
        <v>2077</v>
      </c>
      <c r="R14" s="1" t="s">
        <v>2098</v>
      </c>
      <c r="S14" s="1">
        <v>53.85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>
        <v>8745</v>
      </c>
      <c r="B15" s="1">
        <v>8726</v>
      </c>
      <c r="C15" s="1" t="s">
        <v>89</v>
      </c>
      <c r="D15" s="1" t="s">
        <v>90</v>
      </c>
      <c r="E15" s="1" t="s">
        <v>1283</v>
      </c>
      <c r="F15" s="1" t="s">
        <v>1316</v>
      </c>
      <c r="G15" s="1" t="s">
        <v>35</v>
      </c>
      <c r="H15" s="1" t="s">
        <v>1290</v>
      </c>
      <c r="I15" s="1" t="s">
        <v>34</v>
      </c>
      <c r="J15" s="1" t="s">
        <v>1319</v>
      </c>
      <c r="K15" s="58">
        <v>27.7</v>
      </c>
      <c r="L15" s="1">
        <v>0.8</v>
      </c>
      <c r="M15" s="1">
        <v>600000</v>
      </c>
      <c r="N15" s="1">
        <v>4678</v>
      </c>
      <c r="O15" s="1"/>
      <c r="P15" s="1" t="s">
        <v>1265</v>
      </c>
      <c r="Q15" s="1" t="s">
        <v>2078</v>
      </c>
      <c r="R15" s="1" t="s">
        <v>2097</v>
      </c>
      <c r="S15" s="1">
        <v>91.63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>
        <v>4653</v>
      </c>
      <c r="B16" s="1">
        <v>4653</v>
      </c>
      <c r="C16" s="1" t="s">
        <v>93</v>
      </c>
      <c r="D16" s="1" t="s">
        <v>94</v>
      </c>
      <c r="E16" s="1" t="s">
        <v>1283</v>
      </c>
      <c r="F16" s="1" t="s">
        <v>1316</v>
      </c>
      <c r="G16" s="1" t="s">
        <v>35</v>
      </c>
      <c r="H16" s="1" t="s">
        <v>1290</v>
      </c>
      <c r="I16" s="1" t="s">
        <v>34</v>
      </c>
      <c r="J16" s="1" t="s">
        <v>1319</v>
      </c>
      <c r="K16" s="58">
        <v>33.200000000000003</v>
      </c>
      <c r="L16" s="1">
        <v>7.3</v>
      </c>
      <c r="M16" s="1">
        <v>740000</v>
      </c>
      <c r="N16" s="1">
        <v>4678</v>
      </c>
      <c r="O16" s="1"/>
      <c r="P16" s="1" t="s">
        <v>1265</v>
      </c>
      <c r="Q16" s="1" t="s">
        <v>2077</v>
      </c>
      <c r="R16" s="1" t="s">
        <v>2096</v>
      </c>
      <c r="S16" s="1">
        <v>88.56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>
        <v>8251</v>
      </c>
      <c r="B17" s="1">
        <v>8232</v>
      </c>
      <c r="C17" s="1" t="s">
        <v>95</v>
      </c>
      <c r="D17" s="1" t="s">
        <v>96</v>
      </c>
      <c r="E17" s="1" t="s">
        <v>1283</v>
      </c>
      <c r="F17" s="1" t="s">
        <v>1316</v>
      </c>
      <c r="G17" s="1" t="s">
        <v>35</v>
      </c>
      <c r="H17" s="1" t="s">
        <v>1290</v>
      </c>
      <c r="I17" s="1" t="s">
        <v>34</v>
      </c>
      <c r="J17" s="1" t="s">
        <v>1319</v>
      </c>
      <c r="K17" s="58">
        <v>38.6</v>
      </c>
      <c r="L17" s="1">
        <v>1</v>
      </c>
      <c r="M17" s="1">
        <v>630000</v>
      </c>
      <c r="N17" s="1">
        <v>4678</v>
      </c>
      <c r="O17" s="1"/>
      <c r="P17" s="1" t="s">
        <v>1265</v>
      </c>
      <c r="Q17" s="1" t="s">
        <v>2077</v>
      </c>
      <c r="R17" s="1" t="s">
        <v>2098</v>
      </c>
      <c r="S17" s="1">
        <v>53.85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>
        <v>4191</v>
      </c>
      <c r="B18" s="1">
        <v>4191</v>
      </c>
      <c r="C18" s="1" t="s">
        <v>97</v>
      </c>
      <c r="D18" s="1" t="s">
        <v>98</v>
      </c>
      <c r="E18" s="1" t="s">
        <v>1283</v>
      </c>
      <c r="F18" s="1" t="s">
        <v>1316</v>
      </c>
      <c r="G18" s="1" t="s">
        <v>35</v>
      </c>
      <c r="H18" s="1" t="s">
        <v>1290</v>
      </c>
      <c r="I18" s="1" t="s">
        <v>34</v>
      </c>
      <c r="J18" s="1" t="s">
        <v>1319</v>
      </c>
      <c r="K18" s="58">
        <v>59.7</v>
      </c>
      <c r="L18" s="1">
        <v>9.4</v>
      </c>
      <c r="M18" s="1">
        <v>985000</v>
      </c>
      <c r="N18" s="1">
        <v>4678</v>
      </c>
      <c r="O18" s="1"/>
      <c r="P18" s="1" t="s">
        <v>1265</v>
      </c>
      <c r="Q18" s="1" t="s">
        <v>2079</v>
      </c>
      <c r="R18" s="1" t="s">
        <v>2099</v>
      </c>
      <c r="S18" s="1">
        <v>54.11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>
        <v>10627</v>
      </c>
      <c r="B19" s="1">
        <v>10575</v>
      </c>
      <c r="C19" s="1" t="s">
        <v>104</v>
      </c>
      <c r="D19" s="1" t="s">
        <v>105</v>
      </c>
      <c r="E19" s="1" t="s">
        <v>1283</v>
      </c>
      <c r="F19" s="1" t="s">
        <v>1316</v>
      </c>
      <c r="G19" s="1" t="s">
        <v>35</v>
      </c>
      <c r="H19" s="1" t="s">
        <v>1290</v>
      </c>
      <c r="I19" s="1" t="s">
        <v>34</v>
      </c>
      <c r="J19" s="1" t="s">
        <v>1319</v>
      </c>
      <c r="K19" s="58">
        <v>32.5</v>
      </c>
      <c r="L19" s="1">
        <v>0.2</v>
      </c>
      <c r="M19" s="1">
        <v>550000</v>
      </c>
      <c r="N19" s="1">
        <v>4678</v>
      </c>
      <c r="O19" s="1"/>
      <c r="P19" s="1" t="s">
        <v>1265</v>
      </c>
      <c r="Q19" s="1" t="s">
        <v>2078</v>
      </c>
      <c r="R19" s="1" t="s">
        <v>2097</v>
      </c>
      <c r="S19" s="1">
        <v>71.92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>
        <v>7821</v>
      </c>
      <c r="B20" s="1">
        <v>7802</v>
      </c>
      <c r="C20" s="1" t="s">
        <v>108</v>
      </c>
      <c r="D20" s="1" t="s">
        <v>109</v>
      </c>
      <c r="E20" s="1" t="s">
        <v>1283</v>
      </c>
      <c r="F20" s="1" t="s">
        <v>1316</v>
      </c>
      <c r="G20" s="1" t="s">
        <v>35</v>
      </c>
      <c r="H20" s="1" t="s">
        <v>1290</v>
      </c>
      <c r="I20" s="1" t="s">
        <v>34</v>
      </c>
      <c r="J20" s="1" t="s">
        <v>1319</v>
      </c>
      <c r="K20" s="58">
        <v>36.799999999999997</v>
      </c>
      <c r="L20" s="1">
        <v>1.2</v>
      </c>
      <c r="M20" s="1">
        <v>580000</v>
      </c>
      <c r="N20" s="1">
        <v>4678</v>
      </c>
      <c r="O20" s="1"/>
      <c r="P20" s="1" t="s">
        <v>1265</v>
      </c>
      <c r="Q20" s="1" t="s">
        <v>2078</v>
      </c>
      <c r="R20" s="1" t="s">
        <v>2097</v>
      </c>
      <c r="S20" s="1">
        <v>83.74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>
        <v>4946</v>
      </c>
      <c r="B21" s="1">
        <v>4927</v>
      </c>
      <c r="C21" s="1" t="s">
        <v>114</v>
      </c>
      <c r="D21" s="1" t="s">
        <v>115</v>
      </c>
      <c r="E21" s="1" t="s">
        <v>1283</v>
      </c>
      <c r="F21" s="1" t="s">
        <v>1316</v>
      </c>
      <c r="G21" s="1" t="s">
        <v>35</v>
      </c>
      <c r="H21" s="1" t="s">
        <v>1290</v>
      </c>
      <c r="I21" s="1" t="s">
        <v>34</v>
      </c>
      <c r="J21" s="1" t="s">
        <v>1319</v>
      </c>
      <c r="K21" s="58">
        <v>37</v>
      </c>
      <c r="L21" s="1">
        <v>2.7</v>
      </c>
      <c r="M21" s="1">
        <v>670000</v>
      </c>
      <c r="N21" s="1">
        <v>4678</v>
      </c>
      <c r="O21" s="1"/>
      <c r="P21" s="1" t="s">
        <v>1265</v>
      </c>
      <c r="Q21" s="1" t="s">
        <v>2077</v>
      </c>
      <c r="R21" s="1" t="s">
        <v>2098</v>
      </c>
      <c r="S21" s="1">
        <v>66.47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>
        <v>11287</v>
      </c>
      <c r="B22" s="1">
        <v>11235</v>
      </c>
      <c r="C22" s="1" t="s">
        <v>2143</v>
      </c>
      <c r="D22" s="1" t="s">
        <v>2144</v>
      </c>
      <c r="E22" s="1" t="s">
        <v>1283</v>
      </c>
      <c r="F22" s="1" t="s">
        <v>1316</v>
      </c>
      <c r="G22" s="1" t="s">
        <v>35</v>
      </c>
      <c r="H22" s="1" t="s">
        <v>1290</v>
      </c>
      <c r="I22" s="1" t="s">
        <v>34</v>
      </c>
      <c r="J22" s="1" t="s">
        <v>1319</v>
      </c>
      <c r="K22" s="58">
        <v>52.2</v>
      </c>
      <c r="L22" s="1">
        <v>0</v>
      </c>
      <c r="M22" s="1">
        <v>550000</v>
      </c>
      <c r="N22" s="1">
        <v>4678</v>
      </c>
      <c r="O22" s="1"/>
      <c r="P22" s="1" t="s">
        <v>1265</v>
      </c>
      <c r="Q22" s="1" t="s">
        <v>2078</v>
      </c>
      <c r="R22" s="1" t="s">
        <v>2097</v>
      </c>
      <c r="S22" s="1">
        <v>71.92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>
        <v>4358</v>
      </c>
      <c r="B23" s="1">
        <v>4358</v>
      </c>
      <c r="C23" s="1" t="s">
        <v>120</v>
      </c>
      <c r="D23" s="1" t="s">
        <v>121</v>
      </c>
      <c r="E23" s="1" t="s">
        <v>1283</v>
      </c>
      <c r="F23" s="1" t="s">
        <v>1316</v>
      </c>
      <c r="G23" s="1" t="s">
        <v>35</v>
      </c>
      <c r="H23" s="1" t="s">
        <v>1290</v>
      </c>
      <c r="I23" s="1" t="s">
        <v>47</v>
      </c>
      <c r="J23" s="1" t="s">
        <v>1319</v>
      </c>
      <c r="K23" s="59">
        <v>40.6</v>
      </c>
      <c r="L23" s="1">
        <v>15.9</v>
      </c>
      <c r="M23" s="1">
        <v>1600000</v>
      </c>
      <c r="N23" s="1">
        <v>4678</v>
      </c>
      <c r="O23" s="1"/>
      <c r="P23" s="1" t="s">
        <v>1265</v>
      </c>
      <c r="Q23" s="1" t="s">
        <v>2080</v>
      </c>
      <c r="R23" s="1" t="s">
        <v>2100</v>
      </c>
      <c r="S23" s="1">
        <v>62.14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>
        <v>4309</v>
      </c>
      <c r="B24" s="1">
        <v>4309</v>
      </c>
      <c r="C24" s="1" t="s">
        <v>126</v>
      </c>
      <c r="D24" s="1" t="s">
        <v>127</v>
      </c>
      <c r="E24" s="1" t="s">
        <v>1283</v>
      </c>
      <c r="F24" s="1" t="s">
        <v>1316</v>
      </c>
      <c r="G24" s="1" t="s">
        <v>35</v>
      </c>
      <c r="H24" s="1" t="s">
        <v>1290</v>
      </c>
      <c r="I24" s="1" t="s">
        <v>34</v>
      </c>
      <c r="J24" s="1" t="s">
        <v>1319</v>
      </c>
      <c r="K24" s="58">
        <v>52.2</v>
      </c>
      <c r="L24" s="1">
        <v>6.9</v>
      </c>
      <c r="M24" s="1">
        <v>740000</v>
      </c>
      <c r="N24" s="1">
        <v>4678</v>
      </c>
      <c r="O24" s="1"/>
      <c r="P24" s="1" t="s">
        <v>1265</v>
      </c>
      <c r="Q24" s="1" t="s">
        <v>2077</v>
      </c>
      <c r="R24" s="1" t="s">
        <v>2096</v>
      </c>
      <c r="S24" s="1">
        <v>88.56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>
        <v>10296</v>
      </c>
      <c r="B25" s="1">
        <v>10277</v>
      </c>
      <c r="C25" s="1" t="s">
        <v>130</v>
      </c>
      <c r="D25" s="1" t="s">
        <v>131</v>
      </c>
      <c r="E25" s="1" t="s">
        <v>1283</v>
      </c>
      <c r="F25" s="1" t="s">
        <v>1316</v>
      </c>
      <c r="G25" s="1" t="s">
        <v>35</v>
      </c>
      <c r="H25" s="1" t="s">
        <v>1290</v>
      </c>
      <c r="I25" s="1" t="s">
        <v>34</v>
      </c>
      <c r="J25" s="1" t="s">
        <v>1319</v>
      </c>
      <c r="K25" s="58">
        <v>39.5</v>
      </c>
      <c r="L25" s="1">
        <v>0.2</v>
      </c>
      <c r="M25" s="1">
        <v>550000</v>
      </c>
      <c r="N25" s="1">
        <v>4678</v>
      </c>
      <c r="O25" s="1"/>
      <c r="P25" s="1" t="s">
        <v>1265</v>
      </c>
      <c r="Q25" s="1" t="s">
        <v>2078</v>
      </c>
      <c r="R25" s="1" t="s">
        <v>2097</v>
      </c>
      <c r="S25" s="1">
        <v>71.92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>
        <v>4219</v>
      </c>
      <c r="B26" s="1">
        <v>4219</v>
      </c>
      <c r="C26" s="1" t="s">
        <v>132</v>
      </c>
      <c r="D26" s="1" t="s">
        <v>133</v>
      </c>
      <c r="E26" s="1" t="s">
        <v>1283</v>
      </c>
      <c r="F26" s="1" t="s">
        <v>1316</v>
      </c>
      <c r="G26" s="1" t="s">
        <v>35</v>
      </c>
      <c r="H26" s="1" t="s">
        <v>1290</v>
      </c>
      <c r="I26" s="1" t="s">
        <v>34</v>
      </c>
      <c r="J26" s="1" t="s">
        <v>1319</v>
      </c>
      <c r="K26" s="58">
        <v>54</v>
      </c>
      <c r="L26" s="1">
        <v>4</v>
      </c>
      <c r="M26" s="1">
        <v>651000</v>
      </c>
      <c r="N26" s="1">
        <v>4678</v>
      </c>
      <c r="O26" s="1"/>
      <c r="P26" s="1" t="s">
        <v>1265</v>
      </c>
      <c r="Q26" s="1" t="s">
        <v>2077</v>
      </c>
      <c r="R26" s="1" t="s">
        <v>2098</v>
      </c>
      <c r="S26" s="1">
        <v>60.48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>
        <v>5678</v>
      </c>
      <c r="B27" s="1">
        <v>5659</v>
      </c>
      <c r="C27" s="1" t="s">
        <v>134</v>
      </c>
      <c r="D27" s="1" t="s">
        <v>135</v>
      </c>
      <c r="E27" s="1" t="s">
        <v>1283</v>
      </c>
      <c r="F27" s="1" t="s">
        <v>1316</v>
      </c>
      <c r="G27" s="1" t="s">
        <v>35</v>
      </c>
      <c r="H27" s="1" t="s">
        <v>1290</v>
      </c>
      <c r="I27" s="1" t="s">
        <v>34</v>
      </c>
      <c r="J27" s="1" t="s">
        <v>1319</v>
      </c>
      <c r="K27" s="58">
        <v>31</v>
      </c>
      <c r="L27" s="1">
        <v>2.1</v>
      </c>
      <c r="M27" s="1">
        <v>630000</v>
      </c>
      <c r="N27" s="1">
        <v>4678</v>
      </c>
      <c r="O27" s="1"/>
      <c r="P27" s="1" t="s">
        <v>1265</v>
      </c>
      <c r="Q27" s="1" t="s">
        <v>2077</v>
      </c>
      <c r="R27" s="1" t="s">
        <v>2098</v>
      </c>
      <c r="S27" s="1">
        <v>53.85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>
        <v>8911</v>
      </c>
      <c r="B28" s="1">
        <v>8892</v>
      </c>
      <c r="C28" s="1" t="s">
        <v>136</v>
      </c>
      <c r="D28" s="1" t="s">
        <v>137</v>
      </c>
      <c r="E28" s="1" t="s">
        <v>1283</v>
      </c>
      <c r="F28" s="1" t="s">
        <v>1316</v>
      </c>
      <c r="G28" s="1" t="s">
        <v>35</v>
      </c>
      <c r="H28" s="1" t="s">
        <v>1290</v>
      </c>
      <c r="I28" s="1" t="s">
        <v>34</v>
      </c>
      <c r="J28" s="1" t="s">
        <v>1319</v>
      </c>
      <c r="K28" s="58">
        <v>37.700000000000003</v>
      </c>
      <c r="L28" s="1">
        <v>0.7</v>
      </c>
      <c r="M28" s="1">
        <v>620000</v>
      </c>
      <c r="N28" s="1">
        <v>4678</v>
      </c>
      <c r="O28" s="1"/>
      <c r="P28" s="1" t="s">
        <v>1265</v>
      </c>
      <c r="Q28" s="1" t="s">
        <v>2078</v>
      </c>
      <c r="R28" s="1" t="s">
        <v>2097</v>
      </c>
      <c r="S28" s="1">
        <v>99.52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>
        <v>8811</v>
      </c>
      <c r="B29" s="1">
        <v>8792</v>
      </c>
      <c r="C29" s="1" t="s">
        <v>142</v>
      </c>
      <c r="D29" s="1" t="s">
        <v>143</v>
      </c>
      <c r="E29" s="1" t="s">
        <v>1283</v>
      </c>
      <c r="F29" s="1" t="s">
        <v>1316</v>
      </c>
      <c r="G29" s="1" t="s">
        <v>35</v>
      </c>
      <c r="H29" s="1" t="s">
        <v>1290</v>
      </c>
      <c r="I29" s="1" t="s">
        <v>34</v>
      </c>
      <c r="J29" s="1" t="s">
        <v>1319</v>
      </c>
      <c r="K29" s="58">
        <v>34.5</v>
      </c>
      <c r="L29" s="1">
        <v>0.8</v>
      </c>
      <c r="M29" s="1">
        <v>600000</v>
      </c>
      <c r="N29" s="1">
        <v>4678</v>
      </c>
      <c r="O29" s="1"/>
      <c r="P29" s="1" t="s">
        <v>1265</v>
      </c>
      <c r="Q29" s="1" t="s">
        <v>2078</v>
      </c>
      <c r="R29" s="1" t="s">
        <v>2097</v>
      </c>
      <c r="S29" s="1">
        <v>91.63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>
        <v>9571</v>
      </c>
      <c r="B30" s="1">
        <v>9552</v>
      </c>
      <c r="C30" s="1" t="s">
        <v>144</v>
      </c>
      <c r="D30" s="1" t="s">
        <v>145</v>
      </c>
      <c r="E30" s="1" t="s">
        <v>1283</v>
      </c>
      <c r="F30" s="1" t="s">
        <v>1316</v>
      </c>
      <c r="G30" s="1" t="s">
        <v>35</v>
      </c>
      <c r="H30" s="1" t="s">
        <v>1290</v>
      </c>
      <c r="I30" s="1" t="s">
        <v>34</v>
      </c>
      <c r="J30" s="1" t="s">
        <v>1319</v>
      </c>
      <c r="K30" s="58">
        <v>26.5</v>
      </c>
      <c r="L30" s="1">
        <v>0.5</v>
      </c>
      <c r="M30" s="1">
        <v>580000</v>
      </c>
      <c r="N30" s="1">
        <v>4678</v>
      </c>
      <c r="O30" s="1"/>
      <c r="P30" s="1" t="s">
        <v>1265</v>
      </c>
      <c r="Q30" s="1" t="s">
        <v>2078</v>
      </c>
      <c r="R30" s="1" t="s">
        <v>2097</v>
      </c>
      <c r="S30" s="1">
        <v>83.74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>
        <v>8151</v>
      </c>
      <c r="B31" s="1">
        <v>8132</v>
      </c>
      <c r="C31" s="1" t="s">
        <v>148</v>
      </c>
      <c r="D31" s="1" t="s">
        <v>149</v>
      </c>
      <c r="E31" s="1" t="s">
        <v>1283</v>
      </c>
      <c r="F31" s="1" t="s">
        <v>1316</v>
      </c>
      <c r="G31" s="1" t="s">
        <v>35</v>
      </c>
      <c r="H31" s="1" t="s">
        <v>1290</v>
      </c>
      <c r="I31" s="1" t="s">
        <v>34</v>
      </c>
      <c r="J31" s="1" t="s">
        <v>1319</v>
      </c>
      <c r="K31" s="58">
        <v>36.700000000000003</v>
      </c>
      <c r="L31" s="1">
        <v>1.1000000000000001</v>
      </c>
      <c r="M31" s="1">
        <v>580000</v>
      </c>
      <c r="N31" s="1">
        <v>4678</v>
      </c>
      <c r="O31" s="1"/>
      <c r="P31" s="1" t="s">
        <v>1265</v>
      </c>
      <c r="Q31" s="1" t="s">
        <v>2078</v>
      </c>
      <c r="R31" s="1" t="s">
        <v>2097</v>
      </c>
      <c r="S31" s="1">
        <v>83.74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>
        <v>10330</v>
      </c>
      <c r="B32" s="1">
        <v>10311</v>
      </c>
      <c r="C32" s="1" t="s">
        <v>150</v>
      </c>
      <c r="D32" s="1" t="s">
        <v>151</v>
      </c>
      <c r="E32" s="1" t="s">
        <v>1283</v>
      </c>
      <c r="F32" s="1" t="s">
        <v>1316</v>
      </c>
      <c r="G32" s="1" t="s">
        <v>35</v>
      </c>
      <c r="H32" s="1" t="s">
        <v>1290</v>
      </c>
      <c r="I32" s="1" t="s">
        <v>34</v>
      </c>
      <c r="J32" s="1" t="s">
        <v>1319</v>
      </c>
      <c r="K32" s="58">
        <v>55.9</v>
      </c>
      <c r="L32" s="1">
        <v>0.2</v>
      </c>
      <c r="M32" s="1">
        <v>550000</v>
      </c>
      <c r="N32" s="1">
        <v>4678</v>
      </c>
      <c r="O32" s="1"/>
      <c r="P32" s="1" t="s">
        <v>1265</v>
      </c>
      <c r="Q32" s="1" t="s">
        <v>2078</v>
      </c>
      <c r="R32" s="1" t="s">
        <v>2097</v>
      </c>
      <c r="S32" s="1">
        <v>71.92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>
        <v>4503</v>
      </c>
      <c r="B33" s="1">
        <v>4503</v>
      </c>
      <c r="C33" s="1" t="s">
        <v>152</v>
      </c>
      <c r="D33" s="1" t="s">
        <v>153</v>
      </c>
      <c r="E33" s="1" t="s">
        <v>1283</v>
      </c>
      <c r="F33" s="1" t="s">
        <v>1316</v>
      </c>
      <c r="G33" s="1" t="s">
        <v>35</v>
      </c>
      <c r="H33" s="1" t="s">
        <v>1290</v>
      </c>
      <c r="I33" s="1" t="s">
        <v>34</v>
      </c>
      <c r="J33" s="1" t="s">
        <v>1319</v>
      </c>
      <c r="K33" s="58">
        <v>32.299999999999997</v>
      </c>
      <c r="L33" s="1">
        <v>6.2</v>
      </c>
      <c r="M33" s="1">
        <v>800000</v>
      </c>
      <c r="N33" s="1">
        <v>4678</v>
      </c>
      <c r="O33" s="1"/>
      <c r="P33" s="1" t="s">
        <v>1265</v>
      </c>
      <c r="Q33" s="1" t="s">
        <v>2081</v>
      </c>
      <c r="R33" s="1" t="s">
        <v>2101</v>
      </c>
      <c r="S33" s="1">
        <v>57.07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>
        <v>4440</v>
      </c>
      <c r="B34" s="1">
        <v>4440</v>
      </c>
      <c r="C34" s="1" t="s">
        <v>154</v>
      </c>
      <c r="D34" s="1" t="s">
        <v>155</v>
      </c>
      <c r="E34" s="1" t="s">
        <v>1283</v>
      </c>
      <c r="F34" s="1" t="s">
        <v>1316</v>
      </c>
      <c r="G34" s="1" t="s">
        <v>35</v>
      </c>
      <c r="H34" s="1" t="s">
        <v>1290</v>
      </c>
      <c r="I34" s="1" t="s">
        <v>34</v>
      </c>
      <c r="J34" s="1" t="s">
        <v>1319</v>
      </c>
      <c r="K34" s="58">
        <v>35.4</v>
      </c>
      <c r="L34" s="1">
        <v>9.1999999999999993</v>
      </c>
      <c r="M34" s="1">
        <v>800000</v>
      </c>
      <c r="N34" s="1">
        <v>4678</v>
      </c>
      <c r="O34" s="1"/>
      <c r="P34" s="1" t="s">
        <v>1265</v>
      </c>
      <c r="Q34" s="1" t="s">
        <v>2081</v>
      </c>
      <c r="R34" s="1" t="s">
        <v>2101</v>
      </c>
      <c r="S34" s="1">
        <v>57.07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>
        <v>8085</v>
      </c>
      <c r="B35" s="1">
        <v>8066</v>
      </c>
      <c r="C35" s="1" t="s">
        <v>160</v>
      </c>
      <c r="D35" s="1" t="s">
        <v>161</v>
      </c>
      <c r="E35" s="1" t="s">
        <v>1283</v>
      </c>
      <c r="F35" s="1" t="s">
        <v>1316</v>
      </c>
      <c r="G35" s="1" t="s">
        <v>35</v>
      </c>
      <c r="H35" s="1" t="s">
        <v>1290</v>
      </c>
      <c r="I35" s="1" t="s">
        <v>34</v>
      </c>
      <c r="J35" s="1" t="s">
        <v>1319</v>
      </c>
      <c r="K35" s="58">
        <v>27.3</v>
      </c>
      <c r="L35" s="1">
        <v>1.1000000000000001</v>
      </c>
      <c r="M35" s="1">
        <v>600000</v>
      </c>
      <c r="N35" s="1">
        <v>4678</v>
      </c>
      <c r="O35" s="1"/>
      <c r="P35" s="1" t="s">
        <v>1265</v>
      </c>
      <c r="Q35" s="1" t="s">
        <v>2078</v>
      </c>
      <c r="R35" s="1" t="s">
        <v>2097</v>
      </c>
      <c r="S35" s="1">
        <v>91.63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>
        <v>9339</v>
      </c>
      <c r="B36" s="1">
        <v>9320</v>
      </c>
      <c r="C36" s="1" t="s">
        <v>166</v>
      </c>
      <c r="D36" s="1" t="s">
        <v>167</v>
      </c>
      <c r="E36" s="1" t="s">
        <v>1283</v>
      </c>
      <c r="F36" s="1" t="s">
        <v>1316</v>
      </c>
      <c r="G36" s="1" t="s">
        <v>35</v>
      </c>
      <c r="H36" s="1" t="s">
        <v>1290</v>
      </c>
      <c r="I36" s="1" t="s">
        <v>34</v>
      </c>
      <c r="J36" s="1" t="s">
        <v>1319</v>
      </c>
      <c r="K36" s="58">
        <v>46.4</v>
      </c>
      <c r="L36" s="1">
        <v>0.6</v>
      </c>
      <c r="M36" s="1">
        <v>550000</v>
      </c>
      <c r="N36" s="1">
        <v>4678</v>
      </c>
      <c r="O36" s="1"/>
      <c r="P36" s="1" t="s">
        <v>1265</v>
      </c>
      <c r="Q36" s="1" t="s">
        <v>2078</v>
      </c>
      <c r="R36" s="1" t="s">
        <v>2097</v>
      </c>
      <c r="S36" s="1">
        <v>71.92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>
        <v>4187</v>
      </c>
      <c r="B37" s="1">
        <v>4187</v>
      </c>
      <c r="C37" s="1" t="s">
        <v>170</v>
      </c>
      <c r="D37" s="1" t="s">
        <v>171</v>
      </c>
      <c r="E37" s="1" t="s">
        <v>1283</v>
      </c>
      <c r="F37" s="1" t="s">
        <v>1316</v>
      </c>
      <c r="G37" s="1" t="s">
        <v>35</v>
      </c>
      <c r="H37" s="1" t="s">
        <v>1290</v>
      </c>
      <c r="I37" s="1" t="s">
        <v>34</v>
      </c>
      <c r="J37" s="1" t="s">
        <v>1319</v>
      </c>
      <c r="K37" s="58">
        <v>55.9</v>
      </c>
      <c r="L37" s="1">
        <v>7.4</v>
      </c>
      <c r="M37" s="1">
        <v>980000</v>
      </c>
      <c r="N37" s="1">
        <v>4678</v>
      </c>
      <c r="O37" s="1"/>
      <c r="P37" s="1" t="s">
        <v>1265</v>
      </c>
      <c r="Q37" s="1" t="s">
        <v>2079</v>
      </c>
      <c r="R37" s="1" t="s">
        <v>2099</v>
      </c>
      <c r="S37" s="1">
        <v>53.1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>
        <v>4192</v>
      </c>
      <c r="B38" s="1">
        <v>4192</v>
      </c>
      <c r="C38" s="1" t="s">
        <v>174</v>
      </c>
      <c r="D38" s="1" t="s">
        <v>175</v>
      </c>
      <c r="E38" s="1" t="s">
        <v>1283</v>
      </c>
      <c r="F38" s="1" t="s">
        <v>1316</v>
      </c>
      <c r="G38" s="1" t="s">
        <v>35</v>
      </c>
      <c r="H38" s="1" t="s">
        <v>1290</v>
      </c>
      <c r="I38" s="1" t="s">
        <v>34</v>
      </c>
      <c r="J38" s="1" t="s">
        <v>1319</v>
      </c>
      <c r="K38" s="58">
        <v>55.3</v>
      </c>
      <c r="L38" s="1">
        <v>3.9</v>
      </c>
      <c r="M38" s="1">
        <v>690000</v>
      </c>
      <c r="N38" s="1">
        <v>4678</v>
      </c>
      <c r="O38" s="1"/>
      <c r="P38" s="1" t="s">
        <v>1265</v>
      </c>
      <c r="Q38" s="1" t="s">
        <v>2077</v>
      </c>
      <c r="R38" s="1" t="s">
        <v>2096</v>
      </c>
      <c r="S38" s="1">
        <v>72.78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>
        <v>10132</v>
      </c>
      <c r="B39" s="1">
        <v>10113</v>
      </c>
      <c r="C39" s="1" t="s">
        <v>9</v>
      </c>
      <c r="D39" s="1" t="s">
        <v>65</v>
      </c>
      <c r="E39" s="1" t="s">
        <v>1283</v>
      </c>
      <c r="F39" s="1" t="s">
        <v>1316</v>
      </c>
      <c r="G39" s="1" t="s">
        <v>35</v>
      </c>
      <c r="H39" s="1" t="s">
        <v>1290</v>
      </c>
      <c r="I39" s="1" t="s">
        <v>34</v>
      </c>
      <c r="J39" s="1" t="s">
        <v>1319</v>
      </c>
      <c r="K39" s="58">
        <v>23.3</v>
      </c>
      <c r="L39" s="1">
        <v>0.3</v>
      </c>
      <c r="M39" s="1">
        <v>550000</v>
      </c>
      <c r="N39" s="1">
        <v>4678</v>
      </c>
      <c r="O39" s="1"/>
      <c r="P39" s="1" t="s">
        <v>1265</v>
      </c>
      <c r="Q39" s="1" t="s">
        <v>2078</v>
      </c>
      <c r="R39" s="1" t="s">
        <v>2097</v>
      </c>
      <c r="S39" s="1">
        <v>71.92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>
        <v>4333</v>
      </c>
      <c r="B40" s="1">
        <v>4333</v>
      </c>
      <c r="C40" s="1" t="s">
        <v>178</v>
      </c>
      <c r="D40" s="1" t="s">
        <v>179</v>
      </c>
      <c r="E40" s="1" t="s">
        <v>1283</v>
      </c>
      <c r="F40" s="1" t="s">
        <v>1316</v>
      </c>
      <c r="G40" s="1" t="s">
        <v>35</v>
      </c>
      <c r="H40" s="1" t="s">
        <v>1290</v>
      </c>
      <c r="I40" s="1" t="s">
        <v>34</v>
      </c>
      <c r="J40" s="1" t="s">
        <v>1319</v>
      </c>
      <c r="K40" s="58">
        <v>42.5</v>
      </c>
      <c r="L40" s="1">
        <v>4.0999999999999996</v>
      </c>
      <c r="M40" s="1">
        <v>750000</v>
      </c>
      <c r="N40" s="1">
        <v>4678</v>
      </c>
      <c r="O40" s="1"/>
      <c r="P40" s="1" t="s">
        <v>1265</v>
      </c>
      <c r="Q40" s="1" t="s">
        <v>2077</v>
      </c>
      <c r="R40" s="1" t="s">
        <v>2096</v>
      </c>
      <c r="S40" s="1">
        <v>91.71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>
        <v>7459</v>
      </c>
      <c r="B41" s="1">
        <v>7440</v>
      </c>
      <c r="C41" s="1" t="s">
        <v>182</v>
      </c>
      <c r="D41" s="1" t="s">
        <v>183</v>
      </c>
      <c r="E41" s="1" t="s">
        <v>1283</v>
      </c>
      <c r="F41" s="1" t="s">
        <v>1316</v>
      </c>
      <c r="G41" s="1" t="s">
        <v>35</v>
      </c>
      <c r="H41" s="1" t="s">
        <v>1290</v>
      </c>
      <c r="I41" s="1" t="s">
        <v>34</v>
      </c>
      <c r="J41" s="1" t="s">
        <v>1319</v>
      </c>
      <c r="K41" s="58">
        <v>45.6</v>
      </c>
      <c r="L41" s="1">
        <v>1.3</v>
      </c>
      <c r="M41" s="1">
        <v>580000</v>
      </c>
      <c r="N41" s="1">
        <v>4678</v>
      </c>
      <c r="O41" s="1"/>
      <c r="P41" s="1" t="s">
        <v>1265</v>
      </c>
      <c r="Q41" s="1" t="s">
        <v>2078</v>
      </c>
      <c r="R41" s="1" t="s">
        <v>2097</v>
      </c>
      <c r="S41" s="1">
        <v>83.74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>
        <v>9471</v>
      </c>
      <c r="B42" s="1">
        <v>9452</v>
      </c>
      <c r="C42" s="1" t="s">
        <v>186</v>
      </c>
      <c r="D42" s="1" t="s">
        <v>187</v>
      </c>
      <c r="E42" s="1" t="s">
        <v>1283</v>
      </c>
      <c r="F42" s="1" t="s">
        <v>1316</v>
      </c>
      <c r="G42" s="1" t="s">
        <v>35</v>
      </c>
      <c r="H42" s="1" t="s">
        <v>1290</v>
      </c>
      <c r="I42" s="1" t="s">
        <v>47</v>
      </c>
      <c r="J42" s="1" t="s">
        <v>1319</v>
      </c>
      <c r="K42" s="59">
        <v>36.6</v>
      </c>
      <c r="L42" s="1">
        <v>0.5</v>
      </c>
      <c r="M42" s="1">
        <v>1127000</v>
      </c>
      <c r="N42" s="1">
        <v>4678</v>
      </c>
      <c r="O42" s="1"/>
      <c r="P42" s="1" t="s">
        <v>1265</v>
      </c>
      <c r="Q42" s="1" t="s">
        <v>2079</v>
      </c>
      <c r="R42" s="1" t="s">
        <v>2102</v>
      </c>
      <c r="S42" s="1">
        <v>82.81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>
        <v>9671</v>
      </c>
      <c r="B43" s="1">
        <v>9652</v>
      </c>
      <c r="C43" s="1" t="s">
        <v>194</v>
      </c>
      <c r="D43" s="1" t="s">
        <v>195</v>
      </c>
      <c r="E43" s="1" t="s">
        <v>1283</v>
      </c>
      <c r="F43" s="1" t="s">
        <v>1316</v>
      </c>
      <c r="G43" s="1" t="s">
        <v>35</v>
      </c>
      <c r="H43" s="1" t="s">
        <v>1290</v>
      </c>
      <c r="I43" s="1" t="s">
        <v>34</v>
      </c>
      <c r="J43" s="1" t="s">
        <v>1319</v>
      </c>
      <c r="K43" s="58">
        <v>46.5</v>
      </c>
      <c r="L43" s="1">
        <v>0.5</v>
      </c>
      <c r="M43" s="1">
        <v>550000</v>
      </c>
      <c r="N43" s="1">
        <v>4678</v>
      </c>
      <c r="O43" s="1"/>
      <c r="P43" s="1" t="s">
        <v>1265</v>
      </c>
      <c r="Q43" s="1" t="s">
        <v>2078</v>
      </c>
      <c r="R43" s="1" t="s">
        <v>2097</v>
      </c>
      <c r="S43" s="1">
        <v>71.92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>
        <v>4194</v>
      </c>
      <c r="B44" s="1">
        <v>4194</v>
      </c>
      <c r="C44" s="1" t="s">
        <v>162</v>
      </c>
      <c r="D44" s="1" t="s">
        <v>163</v>
      </c>
      <c r="E44" s="1" t="s">
        <v>1283</v>
      </c>
      <c r="F44" s="1" t="s">
        <v>1316</v>
      </c>
      <c r="G44" s="1" t="s">
        <v>35</v>
      </c>
      <c r="H44" s="1" t="s">
        <v>1290</v>
      </c>
      <c r="I44" s="1" t="s">
        <v>34</v>
      </c>
      <c r="J44" s="1" t="s">
        <v>1319</v>
      </c>
      <c r="K44" s="58">
        <v>52.5</v>
      </c>
      <c r="L44" s="1">
        <v>4.5999999999999996</v>
      </c>
      <c r="M44" s="1">
        <v>750000</v>
      </c>
      <c r="N44" s="1">
        <v>4678</v>
      </c>
      <c r="O44" s="1"/>
      <c r="P44" s="1" t="s">
        <v>1265</v>
      </c>
      <c r="Q44" s="1" t="s">
        <v>2077</v>
      </c>
      <c r="R44" s="1" t="s">
        <v>2096</v>
      </c>
      <c r="S44" s="1">
        <v>91.71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>
        <v>4177</v>
      </c>
      <c r="B45" s="1">
        <v>4177</v>
      </c>
      <c r="C45" s="1" t="s">
        <v>200</v>
      </c>
      <c r="D45" s="1" t="s">
        <v>201</v>
      </c>
      <c r="E45" s="1" t="s">
        <v>1283</v>
      </c>
      <c r="F45" s="1" t="s">
        <v>1316</v>
      </c>
      <c r="G45" s="1" t="s">
        <v>35</v>
      </c>
      <c r="H45" s="1" t="s">
        <v>1290</v>
      </c>
      <c r="I45" s="1" t="s">
        <v>34</v>
      </c>
      <c r="J45" s="1" t="s">
        <v>1319</v>
      </c>
      <c r="K45" s="58">
        <v>62.3</v>
      </c>
      <c r="L45" s="1">
        <v>8.6999999999999993</v>
      </c>
      <c r="M45" s="1">
        <v>540000</v>
      </c>
      <c r="N45" s="1">
        <v>4678</v>
      </c>
      <c r="O45" s="1"/>
      <c r="P45" s="1" t="s">
        <v>1265</v>
      </c>
      <c r="Q45" s="1" t="s">
        <v>2078</v>
      </c>
      <c r="R45" s="1" t="s">
        <v>2097</v>
      </c>
      <c r="S45" s="1">
        <v>67.97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>
        <v>10659</v>
      </c>
      <c r="B46" s="1">
        <v>10607</v>
      </c>
      <c r="C46" s="1" t="s">
        <v>205</v>
      </c>
      <c r="D46" s="1" t="s">
        <v>206</v>
      </c>
      <c r="E46" s="1" t="s">
        <v>1283</v>
      </c>
      <c r="F46" s="1" t="s">
        <v>1316</v>
      </c>
      <c r="G46" s="1" t="s">
        <v>35</v>
      </c>
      <c r="H46" s="1" t="s">
        <v>1290</v>
      </c>
      <c r="I46" s="1" t="s">
        <v>34</v>
      </c>
      <c r="J46" s="1" t="s">
        <v>1319</v>
      </c>
      <c r="K46" s="58">
        <v>47.7</v>
      </c>
      <c r="L46" s="1">
        <v>0.2</v>
      </c>
      <c r="M46" s="1">
        <v>550000</v>
      </c>
      <c r="N46" s="1">
        <v>4678</v>
      </c>
      <c r="O46" s="1"/>
      <c r="P46" s="1" t="s">
        <v>1265</v>
      </c>
      <c r="Q46" s="1" t="s">
        <v>2078</v>
      </c>
      <c r="R46" s="1" t="s">
        <v>2097</v>
      </c>
      <c r="S46" s="1">
        <v>71.92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>
        <v>4199</v>
      </c>
      <c r="B47" s="1">
        <v>4199</v>
      </c>
      <c r="C47" s="1" t="s">
        <v>209</v>
      </c>
      <c r="D47" s="1" t="s">
        <v>210</v>
      </c>
      <c r="E47" s="1" t="s">
        <v>1283</v>
      </c>
      <c r="F47" s="1" t="s">
        <v>1316</v>
      </c>
      <c r="G47" s="1" t="s">
        <v>35</v>
      </c>
      <c r="H47" s="1" t="s">
        <v>1290</v>
      </c>
      <c r="I47" s="1" t="s">
        <v>34</v>
      </c>
      <c r="J47" s="1" t="s">
        <v>1319</v>
      </c>
      <c r="K47" s="58">
        <v>57.9</v>
      </c>
      <c r="L47" s="1">
        <v>10.8</v>
      </c>
      <c r="M47" s="1">
        <v>740000</v>
      </c>
      <c r="N47" s="1">
        <v>4678</v>
      </c>
      <c r="O47" s="1"/>
      <c r="P47" s="1" t="s">
        <v>1265</v>
      </c>
      <c r="Q47" s="1" t="s">
        <v>2077</v>
      </c>
      <c r="R47" s="1" t="s">
        <v>2096</v>
      </c>
      <c r="S47" s="1">
        <v>88.56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>
        <v>4273</v>
      </c>
      <c r="B48" s="1">
        <v>4273</v>
      </c>
      <c r="C48" s="1" t="s">
        <v>213</v>
      </c>
      <c r="D48" s="1" t="s">
        <v>214</v>
      </c>
      <c r="E48" s="1" t="s">
        <v>1283</v>
      </c>
      <c r="F48" s="1" t="s">
        <v>1316</v>
      </c>
      <c r="G48" s="1" t="s">
        <v>35</v>
      </c>
      <c r="H48" s="1" t="s">
        <v>1290</v>
      </c>
      <c r="I48" s="1" t="s">
        <v>47</v>
      </c>
      <c r="J48" s="1" t="s">
        <v>1319</v>
      </c>
      <c r="K48" s="59">
        <v>48.6</v>
      </c>
      <c r="L48" s="1">
        <v>11.8</v>
      </c>
      <c r="M48" s="1">
        <v>1130000</v>
      </c>
      <c r="N48" s="1">
        <v>4678</v>
      </c>
      <c r="O48" s="1"/>
      <c r="P48" s="1" t="s">
        <v>1265</v>
      </c>
      <c r="Q48" s="1" t="s">
        <v>2079</v>
      </c>
      <c r="R48" s="1" t="s">
        <v>2102</v>
      </c>
      <c r="S48" s="1">
        <v>83.41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>
        <v>4846</v>
      </c>
      <c r="B49" s="1">
        <v>4827</v>
      </c>
      <c r="C49" s="1" t="s">
        <v>215</v>
      </c>
      <c r="D49" s="1" t="s">
        <v>216</v>
      </c>
      <c r="E49" s="1" t="s">
        <v>1283</v>
      </c>
      <c r="F49" s="1" t="s">
        <v>1438</v>
      </c>
      <c r="G49" s="1" t="s">
        <v>84</v>
      </c>
      <c r="H49" s="1" t="s">
        <v>1291</v>
      </c>
      <c r="I49" s="1" t="s">
        <v>83</v>
      </c>
      <c r="J49" s="1" t="s">
        <v>1439</v>
      </c>
      <c r="K49" s="59">
        <v>27.6</v>
      </c>
      <c r="L49" s="1">
        <v>3.3</v>
      </c>
      <c r="M49" s="1">
        <v>780000</v>
      </c>
      <c r="N49" s="1">
        <v>4514</v>
      </c>
      <c r="O49" s="1"/>
      <c r="P49" s="1" t="s">
        <v>1077</v>
      </c>
      <c r="Q49" s="1" t="s">
        <v>2081</v>
      </c>
      <c r="R49" s="1" t="s">
        <v>2101</v>
      </c>
      <c r="S49" s="1">
        <v>52.02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>
        <v>4257</v>
      </c>
      <c r="B50" s="1">
        <v>4257</v>
      </c>
      <c r="C50" s="1" t="s">
        <v>19</v>
      </c>
      <c r="D50" s="1" t="s">
        <v>82</v>
      </c>
      <c r="E50" s="1" t="s">
        <v>1283</v>
      </c>
      <c r="F50" s="1" t="s">
        <v>1438</v>
      </c>
      <c r="G50" s="1" t="s">
        <v>84</v>
      </c>
      <c r="H50" s="1" t="s">
        <v>1291</v>
      </c>
      <c r="I50" s="1" t="s">
        <v>83</v>
      </c>
      <c r="J50" s="1" t="s">
        <v>1439</v>
      </c>
      <c r="K50" s="59">
        <v>35.200000000000003</v>
      </c>
      <c r="L50" s="1">
        <v>6.1</v>
      </c>
      <c r="M50" s="1">
        <v>826000</v>
      </c>
      <c r="N50" s="1">
        <v>4514</v>
      </c>
      <c r="O50" s="1"/>
      <c r="P50" s="1" t="s">
        <v>1077</v>
      </c>
      <c r="Q50" s="1" t="s">
        <v>2081</v>
      </c>
      <c r="R50" s="1" t="s">
        <v>2101</v>
      </c>
      <c r="S50" s="1">
        <v>63.64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>
        <v>5349</v>
      </c>
      <c r="B51" s="1">
        <v>5330</v>
      </c>
      <c r="C51" s="1" t="s">
        <v>207</v>
      </c>
      <c r="D51" s="1" t="s">
        <v>208</v>
      </c>
      <c r="E51" s="1" t="s">
        <v>1283</v>
      </c>
      <c r="F51" s="1" t="s">
        <v>1438</v>
      </c>
      <c r="G51" s="1" t="s">
        <v>84</v>
      </c>
      <c r="H51" s="1" t="s">
        <v>1291</v>
      </c>
      <c r="I51" s="1" t="s">
        <v>83</v>
      </c>
      <c r="J51" s="1" t="s">
        <v>1439</v>
      </c>
      <c r="K51" s="59">
        <v>29.8</v>
      </c>
      <c r="L51" s="1">
        <v>2.4</v>
      </c>
      <c r="M51" s="1">
        <v>780000</v>
      </c>
      <c r="N51" s="1">
        <v>4514</v>
      </c>
      <c r="O51" s="1"/>
      <c r="P51" s="1" t="s">
        <v>1077</v>
      </c>
      <c r="Q51" s="1" t="s">
        <v>2081</v>
      </c>
      <c r="R51" s="1" t="s">
        <v>2101</v>
      </c>
      <c r="S51" s="1">
        <v>52.02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>
        <v>4368</v>
      </c>
      <c r="B52" s="1">
        <v>4368</v>
      </c>
      <c r="C52" s="1" t="s">
        <v>227</v>
      </c>
      <c r="D52" s="1" t="s">
        <v>228</v>
      </c>
      <c r="E52" s="1" t="s">
        <v>1283</v>
      </c>
      <c r="F52" s="1" t="s">
        <v>1438</v>
      </c>
      <c r="G52" s="1" t="s">
        <v>84</v>
      </c>
      <c r="H52" s="1" t="s">
        <v>1291</v>
      </c>
      <c r="I52" s="1" t="s">
        <v>83</v>
      </c>
      <c r="J52" s="1" t="s">
        <v>1439</v>
      </c>
      <c r="K52" s="59">
        <v>40.200000000000003</v>
      </c>
      <c r="L52" s="1">
        <v>10.4</v>
      </c>
      <c r="M52" s="1">
        <v>826000</v>
      </c>
      <c r="N52" s="1">
        <v>4514</v>
      </c>
      <c r="O52" s="1"/>
      <c r="P52" s="1" t="s">
        <v>1077</v>
      </c>
      <c r="Q52" s="1" t="s">
        <v>2081</v>
      </c>
      <c r="R52" s="1" t="s">
        <v>2101</v>
      </c>
      <c r="S52" s="1">
        <v>63.64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>
        <v>4728</v>
      </c>
      <c r="B53" s="1">
        <v>4728</v>
      </c>
      <c r="C53" s="1" t="s">
        <v>217</v>
      </c>
      <c r="D53" s="1" t="s">
        <v>218</v>
      </c>
      <c r="E53" s="1" t="s">
        <v>1283</v>
      </c>
      <c r="F53" s="1" t="s">
        <v>1435</v>
      </c>
      <c r="G53" s="1" t="s">
        <v>84</v>
      </c>
      <c r="H53" s="1" t="s">
        <v>1291</v>
      </c>
      <c r="I53" s="1" t="s">
        <v>83</v>
      </c>
      <c r="J53" s="1" t="s">
        <v>1436</v>
      </c>
      <c r="K53" s="59">
        <v>29.4</v>
      </c>
      <c r="L53" s="1">
        <v>5.6</v>
      </c>
      <c r="M53" s="1">
        <v>800000</v>
      </c>
      <c r="N53" s="1">
        <v>4514</v>
      </c>
      <c r="O53" s="1"/>
      <c r="P53" s="1" t="s">
        <v>1077</v>
      </c>
      <c r="Q53" s="1" t="s">
        <v>2081</v>
      </c>
      <c r="R53" s="1" t="s">
        <v>2101</v>
      </c>
      <c r="S53" s="1">
        <v>57.07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>
        <v>9867</v>
      </c>
      <c r="B54" s="1">
        <v>9848</v>
      </c>
      <c r="C54" s="1" t="s">
        <v>293</v>
      </c>
      <c r="D54" s="1" t="s">
        <v>294</v>
      </c>
      <c r="E54" s="1" t="s">
        <v>1283</v>
      </c>
      <c r="F54" s="1" t="s">
        <v>1406</v>
      </c>
      <c r="G54" s="1" t="s">
        <v>48</v>
      </c>
      <c r="H54" s="1" t="s">
        <v>1290</v>
      </c>
      <c r="I54" s="1" t="s">
        <v>34</v>
      </c>
      <c r="J54" s="1" t="s">
        <v>1407</v>
      </c>
      <c r="K54" s="58">
        <v>41</v>
      </c>
      <c r="L54" s="1">
        <v>0.4</v>
      </c>
      <c r="M54" s="1">
        <v>550000</v>
      </c>
      <c r="N54" s="1">
        <v>4625</v>
      </c>
      <c r="O54" s="1"/>
      <c r="P54" s="1" t="s">
        <v>1269</v>
      </c>
      <c r="Q54" s="1" t="s">
        <v>2078</v>
      </c>
      <c r="R54" s="1" t="s">
        <v>2097</v>
      </c>
      <c r="S54" s="1">
        <v>71.92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>
        <v>9933</v>
      </c>
      <c r="B55" s="1">
        <v>9914</v>
      </c>
      <c r="C55" s="1" t="s">
        <v>219</v>
      </c>
      <c r="D55" s="1" t="s">
        <v>220</v>
      </c>
      <c r="E55" s="1" t="s">
        <v>1283</v>
      </c>
      <c r="F55" s="1" t="s">
        <v>1406</v>
      </c>
      <c r="G55" s="1" t="s">
        <v>48</v>
      </c>
      <c r="H55" s="1" t="s">
        <v>1290</v>
      </c>
      <c r="I55" s="1" t="s">
        <v>34</v>
      </c>
      <c r="J55" s="1" t="s">
        <v>1407</v>
      </c>
      <c r="K55" s="58">
        <v>30.5</v>
      </c>
      <c r="L55" s="1">
        <v>0.3</v>
      </c>
      <c r="M55" s="1">
        <v>550000</v>
      </c>
      <c r="N55" s="1">
        <v>4625</v>
      </c>
      <c r="O55" s="1"/>
      <c r="P55" s="1" t="s">
        <v>1269</v>
      </c>
      <c r="Q55" s="1" t="s">
        <v>2078</v>
      </c>
      <c r="R55" s="1" t="s">
        <v>2097</v>
      </c>
      <c r="S55" s="1">
        <v>71.92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>
        <v>10032</v>
      </c>
      <c r="B56" s="1">
        <v>10013</v>
      </c>
      <c r="C56" s="1" t="s">
        <v>225</v>
      </c>
      <c r="D56" s="1" t="s">
        <v>226</v>
      </c>
      <c r="E56" s="1" t="s">
        <v>1283</v>
      </c>
      <c r="F56" s="1" t="s">
        <v>1406</v>
      </c>
      <c r="G56" s="1" t="s">
        <v>48</v>
      </c>
      <c r="H56" s="1" t="s">
        <v>1290</v>
      </c>
      <c r="I56" s="1" t="s">
        <v>47</v>
      </c>
      <c r="J56" s="1" t="s">
        <v>1407</v>
      </c>
      <c r="K56" s="59">
        <v>38.299999999999997</v>
      </c>
      <c r="L56" s="1">
        <v>0.3</v>
      </c>
      <c r="M56" s="1">
        <v>1203000</v>
      </c>
      <c r="N56" s="1">
        <v>4625</v>
      </c>
      <c r="O56" s="1"/>
      <c r="P56" s="1" t="s">
        <v>1269</v>
      </c>
      <c r="Q56" s="1" t="s">
        <v>2079</v>
      </c>
      <c r="R56" s="1" t="s">
        <v>2102</v>
      </c>
      <c r="S56" s="1">
        <v>98.16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>
        <v>4308</v>
      </c>
      <c r="B57" s="1">
        <v>4308</v>
      </c>
      <c r="C57" s="1" t="s">
        <v>229</v>
      </c>
      <c r="D57" s="1" t="s">
        <v>230</v>
      </c>
      <c r="E57" s="1" t="s">
        <v>1283</v>
      </c>
      <c r="F57" s="1" t="s">
        <v>1404</v>
      </c>
      <c r="G57" s="1" t="s">
        <v>48</v>
      </c>
      <c r="H57" s="1" t="s">
        <v>1290</v>
      </c>
      <c r="I57" s="1" t="s">
        <v>34</v>
      </c>
      <c r="J57" s="1" t="s">
        <v>1355</v>
      </c>
      <c r="K57" s="58">
        <v>44.3</v>
      </c>
      <c r="L57" s="1">
        <v>5.8</v>
      </c>
      <c r="M57" s="1">
        <v>825000</v>
      </c>
      <c r="N57" s="1">
        <v>4625</v>
      </c>
      <c r="O57" s="1"/>
      <c r="P57" s="1" t="s">
        <v>1269</v>
      </c>
      <c r="Q57" s="1" t="s">
        <v>2081</v>
      </c>
      <c r="R57" s="1" t="s">
        <v>2101</v>
      </c>
      <c r="S57" s="1">
        <v>63.39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>
        <v>10528</v>
      </c>
      <c r="B58" s="1">
        <v>10476</v>
      </c>
      <c r="C58" s="1" t="s">
        <v>233</v>
      </c>
      <c r="D58" s="1" t="s">
        <v>234</v>
      </c>
      <c r="E58" s="1" t="s">
        <v>1283</v>
      </c>
      <c r="F58" s="1" t="s">
        <v>1404</v>
      </c>
      <c r="G58" s="1" t="s">
        <v>48</v>
      </c>
      <c r="H58" s="1" t="s">
        <v>1290</v>
      </c>
      <c r="I58" s="1" t="s">
        <v>34</v>
      </c>
      <c r="J58" s="1" t="s">
        <v>1355</v>
      </c>
      <c r="K58" s="58">
        <v>36.700000000000003</v>
      </c>
      <c r="L58" s="1">
        <v>0.2</v>
      </c>
      <c r="M58" s="1">
        <v>550000</v>
      </c>
      <c r="N58" s="1">
        <v>4625</v>
      </c>
      <c r="O58" s="1"/>
      <c r="P58" s="1" t="s">
        <v>1269</v>
      </c>
      <c r="Q58" s="1" t="s">
        <v>2078</v>
      </c>
      <c r="R58" s="1" t="s">
        <v>2097</v>
      </c>
      <c r="S58" s="1">
        <v>71.92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>
        <v>4234</v>
      </c>
      <c r="B59" s="1">
        <v>4234</v>
      </c>
      <c r="C59" s="1" t="s">
        <v>243</v>
      </c>
      <c r="D59" s="1" t="s">
        <v>244</v>
      </c>
      <c r="E59" s="1" t="s">
        <v>1283</v>
      </c>
      <c r="F59" s="1" t="s">
        <v>1404</v>
      </c>
      <c r="G59" s="1" t="s">
        <v>48</v>
      </c>
      <c r="H59" s="1" t="s">
        <v>1290</v>
      </c>
      <c r="I59" s="1" t="s">
        <v>34</v>
      </c>
      <c r="J59" s="1" t="s">
        <v>1355</v>
      </c>
      <c r="K59" s="59">
        <v>51.9</v>
      </c>
      <c r="L59" s="1">
        <v>8.6999999999999993</v>
      </c>
      <c r="M59" s="1">
        <v>730000</v>
      </c>
      <c r="N59" s="1">
        <v>4625</v>
      </c>
      <c r="O59" s="1"/>
      <c r="P59" s="1" t="s">
        <v>1269</v>
      </c>
      <c r="Q59" s="1" t="s">
        <v>2077</v>
      </c>
      <c r="R59" s="1" t="s">
        <v>2096</v>
      </c>
      <c r="S59" s="1">
        <v>85.4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>
        <v>9075</v>
      </c>
      <c r="B60" s="1">
        <v>9056</v>
      </c>
      <c r="C60" s="1" t="s">
        <v>247</v>
      </c>
      <c r="D60" s="1" t="s">
        <v>248</v>
      </c>
      <c r="E60" s="1" t="s">
        <v>1283</v>
      </c>
      <c r="F60" s="1" t="s">
        <v>1404</v>
      </c>
      <c r="G60" s="1" t="s">
        <v>48</v>
      </c>
      <c r="H60" s="1" t="s">
        <v>1290</v>
      </c>
      <c r="I60" s="1" t="s">
        <v>34</v>
      </c>
      <c r="J60" s="1" t="s">
        <v>1355</v>
      </c>
      <c r="K60" s="58">
        <v>50.9</v>
      </c>
      <c r="L60" s="1">
        <v>0.7</v>
      </c>
      <c r="M60" s="1">
        <v>570000</v>
      </c>
      <c r="N60" s="1">
        <v>4625</v>
      </c>
      <c r="O60" s="1"/>
      <c r="P60" s="1" t="s">
        <v>1269</v>
      </c>
      <c r="Q60" s="1" t="s">
        <v>2078</v>
      </c>
      <c r="R60" s="1" t="s">
        <v>2097</v>
      </c>
      <c r="S60" s="1">
        <v>79.8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>
        <v>4169</v>
      </c>
      <c r="B61" s="1">
        <v>4169</v>
      </c>
      <c r="C61" s="1" t="s">
        <v>146</v>
      </c>
      <c r="D61" s="1" t="s">
        <v>147</v>
      </c>
      <c r="E61" s="1" t="s">
        <v>1283</v>
      </c>
      <c r="F61" s="1" t="s">
        <v>1404</v>
      </c>
      <c r="G61" s="1" t="s">
        <v>48</v>
      </c>
      <c r="H61" s="1" t="s">
        <v>1290</v>
      </c>
      <c r="I61" s="1" t="s">
        <v>34</v>
      </c>
      <c r="J61" s="1" t="s">
        <v>1355</v>
      </c>
      <c r="K61" s="58">
        <v>62.5</v>
      </c>
      <c r="L61" s="1">
        <v>10</v>
      </c>
      <c r="M61" s="1">
        <v>740000</v>
      </c>
      <c r="N61" s="1">
        <v>4625</v>
      </c>
      <c r="O61" s="1"/>
      <c r="P61" s="1" t="s">
        <v>1269</v>
      </c>
      <c r="Q61" s="1" t="s">
        <v>2077</v>
      </c>
      <c r="R61" s="1" t="s">
        <v>2096</v>
      </c>
      <c r="S61" s="1">
        <v>88.56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>
        <v>4643</v>
      </c>
      <c r="B62" s="1">
        <v>4643</v>
      </c>
      <c r="C62" s="1" t="s">
        <v>251</v>
      </c>
      <c r="D62" s="1" t="s">
        <v>252</v>
      </c>
      <c r="E62" s="1" t="s">
        <v>1283</v>
      </c>
      <c r="F62" s="1" t="s">
        <v>1404</v>
      </c>
      <c r="G62" s="1" t="s">
        <v>48</v>
      </c>
      <c r="H62" s="1" t="s">
        <v>1290</v>
      </c>
      <c r="I62" s="1" t="s">
        <v>34</v>
      </c>
      <c r="J62" s="1" t="s">
        <v>1355</v>
      </c>
      <c r="K62" s="58">
        <v>43.1</v>
      </c>
      <c r="L62" s="1">
        <v>5.5</v>
      </c>
      <c r="M62" s="1">
        <v>795000</v>
      </c>
      <c r="N62" s="1">
        <v>4625</v>
      </c>
      <c r="O62" s="1"/>
      <c r="P62" s="1" t="s">
        <v>1269</v>
      </c>
      <c r="Q62" s="1" t="s">
        <v>2081</v>
      </c>
      <c r="R62" s="1" t="s">
        <v>2101</v>
      </c>
      <c r="S62" s="1">
        <v>55.81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>
        <v>4231</v>
      </c>
      <c r="B63" s="1">
        <v>4231</v>
      </c>
      <c r="C63" s="1" t="s">
        <v>253</v>
      </c>
      <c r="D63" s="1" t="s">
        <v>254</v>
      </c>
      <c r="E63" s="1" t="s">
        <v>1283</v>
      </c>
      <c r="F63" s="1" t="s">
        <v>1404</v>
      </c>
      <c r="G63" s="1" t="s">
        <v>48</v>
      </c>
      <c r="H63" s="1" t="s">
        <v>1290</v>
      </c>
      <c r="I63" s="1" t="s">
        <v>34</v>
      </c>
      <c r="J63" s="1" t="s">
        <v>1355</v>
      </c>
      <c r="K63" s="58">
        <v>55.1</v>
      </c>
      <c r="L63" s="1">
        <v>8.1</v>
      </c>
      <c r="M63" s="1">
        <v>970000</v>
      </c>
      <c r="N63" s="1">
        <v>4625</v>
      </c>
      <c r="O63" s="1"/>
      <c r="P63" s="1" t="s">
        <v>1269</v>
      </c>
      <c r="Q63" s="1" t="s">
        <v>2081</v>
      </c>
      <c r="R63" s="1" t="s">
        <v>2104</v>
      </c>
      <c r="S63" s="1">
        <v>100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>
        <v>6864</v>
      </c>
      <c r="B64" s="1">
        <v>6845</v>
      </c>
      <c r="C64" s="1" t="s">
        <v>258</v>
      </c>
      <c r="D64" s="1" t="s">
        <v>259</v>
      </c>
      <c r="E64" s="1" t="s">
        <v>1283</v>
      </c>
      <c r="F64" s="1" t="s">
        <v>1404</v>
      </c>
      <c r="G64" s="1" t="s">
        <v>48</v>
      </c>
      <c r="H64" s="1" t="s">
        <v>1290</v>
      </c>
      <c r="I64" s="1" t="s">
        <v>34</v>
      </c>
      <c r="J64" s="1" t="s">
        <v>1355</v>
      </c>
      <c r="K64" s="58">
        <v>26.7</v>
      </c>
      <c r="L64" s="1">
        <v>1.6</v>
      </c>
      <c r="M64" s="1">
        <v>620000</v>
      </c>
      <c r="N64" s="1">
        <v>4625</v>
      </c>
      <c r="O64" s="1"/>
      <c r="P64" s="1" t="s">
        <v>1269</v>
      </c>
      <c r="Q64" s="1" t="s">
        <v>2078</v>
      </c>
      <c r="R64" s="1" t="s">
        <v>2097</v>
      </c>
      <c r="S64" s="1">
        <v>99.52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>
        <v>4132</v>
      </c>
      <c r="B65" s="1">
        <v>4132</v>
      </c>
      <c r="C65" s="1" t="s">
        <v>263</v>
      </c>
      <c r="D65" s="1" t="s">
        <v>264</v>
      </c>
      <c r="E65" s="1" t="s">
        <v>1283</v>
      </c>
      <c r="F65" s="1" t="s">
        <v>1404</v>
      </c>
      <c r="G65" s="1" t="s">
        <v>48</v>
      </c>
      <c r="H65" s="1" t="s">
        <v>1290</v>
      </c>
      <c r="I65" s="1" t="s">
        <v>34</v>
      </c>
      <c r="J65" s="1" t="s">
        <v>1355</v>
      </c>
      <c r="K65" s="58">
        <v>63.4</v>
      </c>
      <c r="L65" s="1">
        <v>31.5</v>
      </c>
      <c r="M65" s="1">
        <v>1245000</v>
      </c>
      <c r="N65" s="1">
        <v>4625</v>
      </c>
      <c r="O65" s="1"/>
      <c r="P65" s="1" t="s">
        <v>1269</v>
      </c>
      <c r="Q65" s="1" t="s">
        <v>2082</v>
      </c>
      <c r="R65" s="1" t="s">
        <v>2105</v>
      </c>
      <c r="S65" s="1">
        <v>56.4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>
        <v>9043</v>
      </c>
      <c r="B66" s="1">
        <v>9024</v>
      </c>
      <c r="C66" s="1" t="s">
        <v>267</v>
      </c>
      <c r="D66" s="1" t="s">
        <v>268</v>
      </c>
      <c r="E66" s="1" t="s">
        <v>1283</v>
      </c>
      <c r="F66" s="1" t="s">
        <v>1404</v>
      </c>
      <c r="G66" s="1" t="s">
        <v>48</v>
      </c>
      <c r="H66" s="1" t="s">
        <v>1290</v>
      </c>
      <c r="I66" s="1" t="s">
        <v>34</v>
      </c>
      <c r="J66" s="1" t="s">
        <v>1355</v>
      </c>
      <c r="K66" s="58">
        <v>41.7</v>
      </c>
      <c r="L66" s="1">
        <v>0.7</v>
      </c>
      <c r="M66" s="1">
        <v>570000</v>
      </c>
      <c r="N66" s="1">
        <v>4625</v>
      </c>
      <c r="O66" s="1"/>
      <c r="P66" s="1" t="s">
        <v>1269</v>
      </c>
      <c r="Q66" s="1" t="s">
        <v>2078</v>
      </c>
      <c r="R66" s="1" t="s">
        <v>2097</v>
      </c>
      <c r="S66" s="1">
        <v>79.8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>
        <v>4838</v>
      </c>
      <c r="B67" s="1">
        <v>4819</v>
      </c>
      <c r="C67" s="1" t="s">
        <v>270</v>
      </c>
      <c r="D67" s="1" t="s">
        <v>271</v>
      </c>
      <c r="E67" s="1" t="s">
        <v>1283</v>
      </c>
      <c r="F67" s="1" t="s">
        <v>1404</v>
      </c>
      <c r="G67" s="1" t="s">
        <v>48</v>
      </c>
      <c r="H67" s="1" t="s">
        <v>1290</v>
      </c>
      <c r="I67" s="1" t="s">
        <v>34</v>
      </c>
      <c r="J67" s="1" t="s">
        <v>1355</v>
      </c>
      <c r="K67" s="58">
        <v>29.8</v>
      </c>
      <c r="L67" s="1">
        <v>3.4</v>
      </c>
      <c r="M67" s="1">
        <v>750000</v>
      </c>
      <c r="N67" s="1">
        <v>4625</v>
      </c>
      <c r="O67" s="1"/>
      <c r="P67" s="1" t="s">
        <v>1269</v>
      </c>
      <c r="Q67" s="1" t="s">
        <v>2077</v>
      </c>
      <c r="R67" s="1" t="s">
        <v>2096</v>
      </c>
      <c r="S67" s="1">
        <v>91.71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>
        <v>4473</v>
      </c>
      <c r="B68" s="1">
        <v>4473</v>
      </c>
      <c r="C68" s="1" t="s">
        <v>272</v>
      </c>
      <c r="D68" s="1" t="s">
        <v>273</v>
      </c>
      <c r="E68" s="1" t="s">
        <v>1283</v>
      </c>
      <c r="F68" s="1" t="s">
        <v>1404</v>
      </c>
      <c r="G68" s="1" t="s">
        <v>48</v>
      </c>
      <c r="H68" s="1" t="s">
        <v>1290</v>
      </c>
      <c r="I68" s="1" t="s">
        <v>34</v>
      </c>
      <c r="J68" s="1" t="s">
        <v>1355</v>
      </c>
      <c r="K68" s="58">
        <v>65.8</v>
      </c>
      <c r="L68" s="1">
        <v>38.200000000000003</v>
      </c>
      <c r="M68" s="1">
        <v>1580000</v>
      </c>
      <c r="N68" s="1">
        <v>4625</v>
      </c>
      <c r="O68" s="1"/>
      <c r="P68" s="1" t="s">
        <v>1269</v>
      </c>
      <c r="Q68" s="1" t="s">
        <v>2080</v>
      </c>
      <c r="R68" s="1" t="s">
        <v>2100</v>
      </c>
      <c r="S68" s="1">
        <v>59.55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>
        <v>10232</v>
      </c>
      <c r="B69" s="1">
        <v>10213</v>
      </c>
      <c r="C69" s="1" t="s">
        <v>276</v>
      </c>
      <c r="D69" s="1" t="s">
        <v>277</v>
      </c>
      <c r="E69" s="1" t="s">
        <v>1283</v>
      </c>
      <c r="F69" s="1" t="s">
        <v>1404</v>
      </c>
      <c r="G69" s="1" t="s">
        <v>48</v>
      </c>
      <c r="H69" s="1" t="s">
        <v>1290</v>
      </c>
      <c r="I69" s="1" t="s">
        <v>34</v>
      </c>
      <c r="J69" s="1" t="s">
        <v>1355</v>
      </c>
      <c r="K69" s="58">
        <v>33.5</v>
      </c>
      <c r="L69" s="1">
        <v>0.2</v>
      </c>
      <c r="M69" s="1">
        <v>550000</v>
      </c>
      <c r="N69" s="1">
        <v>4625</v>
      </c>
      <c r="O69" s="1"/>
      <c r="P69" s="1" t="s">
        <v>1269</v>
      </c>
      <c r="Q69" s="1" t="s">
        <v>2078</v>
      </c>
      <c r="R69" s="1" t="s">
        <v>2097</v>
      </c>
      <c r="S69" s="1">
        <v>71.92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>
        <v>4459</v>
      </c>
      <c r="B70" s="1">
        <v>4459</v>
      </c>
      <c r="C70" s="1" t="s">
        <v>280</v>
      </c>
      <c r="D70" s="1" t="s">
        <v>281</v>
      </c>
      <c r="E70" s="1" t="s">
        <v>1283</v>
      </c>
      <c r="F70" s="1" t="s">
        <v>1404</v>
      </c>
      <c r="G70" s="1" t="s">
        <v>48</v>
      </c>
      <c r="H70" s="1" t="s">
        <v>1290</v>
      </c>
      <c r="I70" s="1" t="s">
        <v>34</v>
      </c>
      <c r="J70" s="1" t="s">
        <v>1355</v>
      </c>
      <c r="K70" s="58">
        <v>34.799999999999997</v>
      </c>
      <c r="L70" s="1">
        <v>6.9</v>
      </c>
      <c r="M70" s="1">
        <v>775000</v>
      </c>
      <c r="N70" s="1">
        <v>4625</v>
      </c>
      <c r="O70" s="1"/>
      <c r="P70" s="1" t="s">
        <v>1269</v>
      </c>
      <c r="Q70" s="1" t="s">
        <v>2077</v>
      </c>
      <c r="R70" s="1" t="s">
        <v>2096</v>
      </c>
      <c r="S70" s="1">
        <v>99.6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>
        <v>4626</v>
      </c>
      <c r="B71" s="1">
        <v>4626</v>
      </c>
      <c r="C71" s="1" t="s">
        <v>176</v>
      </c>
      <c r="D71" s="1" t="s">
        <v>177</v>
      </c>
      <c r="E71" s="1" t="s">
        <v>1283</v>
      </c>
      <c r="F71" s="1" t="s">
        <v>1404</v>
      </c>
      <c r="G71" s="1" t="s">
        <v>48</v>
      </c>
      <c r="H71" s="1" t="s">
        <v>1290</v>
      </c>
      <c r="I71" s="1" t="s">
        <v>34</v>
      </c>
      <c r="J71" s="1" t="s">
        <v>1355</v>
      </c>
      <c r="K71" s="58">
        <v>35.200000000000003</v>
      </c>
      <c r="L71" s="1">
        <v>4</v>
      </c>
      <c r="M71" s="1">
        <v>700000</v>
      </c>
      <c r="N71" s="1">
        <v>4625</v>
      </c>
      <c r="O71" s="1"/>
      <c r="P71" s="1" t="s">
        <v>1269</v>
      </c>
      <c r="Q71" s="1" t="s">
        <v>2077</v>
      </c>
      <c r="R71" s="1" t="s">
        <v>2096</v>
      </c>
      <c r="S71" s="1">
        <v>75.94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>
        <v>4603</v>
      </c>
      <c r="B72" s="1">
        <v>4603</v>
      </c>
      <c r="C72" s="1" t="s">
        <v>285</v>
      </c>
      <c r="D72" s="1" t="s">
        <v>286</v>
      </c>
      <c r="E72" s="1" t="s">
        <v>1283</v>
      </c>
      <c r="F72" s="1" t="s">
        <v>1404</v>
      </c>
      <c r="G72" s="1" t="s">
        <v>48</v>
      </c>
      <c r="H72" s="1" t="s">
        <v>1290</v>
      </c>
      <c r="I72" s="1" t="s">
        <v>47</v>
      </c>
      <c r="J72" s="1" t="s">
        <v>1355</v>
      </c>
      <c r="K72" s="58">
        <v>40</v>
      </c>
      <c r="L72" s="1">
        <v>7.3</v>
      </c>
      <c r="M72" s="1">
        <v>1075000</v>
      </c>
      <c r="N72" s="1">
        <v>4625</v>
      </c>
      <c r="O72" s="1"/>
      <c r="P72" s="1" t="s">
        <v>1269</v>
      </c>
      <c r="Q72" s="1" t="s">
        <v>2079</v>
      </c>
      <c r="R72" s="1" t="s">
        <v>2102</v>
      </c>
      <c r="S72" s="1">
        <v>72.3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>
        <v>8847</v>
      </c>
      <c r="B73" s="1">
        <v>8828</v>
      </c>
      <c r="C73" s="1" t="s">
        <v>287</v>
      </c>
      <c r="D73" s="1" t="s">
        <v>288</v>
      </c>
      <c r="E73" s="1" t="s">
        <v>1283</v>
      </c>
      <c r="F73" s="1" t="s">
        <v>1404</v>
      </c>
      <c r="G73" s="1" t="s">
        <v>48</v>
      </c>
      <c r="H73" s="1" t="s">
        <v>1290</v>
      </c>
      <c r="I73" s="1" t="s">
        <v>34</v>
      </c>
      <c r="J73" s="1" t="s">
        <v>1355</v>
      </c>
      <c r="K73" s="59">
        <v>22.7</v>
      </c>
      <c r="L73" s="1">
        <v>0.8</v>
      </c>
      <c r="M73" s="1">
        <v>570000</v>
      </c>
      <c r="N73" s="1">
        <v>4625</v>
      </c>
      <c r="O73" s="1"/>
      <c r="P73" s="1" t="s">
        <v>1269</v>
      </c>
      <c r="Q73" s="1" t="s">
        <v>2078</v>
      </c>
      <c r="R73" s="1" t="s">
        <v>2097</v>
      </c>
      <c r="S73" s="1">
        <v>79.8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>
        <v>4275</v>
      </c>
      <c r="B74" s="1">
        <v>4275</v>
      </c>
      <c r="C74" s="1" t="s">
        <v>297</v>
      </c>
      <c r="D74" s="1" t="s">
        <v>298</v>
      </c>
      <c r="E74" s="1" t="s">
        <v>1283</v>
      </c>
      <c r="F74" s="1" t="s">
        <v>1404</v>
      </c>
      <c r="G74" s="1" t="s">
        <v>48</v>
      </c>
      <c r="H74" s="1" t="s">
        <v>1290</v>
      </c>
      <c r="I74" s="1" t="s">
        <v>34</v>
      </c>
      <c r="J74" s="1" t="s">
        <v>1355</v>
      </c>
      <c r="K74" s="58">
        <v>48.6</v>
      </c>
      <c r="L74" s="1">
        <v>19.8</v>
      </c>
      <c r="M74" s="1">
        <v>1370000</v>
      </c>
      <c r="N74" s="1">
        <v>4625</v>
      </c>
      <c r="O74" s="1"/>
      <c r="P74" s="1" t="s">
        <v>1269</v>
      </c>
      <c r="Q74" s="1" t="s">
        <v>2082</v>
      </c>
      <c r="R74" s="1" t="s">
        <v>2103</v>
      </c>
      <c r="S74" s="1">
        <v>76.62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>
        <v>9243</v>
      </c>
      <c r="B75" s="1">
        <v>9224</v>
      </c>
      <c r="C75" s="1" t="s">
        <v>302</v>
      </c>
      <c r="D75" s="1" t="s">
        <v>303</v>
      </c>
      <c r="E75" s="1" t="s">
        <v>1283</v>
      </c>
      <c r="F75" s="1" t="s">
        <v>1404</v>
      </c>
      <c r="G75" s="1" t="s">
        <v>48</v>
      </c>
      <c r="H75" s="1" t="s">
        <v>1290</v>
      </c>
      <c r="I75" s="1" t="s">
        <v>34</v>
      </c>
      <c r="J75" s="1" t="s">
        <v>1355</v>
      </c>
      <c r="K75" s="58">
        <v>54.1</v>
      </c>
      <c r="L75" s="1">
        <v>0.6</v>
      </c>
      <c r="M75" s="1">
        <v>550000</v>
      </c>
      <c r="N75" s="1">
        <v>4625</v>
      </c>
      <c r="O75" s="1"/>
      <c r="P75" s="1" t="s">
        <v>1269</v>
      </c>
      <c r="Q75" s="1" t="s">
        <v>2078</v>
      </c>
      <c r="R75" s="1" t="s">
        <v>2097</v>
      </c>
      <c r="S75" s="1">
        <v>71.92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>
        <v>4556</v>
      </c>
      <c r="B76" s="1">
        <v>4556</v>
      </c>
      <c r="C76" s="1" t="s">
        <v>304</v>
      </c>
      <c r="D76" s="1" t="s">
        <v>305</v>
      </c>
      <c r="E76" s="1" t="s">
        <v>1283</v>
      </c>
      <c r="F76" s="1" t="s">
        <v>1404</v>
      </c>
      <c r="G76" s="1" t="s">
        <v>48</v>
      </c>
      <c r="H76" s="1" t="s">
        <v>1290</v>
      </c>
      <c r="I76" s="1" t="s">
        <v>34</v>
      </c>
      <c r="J76" s="1" t="s">
        <v>1355</v>
      </c>
      <c r="K76" s="58">
        <v>27.8</v>
      </c>
      <c r="L76" s="1">
        <v>6.8</v>
      </c>
      <c r="M76" s="1">
        <v>825000</v>
      </c>
      <c r="N76" s="1">
        <v>4625</v>
      </c>
      <c r="O76" s="1"/>
      <c r="P76" s="1" t="s">
        <v>1269</v>
      </c>
      <c r="Q76" s="1" t="s">
        <v>2081</v>
      </c>
      <c r="R76" s="1" t="s">
        <v>2101</v>
      </c>
      <c r="S76" s="1">
        <v>63.39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>
        <v>4569</v>
      </c>
      <c r="B77" s="1">
        <v>4569</v>
      </c>
      <c r="C77" s="1" t="s">
        <v>306</v>
      </c>
      <c r="D77" s="1" t="s">
        <v>307</v>
      </c>
      <c r="E77" s="1" t="s">
        <v>1283</v>
      </c>
      <c r="F77" s="1" t="s">
        <v>1404</v>
      </c>
      <c r="G77" s="1" t="s">
        <v>48</v>
      </c>
      <c r="H77" s="1" t="s">
        <v>1290</v>
      </c>
      <c r="I77" s="1" t="s">
        <v>34</v>
      </c>
      <c r="J77" s="1" t="s">
        <v>1355</v>
      </c>
      <c r="K77" s="58">
        <v>27.2</v>
      </c>
      <c r="L77" s="1">
        <v>4.4000000000000004</v>
      </c>
      <c r="M77" s="1">
        <v>775000</v>
      </c>
      <c r="N77" s="1">
        <v>4625</v>
      </c>
      <c r="O77" s="1"/>
      <c r="P77" s="1" t="s">
        <v>1269</v>
      </c>
      <c r="Q77" s="1" t="s">
        <v>2077</v>
      </c>
      <c r="R77" s="1" t="s">
        <v>2096</v>
      </c>
      <c r="S77" s="1">
        <v>99.6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>
        <v>4286</v>
      </c>
      <c r="B78" s="1">
        <v>4286</v>
      </c>
      <c r="C78" s="1" t="s">
        <v>313</v>
      </c>
      <c r="D78" s="1" t="s">
        <v>314</v>
      </c>
      <c r="E78" s="1" t="s">
        <v>1283</v>
      </c>
      <c r="F78" s="1" t="s">
        <v>1404</v>
      </c>
      <c r="G78" s="1" t="s">
        <v>48</v>
      </c>
      <c r="H78" s="1" t="s">
        <v>1290</v>
      </c>
      <c r="I78" s="1" t="s">
        <v>34</v>
      </c>
      <c r="J78" s="1" t="s">
        <v>1355</v>
      </c>
      <c r="K78" s="58">
        <v>46</v>
      </c>
      <c r="L78" s="1">
        <v>13.1</v>
      </c>
      <c r="M78" s="1">
        <v>840000</v>
      </c>
      <c r="N78" s="1">
        <v>4625</v>
      </c>
      <c r="O78" s="1"/>
      <c r="P78" s="1" t="s">
        <v>1269</v>
      </c>
      <c r="Q78" s="1" t="s">
        <v>2081</v>
      </c>
      <c r="R78" s="1" t="s">
        <v>2104</v>
      </c>
      <c r="S78" s="1">
        <v>67.17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>
        <v>4667</v>
      </c>
      <c r="B79" s="1">
        <v>4667</v>
      </c>
      <c r="C79" s="1" t="s">
        <v>315</v>
      </c>
      <c r="D79" s="1" t="s">
        <v>316</v>
      </c>
      <c r="E79" s="1" t="s">
        <v>1283</v>
      </c>
      <c r="F79" s="1" t="s">
        <v>1404</v>
      </c>
      <c r="G79" s="1" t="s">
        <v>48</v>
      </c>
      <c r="H79" s="1" t="s">
        <v>1290</v>
      </c>
      <c r="I79" s="1" t="s">
        <v>34</v>
      </c>
      <c r="J79" s="1" t="s">
        <v>1355</v>
      </c>
      <c r="K79" s="58">
        <v>36.5</v>
      </c>
      <c r="L79" s="1">
        <v>5.7</v>
      </c>
      <c r="M79" s="1">
        <v>780000</v>
      </c>
      <c r="N79" s="1">
        <v>4625</v>
      </c>
      <c r="O79" s="1"/>
      <c r="P79" s="1" t="s">
        <v>1269</v>
      </c>
      <c r="Q79" s="1" t="s">
        <v>2081</v>
      </c>
      <c r="R79" s="1" t="s">
        <v>2101</v>
      </c>
      <c r="S79" s="1">
        <v>52.02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>
        <v>10692</v>
      </c>
      <c r="B80" s="1">
        <v>10640</v>
      </c>
      <c r="C80" s="1" t="s">
        <v>317</v>
      </c>
      <c r="D80" s="1" t="s">
        <v>318</v>
      </c>
      <c r="E80" s="1" t="s">
        <v>1283</v>
      </c>
      <c r="F80" s="1" t="s">
        <v>1404</v>
      </c>
      <c r="G80" s="1" t="s">
        <v>48</v>
      </c>
      <c r="H80" s="1" t="s">
        <v>1290</v>
      </c>
      <c r="I80" s="1" t="s">
        <v>34</v>
      </c>
      <c r="J80" s="1" t="s">
        <v>1355</v>
      </c>
      <c r="K80" s="58">
        <v>45.1</v>
      </c>
      <c r="L80" s="1">
        <v>0.2</v>
      </c>
      <c r="M80" s="1">
        <v>550000</v>
      </c>
      <c r="N80" s="1">
        <v>4625</v>
      </c>
      <c r="O80" s="1"/>
      <c r="P80" s="1" t="s">
        <v>1269</v>
      </c>
      <c r="Q80" s="1" t="s">
        <v>2078</v>
      </c>
      <c r="R80" s="1" t="s">
        <v>2097</v>
      </c>
      <c r="S80" s="1">
        <v>71.92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>
        <v>9274</v>
      </c>
      <c r="B81" s="1">
        <v>9255</v>
      </c>
      <c r="C81" s="1" t="s">
        <v>319</v>
      </c>
      <c r="D81" s="1" t="s">
        <v>320</v>
      </c>
      <c r="E81" s="1" t="s">
        <v>1283</v>
      </c>
      <c r="F81" s="1" t="s">
        <v>1404</v>
      </c>
      <c r="G81" s="1" t="s">
        <v>48</v>
      </c>
      <c r="H81" s="1" t="s">
        <v>1290</v>
      </c>
      <c r="I81" s="1" t="s">
        <v>47</v>
      </c>
      <c r="J81" s="1" t="s">
        <v>1355</v>
      </c>
      <c r="K81" s="58">
        <v>46.7</v>
      </c>
      <c r="L81" s="1">
        <v>0.6</v>
      </c>
      <c r="M81" s="1">
        <v>1386000</v>
      </c>
      <c r="N81" s="1">
        <v>4625</v>
      </c>
      <c r="O81" s="1"/>
      <c r="P81" s="1" t="s">
        <v>1269</v>
      </c>
      <c r="Q81" s="1" t="s">
        <v>2082</v>
      </c>
      <c r="R81" s="1" t="s">
        <v>2103</v>
      </c>
      <c r="S81" s="1">
        <v>79.209999999999994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>
        <v>4222</v>
      </c>
      <c r="B82" s="1">
        <v>4222</v>
      </c>
      <c r="C82" s="1" t="s">
        <v>241</v>
      </c>
      <c r="D82" s="1" t="s">
        <v>242</v>
      </c>
      <c r="E82" s="1" t="s">
        <v>1283</v>
      </c>
      <c r="F82" s="1" t="s">
        <v>1404</v>
      </c>
      <c r="G82" s="1" t="s">
        <v>48</v>
      </c>
      <c r="H82" s="1" t="s">
        <v>1290</v>
      </c>
      <c r="I82" s="1" t="s">
        <v>34</v>
      </c>
      <c r="J82" s="1" t="s">
        <v>1355</v>
      </c>
      <c r="K82" s="59">
        <v>53.8</v>
      </c>
      <c r="L82" s="1">
        <v>7.6</v>
      </c>
      <c r="M82" s="1">
        <v>775000</v>
      </c>
      <c r="N82" s="1">
        <v>4625</v>
      </c>
      <c r="O82" s="1"/>
      <c r="P82" s="1" t="s">
        <v>1269</v>
      </c>
      <c r="Q82" s="1" t="s">
        <v>2077</v>
      </c>
      <c r="R82" s="1" t="s">
        <v>2096</v>
      </c>
      <c r="S82" s="1">
        <v>99.6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>
        <v>7889</v>
      </c>
      <c r="B83" s="1">
        <v>7870</v>
      </c>
      <c r="C83" s="1" t="s">
        <v>23</v>
      </c>
      <c r="D83" s="1" t="s">
        <v>91</v>
      </c>
      <c r="E83" s="1" t="s">
        <v>1283</v>
      </c>
      <c r="F83" s="1" t="s">
        <v>1404</v>
      </c>
      <c r="G83" s="1" t="s">
        <v>48</v>
      </c>
      <c r="H83" s="1" t="s">
        <v>1290</v>
      </c>
      <c r="I83" s="1" t="s">
        <v>34</v>
      </c>
      <c r="J83" s="1" t="s">
        <v>1355</v>
      </c>
      <c r="K83" s="58">
        <v>49.1</v>
      </c>
      <c r="L83" s="1">
        <v>1.1000000000000001</v>
      </c>
      <c r="M83" s="1">
        <v>580000</v>
      </c>
      <c r="N83" s="1">
        <v>4625</v>
      </c>
      <c r="O83" s="1"/>
      <c r="P83" s="1" t="s">
        <v>1269</v>
      </c>
      <c r="Q83" s="1" t="s">
        <v>2078</v>
      </c>
      <c r="R83" s="1" t="s">
        <v>2097</v>
      </c>
      <c r="S83" s="1">
        <v>83.74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>
        <v>8680</v>
      </c>
      <c r="B84" s="1">
        <v>8661</v>
      </c>
      <c r="C84" s="1" t="s">
        <v>329</v>
      </c>
      <c r="D84" s="1" t="s">
        <v>330</v>
      </c>
      <c r="E84" s="1" t="s">
        <v>1283</v>
      </c>
      <c r="F84" s="1" t="s">
        <v>1404</v>
      </c>
      <c r="G84" s="1" t="s">
        <v>48</v>
      </c>
      <c r="H84" s="1" t="s">
        <v>1290</v>
      </c>
      <c r="I84" s="1" t="s">
        <v>34</v>
      </c>
      <c r="J84" s="1" t="s">
        <v>1355</v>
      </c>
      <c r="K84" s="58">
        <v>42</v>
      </c>
      <c r="L84" s="1">
        <v>0.8</v>
      </c>
      <c r="M84" s="1">
        <v>570000</v>
      </c>
      <c r="N84" s="1">
        <v>4625</v>
      </c>
      <c r="O84" s="1"/>
      <c r="P84" s="1" t="s">
        <v>1269</v>
      </c>
      <c r="Q84" s="1" t="s">
        <v>2078</v>
      </c>
      <c r="R84" s="1" t="s">
        <v>2097</v>
      </c>
      <c r="S84" s="1">
        <v>79.8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>
        <v>4777</v>
      </c>
      <c r="B85" s="1">
        <v>4749</v>
      </c>
      <c r="C85" s="1" t="s">
        <v>332</v>
      </c>
      <c r="D85" s="1" t="s">
        <v>333</v>
      </c>
      <c r="E85" s="1" t="s">
        <v>1283</v>
      </c>
      <c r="F85" s="1" t="s">
        <v>1404</v>
      </c>
      <c r="G85" s="1" t="s">
        <v>48</v>
      </c>
      <c r="H85" s="1" t="s">
        <v>1290</v>
      </c>
      <c r="I85" s="1" t="s">
        <v>34</v>
      </c>
      <c r="J85" s="1" t="s">
        <v>1355</v>
      </c>
      <c r="K85" s="58">
        <v>53.3</v>
      </c>
      <c r="L85" s="1">
        <v>3.7</v>
      </c>
      <c r="M85" s="1">
        <v>645000</v>
      </c>
      <c r="N85" s="1">
        <v>4625</v>
      </c>
      <c r="O85" s="1"/>
      <c r="P85" s="1" t="s">
        <v>1269</v>
      </c>
      <c r="Q85" s="1" t="s">
        <v>2077</v>
      </c>
      <c r="R85" s="1" t="s">
        <v>2098</v>
      </c>
      <c r="S85" s="1">
        <v>58.58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>
        <v>4572</v>
      </c>
      <c r="B86" s="1">
        <v>4572</v>
      </c>
      <c r="C86" s="1" t="s">
        <v>338</v>
      </c>
      <c r="D86" s="1" t="s">
        <v>339</v>
      </c>
      <c r="E86" s="1" t="s">
        <v>1283</v>
      </c>
      <c r="F86" s="1" t="s">
        <v>1404</v>
      </c>
      <c r="G86" s="1" t="s">
        <v>48</v>
      </c>
      <c r="H86" s="1" t="s">
        <v>1290</v>
      </c>
      <c r="I86" s="1" t="s">
        <v>34</v>
      </c>
      <c r="J86" s="1" t="s">
        <v>1355</v>
      </c>
      <c r="K86" s="58">
        <v>60.8</v>
      </c>
      <c r="L86" s="1">
        <v>36.299999999999997</v>
      </c>
      <c r="M86" s="1">
        <v>1520000</v>
      </c>
      <c r="N86" s="1">
        <v>4625</v>
      </c>
      <c r="O86" s="1"/>
      <c r="P86" s="1" t="s">
        <v>1269</v>
      </c>
      <c r="Q86" s="1" t="s">
        <v>2080</v>
      </c>
      <c r="R86" s="1" t="s">
        <v>2100</v>
      </c>
      <c r="S86" s="1">
        <v>51.78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>
        <v>6602</v>
      </c>
      <c r="B87" s="1">
        <v>6583</v>
      </c>
      <c r="C87" s="1" t="s">
        <v>340</v>
      </c>
      <c r="D87" s="1" t="s">
        <v>341</v>
      </c>
      <c r="E87" s="1" t="s">
        <v>1283</v>
      </c>
      <c r="F87" s="1" t="s">
        <v>1404</v>
      </c>
      <c r="G87" s="1" t="s">
        <v>48</v>
      </c>
      <c r="H87" s="1" t="s">
        <v>1290</v>
      </c>
      <c r="I87" s="1" t="s">
        <v>34</v>
      </c>
      <c r="J87" s="1" t="s">
        <v>1355</v>
      </c>
      <c r="K87" s="58">
        <v>40.299999999999997</v>
      </c>
      <c r="L87" s="1">
        <v>1.7</v>
      </c>
      <c r="M87" s="1">
        <v>580000</v>
      </c>
      <c r="N87" s="1">
        <v>4625</v>
      </c>
      <c r="O87" s="1"/>
      <c r="P87" s="1" t="s">
        <v>1269</v>
      </c>
      <c r="Q87" s="1" t="s">
        <v>2078</v>
      </c>
      <c r="R87" s="1" t="s">
        <v>2097</v>
      </c>
      <c r="S87" s="1">
        <v>83.74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>
        <v>10233</v>
      </c>
      <c r="B88" s="1">
        <v>10214</v>
      </c>
      <c r="C88" s="1" t="s">
        <v>345</v>
      </c>
      <c r="D88" s="1" t="s">
        <v>346</v>
      </c>
      <c r="E88" s="1" t="s">
        <v>1283</v>
      </c>
      <c r="F88" s="1" t="s">
        <v>1404</v>
      </c>
      <c r="G88" s="1" t="s">
        <v>48</v>
      </c>
      <c r="H88" s="1" t="s">
        <v>1290</v>
      </c>
      <c r="I88" s="1" t="s">
        <v>34</v>
      </c>
      <c r="J88" s="1" t="s">
        <v>1355</v>
      </c>
      <c r="K88" s="58">
        <v>33.700000000000003</v>
      </c>
      <c r="L88" s="1">
        <v>0.2</v>
      </c>
      <c r="M88" s="1">
        <v>550000</v>
      </c>
      <c r="N88" s="1">
        <v>4625</v>
      </c>
      <c r="O88" s="1"/>
      <c r="P88" s="1" t="s">
        <v>1269</v>
      </c>
      <c r="Q88" s="1" t="s">
        <v>2078</v>
      </c>
      <c r="R88" s="1" t="s">
        <v>2097</v>
      </c>
      <c r="S88" s="1">
        <v>71.92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>
        <v>11286</v>
      </c>
      <c r="B89" s="1">
        <v>11234</v>
      </c>
      <c r="C89" s="1" t="s">
        <v>2145</v>
      </c>
      <c r="D89" s="1" t="s">
        <v>2146</v>
      </c>
      <c r="E89" s="1" t="s">
        <v>1283</v>
      </c>
      <c r="F89" s="1" t="s">
        <v>1404</v>
      </c>
      <c r="G89" s="1" t="s">
        <v>48</v>
      </c>
      <c r="H89" s="1" t="s">
        <v>1290</v>
      </c>
      <c r="I89" s="1" t="s">
        <v>34</v>
      </c>
      <c r="J89" s="1" t="s">
        <v>1355</v>
      </c>
      <c r="K89" s="58">
        <v>32.1</v>
      </c>
      <c r="L89" s="1">
        <v>0</v>
      </c>
      <c r="M89" s="1">
        <v>550000</v>
      </c>
      <c r="N89" s="1">
        <v>4625</v>
      </c>
      <c r="O89" s="1"/>
      <c r="P89" s="1" t="s">
        <v>1269</v>
      </c>
      <c r="Q89" s="1" t="s">
        <v>2078</v>
      </c>
      <c r="R89" s="1" t="s">
        <v>2097</v>
      </c>
      <c r="S89" s="1">
        <v>71.92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>
        <v>4470</v>
      </c>
      <c r="B90" s="1">
        <v>4470</v>
      </c>
      <c r="C90" s="1" t="s">
        <v>4</v>
      </c>
      <c r="D90" s="1" t="s">
        <v>46</v>
      </c>
      <c r="E90" s="1" t="s">
        <v>1283</v>
      </c>
      <c r="F90" s="1" t="s">
        <v>1404</v>
      </c>
      <c r="G90" s="1" t="s">
        <v>48</v>
      </c>
      <c r="H90" s="1" t="s">
        <v>1290</v>
      </c>
      <c r="I90" s="1" t="s">
        <v>47</v>
      </c>
      <c r="J90" s="1" t="s">
        <v>1355</v>
      </c>
      <c r="K90" s="58">
        <v>34.200000000000003</v>
      </c>
      <c r="L90" s="1">
        <v>3.9</v>
      </c>
      <c r="M90" s="1">
        <v>1000000</v>
      </c>
      <c r="N90" s="1">
        <v>4625</v>
      </c>
      <c r="O90" s="1"/>
      <c r="P90" s="1" t="s">
        <v>1269</v>
      </c>
      <c r="Q90" s="1" t="s">
        <v>2079</v>
      </c>
      <c r="R90" s="1" t="s">
        <v>2099</v>
      </c>
      <c r="S90" s="1">
        <v>57.14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>
        <v>10462</v>
      </c>
      <c r="B91" s="1">
        <v>10443</v>
      </c>
      <c r="C91" s="1" t="s">
        <v>231</v>
      </c>
      <c r="D91" s="1" t="s">
        <v>232</v>
      </c>
      <c r="E91" s="1" t="s">
        <v>1283</v>
      </c>
      <c r="F91" s="1" t="s">
        <v>1404</v>
      </c>
      <c r="G91" s="1" t="s">
        <v>48</v>
      </c>
      <c r="H91" s="1" t="s">
        <v>1290</v>
      </c>
      <c r="I91" s="1" t="s">
        <v>34</v>
      </c>
      <c r="J91" s="1" t="s">
        <v>1355</v>
      </c>
      <c r="K91" s="59">
        <v>37.1</v>
      </c>
      <c r="L91" s="1">
        <v>0.2</v>
      </c>
      <c r="M91" s="1">
        <v>550000</v>
      </c>
      <c r="N91" s="1">
        <v>4625</v>
      </c>
      <c r="O91" s="1"/>
      <c r="P91" s="1" t="s">
        <v>1269</v>
      </c>
      <c r="Q91" s="1" t="s">
        <v>2078</v>
      </c>
      <c r="R91" s="1" t="s">
        <v>2097</v>
      </c>
      <c r="S91" s="1">
        <v>71.92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>
        <v>9374</v>
      </c>
      <c r="B92" s="1">
        <v>9355</v>
      </c>
      <c r="C92" s="1" t="s">
        <v>354</v>
      </c>
      <c r="D92" s="1" t="s">
        <v>355</v>
      </c>
      <c r="E92" s="1" t="s">
        <v>1283</v>
      </c>
      <c r="F92" s="1" t="s">
        <v>1404</v>
      </c>
      <c r="G92" s="1" t="s">
        <v>48</v>
      </c>
      <c r="H92" s="1" t="s">
        <v>1290</v>
      </c>
      <c r="I92" s="1" t="s">
        <v>34</v>
      </c>
      <c r="J92" s="1" t="s">
        <v>1355</v>
      </c>
      <c r="K92" s="58">
        <v>32.700000000000003</v>
      </c>
      <c r="L92" s="1">
        <v>0.6</v>
      </c>
      <c r="M92" s="1">
        <v>550000</v>
      </c>
      <c r="N92" s="1">
        <v>4625</v>
      </c>
      <c r="O92" s="1"/>
      <c r="P92" s="1" t="s">
        <v>1269</v>
      </c>
      <c r="Q92" s="1" t="s">
        <v>2078</v>
      </c>
      <c r="R92" s="1" t="s">
        <v>2097</v>
      </c>
      <c r="S92" s="1">
        <v>71.92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>
        <v>5281</v>
      </c>
      <c r="B93" s="1">
        <v>5262</v>
      </c>
      <c r="C93" s="1" t="s">
        <v>356</v>
      </c>
      <c r="D93" s="1" t="s">
        <v>357</v>
      </c>
      <c r="E93" s="1" t="s">
        <v>1283</v>
      </c>
      <c r="F93" s="1" t="s">
        <v>1404</v>
      </c>
      <c r="G93" s="1" t="s">
        <v>48</v>
      </c>
      <c r="H93" s="1" t="s">
        <v>1290</v>
      </c>
      <c r="I93" s="1" t="s">
        <v>34</v>
      </c>
      <c r="J93" s="1" t="s">
        <v>1355</v>
      </c>
      <c r="K93" s="58">
        <v>27.3</v>
      </c>
      <c r="L93" s="1">
        <v>2.5</v>
      </c>
      <c r="M93" s="1">
        <v>580000</v>
      </c>
      <c r="N93" s="1">
        <v>4625</v>
      </c>
      <c r="O93" s="1"/>
      <c r="P93" s="1" t="s">
        <v>1269</v>
      </c>
      <c r="Q93" s="1" t="s">
        <v>2078</v>
      </c>
      <c r="R93" s="1" t="s">
        <v>2097</v>
      </c>
      <c r="S93" s="1">
        <v>83.74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>
        <v>7260</v>
      </c>
      <c r="B94" s="1">
        <v>7241</v>
      </c>
      <c r="C94" s="1" t="s">
        <v>102</v>
      </c>
      <c r="D94" s="1" t="s">
        <v>103</v>
      </c>
      <c r="E94" s="1" t="s">
        <v>1283</v>
      </c>
      <c r="F94" s="1" t="s">
        <v>1404</v>
      </c>
      <c r="G94" s="1" t="s">
        <v>48</v>
      </c>
      <c r="H94" s="1" t="s">
        <v>1290</v>
      </c>
      <c r="I94" s="1" t="s">
        <v>47</v>
      </c>
      <c r="J94" s="1" t="s">
        <v>1355</v>
      </c>
      <c r="K94" s="58">
        <v>25</v>
      </c>
      <c r="L94" s="1">
        <v>1.4</v>
      </c>
      <c r="M94" s="1">
        <v>1100000</v>
      </c>
      <c r="N94" s="1">
        <v>4625</v>
      </c>
      <c r="O94" s="1"/>
      <c r="P94" s="1" t="s">
        <v>1269</v>
      </c>
      <c r="Q94" s="1" t="s">
        <v>2079</v>
      </c>
      <c r="R94" s="1" t="s">
        <v>2102</v>
      </c>
      <c r="S94" s="1">
        <v>77.349999999999994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>
        <v>4586</v>
      </c>
      <c r="B95" s="1">
        <v>4586</v>
      </c>
      <c r="C95" s="1" t="s">
        <v>358</v>
      </c>
      <c r="D95" s="1" t="s">
        <v>359</v>
      </c>
      <c r="E95" s="1" t="s">
        <v>1283</v>
      </c>
      <c r="F95" s="1" t="s">
        <v>1404</v>
      </c>
      <c r="G95" s="1" t="s">
        <v>48</v>
      </c>
      <c r="H95" s="1" t="s">
        <v>1290</v>
      </c>
      <c r="I95" s="1" t="s">
        <v>34</v>
      </c>
      <c r="J95" s="1" t="s">
        <v>1355</v>
      </c>
      <c r="K95" s="59">
        <v>31.5</v>
      </c>
      <c r="L95" s="1">
        <v>3.9</v>
      </c>
      <c r="M95" s="1">
        <v>710000</v>
      </c>
      <c r="N95" s="1">
        <v>4625</v>
      </c>
      <c r="O95" s="1"/>
      <c r="P95" s="1" t="s">
        <v>1269</v>
      </c>
      <c r="Q95" s="1" t="s">
        <v>2077</v>
      </c>
      <c r="R95" s="1" t="s">
        <v>2096</v>
      </c>
      <c r="S95" s="1">
        <v>79.09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>
        <v>4218</v>
      </c>
      <c r="B96" s="1">
        <v>4218</v>
      </c>
      <c r="C96" s="1" t="s">
        <v>363</v>
      </c>
      <c r="D96" s="1" t="s">
        <v>364</v>
      </c>
      <c r="E96" s="1" t="s">
        <v>1283</v>
      </c>
      <c r="F96" s="1" t="s">
        <v>1389</v>
      </c>
      <c r="G96" s="1" t="s">
        <v>48</v>
      </c>
      <c r="H96" s="1" t="s">
        <v>1290</v>
      </c>
      <c r="I96" s="1" t="s">
        <v>34</v>
      </c>
      <c r="J96" s="1" t="s">
        <v>1390</v>
      </c>
      <c r="K96" s="58">
        <v>54.6</v>
      </c>
      <c r="L96" s="1">
        <v>12.6</v>
      </c>
      <c r="M96" s="1">
        <v>1075000</v>
      </c>
      <c r="N96" s="1">
        <v>4625</v>
      </c>
      <c r="O96" s="1"/>
      <c r="P96" s="1" t="s">
        <v>1269</v>
      </c>
      <c r="Q96" s="1" t="s">
        <v>2079</v>
      </c>
      <c r="R96" s="1" t="s">
        <v>2102</v>
      </c>
      <c r="S96" s="1">
        <v>72.3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>
        <v>9934</v>
      </c>
      <c r="B97" s="1">
        <v>9915</v>
      </c>
      <c r="C97" s="1" t="s">
        <v>369</v>
      </c>
      <c r="D97" s="1" t="s">
        <v>370</v>
      </c>
      <c r="E97" s="1" t="s">
        <v>1283</v>
      </c>
      <c r="F97" s="1" t="s">
        <v>1406</v>
      </c>
      <c r="G97" s="1" t="s">
        <v>48</v>
      </c>
      <c r="H97" s="1" t="s">
        <v>1290</v>
      </c>
      <c r="I97" s="1" t="s">
        <v>34</v>
      </c>
      <c r="J97" s="1" t="s">
        <v>1407</v>
      </c>
      <c r="K97" s="58">
        <v>33.299999999999997</v>
      </c>
      <c r="L97" s="1">
        <v>0.3</v>
      </c>
      <c r="M97" s="1">
        <v>550000</v>
      </c>
      <c r="N97" s="1">
        <v>4625</v>
      </c>
      <c r="O97" s="1"/>
      <c r="P97" s="1" t="s">
        <v>1269</v>
      </c>
      <c r="Q97" s="1" t="s">
        <v>2078</v>
      </c>
      <c r="R97" s="1" t="s">
        <v>2097</v>
      </c>
      <c r="S97" s="1">
        <v>71.92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>
        <v>4542</v>
      </c>
      <c r="B98" s="1">
        <v>4542</v>
      </c>
      <c r="C98" s="1" t="s">
        <v>490</v>
      </c>
      <c r="D98" s="1" t="s">
        <v>491</v>
      </c>
      <c r="E98" s="1" t="s">
        <v>1283</v>
      </c>
      <c r="F98" s="1" t="s">
        <v>1387</v>
      </c>
      <c r="G98" s="1" t="s">
        <v>125</v>
      </c>
      <c r="H98" s="1" t="s">
        <v>1290</v>
      </c>
      <c r="I98" s="1" t="s">
        <v>54</v>
      </c>
      <c r="J98" s="1" t="s">
        <v>1349</v>
      </c>
      <c r="K98" s="58">
        <v>64.3</v>
      </c>
      <c r="L98" s="1">
        <v>38.6</v>
      </c>
      <c r="M98" s="1">
        <v>2000000</v>
      </c>
      <c r="N98" s="1">
        <v>4301</v>
      </c>
      <c r="O98" s="1"/>
      <c r="P98" s="1" t="s">
        <v>1267</v>
      </c>
      <c r="Q98" s="1" t="s">
        <v>2083</v>
      </c>
      <c r="R98" s="1" t="s">
        <v>2106</v>
      </c>
      <c r="S98" s="1">
        <v>62.21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>
        <v>4631</v>
      </c>
      <c r="B99" s="1">
        <v>4631</v>
      </c>
      <c r="C99" s="1" t="s">
        <v>492</v>
      </c>
      <c r="D99" s="1" t="s">
        <v>493</v>
      </c>
      <c r="E99" s="1" t="s">
        <v>1283</v>
      </c>
      <c r="F99" s="1" t="s">
        <v>1387</v>
      </c>
      <c r="G99" s="1" t="s">
        <v>125</v>
      </c>
      <c r="H99" s="1" t="s">
        <v>1290</v>
      </c>
      <c r="I99" s="1" t="s">
        <v>124</v>
      </c>
      <c r="J99" s="1" t="s">
        <v>1349</v>
      </c>
      <c r="K99" s="59">
        <v>34.299999999999997</v>
      </c>
      <c r="L99" s="1">
        <v>6.1</v>
      </c>
      <c r="M99" s="1">
        <v>1225000</v>
      </c>
      <c r="N99" s="1">
        <v>4301</v>
      </c>
      <c r="O99" s="1"/>
      <c r="P99" s="1" t="s">
        <v>1267</v>
      </c>
      <c r="Q99" s="1" t="s">
        <v>2082</v>
      </c>
      <c r="R99" s="1" t="s">
        <v>2105</v>
      </c>
      <c r="S99" s="1">
        <v>53.17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>
        <v>4615</v>
      </c>
      <c r="B100" s="1">
        <v>4615</v>
      </c>
      <c r="C100" s="1" t="s">
        <v>122</v>
      </c>
      <c r="D100" s="1" t="s">
        <v>123</v>
      </c>
      <c r="E100" s="1" t="s">
        <v>1283</v>
      </c>
      <c r="F100" s="1" t="s">
        <v>1387</v>
      </c>
      <c r="G100" s="1" t="s">
        <v>125</v>
      </c>
      <c r="H100" s="1" t="s">
        <v>1290</v>
      </c>
      <c r="I100" s="1" t="s">
        <v>124</v>
      </c>
      <c r="J100" s="1" t="s">
        <v>1349</v>
      </c>
      <c r="K100" s="59">
        <v>34</v>
      </c>
      <c r="L100" s="1">
        <v>6.8</v>
      </c>
      <c r="M100" s="1">
        <v>1225000</v>
      </c>
      <c r="N100" s="1">
        <v>4301</v>
      </c>
      <c r="O100" s="1"/>
      <c r="P100" s="1" t="s">
        <v>1267</v>
      </c>
      <c r="Q100" s="1" t="s">
        <v>2082</v>
      </c>
      <c r="R100" s="1" t="s">
        <v>2105</v>
      </c>
      <c r="S100" s="1">
        <v>53.17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>
        <v>4423</v>
      </c>
      <c r="B101" s="1">
        <v>4423</v>
      </c>
      <c r="C101" s="1" t="s">
        <v>494</v>
      </c>
      <c r="D101" s="1" t="s">
        <v>495</v>
      </c>
      <c r="E101" s="1" t="s">
        <v>1283</v>
      </c>
      <c r="F101" s="1" t="s">
        <v>1387</v>
      </c>
      <c r="G101" s="1" t="s">
        <v>125</v>
      </c>
      <c r="H101" s="1" t="s">
        <v>1290</v>
      </c>
      <c r="I101" s="1" t="s">
        <v>54</v>
      </c>
      <c r="J101" s="1" t="s">
        <v>1349</v>
      </c>
      <c r="K101" s="59">
        <v>61.4</v>
      </c>
      <c r="L101" s="1">
        <v>43.9</v>
      </c>
      <c r="M101" s="1">
        <v>2510000</v>
      </c>
      <c r="N101" s="1">
        <v>4301</v>
      </c>
      <c r="O101" s="1"/>
      <c r="P101" s="1" t="s">
        <v>1267</v>
      </c>
      <c r="Q101" s="1" t="s">
        <v>2084</v>
      </c>
      <c r="R101" s="1" t="s">
        <v>2107</v>
      </c>
      <c r="S101" s="1">
        <v>63.11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>
        <v>5346</v>
      </c>
      <c r="B102" s="1">
        <v>5327</v>
      </c>
      <c r="C102" s="1" t="s">
        <v>496</v>
      </c>
      <c r="D102" s="1" t="s">
        <v>497</v>
      </c>
      <c r="E102" s="1" t="s">
        <v>1283</v>
      </c>
      <c r="F102" s="1" t="s">
        <v>1387</v>
      </c>
      <c r="G102" s="1" t="s">
        <v>125</v>
      </c>
      <c r="H102" s="1" t="s">
        <v>1290</v>
      </c>
      <c r="I102" s="1" t="s">
        <v>54</v>
      </c>
      <c r="J102" s="1" t="s">
        <v>1349</v>
      </c>
      <c r="K102" s="59">
        <v>39.200000000000003</v>
      </c>
      <c r="L102" s="1">
        <v>2.4</v>
      </c>
      <c r="M102" s="1">
        <v>1100000</v>
      </c>
      <c r="N102" s="1">
        <v>4301</v>
      </c>
      <c r="O102" s="1"/>
      <c r="P102" s="1" t="s">
        <v>1267</v>
      </c>
      <c r="Q102" s="1" t="s">
        <v>2079</v>
      </c>
      <c r="R102" s="1" t="s">
        <v>2102</v>
      </c>
      <c r="S102" s="1">
        <v>77.349999999999994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>
        <v>4600</v>
      </c>
      <c r="B103" s="1">
        <v>4600</v>
      </c>
      <c r="C103" s="1" t="s">
        <v>349</v>
      </c>
      <c r="D103" s="1" t="s">
        <v>350</v>
      </c>
      <c r="E103" s="1" t="s">
        <v>1283</v>
      </c>
      <c r="F103" s="1" t="s">
        <v>1387</v>
      </c>
      <c r="G103" s="1" t="s">
        <v>125</v>
      </c>
      <c r="H103" s="1" t="s">
        <v>1290</v>
      </c>
      <c r="I103" s="1" t="s">
        <v>124</v>
      </c>
      <c r="J103" s="1" t="s">
        <v>1349</v>
      </c>
      <c r="K103" s="59">
        <v>41.1</v>
      </c>
      <c r="L103" s="1">
        <v>6</v>
      </c>
      <c r="M103" s="1">
        <v>2030000</v>
      </c>
      <c r="N103" s="1">
        <v>4301</v>
      </c>
      <c r="O103" s="1"/>
      <c r="P103" s="1" t="s">
        <v>1267</v>
      </c>
      <c r="Q103" s="1" t="s">
        <v>2083</v>
      </c>
      <c r="R103" s="1" t="s">
        <v>2106</v>
      </c>
      <c r="S103" s="1">
        <v>65.31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>
        <v>4579</v>
      </c>
      <c r="B104" s="1">
        <v>4579</v>
      </c>
      <c r="C104" s="1" t="s">
        <v>498</v>
      </c>
      <c r="D104" s="1" t="s">
        <v>499</v>
      </c>
      <c r="E104" s="1" t="s">
        <v>1283</v>
      </c>
      <c r="F104" s="1" t="s">
        <v>1387</v>
      </c>
      <c r="G104" s="1" t="s">
        <v>125</v>
      </c>
      <c r="H104" s="1" t="s">
        <v>1290</v>
      </c>
      <c r="I104" s="1" t="s">
        <v>54</v>
      </c>
      <c r="J104" s="1" t="s">
        <v>1349</v>
      </c>
      <c r="K104" s="59">
        <v>42.2</v>
      </c>
      <c r="L104" s="1">
        <v>5.3</v>
      </c>
      <c r="M104" s="1">
        <v>1540000</v>
      </c>
      <c r="N104" s="1">
        <v>4301</v>
      </c>
      <c r="O104" s="1"/>
      <c r="P104" s="1" t="s">
        <v>1267</v>
      </c>
      <c r="Q104" s="1" t="s">
        <v>2080</v>
      </c>
      <c r="R104" s="1" t="s">
        <v>2100</v>
      </c>
      <c r="S104" s="1">
        <v>54.37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>
        <v>4306</v>
      </c>
      <c r="B105" s="1">
        <v>4306</v>
      </c>
      <c r="C105" s="1" t="s">
        <v>468</v>
      </c>
      <c r="D105" s="1" t="s">
        <v>469</v>
      </c>
      <c r="E105" s="1" t="s">
        <v>1283</v>
      </c>
      <c r="F105" s="1" t="s">
        <v>1387</v>
      </c>
      <c r="G105" s="1" t="s">
        <v>125</v>
      </c>
      <c r="H105" s="1" t="s">
        <v>1290</v>
      </c>
      <c r="I105" s="1" t="s">
        <v>54</v>
      </c>
      <c r="J105" s="1" t="s">
        <v>1349</v>
      </c>
      <c r="K105" s="59">
        <v>47.5</v>
      </c>
      <c r="L105" s="1">
        <v>19.8</v>
      </c>
      <c r="M105" s="1">
        <v>1350000</v>
      </c>
      <c r="N105" s="1">
        <v>4301</v>
      </c>
      <c r="O105" s="1"/>
      <c r="P105" s="1" t="s">
        <v>1267</v>
      </c>
      <c r="Q105" s="1" t="s">
        <v>2082</v>
      </c>
      <c r="R105" s="1" t="s">
        <v>2103</v>
      </c>
      <c r="S105" s="1">
        <v>73.38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>
        <v>4708</v>
      </c>
      <c r="B106" s="1">
        <v>4708</v>
      </c>
      <c r="C106" s="1" t="s">
        <v>500</v>
      </c>
      <c r="D106" s="1" t="s">
        <v>501</v>
      </c>
      <c r="E106" s="1" t="s">
        <v>1283</v>
      </c>
      <c r="F106" s="1" t="s">
        <v>1387</v>
      </c>
      <c r="G106" s="1" t="s">
        <v>125</v>
      </c>
      <c r="H106" s="1" t="s">
        <v>1290</v>
      </c>
      <c r="I106" s="1" t="s">
        <v>502</v>
      </c>
      <c r="J106" s="1" t="s">
        <v>1349</v>
      </c>
      <c r="K106" s="59">
        <v>34.200000000000003</v>
      </c>
      <c r="L106" s="1">
        <v>4.4000000000000004</v>
      </c>
      <c r="M106" s="1">
        <v>850000</v>
      </c>
      <c r="N106" s="1">
        <v>4301</v>
      </c>
      <c r="O106" s="1"/>
      <c r="P106" s="1" t="s">
        <v>1267</v>
      </c>
      <c r="Q106" s="1" t="s">
        <v>2081</v>
      </c>
      <c r="R106" s="1" t="s">
        <v>2104</v>
      </c>
      <c r="S106" s="1">
        <v>69.7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>
        <v>4439</v>
      </c>
      <c r="B107" s="1">
        <v>4439</v>
      </c>
      <c r="C107" s="1" t="s">
        <v>506</v>
      </c>
      <c r="D107" s="1" t="s">
        <v>507</v>
      </c>
      <c r="E107" s="1" t="s">
        <v>1283</v>
      </c>
      <c r="F107" s="1" t="s">
        <v>1387</v>
      </c>
      <c r="G107" s="1" t="s">
        <v>125</v>
      </c>
      <c r="H107" s="1" t="s">
        <v>1290</v>
      </c>
      <c r="I107" s="1" t="s">
        <v>124</v>
      </c>
      <c r="J107" s="1" t="s">
        <v>1349</v>
      </c>
      <c r="K107" s="59">
        <v>35.6</v>
      </c>
      <c r="L107" s="1">
        <v>15.9</v>
      </c>
      <c r="M107" s="1">
        <v>1125000</v>
      </c>
      <c r="N107" s="1">
        <v>4301</v>
      </c>
      <c r="O107" s="1"/>
      <c r="P107" s="1" t="s">
        <v>1267</v>
      </c>
      <c r="Q107" s="1" t="s">
        <v>2079</v>
      </c>
      <c r="R107" s="1" t="s">
        <v>2102</v>
      </c>
      <c r="S107" s="1">
        <v>82.4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>
        <v>4691</v>
      </c>
      <c r="B108" s="1">
        <v>4691</v>
      </c>
      <c r="C108" s="1" t="s">
        <v>508</v>
      </c>
      <c r="D108" s="1" t="s">
        <v>509</v>
      </c>
      <c r="E108" s="1" t="s">
        <v>1283</v>
      </c>
      <c r="F108" s="1" t="s">
        <v>1387</v>
      </c>
      <c r="G108" s="1" t="s">
        <v>125</v>
      </c>
      <c r="H108" s="1" t="s">
        <v>1290</v>
      </c>
      <c r="I108" s="1" t="s">
        <v>124</v>
      </c>
      <c r="J108" s="1" t="s">
        <v>1349</v>
      </c>
      <c r="K108" s="59">
        <v>43.2</v>
      </c>
      <c r="L108" s="1">
        <v>8.1999999999999993</v>
      </c>
      <c r="M108" s="1">
        <v>1670000</v>
      </c>
      <c r="N108" s="1">
        <v>4301</v>
      </c>
      <c r="O108" s="1"/>
      <c r="P108" s="1" t="s">
        <v>1267</v>
      </c>
      <c r="Q108" s="1" t="s">
        <v>2080</v>
      </c>
      <c r="R108" s="1" t="s">
        <v>2108</v>
      </c>
      <c r="S108" s="1">
        <v>71.19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>
        <v>4612</v>
      </c>
      <c r="B109" s="1">
        <v>4612</v>
      </c>
      <c r="C109" s="1" t="s">
        <v>510</v>
      </c>
      <c r="D109" s="1" t="s">
        <v>511</v>
      </c>
      <c r="E109" s="1" t="s">
        <v>1283</v>
      </c>
      <c r="F109" s="1" t="s">
        <v>1387</v>
      </c>
      <c r="G109" s="1" t="s">
        <v>125</v>
      </c>
      <c r="H109" s="1" t="s">
        <v>1290</v>
      </c>
      <c r="I109" s="1" t="s">
        <v>502</v>
      </c>
      <c r="J109" s="1" t="s">
        <v>1349</v>
      </c>
      <c r="K109" s="59">
        <v>26.6</v>
      </c>
      <c r="L109" s="1">
        <v>6.7</v>
      </c>
      <c r="M109" s="1">
        <v>860000</v>
      </c>
      <c r="N109" s="1">
        <v>4301</v>
      </c>
      <c r="O109" s="1"/>
      <c r="P109" s="1" t="s">
        <v>1267</v>
      </c>
      <c r="Q109" s="1" t="s">
        <v>2081</v>
      </c>
      <c r="R109" s="1" t="s">
        <v>2104</v>
      </c>
      <c r="S109" s="1">
        <v>72.22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>
        <v>4416</v>
      </c>
      <c r="B110" s="1">
        <v>4416</v>
      </c>
      <c r="C110" s="1" t="s">
        <v>512</v>
      </c>
      <c r="D110" s="1" t="s">
        <v>513</v>
      </c>
      <c r="E110" s="1" t="s">
        <v>1283</v>
      </c>
      <c r="F110" s="1" t="s">
        <v>1387</v>
      </c>
      <c r="G110" s="1" t="s">
        <v>125</v>
      </c>
      <c r="H110" s="1" t="s">
        <v>1290</v>
      </c>
      <c r="I110" s="1" t="s">
        <v>124</v>
      </c>
      <c r="J110" s="1" t="s">
        <v>1349</v>
      </c>
      <c r="K110" s="59">
        <v>37</v>
      </c>
      <c r="L110" s="1">
        <v>12.6</v>
      </c>
      <c r="M110" s="1">
        <v>1065000</v>
      </c>
      <c r="N110" s="1">
        <v>4301</v>
      </c>
      <c r="O110" s="1"/>
      <c r="P110" s="1" t="s">
        <v>1267</v>
      </c>
      <c r="Q110" s="1" t="s">
        <v>2079</v>
      </c>
      <c r="R110" s="1" t="s">
        <v>2102</v>
      </c>
      <c r="S110" s="1">
        <v>70.28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>
        <v>4853</v>
      </c>
      <c r="B111" s="1">
        <v>4834</v>
      </c>
      <c r="C111" s="1" t="s">
        <v>466</v>
      </c>
      <c r="D111" s="1" t="s">
        <v>467</v>
      </c>
      <c r="E111" s="1" t="s">
        <v>1283</v>
      </c>
      <c r="F111" s="1" t="s">
        <v>1449</v>
      </c>
      <c r="G111" s="1" t="s">
        <v>331</v>
      </c>
      <c r="H111" s="1" t="s">
        <v>1291</v>
      </c>
      <c r="I111" s="1" t="s">
        <v>83</v>
      </c>
      <c r="J111" s="1" t="s">
        <v>1450</v>
      </c>
      <c r="K111" s="59">
        <v>25.8</v>
      </c>
      <c r="L111" s="1">
        <v>3.3</v>
      </c>
      <c r="M111" s="1">
        <v>720000</v>
      </c>
      <c r="N111" s="1">
        <v>4591</v>
      </c>
      <c r="O111" s="1"/>
      <c r="P111" s="1" t="s">
        <v>776</v>
      </c>
      <c r="Q111" s="1" t="s">
        <v>2077</v>
      </c>
      <c r="R111" s="1" t="s">
        <v>2096</v>
      </c>
      <c r="S111" s="1">
        <v>82.25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>
        <v>4703</v>
      </c>
      <c r="B112" s="1">
        <v>4703</v>
      </c>
      <c r="C112" s="1" t="s">
        <v>470</v>
      </c>
      <c r="D112" s="1" t="s">
        <v>471</v>
      </c>
      <c r="E112" s="1" t="s">
        <v>1283</v>
      </c>
      <c r="F112" s="1" t="s">
        <v>1449</v>
      </c>
      <c r="G112" s="1" t="s">
        <v>331</v>
      </c>
      <c r="H112" s="1" t="s">
        <v>1291</v>
      </c>
      <c r="I112" s="1" t="s">
        <v>83</v>
      </c>
      <c r="J112" s="1" t="s">
        <v>1450</v>
      </c>
      <c r="K112" s="59">
        <v>59.1</v>
      </c>
      <c r="L112" s="1">
        <v>24.9</v>
      </c>
      <c r="M112" s="1">
        <v>933000</v>
      </c>
      <c r="N112" s="1">
        <v>4591</v>
      </c>
      <c r="O112" s="1"/>
      <c r="P112" s="1" t="s">
        <v>776</v>
      </c>
      <c r="Q112" s="1" t="s">
        <v>2081</v>
      </c>
      <c r="R112" s="1" t="s">
        <v>2104</v>
      </c>
      <c r="S112" s="1">
        <v>90.66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>
        <v>9935</v>
      </c>
      <c r="B113" s="1">
        <v>9916</v>
      </c>
      <c r="C113" s="1" t="s">
        <v>472</v>
      </c>
      <c r="D113" s="1" t="s">
        <v>473</v>
      </c>
      <c r="E113" s="1" t="s">
        <v>1283</v>
      </c>
      <c r="F113" s="1" t="s">
        <v>1449</v>
      </c>
      <c r="G113" s="1" t="s">
        <v>331</v>
      </c>
      <c r="H113" s="1" t="s">
        <v>1291</v>
      </c>
      <c r="I113" s="1" t="s">
        <v>83</v>
      </c>
      <c r="J113" s="1" t="s">
        <v>1450</v>
      </c>
      <c r="K113" s="59">
        <v>22</v>
      </c>
      <c r="L113" s="1">
        <v>0.3</v>
      </c>
      <c r="M113" s="1">
        <v>655000</v>
      </c>
      <c r="N113" s="1">
        <v>4591</v>
      </c>
      <c r="O113" s="1"/>
      <c r="P113" s="1" t="s">
        <v>776</v>
      </c>
      <c r="Q113" s="1" t="s">
        <v>2077</v>
      </c>
      <c r="R113" s="1" t="s">
        <v>2098</v>
      </c>
      <c r="S113" s="1">
        <v>61.74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>
        <v>4417</v>
      </c>
      <c r="B114" s="1">
        <v>4417</v>
      </c>
      <c r="C114" s="1" t="s">
        <v>479</v>
      </c>
      <c r="D114" s="1" t="s">
        <v>480</v>
      </c>
      <c r="E114" s="1" t="s">
        <v>1283</v>
      </c>
      <c r="F114" s="1" t="s">
        <v>1449</v>
      </c>
      <c r="G114" s="1" t="s">
        <v>331</v>
      </c>
      <c r="H114" s="1" t="s">
        <v>1291</v>
      </c>
      <c r="I114" s="1" t="s">
        <v>83</v>
      </c>
      <c r="J114" s="1" t="s">
        <v>1450</v>
      </c>
      <c r="K114" s="59">
        <v>36.6</v>
      </c>
      <c r="L114" s="1">
        <v>5.5</v>
      </c>
      <c r="M114" s="1">
        <v>780000</v>
      </c>
      <c r="N114" s="1">
        <v>4591</v>
      </c>
      <c r="O114" s="1"/>
      <c r="P114" s="1" t="s">
        <v>776</v>
      </c>
      <c r="Q114" s="1" t="s">
        <v>2081</v>
      </c>
      <c r="R114" s="1" t="s">
        <v>2101</v>
      </c>
      <c r="S114" s="1">
        <v>52.02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>
        <v>4319</v>
      </c>
      <c r="B115" s="1">
        <v>4319</v>
      </c>
      <c r="C115" s="1" t="s">
        <v>481</v>
      </c>
      <c r="D115" s="1" t="s">
        <v>482</v>
      </c>
      <c r="E115" s="1" t="s">
        <v>1283</v>
      </c>
      <c r="F115" s="1" t="s">
        <v>1449</v>
      </c>
      <c r="G115" s="1" t="s">
        <v>331</v>
      </c>
      <c r="H115" s="1" t="s">
        <v>1291</v>
      </c>
      <c r="I115" s="1" t="s">
        <v>83</v>
      </c>
      <c r="J115" s="1" t="s">
        <v>1450</v>
      </c>
      <c r="K115" s="59">
        <v>41</v>
      </c>
      <c r="L115" s="1">
        <v>15.7</v>
      </c>
      <c r="M115" s="1">
        <v>904000</v>
      </c>
      <c r="N115" s="1">
        <v>4591</v>
      </c>
      <c r="O115" s="1"/>
      <c r="P115" s="1" t="s">
        <v>776</v>
      </c>
      <c r="Q115" s="1" t="s">
        <v>2081</v>
      </c>
      <c r="R115" s="1" t="s">
        <v>2104</v>
      </c>
      <c r="S115" s="1">
        <v>83.33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>
        <v>4141</v>
      </c>
      <c r="B116" s="1">
        <v>4141</v>
      </c>
      <c r="C116" s="1" t="s">
        <v>520</v>
      </c>
      <c r="D116" s="1" t="s">
        <v>521</v>
      </c>
      <c r="E116" s="1" t="s">
        <v>1284</v>
      </c>
      <c r="F116" s="1" t="s">
        <v>1452</v>
      </c>
      <c r="G116" s="1" t="s">
        <v>113</v>
      </c>
      <c r="H116" s="1" t="s">
        <v>1291</v>
      </c>
      <c r="I116" s="1" t="s">
        <v>67</v>
      </c>
      <c r="J116" s="1" t="s">
        <v>1350</v>
      </c>
      <c r="K116" s="59">
        <v>45.9</v>
      </c>
      <c r="L116" s="1">
        <v>17.5</v>
      </c>
      <c r="M116" s="1">
        <v>2373000</v>
      </c>
      <c r="N116" s="1">
        <v>4529</v>
      </c>
      <c r="O116" s="1"/>
      <c r="P116" s="1" t="s">
        <v>981</v>
      </c>
      <c r="Q116" s="1" t="s">
        <v>2084</v>
      </c>
      <c r="R116" s="1" t="s">
        <v>2107</v>
      </c>
      <c r="S116" s="1">
        <v>51.75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>
        <v>5545</v>
      </c>
      <c r="B117" s="1">
        <v>5526</v>
      </c>
      <c r="C117" s="1" t="s">
        <v>110</v>
      </c>
      <c r="D117" s="1" t="s">
        <v>111</v>
      </c>
      <c r="E117" s="1" t="s">
        <v>1284</v>
      </c>
      <c r="F117" s="1" t="s">
        <v>1385</v>
      </c>
      <c r="G117" s="1" t="s">
        <v>113</v>
      </c>
      <c r="H117" s="1" t="s">
        <v>1289</v>
      </c>
      <c r="I117" s="1" t="s">
        <v>112</v>
      </c>
      <c r="J117" s="1" t="s">
        <v>1343</v>
      </c>
      <c r="K117" s="59">
        <v>27.7</v>
      </c>
      <c r="L117" s="1">
        <v>2.2000000000000002</v>
      </c>
      <c r="M117" s="1">
        <v>1060000</v>
      </c>
      <c r="N117" s="1">
        <v>4529</v>
      </c>
      <c r="O117" s="1"/>
      <c r="P117" s="1" t="s">
        <v>981</v>
      </c>
      <c r="Q117" s="1" t="s">
        <v>2079</v>
      </c>
      <c r="R117" s="1" t="s">
        <v>2102</v>
      </c>
      <c r="S117" s="1">
        <v>69.27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>
        <v>4129</v>
      </c>
      <c r="B118" s="1">
        <v>4129</v>
      </c>
      <c r="C118" s="1" t="s">
        <v>524</v>
      </c>
      <c r="D118" s="1" t="s">
        <v>525</v>
      </c>
      <c r="E118" s="1" t="s">
        <v>1284</v>
      </c>
      <c r="F118" s="1" t="s">
        <v>1452</v>
      </c>
      <c r="G118" s="1" t="s">
        <v>113</v>
      </c>
      <c r="H118" s="1" t="s">
        <v>1291</v>
      </c>
      <c r="I118" s="1" t="s">
        <v>67</v>
      </c>
      <c r="J118" s="1" t="s">
        <v>1350</v>
      </c>
      <c r="K118" s="59">
        <v>50.4</v>
      </c>
      <c r="L118" s="1">
        <v>26.8</v>
      </c>
      <c r="M118" s="1">
        <v>2202500</v>
      </c>
      <c r="N118" s="1">
        <v>4529</v>
      </c>
      <c r="O118" s="1"/>
      <c r="P118" s="1" t="s">
        <v>981</v>
      </c>
      <c r="Q118" s="1" t="s">
        <v>2083</v>
      </c>
      <c r="R118" s="1" t="s">
        <v>2109</v>
      </c>
      <c r="S118" s="1">
        <v>83.18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>
        <v>4146</v>
      </c>
      <c r="B119" s="1">
        <v>4146</v>
      </c>
      <c r="C119" s="1" t="s">
        <v>530</v>
      </c>
      <c r="D119" s="1" t="s">
        <v>531</v>
      </c>
      <c r="E119" s="1" t="s">
        <v>1284</v>
      </c>
      <c r="F119" s="1" t="s">
        <v>1454</v>
      </c>
      <c r="G119" s="1" t="s">
        <v>113</v>
      </c>
      <c r="H119" s="1" t="s">
        <v>1286</v>
      </c>
      <c r="I119" s="1" t="s">
        <v>532</v>
      </c>
      <c r="J119" s="1" t="s">
        <v>1353</v>
      </c>
      <c r="K119" s="59">
        <v>43.4</v>
      </c>
      <c r="L119" s="1">
        <v>16.3</v>
      </c>
      <c r="M119" s="1">
        <v>1584000</v>
      </c>
      <c r="N119" s="1">
        <v>4529</v>
      </c>
      <c r="O119" s="1"/>
      <c r="P119" s="1" t="s">
        <v>981</v>
      </c>
      <c r="Q119" s="1" t="s">
        <v>2080</v>
      </c>
      <c r="R119" s="1" t="s">
        <v>2100</v>
      </c>
      <c r="S119" s="1">
        <v>60.06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>
        <v>4145</v>
      </c>
      <c r="B120" s="1">
        <v>4145</v>
      </c>
      <c r="C120" s="1" t="s">
        <v>533</v>
      </c>
      <c r="D120" s="1" t="s">
        <v>55</v>
      </c>
      <c r="E120" s="1" t="s">
        <v>1284</v>
      </c>
      <c r="F120" s="1" t="s">
        <v>1454</v>
      </c>
      <c r="G120" s="1" t="s">
        <v>113</v>
      </c>
      <c r="H120" s="1" t="s">
        <v>1286</v>
      </c>
      <c r="I120" s="1" t="s">
        <v>534</v>
      </c>
      <c r="J120" s="1" t="s">
        <v>1353</v>
      </c>
      <c r="K120" s="59">
        <v>40.9</v>
      </c>
      <c r="L120" s="1">
        <v>15.6</v>
      </c>
      <c r="M120" s="1">
        <v>5600000</v>
      </c>
      <c r="N120" s="1">
        <v>4529</v>
      </c>
      <c r="O120" s="1"/>
      <c r="P120" s="1" t="s">
        <v>981</v>
      </c>
      <c r="Q120" s="1" t="s">
        <v>2085</v>
      </c>
      <c r="R120" s="1" t="s">
        <v>2110</v>
      </c>
      <c r="S120" s="1">
        <v>92.96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>
        <v>4374</v>
      </c>
      <c r="B121" s="1">
        <v>4374</v>
      </c>
      <c r="C121" s="1" t="s">
        <v>537</v>
      </c>
      <c r="D121" s="1" t="s">
        <v>538</v>
      </c>
      <c r="E121" s="1" t="s">
        <v>1284</v>
      </c>
      <c r="F121" s="1" t="s">
        <v>1452</v>
      </c>
      <c r="G121" s="1" t="s">
        <v>113</v>
      </c>
      <c r="H121" s="1" t="s">
        <v>1291</v>
      </c>
      <c r="I121" s="1" t="s">
        <v>67</v>
      </c>
      <c r="J121" s="1" t="s">
        <v>1350</v>
      </c>
      <c r="K121" s="59">
        <v>39.700000000000003</v>
      </c>
      <c r="L121" s="1">
        <v>6</v>
      </c>
      <c r="M121" s="1">
        <v>3400000</v>
      </c>
      <c r="N121" s="1">
        <v>4529</v>
      </c>
      <c r="O121" s="1"/>
      <c r="P121" s="1" t="s">
        <v>981</v>
      </c>
      <c r="Q121" s="1" t="s">
        <v>2086</v>
      </c>
      <c r="R121" s="1" t="s">
        <v>2111</v>
      </c>
      <c r="S121" s="1">
        <v>80.59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>
        <v>4140</v>
      </c>
      <c r="B122" s="1">
        <v>4140</v>
      </c>
      <c r="C122" s="1" t="s">
        <v>539</v>
      </c>
      <c r="D122" s="1" t="s">
        <v>540</v>
      </c>
      <c r="E122" s="1" t="s">
        <v>1284</v>
      </c>
      <c r="F122" s="1" t="s">
        <v>1454</v>
      </c>
      <c r="G122" s="1" t="s">
        <v>113</v>
      </c>
      <c r="H122" s="1" t="s">
        <v>1286</v>
      </c>
      <c r="I122" s="1" t="s">
        <v>541</v>
      </c>
      <c r="J122" s="1" t="s">
        <v>1353</v>
      </c>
      <c r="K122" s="59">
        <v>34.5</v>
      </c>
      <c r="L122" s="1">
        <v>13.2</v>
      </c>
      <c r="M122" s="1">
        <v>1188000</v>
      </c>
      <c r="N122" s="1">
        <v>4529</v>
      </c>
      <c r="O122" s="1"/>
      <c r="P122" s="1" t="s">
        <v>981</v>
      </c>
      <c r="Q122" s="1" t="s">
        <v>2079</v>
      </c>
      <c r="R122" s="1" t="s">
        <v>2102</v>
      </c>
      <c r="S122" s="1">
        <v>95.13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>
        <v>5544</v>
      </c>
      <c r="B123" s="1">
        <v>5525</v>
      </c>
      <c r="C123" s="1" t="s">
        <v>542</v>
      </c>
      <c r="D123" s="1" t="s">
        <v>543</v>
      </c>
      <c r="E123" s="1" t="s">
        <v>1284</v>
      </c>
      <c r="F123" s="1" t="s">
        <v>1385</v>
      </c>
      <c r="G123" s="1" t="s">
        <v>113</v>
      </c>
      <c r="H123" s="1" t="s">
        <v>1289</v>
      </c>
      <c r="I123" s="1" t="s">
        <v>544</v>
      </c>
      <c r="J123" s="1" t="s">
        <v>1343</v>
      </c>
      <c r="K123" s="59">
        <v>30</v>
      </c>
      <c r="L123" s="1">
        <v>2.2000000000000002</v>
      </c>
      <c r="M123" s="1">
        <v>1595000</v>
      </c>
      <c r="N123" s="1">
        <v>4529</v>
      </c>
      <c r="O123" s="1"/>
      <c r="P123" s="1" t="s">
        <v>981</v>
      </c>
      <c r="Q123" s="1" t="s">
        <v>2080</v>
      </c>
      <c r="R123" s="1" t="s">
        <v>2100</v>
      </c>
      <c r="S123" s="1">
        <v>61.49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>
        <v>10197</v>
      </c>
      <c r="B124" s="1">
        <v>10178</v>
      </c>
      <c r="C124" s="1" t="s">
        <v>211</v>
      </c>
      <c r="D124" s="1" t="s">
        <v>212</v>
      </c>
      <c r="E124" s="1" t="s">
        <v>1284</v>
      </c>
      <c r="F124" s="1" t="s">
        <v>1452</v>
      </c>
      <c r="G124" s="1" t="s">
        <v>113</v>
      </c>
      <c r="H124" s="1" t="s">
        <v>1291</v>
      </c>
      <c r="I124" s="1" t="s">
        <v>67</v>
      </c>
      <c r="J124" s="1" t="s">
        <v>1350</v>
      </c>
      <c r="K124" s="59">
        <v>53.7</v>
      </c>
      <c r="L124" s="1">
        <v>0.3</v>
      </c>
      <c r="M124" s="1">
        <v>1341000</v>
      </c>
      <c r="N124" s="1">
        <v>4529</v>
      </c>
      <c r="O124" s="1"/>
      <c r="P124" s="1" t="s">
        <v>981</v>
      </c>
      <c r="Q124" s="1" t="s">
        <v>2082</v>
      </c>
      <c r="R124" s="1" t="s">
        <v>2103</v>
      </c>
      <c r="S124" s="1">
        <v>71.930000000000007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>
        <v>4153</v>
      </c>
      <c r="B125" s="1">
        <v>4153</v>
      </c>
      <c r="C125" s="1" t="s">
        <v>406</v>
      </c>
      <c r="D125" s="1" t="s">
        <v>101</v>
      </c>
      <c r="E125" s="1" t="s">
        <v>1284</v>
      </c>
      <c r="F125" s="1" t="s">
        <v>1459</v>
      </c>
      <c r="G125" s="1" t="s">
        <v>113</v>
      </c>
      <c r="H125" s="1" t="s">
        <v>1290</v>
      </c>
      <c r="I125" s="1" t="s">
        <v>407</v>
      </c>
      <c r="J125" s="1" t="s">
        <v>1355</v>
      </c>
      <c r="K125" s="59">
        <v>34.9</v>
      </c>
      <c r="L125" s="1">
        <v>13.4</v>
      </c>
      <c r="M125" s="1">
        <v>1750000</v>
      </c>
      <c r="N125" s="1">
        <v>4529</v>
      </c>
      <c r="O125" s="1"/>
      <c r="P125" s="1" t="s">
        <v>981</v>
      </c>
      <c r="Q125" s="1" t="s">
        <v>2080</v>
      </c>
      <c r="R125" s="1" t="s">
        <v>2108</v>
      </c>
      <c r="S125" s="1">
        <v>81.55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>
        <v>4181</v>
      </c>
      <c r="B126" s="1">
        <v>4181</v>
      </c>
      <c r="C126" s="1" t="s">
        <v>351</v>
      </c>
      <c r="D126" s="1" t="s">
        <v>352</v>
      </c>
      <c r="E126" s="1" t="s">
        <v>1284</v>
      </c>
      <c r="F126" s="1" t="s">
        <v>1385</v>
      </c>
      <c r="G126" s="1" t="s">
        <v>113</v>
      </c>
      <c r="H126" s="1" t="s">
        <v>1289</v>
      </c>
      <c r="I126" s="1" t="s">
        <v>353</v>
      </c>
      <c r="J126" s="1" t="s">
        <v>1343</v>
      </c>
      <c r="K126" s="59">
        <v>59</v>
      </c>
      <c r="L126" s="1">
        <v>23.8</v>
      </c>
      <c r="M126" s="1">
        <v>5600000</v>
      </c>
      <c r="N126" s="1">
        <v>4529</v>
      </c>
      <c r="O126" s="1"/>
      <c r="P126" s="1" t="s">
        <v>981</v>
      </c>
      <c r="Q126" s="1" t="s">
        <v>2085</v>
      </c>
      <c r="R126" s="1" t="s">
        <v>2110</v>
      </c>
      <c r="S126" s="1">
        <v>92.96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>
        <v>4139</v>
      </c>
      <c r="B127" s="1">
        <v>4139</v>
      </c>
      <c r="C127" s="1" t="s">
        <v>569</v>
      </c>
      <c r="D127" s="1" t="s">
        <v>570</v>
      </c>
      <c r="E127" s="1" t="s">
        <v>1285</v>
      </c>
      <c r="F127" s="1" t="s">
        <v>1433</v>
      </c>
      <c r="G127" s="1" t="s">
        <v>43</v>
      </c>
      <c r="H127" s="1" t="s">
        <v>1290</v>
      </c>
      <c r="I127" s="1" t="s">
        <v>284</v>
      </c>
      <c r="J127" s="1" t="s">
        <v>1356</v>
      </c>
      <c r="K127" s="59">
        <v>64.7</v>
      </c>
      <c r="L127" s="1">
        <v>31.7</v>
      </c>
      <c r="M127" s="1">
        <v>1220000</v>
      </c>
      <c r="N127" s="1">
        <v>4669</v>
      </c>
      <c r="O127" s="1"/>
      <c r="P127" s="1" t="s">
        <v>898</v>
      </c>
      <c r="Q127" s="1" t="s">
        <v>2082</v>
      </c>
      <c r="R127" s="1" t="s">
        <v>2105</v>
      </c>
      <c r="S127" s="1">
        <v>52.36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>
        <v>4148</v>
      </c>
      <c r="B128" s="1">
        <v>4148</v>
      </c>
      <c r="C128" s="1" t="s">
        <v>558</v>
      </c>
      <c r="D128" s="1" t="s">
        <v>559</v>
      </c>
      <c r="E128" s="1" t="s">
        <v>1285</v>
      </c>
      <c r="F128" s="1" t="s">
        <v>1433</v>
      </c>
      <c r="G128" s="1" t="s">
        <v>43</v>
      </c>
      <c r="H128" s="1" t="s">
        <v>1290</v>
      </c>
      <c r="I128" s="1" t="s">
        <v>284</v>
      </c>
      <c r="J128" s="1" t="s">
        <v>1356</v>
      </c>
      <c r="K128" s="59">
        <v>47.5</v>
      </c>
      <c r="L128" s="1">
        <v>13.5</v>
      </c>
      <c r="M128" s="1">
        <v>1120000</v>
      </c>
      <c r="N128" s="1">
        <v>4669</v>
      </c>
      <c r="O128" s="1"/>
      <c r="P128" s="1" t="s">
        <v>898</v>
      </c>
      <c r="Q128" s="1" t="s">
        <v>2079</v>
      </c>
      <c r="R128" s="1" t="s">
        <v>2102</v>
      </c>
      <c r="S128" s="1">
        <v>81.39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>
        <v>4937</v>
      </c>
      <c r="B129" s="1">
        <v>4918</v>
      </c>
      <c r="C129" s="1" t="s">
        <v>190</v>
      </c>
      <c r="D129" s="1" t="s">
        <v>191</v>
      </c>
      <c r="E129" s="1" t="s">
        <v>1285</v>
      </c>
      <c r="F129" s="1" t="s">
        <v>1433</v>
      </c>
      <c r="G129" s="1" t="s">
        <v>43</v>
      </c>
      <c r="H129" s="1" t="s">
        <v>1290</v>
      </c>
      <c r="I129" s="1" t="s">
        <v>42</v>
      </c>
      <c r="J129" s="1" t="s">
        <v>1356</v>
      </c>
      <c r="K129" s="59">
        <v>27</v>
      </c>
      <c r="L129" s="1">
        <v>2.7</v>
      </c>
      <c r="M129" s="1">
        <v>570000</v>
      </c>
      <c r="N129" s="1">
        <v>4669</v>
      </c>
      <c r="O129" s="1"/>
      <c r="P129" s="1" t="s">
        <v>898</v>
      </c>
      <c r="Q129" s="1" t="s">
        <v>2078</v>
      </c>
      <c r="R129" s="1" t="s">
        <v>2097</v>
      </c>
      <c r="S129" s="1">
        <v>79.8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>
        <v>4216</v>
      </c>
      <c r="B130" s="1">
        <v>4216</v>
      </c>
      <c r="C130" s="1" t="s">
        <v>576</v>
      </c>
      <c r="D130" s="1" t="s">
        <v>577</v>
      </c>
      <c r="E130" s="1" t="s">
        <v>1285</v>
      </c>
      <c r="F130" s="1" t="s">
        <v>1433</v>
      </c>
      <c r="G130" s="1" t="s">
        <v>43</v>
      </c>
      <c r="H130" s="1" t="s">
        <v>1290</v>
      </c>
      <c r="I130" s="1" t="s">
        <v>284</v>
      </c>
      <c r="J130" s="1" t="s">
        <v>1356</v>
      </c>
      <c r="K130" s="59">
        <v>37.700000000000003</v>
      </c>
      <c r="L130" s="1">
        <v>7.1</v>
      </c>
      <c r="M130" s="1">
        <v>1000000</v>
      </c>
      <c r="N130" s="1">
        <v>4669</v>
      </c>
      <c r="O130" s="1"/>
      <c r="P130" s="1" t="s">
        <v>898</v>
      </c>
      <c r="Q130" s="1" t="s">
        <v>2079</v>
      </c>
      <c r="R130" s="1" t="s">
        <v>2099</v>
      </c>
      <c r="S130" s="1">
        <v>57.14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>
        <v>4159</v>
      </c>
      <c r="B131" s="1">
        <v>4159</v>
      </c>
      <c r="C131" s="1" t="s">
        <v>455</v>
      </c>
      <c r="D131" s="1" t="s">
        <v>456</v>
      </c>
      <c r="E131" s="1" t="s">
        <v>1285</v>
      </c>
      <c r="F131" s="1" t="s">
        <v>1433</v>
      </c>
      <c r="G131" s="1" t="s">
        <v>43</v>
      </c>
      <c r="H131" s="1" t="s">
        <v>1290</v>
      </c>
      <c r="I131" s="1" t="s">
        <v>284</v>
      </c>
      <c r="J131" s="1" t="s">
        <v>1356</v>
      </c>
      <c r="K131" s="59">
        <v>58</v>
      </c>
      <c r="L131" s="1">
        <v>31.8</v>
      </c>
      <c r="M131" s="1">
        <v>1120000</v>
      </c>
      <c r="N131" s="1">
        <v>4669</v>
      </c>
      <c r="O131" s="1"/>
      <c r="P131" s="1" t="s">
        <v>898</v>
      </c>
      <c r="Q131" s="1" t="s">
        <v>2079</v>
      </c>
      <c r="R131" s="1" t="s">
        <v>2102</v>
      </c>
      <c r="S131" s="1">
        <v>81.39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>
        <v>4690</v>
      </c>
      <c r="B132" s="1">
        <v>4690</v>
      </c>
      <c r="C132" s="1" t="s">
        <v>14</v>
      </c>
      <c r="D132" s="1" t="s">
        <v>76</v>
      </c>
      <c r="E132" s="1" t="s">
        <v>1285</v>
      </c>
      <c r="F132" s="1" t="s">
        <v>1433</v>
      </c>
      <c r="G132" s="1" t="s">
        <v>43</v>
      </c>
      <c r="H132" s="1" t="s">
        <v>1290</v>
      </c>
      <c r="I132" s="1" t="s">
        <v>42</v>
      </c>
      <c r="J132" s="1" t="s">
        <v>1356</v>
      </c>
      <c r="K132" s="59">
        <v>60.2</v>
      </c>
      <c r="L132" s="1">
        <v>8.9</v>
      </c>
      <c r="M132" s="1">
        <v>637000</v>
      </c>
      <c r="N132" s="1">
        <v>4669</v>
      </c>
      <c r="O132" s="1"/>
      <c r="P132" s="1" t="s">
        <v>898</v>
      </c>
      <c r="Q132" s="1" t="s">
        <v>2077</v>
      </c>
      <c r="R132" s="1" t="s">
        <v>2098</v>
      </c>
      <c r="S132" s="1">
        <v>56.06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>
        <v>4724</v>
      </c>
      <c r="B133" s="1">
        <v>4724</v>
      </c>
      <c r="C133" s="1" t="s">
        <v>580</v>
      </c>
      <c r="D133" s="1" t="s">
        <v>581</v>
      </c>
      <c r="E133" s="1" t="s">
        <v>1285</v>
      </c>
      <c r="F133" s="1" t="s">
        <v>1433</v>
      </c>
      <c r="G133" s="1" t="s">
        <v>43</v>
      </c>
      <c r="H133" s="1" t="s">
        <v>1290</v>
      </c>
      <c r="I133" s="1" t="s">
        <v>42</v>
      </c>
      <c r="J133" s="1" t="s">
        <v>1356</v>
      </c>
      <c r="K133" s="59">
        <v>35.799999999999997</v>
      </c>
      <c r="L133" s="1">
        <v>8.8000000000000007</v>
      </c>
      <c r="M133" s="1">
        <v>627000</v>
      </c>
      <c r="N133" s="1">
        <v>4669</v>
      </c>
      <c r="O133" s="1"/>
      <c r="P133" s="1" t="s">
        <v>898</v>
      </c>
      <c r="Q133" s="1" t="s">
        <v>2077</v>
      </c>
      <c r="R133" s="1" t="s">
        <v>2098</v>
      </c>
      <c r="S133" s="1">
        <v>52.9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>
        <v>4383</v>
      </c>
      <c r="B134" s="1">
        <v>4383</v>
      </c>
      <c r="C134" s="1" t="s">
        <v>381</v>
      </c>
      <c r="D134" s="1" t="s">
        <v>382</v>
      </c>
      <c r="E134" s="1" t="s">
        <v>1285</v>
      </c>
      <c r="F134" s="1" t="s">
        <v>1433</v>
      </c>
      <c r="G134" s="1" t="s">
        <v>43</v>
      </c>
      <c r="H134" s="1" t="s">
        <v>1290</v>
      </c>
      <c r="I134" s="1" t="s">
        <v>284</v>
      </c>
      <c r="J134" s="1" t="s">
        <v>1356</v>
      </c>
      <c r="K134" s="59">
        <v>39.200000000000003</v>
      </c>
      <c r="L134" s="1">
        <v>7.4</v>
      </c>
      <c r="M134" s="1">
        <v>1070000</v>
      </c>
      <c r="N134" s="1">
        <v>4669</v>
      </c>
      <c r="O134" s="1"/>
      <c r="P134" s="1" t="s">
        <v>898</v>
      </c>
      <c r="Q134" s="1" t="s">
        <v>2079</v>
      </c>
      <c r="R134" s="1" t="s">
        <v>2102</v>
      </c>
      <c r="S134" s="1">
        <v>71.290000000000006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>
        <v>9242</v>
      </c>
      <c r="B135" s="1">
        <v>9223</v>
      </c>
      <c r="C135" s="1" t="s">
        <v>3</v>
      </c>
      <c r="D135" s="1" t="s">
        <v>41</v>
      </c>
      <c r="E135" s="1" t="s">
        <v>1285</v>
      </c>
      <c r="F135" s="1" t="s">
        <v>1433</v>
      </c>
      <c r="G135" s="1" t="s">
        <v>43</v>
      </c>
      <c r="H135" s="1" t="s">
        <v>1290</v>
      </c>
      <c r="I135" s="1" t="s">
        <v>42</v>
      </c>
      <c r="J135" s="1" t="s">
        <v>1356</v>
      </c>
      <c r="K135" s="59">
        <v>20</v>
      </c>
      <c r="L135" s="1">
        <v>0.6</v>
      </c>
      <c r="M135" s="1">
        <v>550000</v>
      </c>
      <c r="N135" s="1">
        <v>4669</v>
      </c>
      <c r="O135" s="1"/>
      <c r="P135" s="1" t="s">
        <v>898</v>
      </c>
      <c r="Q135" s="1" t="s">
        <v>2078</v>
      </c>
      <c r="R135" s="1" t="s">
        <v>2097</v>
      </c>
      <c r="S135" s="1">
        <v>71.92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>
        <v>4355</v>
      </c>
      <c r="B136" s="1">
        <v>4355</v>
      </c>
      <c r="C136" s="1" t="s">
        <v>584</v>
      </c>
      <c r="D136" s="1" t="s">
        <v>585</v>
      </c>
      <c r="E136" s="1" t="s">
        <v>1285</v>
      </c>
      <c r="F136" s="1" t="s">
        <v>1433</v>
      </c>
      <c r="G136" s="1" t="s">
        <v>43</v>
      </c>
      <c r="H136" s="1" t="s">
        <v>1290</v>
      </c>
      <c r="I136" s="1" t="s">
        <v>284</v>
      </c>
      <c r="J136" s="1" t="s">
        <v>1356</v>
      </c>
      <c r="K136" s="59">
        <v>40.700000000000003</v>
      </c>
      <c r="L136" s="1">
        <v>6.9</v>
      </c>
      <c r="M136" s="1">
        <v>1070000</v>
      </c>
      <c r="N136" s="1">
        <v>4669</v>
      </c>
      <c r="O136" s="1"/>
      <c r="P136" s="1" t="s">
        <v>898</v>
      </c>
      <c r="Q136" s="1" t="s">
        <v>2079</v>
      </c>
      <c r="R136" s="1" t="s">
        <v>2102</v>
      </c>
      <c r="S136" s="1">
        <v>71.290000000000006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>
        <v>4705</v>
      </c>
      <c r="B137" s="1">
        <v>4705</v>
      </c>
      <c r="C137" s="1" t="s">
        <v>282</v>
      </c>
      <c r="D137" s="1" t="s">
        <v>283</v>
      </c>
      <c r="E137" s="1" t="s">
        <v>1285</v>
      </c>
      <c r="F137" s="1" t="s">
        <v>1433</v>
      </c>
      <c r="G137" s="1" t="s">
        <v>43</v>
      </c>
      <c r="H137" s="1" t="s">
        <v>1290</v>
      </c>
      <c r="I137" s="1" t="s">
        <v>284</v>
      </c>
      <c r="J137" s="1" t="s">
        <v>1356</v>
      </c>
      <c r="K137" s="59">
        <v>35</v>
      </c>
      <c r="L137" s="1">
        <v>8.1999999999999993</v>
      </c>
      <c r="M137" s="1">
        <v>1000000</v>
      </c>
      <c r="N137" s="1">
        <v>4669</v>
      </c>
      <c r="O137" s="1"/>
      <c r="P137" s="1" t="s">
        <v>898</v>
      </c>
      <c r="Q137" s="1" t="s">
        <v>2079</v>
      </c>
      <c r="R137" s="1" t="s">
        <v>2099</v>
      </c>
      <c r="S137" s="1">
        <v>57.14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>
        <v>4849</v>
      </c>
      <c r="B138" s="1">
        <v>4830</v>
      </c>
      <c r="C138" s="1" t="s">
        <v>555</v>
      </c>
      <c r="D138" s="1" t="s">
        <v>556</v>
      </c>
      <c r="E138" s="1" t="s">
        <v>1283</v>
      </c>
      <c r="F138" s="1" t="s">
        <v>1380</v>
      </c>
      <c r="G138" s="1" t="s">
        <v>324</v>
      </c>
      <c r="H138" s="1" t="s">
        <v>1289</v>
      </c>
      <c r="I138" s="1" t="s">
        <v>557</v>
      </c>
      <c r="J138" s="1" t="s">
        <v>1344</v>
      </c>
      <c r="K138" s="59">
        <v>31.1</v>
      </c>
      <c r="L138" s="1">
        <v>3.3</v>
      </c>
      <c r="M138" s="1">
        <v>892000</v>
      </c>
      <c r="N138" s="1">
        <v>4175</v>
      </c>
      <c r="O138" s="1"/>
      <c r="P138" s="1" t="s">
        <v>323</v>
      </c>
      <c r="Q138" s="1" t="s">
        <v>2081</v>
      </c>
      <c r="R138" s="1" t="s">
        <v>2104</v>
      </c>
      <c r="S138" s="1">
        <v>80.3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>
        <v>8217</v>
      </c>
      <c r="B139" s="1">
        <v>8198</v>
      </c>
      <c r="C139" s="1" t="s">
        <v>588</v>
      </c>
      <c r="D139" s="1" t="s">
        <v>589</v>
      </c>
      <c r="E139" s="1" t="s">
        <v>1283</v>
      </c>
      <c r="F139" s="1" t="s">
        <v>1380</v>
      </c>
      <c r="G139" s="1" t="s">
        <v>324</v>
      </c>
      <c r="H139" s="1" t="s">
        <v>1289</v>
      </c>
      <c r="I139" s="1" t="s">
        <v>83</v>
      </c>
      <c r="J139" s="1" t="s">
        <v>1344</v>
      </c>
      <c r="K139" s="59">
        <v>35.9</v>
      </c>
      <c r="L139" s="1">
        <v>1</v>
      </c>
      <c r="M139" s="1">
        <v>719000</v>
      </c>
      <c r="N139" s="1">
        <v>4175</v>
      </c>
      <c r="O139" s="1"/>
      <c r="P139" s="1" t="s">
        <v>323</v>
      </c>
      <c r="Q139" s="1" t="s">
        <v>2077</v>
      </c>
      <c r="R139" s="1" t="s">
        <v>2096</v>
      </c>
      <c r="S139" s="1">
        <v>81.93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>
        <v>8977</v>
      </c>
      <c r="B140" s="1">
        <v>8958</v>
      </c>
      <c r="C140" s="1" t="s">
        <v>596</v>
      </c>
      <c r="D140" s="1" t="s">
        <v>597</v>
      </c>
      <c r="E140" s="1" t="s">
        <v>1283</v>
      </c>
      <c r="F140" s="1" t="s">
        <v>1380</v>
      </c>
      <c r="G140" s="1" t="s">
        <v>324</v>
      </c>
      <c r="H140" s="1" t="s">
        <v>1289</v>
      </c>
      <c r="I140" s="1" t="s">
        <v>598</v>
      </c>
      <c r="J140" s="1" t="s">
        <v>1344</v>
      </c>
      <c r="K140" s="59">
        <v>26.4</v>
      </c>
      <c r="L140" s="1">
        <v>0.7</v>
      </c>
      <c r="M140" s="1">
        <v>1000000</v>
      </c>
      <c r="N140" s="1">
        <v>4175</v>
      </c>
      <c r="O140" s="1"/>
      <c r="P140" s="1" t="s">
        <v>323</v>
      </c>
      <c r="Q140" s="1" t="s">
        <v>2079</v>
      </c>
      <c r="R140" s="1" t="s">
        <v>2099</v>
      </c>
      <c r="S140" s="1">
        <v>57.14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>
        <v>4573</v>
      </c>
      <c r="B141" s="1">
        <v>4573</v>
      </c>
      <c r="C141" s="1" t="s">
        <v>594</v>
      </c>
      <c r="D141" s="1" t="s">
        <v>595</v>
      </c>
      <c r="E141" s="1" t="s">
        <v>1283</v>
      </c>
      <c r="F141" s="1" t="s">
        <v>1401</v>
      </c>
      <c r="G141" s="1" t="s">
        <v>40</v>
      </c>
      <c r="H141" s="1" t="s">
        <v>1290</v>
      </c>
      <c r="I141" s="1" t="s">
        <v>39</v>
      </c>
      <c r="J141" s="1" t="s">
        <v>1402</v>
      </c>
      <c r="K141" s="59">
        <v>24.4</v>
      </c>
      <c r="L141" s="1">
        <v>4.2</v>
      </c>
      <c r="M141" s="1">
        <v>740000</v>
      </c>
      <c r="N141" s="1">
        <v>4704</v>
      </c>
      <c r="O141" s="1"/>
      <c r="P141" s="1" t="s">
        <v>895</v>
      </c>
      <c r="Q141" s="1" t="s">
        <v>2077</v>
      </c>
      <c r="R141" s="1" t="s">
        <v>2096</v>
      </c>
      <c r="S141" s="1">
        <v>88.56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>
        <v>4831</v>
      </c>
      <c r="B142" s="1">
        <v>4812</v>
      </c>
      <c r="C142" s="1" t="s">
        <v>526</v>
      </c>
      <c r="D142" s="1" t="s">
        <v>527</v>
      </c>
      <c r="E142" s="1" t="s">
        <v>1283</v>
      </c>
      <c r="F142" s="1" t="s">
        <v>1401</v>
      </c>
      <c r="G142" s="1" t="s">
        <v>40</v>
      </c>
      <c r="H142" s="1" t="s">
        <v>1290</v>
      </c>
      <c r="I142" s="1" t="s">
        <v>39</v>
      </c>
      <c r="J142" s="1" t="s">
        <v>1402</v>
      </c>
      <c r="K142" s="59">
        <v>51</v>
      </c>
      <c r="L142" s="1">
        <v>3.4</v>
      </c>
      <c r="M142" s="1">
        <v>655000</v>
      </c>
      <c r="N142" s="1">
        <v>4704</v>
      </c>
      <c r="O142" s="1"/>
      <c r="P142" s="1" t="s">
        <v>895</v>
      </c>
      <c r="Q142" s="1" t="s">
        <v>2077</v>
      </c>
      <c r="R142" s="1" t="s">
        <v>2098</v>
      </c>
      <c r="S142" s="1">
        <v>61.74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>
        <v>4149</v>
      </c>
      <c r="B143" s="1">
        <v>4149</v>
      </c>
      <c r="C143" s="1" t="s">
        <v>571</v>
      </c>
      <c r="D143" s="1" t="s">
        <v>572</v>
      </c>
      <c r="E143" s="1" t="s">
        <v>1283</v>
      </c>
      <c r="F143" s="1" t="s">
        <v>1401</v>
      </c>
      <c r="G143" s="1" t="s">
        <v>40</v>
      </c>
      <c r="H143" s="1" t="s">
        <v>1290</v>
      </c>
      <c r="I143" s="1" t="s">
        <v>573</v>
      </c>
      <c r="J143" s="1" t="s">
        <v>1402</v>
      </c>
      <c r="K143" s="59">
        <v>47.8</v>
      </c>
      <c r="L143" s="1">
        <v>14.6</v>
      </c>
      <c r="M143" s="1">
        <v>1230000</v>
      </c>
      <c r="N143" s="1">
        <v>4704</v>
      </c>
      <c r="O143" s="1"/>
      <c r="P143" s="1" t="s">
        <v>895</v>
      </c>
      <c r="Q143" s="1" t="s">
        <v>2082</v>
      </c>
      <c r="R143" s="1" t="s">
        <v>2105</v>
      </c>
      <c r="S143" s="1">
        <v>53.98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>
        <v>7227</v>
      </c>
      <c r="B144" s="1">
        <v>7208</v>
      </c>
      <c r="C144" s="1" t="s">
        <v>611</v>
      </c>
      <c r="D144" s="1" t="s">
        <v>612</v>
      </c>
      <c r="E144" s="1" t="s">
        <v>1283</v>
      </c>
      <c r="F144" s="1" t="s">
        <v>1401</v>
      </c>
      <c r="G144" s="1" t="s">
        <v>40</v>
      </c>
      <c r="H144" s="1" t="s">
        <v>1290</v>
      </c>
      <c r="I144" s="1" t="s">
        <v>39</v>
      </c>
      <c r="J144" s="1" t="s">
        <v>1402</v>
      </c>
      <c r="K144" s="59">
        <v>30.4</v>
      </c>
      <c r="L144" s="1">
        <v>1.4</v>
      </c>
      <c r="M144" s="1">
        <v>580000</v>
      </c>
      <c r="N144" s="1">
        <v>4704</v>
      </c>
      <c r="O144" s="1"/>
      <c r="P144" s="1" t="s">
        <v>895</v>
      </c>
      <c r="Q144" s="1" t="s">
        <v>2078</v>
      </c>
      <c r="R144" s="1" t="s">
        <v>2097</v>
      </c>
      <c r="S144" s="1">
        <v>83.74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>
        <v>7955</v>
      </c>
      <c r="B145" s="1">
        <v>7936</v>
      </c>
      <c r="C145" s="1" t="s">
        <v>613</v>
      </c>
      <c r="D145" s="1" t="s">
        <v>614</v>
      </c>
      <c r="E145" s="1" t="s">
        <v>1283</v>
      </c>
      <c r="F145" s="1" t="s">
        <v>1401</v>
      </c>
      <c r="G145" s="1" t="s">
        <v>40</v>
      </c>
      <c r="H145" s="1" t="s">
        <v>1290</v>
      </c>
      <c r="I145" s="1" t="s">
        <v>39</v>
      </c>
      <c r="J145" s="1" t="s">
        <v>1402</v>
      </c>
      <c r="K145" s="59">
        <v>49.5</v>
      </c>
      <c r="L145" s="1">
        <v>1.1000000000000001</v>
      </c>
      <c r="M145" s="1">
        <v>580000</v>
      </c>
      <c r="N145" s="1">
        <v>4704</v>
      </c>
      <c r="O145" s="1"/>
      <c r="P145" s="1" t="s">
        <v>895</v>
      </c>
      <c r="Q145" s="1" t="s">
        <v>2078</v>
      </c>
      <c r="R145" s="1" t="s">
        <v>2097</v>
      </c>
      <c r="S145" s="1">
        <v>83.74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>
        <v>9240</v>
      </c>
      <c r="B146" s="1">
        <v>9221</v>
      </c>
      <c r="C146" s="1" t="s">
        <v>412</v>
      </c>
      <c r="D146" s="1" t="s">
        <v>413</v>
      </c>
      <c r="E146" s="1" t="s">
        <v>1283</v>
      </c>
      <c r="F146" s="1" t="s">
        <v>1401</v>
      </c>
      <c r="G146" s="1" t="s">
        <v>40</v>
      </c>
      <c r="H146" s="1" t="s">
        <v>1290</v>
      </c>
      <c r="I146" s="1" t="s">
        <v>39</v>
      </c>
      <c r="J146" s="1" t="s">
        <v>1402</v>
      </c>
      <c r="K146" s="59">
        <v>48</v>
      </c>
      <c r="L146" s="1">
        <v>0.6</v>
      </c>
      <c r="M146" s="1">
        <v>550000</v>
      </c>
      <c r="N146" s="1">
        <v>4704</v>
      </c>
      <c r="O146" s="1"/>
      <c r="P146" s="1" t="s">
        <v>895</v>
      </c>
      <c r="Q146" s="1" t="s">
        <v>2078</v>
      </c>
      <c r="R146" s="1" t="s">
        <v>2097</v>
      </c>
      <c r="S146" s="1">
        <v>71.92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1">
        <v>4511</v>
      </c>
      <c r="B147" s="1">
        <v>4511</v>
      </c>
      <c r="C147" s="1" t="s">
        <v>617</v>
      </c>
      <c r="D147" s="1" t="s">
        <v>618</v>
      </c>
      <c r="E147" s="1" t="s">
        <v>1283</v>
      </c>
      <c r="F147" s="1" t="s">
        <v>1401</v>
      </c>
      <c r="G147" s="1" t="s">
        <v>40</v>
      </c>
      <c r="H147" s="1" t="s">
        <v>1290</v>
      </c>
      <c r="I147" s="1" t="s">
        <v>619</v>
      </c>
      <c r="J147" s="1" t="s">
        <v>1402</v>
      </c>
      <c r="K147" s="59">
        <v>32.200000000000003</v>
      </c>
      <c r="L147" s="1">
        <v>10</v>
      </c>
      <c r="M147" s="1">
        <v>1005000</v>
      </c>
      <c r="N147" s="1">
        <v>4704</v>
      </c>
      <c r="O147" s="1"/>
      <c r="P147" s="1" t="s">
        <v>895</v>
      </c>
      <c r="Q147" s="1" t="s">
        <v>2079</v>
      </c>
      <c r="R147" s="1" t="s">
        <v>2099</v>
      </c>
      <c r="S147" s="1">
        <v>58.15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1">
        <v>8683</v>
      </c>
      <c r="B148" s="1">
        <v>8664</v>
      </c>
      <c r="C148" s="1" t="s">
        <v>620</v>
      </c>
      <c r="D148" s="1" t="s">
        <v>621</v>
      </c>
      <c r="E148" s="1" t="s">
        <v>1283</v>
      </c>
      <c r="F148" s="1" t="s">
        <v>1401</v>
      </c>
      <c r="G148" s="1" t="s">
        <v>40</v>
      </c>
      <c r="H148" s="1" t="s">
        <v>1290</v>
      </c>
      <c r="I148" s="1" t="s">
        <v>39</v>
      </c>
      <c r="J148" s="1" t="s">
        <v>1402</v>
      </c>
      <c r="K148" s="59">
        <v>26.5</v>
      </c>
      <c r="L148" s="1">
        <v>0.8</v>
      </c>
      <c r="M148" s="1">
        <v>570000</v>
      </c>
      <c r="N148" s="1">
        <v>4704</v>
      </c>
      <c r="O148" s="1"/>
      <c r="P148" s="1" t="s">
        <v>895</v>
      </c>
      <c r="Q148" s="1" t="s">
        <v>2078</v>
      </c>
      <c r="R148" s="1" t="s">
        <v>2097</v>
      </c>
      <c r="S148" s="1">
        <v>79.8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1">
        <v>4805</v>
      </c>
      <c r="B149" s="1">
        <v>4787</v>
      </c>
      <c r="C149" s="1" t="s">
        <v>622</v>
      </c>
      <c r="D149" s="1" t="s">
        <v>623</v>
      </c>
      <c r="E149" s="1" t="s">
        <v>1283</v>
      </c>
      <c r="F149" s="1" t="s">
        <v>1401</v>
      </c>
      <c r="G149" s="1" t="s">
        <v>40</v>
      </c>
      <c r="H149" s="1" t="s">
        <v>1290</v>
      </c>
      <c r="I149" s="1" t="s">
        <v>39</v>
      </c>
      <c r="J149" s="1" t="s">
        <v>1402</v>
      </c>
      <c r="K149" s="59">
        <v>36.299999999999997</v>
      </c>
      <c r="L149" s="1">
        <v>3.7</v>
      </c>
      <c r="M149" s="1">
        <v>655000</v>
      </c>
      <c r="N149" s="1">
        <v>4704</v>
      </c>
      <c r="O149" s="1"/>
      <c r="P149" s="1" t="s">
        <v>895</v>
      </c>
      <c r="Q149" s="1" t="s">
        <v>2077</v>
      </c>
      <c r="R149" s="1" t="s">
        <v>2098</v>
      </c>
      <c r="S149" s="1">
        <v>61.74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1">
        <v>7953</v>
      </c>
      <c r="B150" s="1">
        <v>7934</v>
      </c>
      <c r="C150" s="1" t="s">
        <v>624</v>
      </c>
      <c r="D150" s="1" t="s">
        <v>625</v>
      </c>
      <c r="E150" s="1" t="s">
        <v>1283</v>
      </c>
      <c r="F150" s="1" t="s">
        <v>1401</v>
      </c>
      <c r="G150" s="1" t="s">
        <v>40</v>
      </c>
      <c r="H150" s="1" t="s">
        <v>1290</v>
      </c>
      <c r="I150" s="1" t="s">
        <v>39</v>
      </c>
      <c r="J150" s="1" t="s">
        <v>1402</v>
      </c>
      <c r="K150" s="59">
        <v>45.9</v>
      </c>
      <c r="L150" s="1">
        <v>1.1000000000000001</v>
      </c>
      <c r="M150" s="1">
        <v>580000</v>
      </c>
      <c r="N150" s="1">
        <v>4704</v>
      </c>
      <c r="O150" s="1"/>
      <c r="P150" s="1" t="s">
        <v>895</v>
      </c>
      <c r="Q150" s="1" t="s">
        <v>2078</v>
      </c>
      <c r="R150" s="1" t="s">
        <v>2097</v>
      </c>
      <c r="S150" s="1">
        <v>83.74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1">
        <v>7495</v>
      </c>
      <c r="B151" s="1">
        <v>7476</v>
      </c>
      <c r="C151" s="1" t="s">
        <v>295</v>
      </c>
      <c r="D151" s="1" t="s">
        <v>296</v>
      </c>
      <c r="E151" s="1" t="s">
        <v>1283</v>
      </c>
      <c r="F151" s="1" t="s">
        <v>1401</v>
      </c>
      <c r="G151" s="1" t="s">
        <v>40</v>
      </c>
      <c r="H151" s="1" t="s">
        <v>1290</v>
      </c>
      <c r="I151" s="1" t="s">
        <v>39</v>
      </c>
      <c r="J151" s="1" t="s">
        <v>1402</v>
      </c>
      <c r="K151" s="59">
        <v>19.600000000000001</v>
      </c>
      <c r="L151" s="1">
        <v>1.3</v>
      </c>
      <c r="M151" s="1">
        <v>580000</v>
      </c>
      <c r="N151" s="1">
        <v>4704</v>
      </c>
      <c r="O151" s="1"/>
      <c r="P151" s="1" t="s">
        <v>895</v>
      </c>
      <c r="Q151" s="1" t="s">
        <v>2078</v>
      </c>
      <c r="R151" s="1" t="s">
        <v>2097</v>
      </c>
      <c r="S151" s="1">
        <v>83.74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1">
        <v>5350</v>
      </c>
      <c r="B152" s="1">
        <v>5331</v>
      </c>
      <c r="C152" s="1" t="s">
        <v>628</v>
      </c>
      <c r="D152" s="1" t="s">
        <v>629</v>
      </c>
      <c r="E152" s="1" t="s">
        <v>1283</v>
      </c>
      <c r="F152" s="1" t="s">
        <v>1401</v>
      </c>
      <c r="G152" s="1" t="s">
        <v>40</v>
      </c>
      <c r="H152" s="1" t="s">
        <v>1290</v>
      </c>
      <c r="I152" s="1" t="s">
        <v>39</v>
      </c>
      <c r="J152" s="1" t="s">
        <v>1402</v>
      </c>
      <c r="K152" s="59">
        <v>29.4</v>
      </c>
      <c r="L152" s="1">
        <v>2.2999999999999998</v>
      </c>
      <c r="M152" s="1">
        <v>635000</v>
      </c>
      <c r="N152" s="1">
        <v>4704</v>
      </c>
      <c r="O152" s="1"/>
      <c r="P152" s="1" t="s">
        <v>895</v>
      </c>
      <c r="Q152" s="1" t="s">
        <v>2077</v>
      </c>
      <c r="R152" s="1" t="s">
        <v>2098</v>
      </c>
      <c r="S152" s="1">
        <v>55.43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1">
        <v>9143</v>
      </c>
      <c r="B153" s="1">
        <v>9124</v>
      </c>
      <c r="C153" s="1" t="s">
        <v>2</v>
      </c>
      <c r="D153" s="1" t="s">
        <v>38</v>
      </c>
      <c r="E153" s="1" t="s">
        <v>1283</v>
      </c>
      <c r="F153" s="1" t="s">
        <v>1401</v>
      </c>
      <c r="G153" s="1" t="s">
        <v>40</v>
      </c>
      <c r="H153" s="1" t="s">
        <v>1290</v>
      </c>
      <c r="I153" s="1" t="s">
        <v>39</v>
      </c>
      <c r="J153" s="1" t="s">
        <v>1402</v>
      </c>
      <c r="K153" s="59">
        <v>26</v>
      </c>
      <c r="L153" s="1">
        <v>0.7</v>
      </c>
      <c r="M153" s="1">
        <v>570000</v>
      </c>
      <c r="N153" s="1">
        <v>4704</v>
      </c>
      <c r="O153" s="1"/>
      <c r="P153" s="1" t="s">
        <v>895</v>
      </c>
      <c r="Q153" s="1" t="s">
        <v>2078</v>
      </c>
      <c r="R153" s="1" t="s">
        <v>2097</v>
      </c>
      <c r="S153" s="1">
        <v>79.8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1">
        <v>9241</v>
      </c>
      <c r="B154" s="1">
        <v>9222</v>
      </c>
      <c r="C154" s="1" t="s">
        <v>535</v>
      </c>
      <c r="D154" s="1" t="s">
        <v>536</v>
      </c>
      <c r="E154" s="1" t="s">
        <v>1283</v>
      </c>
      <c r="F154" s="1" t="s">
        <v>1401</v>
      </c>
      <c r="G154" s="1" t="s">
        <v>40</v>
      </c>
      <c r="H154" s="1" t="s">
        <v>1290</v>
      </c>
      <c r="I154" s="1" t="s">
        <v>39</v>
      </c>
      <c r="J154" s="1" t="s">
        <v>1402</v>
      </c>
      <c r="K154" s="59">
        <v>38.200000000000003</v>
      </c>
      <c r="L154" s="1">
        <v>0.6</v>
      </c>
      <c r="M154" s="1">
        <v>550000</v>
      </c>
      <c r="N154" s="1">
        <v>4704</v>
      </c>
      <c r="O154" s="1"/>
      <c r="P154" s="1" t="s">
        <v>895</v>
      </c>
      <c r="Q154" s="1" t="s">
        <v>2078</v>
      </c>
      <c r="R154" s="1" t="s">
        <v>2097</v>
      </c>
      <c r="S154" s="1">
        <v>71.92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1">
        <v>4668</v>
      </c>
      <c r="B155" s="1">
        <v>4668</v>
      </c>
      <c r="C155" s="1" t="s">
        <v>632</v>
      </c>
      <c r="D155" s="1" t="s">
        <v>633</v>
      </c>
      <c r="E155" s="1" t="s">
        <v>1283</v>
      </c>
      <c r="F155" s="1" t="s">
        <v>1401</v>
      </c>
      <c r="G155" s="1" t="s">
        <v>40</v>
      </c>
      <c r="H155" s="1" t="s">
        <v>1290</v>
      </c>
      <c r="I155" s="1" t="s">
        <v>39</v>
      </c>
      <c r="J155" s="1" t="s">
        <v>1402</v>
      </c>
      <c r="K155" s="59">
        <v>53.1</v>
      </c>
      <c r="L155" s="1">
        <v>8.5</v>
      </c>
      <c r="M155" s="1">
        <v>745000</v>
      </c>
      <c r="N155" s="1">
        <v>4704</v>
      </c>
      <c r="O155" s="1"/>
      <c r="P155" s="1" t="s">
        <v>895</v>
      </c>
      <c r="Q155" s="1" t="s">
        <v>2077</v>
      </c>
      <c r="R155" s="1" t="s">
        <v>2096</v>
      </c>
      <c r="S155" s="1">
        <v>90.13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 s="1">
        <v>4353</v>
      </c>
      <c r="B156" s="1">
        <v>4353</v>
      </c>
      <c r="C156" s="1" t="s">
        <v>547</v>
      </c>
      <c r="D156" s="1" t="s">
        <v>548</v>
      </c>
      <c r="E156" s="1" t="s">
        <v>1284</v>
      </c>
      <c r="F156" s="1" t="s">
        <v>1454</v>
      </c>
      <c r="G156" s="1" t="s">
        <v>55</v>
      </c>
      <c r="H156" s="1" t="s">
        <v>1286</v>
      </c>
      <c r="I156" s="1" t="s">
        <v>54</v>
      </c>
      <c r="J156" s="1" t="s">
        <v>1353</v>
      </c>
      <c r="K156" s="59">
        <v>40.9</v>
      </c>
      <c r="L156" s="1">
        <v>4.4000000000000004</v>
      </c>
      <c r="M156" s="1">
        <v>783000</v>
      </c>
      <c r="N156" s="1">
        <v>4145</v>
      </c>
      <c r="O156" s="1"/>
      <c r="P156" s="1" t="s">
        <v>533</v>
      </c>
      <c r="Q156" s="1" t="s">
        <v>2081</v>
      </c>
      <c r="R156" s="1" t="s">
        <v>2101</v>
      </c>
      <c r="S156" s="1">
        <v>52.78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5">
      <c r="A157" s="1">
        <v>7464</v>
      </c>
      <c r="B157" s="1">
        <v>7445</v>
      </c>
      <c r="C157" s="1" t="s">
        <v>586</v>
      </c>
      <c r="D157" s="1" t="s">
        <v>587</v>
      </c>
      <c r="E157" s="1" t="s">
        <v>1284</v>
      </c>
      <c r="F157" s="1" t="s">
        <v>1454</v>
      </c>
      <c r="G157" s="1" t="s">
        <v>55</v>
      </c>
      <c r="H157" s="1" t="s">
        <v>1286</v>
      </c>
      <c r="I157" s="1" t="s">
        <v>54</v>
      </c>
      <c r="J157" s="1" t="s">
        <v>1353</v>
      </c>
      <c r="K157" s="59">
        <v>29.1</v>
      </c>
      <c r="L157" s="1">
        <v>1.3</v>
      </c>
      <c r="M157" s="1">
        <v>770000</v>
      </c>
      <c r="N157" s="1">
        <v>4145</v>
      </c>
      <c r="O157" s="1"/>
      <c r="P157" s="1" t="s">
        <v>533</v>
      </c>
      <c r="Q157" s="1" t="s">
        <v>2077</v>
      </c>
      <c r="R157" s="1" t="s">
        <v>2096</v>
      </c>
      <c r="S157" s="1">
        <v>98.02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5">
      <c r="A158" s="1">
        <v>6930</v>
      </c>
      <c r="B158" s="1">
        <v>6911</v>
      </c>
      <c r="C158" s="1" t="s">
        <v>578</v>
      </c>
      <c r="D158" s="1" t="s">
        <v>579</v>
      </c>
      <c r="E158" s="1" t="s">
        <v>1284</v>
      </c>
      <c r="F158" s="1" t="s">
        <v>1454</v>
      </c>
      <c r="G158" s="1" t="s">
        <v>55</v>
      </c>
      <c r="H158" s="1" t="s">
        <v>1286</v>
      </c>
      <c r="I158" s="1" t="s">
        <v>54</v>
      </c>
      <c r="J158" s="1" t="s">
        <v>1353</v>
      </c>
      <c r="K158" s="59">
        <v>24.4</v>
      </c>
      <c r="L158" s="1">
        <v>1.5</v>
      </c>
      <c r="M158" s="1">
        <v>783000</v>
      </c>
      <c r="N158" s="1">
        <v>4145</v>
      </c>
      <c r="O158" s="1"/>
      <c r="P158" s="1" t="s">
        <v>533</v>
      </c>
      <c r="Q158" s="1" t="s">
        <v>2081</v>
      </c>
      <c r="R158" s="1" t="s">
        <v>2101</v>
      </c>
      <c r="S158" s="1">
        <v>52.78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1">
        <v>4137</v>
      </c>
      <c r="B159" s="1">
        <v>4137</v>
      </c>
      <c r="C159" s="1" t="s">
        <v>665</v>
      </c>
      <c r="D159" s="1" t="s">
        <v>666</v>
      </c>
      <c r="E159" s="1" t="s">
        <v>1284</v>
      </c>
      <c r="F159" s="1" t="s">
        <v>1454</v>
      </c>
      <c r="G159" s="1" t="s">
        <v>55</v>
      </c>
      <c r="H159" s="1" t="s">
        <v>1286</v>
      </c>
      <c r="I159" s="1" t="s">
        <v>54</v>
      </c>
      <c r="J159" s="1" t="s">
        <v>1353</v>
      </c>
      <c r="K159" s="59">
        <v>53.5</v>
      </c>
      <c r="L159" s="1">
        <v>22.7</v>
      </c>
      <c r="M159" s="1">
        <v>1063000</v>
      </c>
      <c r="N159" s="1">
        <v>4145</v>
      </c>
      <c r="O159" s="1"/>
      <c r="P159" s="1" t="s">
        <v>533</v>
      </c>
      <c r="Q159" s="1" t="s">
        <v>2079</v>
      </c>
      <c r="R159" s="1" t="s">
        <v>2102</v>
      </c>
      <c r="S159" s="1">
        <v>69.87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5">
      <c r="A160" s="1">
        <v>11088</v>
      </c>
      <c r="B160" s="1">
        <v>11036</v>
      </c>
      <c r="C160" s="1" t="s">
        <v>518</v>
      </c>
      <c r="D160" s="1" t="s">
        <v>519</v>
      </c>
      <c r="E160" s="1" t="s">
        <v>1284</v>
      </c>
      <c r="F160" s="1" t="s">
        <v>1454</v>
      </c>
      <c r="G160" s="1" t="s">
        <v>55</v>
      </c>
      <c r="H160" s="1" t="s">
        <v>1286</v>
      </c>
      <c r="I160" s="1" t="s">
        <v>54</v>
      </c>
      <c r="J160" s="1" t="s">
        <v>1353</v>
      </c>
      <c r="K160" s="59">
        <v>42.3</v>
      </c>
      <c r="L160" s="1">
        <v>0.1</v>
      </c>
      <c r="M160" s="1">
        <v>848000</v>
      </c>
      <c r="N160" s="1">
        <v>4145</v>
      </c>
      <c r="O160" s="1"/>
      <c r="P160" s="1" t="s">
        <v>533</v>
      </c>
      <c r="Q160" s="1" t="s">
        <v>2081</v>
      </c>
      <c r="R160" s="1" t="s">
        <v>2104</v>
      </c>
      <c r="S160" s="1">
        <v>69.19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5">
      <c r="A161" s="1">
        <v>4928</v>
      </c>
      <c r="B161" s="1">
        <v>4909</v>
      </c>
      <c r="C161" s="1" t="s">
        <v>667</v>
      </c>
      <c r="D161" s="1" t="s">
        <v>668</v>
      </c>
      <c r="E161" s="1" t="s">
        <v>1284</v>
      </c>
      <c r="F161" s="1" t="s">
        <v>1454</v>
      </c>
      <c r="G161" s="1" t="s">
        <v>55</v>
      </c>
      <c r="H161" s="1" t="s">
        <v>1286</v>
      </c>
      <c r="I161" s="1" t="s">
        <v>568</v>
      </c>
      <c r="J161" s="1" t="s">
        <v>1353</v>
      </c>
      <c r="K161" s="59">
        <v>26.6</v>
      </c>
      <c r="L161" s="1">
        <v>2.9</v>
      </c>
      <c r="M161" s="1">
        <v>825000</v>
      </c>
      <c r="N161" s="1">
        <v>4145</v>
      </c>
      <c r="O161" s="1"/>
      <c r="P161" s="1" t="s">
        <v>533</v>
      </c>
      <c r="Q161" s="1" t="s">
        <v>2081</v>
      </c>
      <c r="R161" s="1" t="s">
        <v>2101</v>
      </c>
      <c r="S161" s="1">
        <v>63.39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 s="1">
        <v>6370</v>
      </c>
      <c r="B162" s="1">
        <v>6351</v>
      </c>
      <c r="C162" s="1" t="s">
        <v>669</v>
      </c>
      <c r="D162" s="1" t="s">
        <v>670</v>
      </c>
      <c r="E162" s="1" t="s">
        <v>1284</v>
      </c>
      <c r="F162" s="1" t="s">
        <v>1454</v>
      </c>
      <c r="G162" s="1" t="s">
        <v>55</v>
      </c>
      <c r="H162" s="1" t="s">
        <v>1286</v>
      </c>
      <c r="I162" s="1" t="s">
        <v>54</v>
      </c>
      <c r="J162" s="1" t="s">
        <v>1353</v>
      </c>
      <c r="K162" s="59">
        <v>47.1</v>
      </c>
      <c r="L162" s="1">
        <v>1.7</v>
      </c>
      <c r="M162" s="1">
        <v>783000</v>
      </c>
      <c r="N162" s="1">
        <v>4145</v>
      </c>
      <c r="O162" s="1"/>
      <c r="P162" s="1" t="s">
        <v>533</v>
      </c>
      <c r="Q162" s="1" t="s">
        <v>2081</v>
      </c>
      <c r="R162" s="1" t="s">
        <v>2101</v>
      </c>
      <c r="S162" s="1">
        <v>52.78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5">
      <c r="A163" s="1">
        <v>10989</v>
      </c>
      <c r="B163" s="1">
        <v>10937</v>
      </c>
      <c r="C163" s="1" t="s">
        <v>662</v>
      </c>
      <c r="D163" s="1" t="s">
        <v>663</v>
      </c>
      <c r="E163" s="1" t="s">
        <v>1284</v>
      </c>
      <c r="F163" s="1" t="s">
        <v>1454</v>
      </c>
      <c r="G163" s="1" t="s">
        <v>55</v>
      </c>
      <c r="H163" s="1" t="s">
        <v>1286</v>
      </c>
      <c r="I163" s="1" t="s">
        <v>664</v>
      </c>
      <c r="J163" s="1" t="s">
        <v>1353</v>
      </c>
      <c r="K163" s="59">
        <v>28.5</v>
      </c>
      <c r="L163" s="1">
        <v>0.1</v>
      </c>
      <c r="M163" s="1">
        <v>742278</v>
      </c>
      <c r="N163" s="1">
        <v>4145</v>
      </c>
      <c r="O163" s="1"/>
      <c r="P163" s="1" t="s">
        <v>533</v>
      </c>
      <c r="Q163" s="1" t="s">
        <v>2077</v>
      </c>
      <c r="R163" s="1" t="s">
        <v>2096</v>
      </c>
      <c r="S163" s="1">
        <v>89.28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5">
      <c r="A164" s="1">
        <v>4485</v>
      </c>
      <c r="B164" s="1">
        <v>4485</v>
      </c>
      <c r="C164" s="1" t="s">
        <v>654</v>
      </c>
      <c r="D164" s="1" t="s">
        <v>224</v>
      </c>
      <c r="E164" s="1" t="s">
        <v>1284</v>
      </c>
      <c r="F164" s="1" t="s">
        <v>1461</v>
      </c>
      <c r="G164" s="1" t="s">
        <v>55</v>
      </c>
      <c r="H164" s="1" t="s">
        <v>1291</v>
      </c>
      <c r="I164" s="1" t="s">
        <v>655</v>
      </c>
      <c r="J164" s="1" t="s">
        <v>1351</v>
      </c>
      <c r="K164" s="59">
        <v>33.799999999999997</v>
      </c>
      <c r="L164" s="1">
        <v>11.2</v>
      </c>
      <c r="M164" s="1">
        <v>3300000</v>
      </c>
      <c r="N164" s="1">
        <v>4145</v>
      </c>
      <c r="O164" s="1"/>
      <c r="P164" s="1" t="s">
        <v>533</v>
      </c>
      <c r="Q164" s="1" t="s">
        <v>2086</v>
      </c>
      <c r="R164" s="1" t="s">
        <v>2111</v>
      </c>
      <c r="S164" s="1">
        <v>73.959999999999994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 s="1">
        <v>8877</v>
      </c>
      <c r="B165" s="1">
        <v>8858</v>
      </c>
      <c r="C165" s="1" t="s">
        <v>1174</v>
      </c>
      <c r="D165" s="1" t="s">
        <v>1175</v>
      </c>
      <c r="E165" s="1" t="s">
        <v>1283</v>
      </c>
      <c r="F165" s="1" t="s">
        <v>1424</v>
      </c>
      <c r="G165" s="1" t="s">
        <v>756</v>
      </c>
      <c r="H165" s="1" t="s">
        <v>1290</v>
      </c>
      <c r="I165" s="1" t="s">
        <v>1176</v>
      </c>
      <c r="J165" s="1" t="s">
        <v>1425</v>
      </c>
      <c r="K165" s="59">
        <v>43</v>
      </c>
      <c r="L165" s="1">
        <v>0.7</v>
      </c>
      <c r="M165" s="1">
        <v>1600000</v>
      </c>
      <c r="N165" s="1">
        <v>4859</v>
      </c>
      <c r="O165" s="1"/>
      <c r="P165" s="1" t="s">
        <v>755</v>
      </c>
      <c r="Q165" s="1" t="s">
        <v>2080</v>
      </c>
      <c r="R165" s="1" t="s">
        <v>2100</v>
      </c>
      <c r="S165" s="1">
        <v>62.14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5">
      <c r="A166" s="1">
        <v>10958</v>
      </c>
      <c r="B166" s="1">
        <v>10906</v>
      </c>
      <c r="C166" s="1" t="s">
        <v>1177</v>
      </c>
      <c r="D166" s="1" t="s">
        <v>1178</v>
      </c>
      <c r="E166" s="1" t="s">
        <v>1283</v>
      </c>
      <c r="F166" s="1" t="s">
        <v>1424</v>
      </c>
      <c r="G166" s="1" t="s">
        <v>756</v>
      </c>
      <c r="H166" s="1" t="s">
        <v>1290</v>
      </c>
      <c r="I166" s="1" t="s">
        <v>1179</v>
      </c>
      <c r="J166" s="1" t="s">
        <v>1425</v>
      </c>
      <c r="K166" s="59">
        <v>31.4</v>
      </c>
      <c r="L166" s="1">
        <v>0.1</v>
      </c>
      <c r="M166" s="1">
        <v>2506000</v>
      </c>
      <c r="N166" s="1">
        <v>4859</v>
      </c>
      <c r="O166" s="1"/>
      <c r="P166" s="1" t="s">
        <v>755</v>
      </c>
      <c r="Q166" s="1" t="s">
        <v>2084</v>
      </c>
      <c r="R166" s="1" t="s">
        <v>2107</v>
      </c>
      <c r="S166" s="1">
        <v>62.77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5">
      <c r="A167" s="1">
        <v>4390</v>
      </c>
      <c r="B167" s="1">
        <v>4390</v>
      </c>
      <c r="C167" s="1" t="s">
        <v>1180</v>
      </c>
      <c r="D167" s="1" t="s">
        <v>1181</v>
      </c>
      <c r="E167" s="1" t="s">
        <v>1283</v>
      </c>
      <c r="F167" s="1" t="s">
        <v>1424</v>
      </c>
      <c r="G167" s="1" t="s">
        <v>756</v>
      </c>
      <c r="H167" s="1" t="s">
        <v>1290</v>
      </c>
      <c r="I167" s="1" t="s">
        <v>1176</v>
      </c>
      <c r="J167" s="1" t="s">
        <v>1425</v>
      </c>
      <c r="K167" s="59">
        <v>38.700000000000003</v>
      </c>
      <c r="L167" s="1">
        <v>13.9</v>
      </c>
      <c r="M167" s="1">
        <v>1450000</v>
      </c>
      <c r="N167" s="1">
        <v>4859</v>
      </c>
      <c r="O167" s="1"/>
      <c r="P167" s="1" t="s">
        <v>755</v>
      </c>
      <c r="Q167" s="1" t="s">
        <v>2082</v>
      </c>
      <c r="R167" s="1" t="s">
        <v>2103</v>
      </c>
      <c r="S167" s="1">
        <v>89.56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 s="1">
        <v>4985</v>
      </c>
      <c r="B168" s="1">
        <v>4966</v>
      </c>
      <c r="C168" s="1" t="s">
        <v>1182</v>
      </c>
      <c r="D168" s="1" t="s">
        <v>1183</v>
      </c>
      <c r="E168" s="1" t="s">
        <v>1283</v>
      </c>
      <c r="F168" s="1" t="s">
        <v>1424</v>
      </c>
      <c r="G168" s="1" t="s">
        <v>756</v>
      </c>
      <c r="H168" s="1" t="s">
        <v>1290</v>
      </c>
      <c r="I168" s="1" t="s">
        <v>1184</v>
      </c>
      <c r="J168" s="1" t="s">
        <v>1425</v>
      </c>
      <c r="K168" s="59">
        <v>47</v>
      </c>
      <c r="L168" s="1">
        <v>2.6</v>
      </c>
      <c r="M168" s="1">
        <v>1100000</v>
      </c>
      <c r="N168" s="1">
        <v>4859</v>
      </c>
      <c r="O168" s="1"/>
      <c r="P168" s="1" t="s">
        <v>755</v>
      </c>
      <c r="Q168" s="1" t="s">
        <v>2079</v>
      </c>
      <c r="R168" s="1" t="s">
        <v>2102</v>
      </c>
      <c r="S168" s="1">
        <v>77.349999999999994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5">
      <c r="A169" s="1">
        <v>9273</v>
      </c>
      <c r="B169" s="1">
        <v>9254</v>
      </c>
      <c r="C169" s="1" t="s">
        <v>1185</v>
      </c>
      <c r="D169" s="1" t="s">
        <v>1186</v>
      </c>
      <c r="E169" s="1" t="s">
        <v>1283</v>
      </c>
      <c r="F169" s="1" t="s">
        <v>1424</v>
      </c>
      <c r="G169" s="1" t="s">
        <v>756</v>
      </c>
      <c r="H169" s="1" t="s">
        <v>1290</v>
      </c>
      <c r="I169" s="1" t="s">
        <v>1176</v>
      </c>
      <c r="J169" s="1" t="s">
        <v>1425</v>
      </c>
      <c r="K169" s="59">
        <v>40.4</v>
      </c>
      <c r="L169" s="1">
        <v>0.6</v>
      </c>
      <c r="M169" s="1">
        <v>1105000</v>
      </c>
      <c r="N169" s="1">
        <v>4859</v>
      </c>
      <c r="O169" s="1"/>
      <c r="P169" s="1" t="s">
        <v>755</v>
      </c>
      <c r="Q169" s="1" t="s">
        <v>2079</v>
      </c>
      <c r="R169" s="1" t="s">
        <v>2102</v>
      </c>
      <c r="S169" s="1">
        <v>78.36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5">
      <c r="A170" s="1">
        <v>4851</v>
      </c>
      <c r="B170" s="1">
        <v>4832</v>
      </c>
      <c r="C170" s="1" t="s">
        <v>1187</v>
      </c>
      <c r="D170" s="1" t="s">
        <v>1188</v>
      </c>
      <c r="E170" s="1" t="s">
        <v>1283</v>
      </c>
      <c r="F170" s="1" t="s">
        <v>1424</v>
      </c>
      <c r="G170" s="1" t="s">
        <v>756</v>
      </c>
      <c r="H170" s="1" t="s">
        <v>1290</v>
      </c>
      <c r="I170" s="1" t="s">
        <v>1176</v>
      </c>
      <c r="J170" s="1" t="s">
        <v>1425</v>
      </c>
      <c r="K170" s="59">
        <v>40</v>
      </c>
      <c r="L170" s="1">
        <v>3.3</v>
      </c>
      <c r="M170" s="1">
        <v>2297000</v>
      </c>
      <c r="N170" s="1">
        <v>4859</v>
      </c>
      <c r="O170" s="1"/>
      <c r="P170" s="1" t="s">
        <v>755</v>
      </c>
      <c r="Q170" s="1" t="s">
        <v>2083</v>
      </c>
      <c r="R170" s="1" t="s">
        <v>2109</v>
      </c>
      <c r="S170" s="1">
        <v>92.97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 s="1">
        <v>4835</v>
      </c>
      <c r="B171" s="1">
        <v>4816</v>
      </c>
      <c r="C171" s="1" t="s">
        <v>1189</v>
      </c>
      <c r="D171" s="1" t="s">
        <v>1190</v>
      </c>
      <c r="E171" s="1" t="s">
        <v>1283</v>
      </c>
      <c r="F171" s="1" t="s">
        <v>1424</v>
      </c>
      <c r="G171" s="1" t="s">
        <v>756</v>
      </c>
      <c r="H171" s="1" t="s">
        <v>1290</v>
      </c>
      <c r="I171" s="1" t="s">
        <v>1191</v>
      </c>
      <c r="J171" s="1" t="s">
        <v>1425</v>
      </c>
      <c r="K171" s="59">
        <v>39.6</v>
      </c>
      <c r="L171" s="1">
        <v>3.4</v>
      </c>
      <c r="M171" s="1">
        <v>2000000</v>
      </c>
      <c r="N171" s="1">
        <v>4859</v>
      </c>
      <c r="O171" s="1"/>
      <c r="P171" s="1" t="s">
        <v>755</v>
      </c>
      <c r="Q171" s="1" t="s">
        <v>2083</v>
      </c>
      <c r="R171" s="1" t="s">
        <v>2106</v>
      </c>
      <c r="S171" s="1">
        <v>62.21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5">
      <c r="A172" s="1">
        <v>9801</v>
      </c>
      <c r="B172" s="1">
        <v>9782</v>
      </c>
      <c r="C172" s="1" t="s">
        <v>652</v>
      </c>
      <c r="D172" s="1" t="s">
        <v>653</v>
      </c>
      <c r="E172" s="1" t="s">
        <v>1283</v>
      </c>
      <c r="F172" s="1" t="s">
        <v>1380</v>
      </c>
      <c r="G172" s="1" t="s">
        <v>362</v>
      </c>
      <c r="H172" s="1" t="s">
        <v>1289</v>
      </c>
      <c r="I172" s="1" t="s">
        <v>83</v>
      </c>
      <c r="J172" s="1" t="s">
        <v>1344</v>
      </c>
      <c r="K172" s="59">
        <v>27.6</v>
      </c>
      <c r="L172" s="1">
        <v>0.4</v>
      </c>
      <c r="M172" s="1">
        <v>655000</v>
      </c>
      <c r="N172" s="1">
        <v>4362</v>
      </c>
      <c r="O172" s="1"/>
      <c r="P172" s="1" t="s">
        <v>590</v>
      </c>
      <c r="Q172" s="1" t="s">
        <v>2077</v>
      </c>
      <c r="R172" s="1" t="s">
        <v>2098</v>
      </c>
      <c r="S172" s="1">
        <v>61.74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5">
      <c r="A173" s="1">
        <v>4865</v>
      </c>
      <c r="B173" s="1">
        <v>4846</v>
      </c>
      <c r="C173" s="1" t="s">
        <v>425</v>
      </c>
      <c r="D173" s="1" t="s">
        <v>426</v>
      </c>
      <c r="E173" s="1" t="s">
        <v>1283</v>
      </c>
      <c r="F173" s="1" t="s">
        <v>1380</v>
      </c>
      <c r="G173" s="1" t="s">
        <v>362</v>
      </c>
      <c r="H173" s="1" t="s">
        <v>1289</v>
      </c>
      <c r="I173" s="1" t="s">
        <v>83</v>
      </c>
      <c r="J173" s="1" t="s">
        <v>1344</v>
      </c>
      <c r="K173" s="59">
        <v>28.4</v>
      </c>
      <c r="L173" s="1">
        <v>3.1</v>
      </c>
      <c r="M173" s="1">
        <v>750000</v>
      </c>
      <c r="N173" s="1">
        <v>4362</v>
      </c>
      <c r="O173" s="1"/>
      <c r="P173" s="1" t="s">
        <v>590</v>
      </c>
      <c r="Q173" s="1" t="s">
        <v>2077</v>
      </c>
      <c r="R173" s="1" t="s">
        <v>2096</v>
      </c>
      <c r="S173" s="1">
        <v>91.71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 s="1">
        <v>4715</v>
      </c>
      <c r="B174" s="1">
        <v>4715</v>
      </c>
      <c r="C174" s="1" t="s">
        <v>592</v>
      </c>
      <c r="D174" s="1" t="s">
        <v>593</v>
      </c>
      <c r="E174" s="1" t="s">
        <v>1283</v>
      </c>
      <c r="F174" s="1" t="s">
        <v>1380</v>
      </c>
      <c r="G174" s="1" t="s">
        <v>362</v>
      </c>
      <c r="H174" s="1" t="s">
        <v>1289</v>
      </c>
      <c r="I174" s="1" t="s">
        <v>118</v>
      </c>
      <c r="J174" s="1" t="s">
        <v>1344</v>
      </c>
      <c r="K174" s="59">
        <v>32</v>
      </c>
      <c r="L174" s="1">
        <v>3.9</v>
      </c>
      <c r="M174" s="1">
        <v>1365000</v>
      </c>
      <c r="N174" s="1">
        <v>4362</v>
      </c>
      <c r="O174" s="1"/>
      <c r="P174" s="1" t="s">
        <v>590</v>
      </c>
      <c r="Q174" s="1" t="s">
        <v>2082</v>
      </c>
      <c r="R174" s="1" t="s">
        <v>2103</v>
      </c>
      <c r="S174" s="1">
        <v>75.81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5">
      <c r="A175" s="1">
        <v>10923</v>
      </c>
      <c r="B175" s="1">
        <v>10871</v>
      </c>
      <c r="C175" s="1" t="s">
        <v>360</v>
      </c>
      <c r="D175" s="1" t="s">
        <v>361</v>
      </c>
      <c r="E175" s="1" t="s">
        <v>1283</v>
      </c>
      <c r="F175" s="1" t="s">
        <v>1380</v>
      </c>
      <c r="G175" s="1" t="s">
        <v>362</v>
      </c>
      <c r="H175" s="1" t="s">
        <v>1289</v>
      </c>
      <c r="I175" s="1" t="s">
        <v>118</v>
      </c>
      <c r="J175" s="1" t="s">
        <v>1344</v>
      </c>
      <c r="K175" s="59">
        <v>26.4</v>
      </c>
      <c r="L175" s="1">
        <v>0.1</v>
      </c>
      <c r="M175" s="1">
        <v>909000</v>
      </c>
      <c r="N175" s="1">
        <v>4362</v>
      </c>
      <c r="O175" s="1"/>
      <c r="P175" s="1" t="s">
        <v>590</v>
      </c>
      <c r="Q175" s="1" t="s">
        <v>2081</v>
      </c>
      <c r="R175" s="1" t="s">
        <v>2104</v>
      </c>
      <c r="S175" s="1">
        <v>84.6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5">
      <c r="A176" s="1">
        <v>10890</v>
      </c>
      <c r="B176" s="1">
        <v>10838</v>
      </c>
      <c r="C176" s="1" t="s">
        <v>365</v>
      </c>
      <c r="D176" s="1" t="s">
        <v>366</v>
      </c>
      <c r="E176" s="1" t="s">
        <v>1283</v>
      </c>
      <c r="F176" s="1" t="s">
        <v>1380</v>
      </c>
      <c r="G176" s="1" t="s">
        <v>362</v>
      </c>
      <c r="H176" s="1" t="s">
        <v>1289</v>
      </c>
      <c r="I176" s="1" t="s">
        <v>118</v>
      </c>
      <c r="J176" s="1" t="s">
        <v>1344</v>
      </c>
      <c r="K176" s="59">
        <v>28.1</v>
      </c>
      <c r="L176" s="1">
        <v>0.1</v>
      </c>
      <c r="M176" s="1">
        <v>1099000</v>
      </c>
      <c r="N176" s="1">
        <v>4362</v>
      </c>
      <c r="O176" s="1"/>
      <c r="P176" s="1" t="s">
        <v>590</v>
      </c>
      <c r="Q176" s="1" t="s">
        <v>2079</v>
      </c>
      <c r="R176" s="1" t="s">
        <v>2102</v>
      </c>
      <c r="S176" s="1">
        <v>77.150000000000006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 s="1">
        <v>9802</v>
      </c>
      <c r="B177" s="1">
        <v>9783</v>
      </c>
      <c r="C177" s="1" t="s">
        <v>646</v>
      </c>
      <c r="D177" s="1" t="s">
        <v>647</v>
      </c>
      <c r="E177" s="1" t="s">
        <v>1283</v>
      </c>
      <c r="F177" s="1" t="s">
        <v>1380</v>
      </c>
      <c r="G177" s="1" t="s">
        <v>362</v>
      </c>
      <c r="H177" s="1" t="s">
        <v>1289</v>
      </c>
      <c r="I177" s="1" t="s">
        <v>83</v>
      </c>
      <c r="J177" s="1" t="s">
        <v>1344</v>
      </c>
      <c r="K177" s="59">
        <v>31</v>
      </c>
      <c r="L177" s="1">
        <v>0.4</v>
      </c>
      <c r="M177" s="1">
        <v>655000</v>
      </c>
      <c r="N177" s="1">
        <v>4362</v>
      </c>
      <c r="O177" s="1"/>
      <c r="P177" s="1" t="s">
        <v>590</v>
      </c>
      <c r="Q177" s="1" t="s">
        <v>2077</v>
      </c>
      <c r="R177" s="1" t="s">
        <v>2098</v>
      </c>
      <c r="S177" s="1">
        <v>61.74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 s="1">
        <v>4544</v>
      </c>
      <c r="B178" s="1">
        <v>4544</v>
      </c>
      <c r="C178" s="1" t="s">
        <v>685</v>
      </c>
      <c r="D178" s="1" t="s">
        <v>686</v>
      </c>
      <c r="E178" s="1" t="s">
        <v>1283</v>
      </c>
      <c r="F178" s="1" t="s">
        <v>1380</v>
      </c>
      <c r="G178" s="1" t="s">
        <v>362</v>
      </c>
      <c r="H178" s="1" t="s">
        <v>1289</v>
      </c>
      <c r="I178" s="1" t="s">
        <v>118</v>
      </c>
      <c r="J178" s="1" t="s">
        <v>1344</v>
      </c>
      <c r="K178" s="59">
        <v>29</v>
      </c>
      <c r="L178" s="1">
        <v>3.8</v>
      </c>
      <c r="M178" s="1">
        <v>1500000</v>
      </c>
      <c r="N178" s="1">
        <v>4362</v>
      </c>
      <c r="O178" s="1"/>
      <c r="P178" s="1" t="s">
        <v>590</v>
      </c>
      <c r="Q178" s="1" t="s">
        <v>2082</v>
      </c>
      <c r="R178" s="1" t="s">
        <v>2103</v>
      </c>
      <c r="S178" s="1">
        <v>97.64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 s="1">
        <v>5610</v>
      </c>
      <c r="B179" s="1">
        <v>5591</v>
      </c>
      <c r="C179" s="1" t="s">
        <v>687</v>
      </c>
      <c r="D179" s="1" t="s">
        <v>688</v>
      </c>
      <c r="E179" s="1" t="s">
        <v>1283</v>
      </c>
      <c r="F179" s="1" t="s">
        <v>1380</v>
      </c>
      <c r="G179" s="1" t="s">
        <v>362</v>
      </c>
      <c r="H179" s="1" t="s">
        <v>1289</v>
      </c>
      <c r="I179" s="1" t="s">
        <v>118</v>
      </c>
      <c r="J179" s="1" t="s">
        <v>1344</v>
      </c>
      <c r="K179" s="59">
        <v>28</v>
      </c>
      <c r="L179" s="1">
        <v>2.2000000000000002</v>
      </c>
      <c r="M179" s="1">
        <v>1400000</v>
      </c>
      <c r="N179" s="1">
        <v>4362</v>
      </c>
      <c r="O179" s="1"/>
      <c r="P179" s="1" t="s">
        <v>590</v>
      </c>
      <c r="Q179" s="1" t="s">
        <v>2082</v>
      </c>
      <c r="R179" s="1" t="s">
        <v>2103</v>
      </c>
      <c r="S179" s="1">
        <v>81.47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 s="1">
        <v>4813</v>
      </c>
      <c r="B180" s="1">
        <v>4795</v>
      </c>
      <c r="C180" s="1" t="s">
        <v>689</v>
      </c>
      <c r="D180" s="1" t="s">
        <v>690</v>
      </c>
      <c r="E180" s="1" t="s">
        <v>1283</v>
      </c>
      <c r="F180" s="1" t="s">
        <v>1380</v>
      </c>
      <c r="G180" s="1" t="s">
        <v>362</v>
      </c>
      <c r="H180" s="1" t="s">
        <v>1289</v>
      </c>
      <c r="I180" s="1" t="s">
        <v>118</v>
      </c>
      <c r="J180" s="1" t="s">
        <v>1344</v>
      </c>
      <c r="K180" s="59">
        <v>30.2</v>
      </c>
      <c r="L180" s="1">
        <v>3.6</v>
      </c>
      <c r="M180" s="1">
        <v>1500000</v>
      </c>
      <c r="N180" s="1">
        <v>4362</v>
      </c>
      <c r="O180" s="1"/>
      <c r="P180" s="1" t="s">
        <v>590</v>
      </c>
      <c r="Q180" s="1" t="s">
        <v>2082</v>
      </c>
      <c r="R180" s="1" t="s">
        <v>2103</v>
      </c>
      <c r="S180" s="1">
        <v>97.64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 s="1">
        <v>9110</v>
      </c>
      <c r="B181" s="1">
        <v>9091</v>
      </c>
      <c r="C181" s="1" t="s">
        <v>423</v>
      </c>
      <c r="D181" s="1" t="s">
        <v>424</v>
      </c>
      <c r="E181" s="1" t="s">
        <v>1283</v>
      </c>
      <c r="F181" s="1" t="s">
        <v>1380</v>
      </c>
      <c r="G181" s="1" t="s">
        <v>362</v>
      </c>
      <c r="H181" s="1" t="s">
        <v>1289</v>
      </c>
      <c r="I181" s="1" t="s">
        <v>83</v>
      </c>
      <c r="J181" s="1" t="s">
        <v>1344</v>
      </c>
      <c r="K181" s="59">
        <v>21.6</v>
      </c>
      <c r="L181" s="1">
        <v>0.7</v>
      </c>
      <c r="M181" s="1">
        <v>655000</v>
      </c>
      <c r="N181" s="1">
        <v>4362</v>
      </c>
      <c r="O181" s="1"/>
      <c r="P181" s="1" t="s">
        <v>590</v>
      </c>
      <c r="Q181" s="1" t="s">
        <v>2077</v>
      </c>
      <c r="R181" s="1" t="s">
        <v>2098</v>
      </c>
      <c r="S181" s="1">
        <v>61.74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 s="1">
        <v>7854</v>
      </c>
      <c r="B182" s="1">
        <v>7835</v>
      </c>
      <c r="C182" s="1" t="s">
        <v>691</v>
      </c>
      <c r="D182" s="1" t="s">
        <v>692</v>
      </c>
      <c r="E182" s="1" t="s">
        <v>1283</v>
      </c>
      <c r="F182" s="1" t="s">
        <v>1380</v>
      </c>
      <c r="G182" s="1" t="s">
        <v>362</v>
      </c>
      <c r="H182" s="1" t="s">
        <v>1289</v>
      </c>
      <c r="I182" s="1" t="s">
        <v>118</v>
      </c>
      <c r="J182" s="1" t="s">
        <v>1344</v>
      </c>
      <c r="K182" s="59">
        <v>29.3</v>
      </c>
      <c r="L182" s="1">
        <v>1.2</v>
      </c>
      <c r="M182" s="1">
        <v>1100000</v>
      </c>
      <c r="N182" s="1">
        <v>4362</v>
      </c>
      <c r="O182" s="1"/>
      <c r="P182" s="1" t="s">
        <v>590</v>
      </c>
      <c r="Q182" s="1" t="s">
        <v>2079</v>
      </c>
      <c r="R182" s="1" t="s">
        <v>2102</v>
      </c>
      <c r="S182" s="1">
        <v>77.349999999999994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>
        <v>10628</v>
      </c>
      <c r="B183" s="1">
        <v>10576</v>
      </c>
      <c r="C183" s="1" t="s">
        <v>551</v>
      </c>
      <c r="D183" s="1" t="s">
        <v>552</v>
      </c>
      <c r="E183" s="1" t="s">
        <v>1283</v>
      </c>
      <c r="F183" s="1" t="s">
        <v>1380</v>
      </c>
      <c r="G183" s="1" t="s">
        <v>362</v>
      </c>
      <c r="H183" s="1" t="s">
        <v>1289</v>
      </c>
      <c r="I183" s="1" t="s">
        <v>83</v>
      </c>
      <c r="J183" s="1" t="s">
        <v>1344</v>
      </c>
      <c r="K183" s="59">
        <v>19.399999999999999</v>
      </c>
      <c r="L183" s="1">
        <v>0.2</v>
      </c>
      <c r="M183" s="1">
        <v>655000</v>
      </c>
      <c r="N183" s="1">
        <v>4362</v>
      </c>
      <c r="O183" s="1"/>
      <c r="P183" s="1" t="s">
        <v>590</v>
      </c>
      <c r="Q183" s="1" t="s">
        <v>2077</v>
      </c>
      <c r="R183" s="1" t="s">
        <v>2098</v>
      </c>
      <c r="S183" s="1">
        <v>61.74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>
        <v>4555</v>
      </c>
      <c r="B184" s="1">
        <v>4555</v>
      </c>
      <c r="C184" s="1" t="s">
        <v>599</v>
      </c>
      <c r="D184" s="1" t="s">
        <v>600</v>
      </c>
      <c r="E184" s="1" t="s">
        <v>1283</v>
      </c>
      <c r="F184" s="1" t="s">
        <v>1380</v>
      </c>
      <c r="G184" s="1" t="s">
        <v>362</v>
      </c>
      <c r="H184" s="1" t="s">
        <v>1289</v>
      </c>
      <c r="I184" s="1" t="s">
        <v>601</v>
      </c>
      <c r="J184" s="1" t="s">
        <v>1344</v>
      </c>
      <c r="K184" s="59">
        <v>27.7</v>
      </c>
      <c r="L184" s="1">
        <v>7.7</v>
      </c>
      <c r="M184" s="1">
        <v>1400000</v>
      </c>
      <c r="N184" s="1">
        <v>4362</v>
      </c>
      <c r="O184" s="1"/>
      <c r="P184" s="1" t="s">
        <v>590</v>
      </c>
      <c r="Q184" s="1" t="s">
        <v>2082</v>
      </c>
      <c r="R184" s="1" t="s">
        <v>2103</v>
      </c>
      <c r="S184" s="1">
        <v>81.47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>
        <v>8976</v>
      </c>
      <c r="B185" s="1">
        <v>8957</v>
      </c>
      <c r="C185" s="1" t="s">
        <v>416</v>
      </c>
      <c r="D185" s="1" t="s">
        <v>417</v>
      </c>
      <c r="E185" s="1" t="s">
        <v>1283</v>
      </c>
      <c r="F185" s="1" t="s">
        <v>1380</v>
      </c>
      <c r="G185" s="1" t="s">
        <v>362</v>
      </c>
      <c r="H185" s="1" t="s">
        <v>1289</v>
      </c>
      <c r="I185" s="1" t="s">
        <v>118</v>
      </c>
      <c r="J185" s="1" t="s">
        <v>1344</v>
      </c>
      <c r="K185" s="59">
        <v>32.700000000000003</v>
      </c>
      <c r="L185" s="1">
        <v>0.7</v>
      </c>
      <c r="M185" s="1">
        <v>1105000</v>
      </c>
      <c r="N185" s="1">
        <v>4362</v>
      </c>
      <c r="O185" s="1"/>
      <c r="P185" s="1" t="s">
        <v>590</v>
      </c>
      <c r="Q185" s="1" t="s">
        <v>2079</v>
      </c>
      <c r="R185" s="1" t="s">
        <v>2102</v>
      </c>
      <c r="S185" s="1">
        <v>78.36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>
        <v>6039</v>
      </c>
      <c r="B186" s="1">
        <v>6020</v>
      </c>
      <c r="C186" s="1" t="s">
        <v>402</v>
      </c>
      <c r="D186" s="1" t="s">
        <v>403</v>
      </c>
      <c r="E186" s="1" t="s">
        <v>1284</v>
      </c>
      <c r="F186" s="1" t="s">
        <v>1459</v>
      </c>
      <c r="G186" s="1" t="s">
        <v>101</v>
      </c>
      <c r="H186" s="1" t="s">
        <v>1290</v>
      </c>
      <c r="I186" s="1" t="s">
        <v>34</v>
      </c>
      <c r="J186" s="1" t="s">
        <v>1355</v>
      </c>
      <c r="K186" s="59">
        <v>35.6</v>
      </c>
      <c r="L186" s="1">
        <v>1.9</v>
      </c>
      <c r="M186" s="1">
        <v>572000</v>
      </c>
      <c r="N186" s="1">
        <v>4153</v>
      </c>
      <c r="O186" s="1"/>
      <c r="P186" s="1" t="s">
        <v>406</v>
      </c>
      <c r="Q186" s="1" t="s">
        <v>2078</v>
      </c>
      <c r="R186" s="1" t="s">
        <v>2097</v>
      </c>
      <c r="S186" s="1">
        <v>80.59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>
        <v>10461</v>
      </c>
      <c r="B187" s="1">
        <v>10442</v>
      </c>
      <c r="C187" s="1" t="s">
        <v>626</v>
      </c>
      <c r="D187" s="1" t="s">
        <v>627</v>
      </c>
      <c r="E187" s="1" t="s">
        <v>1284</v>
      </c>
      <c r="F187" s="1" t="s">
        <v>1459</v>
      </c>
      <c r="G187" s="1" t="s">
        <v>101</v>
      </c>
      <c r="H187" s="1" t="s">
        <v>1290</v>
      </c>
      <c r="I187" s="1" t="s">
        <v>34</v>
      </c>
      <c r="J187" s="1" t="s">
        <v>1355</v>
      </c>
      <c r="K187" s="58">
        <v>32.299999999999997</v>
      </c>
      <c r="L187" s="1">
        <v>0.2</v>
      </c>
      <c r="M187" s="1">
        <v>550000</v>
      </c>
      <c r="N187" s="1">
        <v>4153</v>
      </c>
      <c r="O187" s="1"/>
      <c r="P187" s="1" t="s">
        <v>406</v>
      </c>
      <c r="Q187" s="1" t="s">
        <v>2078</v>
      </c>
      <c r="R187" s="1" t="s">
        <v>2097</v>
      </c>
      <c r="S187" s="1">
        <v>71.92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>
        <v>7624</v>
      </c>
      <c r="B188" s="1">
        <v>7605</v>
      </c>
      <c r="C188" s="1" t="s">
        <v>582</v>
      </c>
      <c r="D188" s="1" t="s">
        <v>583</v>
      </c>
      <c r="E188" s="1" t="s">
        <v>1284</v>
      </c>
      <c r="F188" s="1" t="s">
        <v>1459</v>
      </c>
      <c r="G188" s="1" t="s">
        <v>101</v>
      </c>
      <c r="H188" s="1" t="s">
        <v>1290</v>
      </c>
      <c r="I188" s="1" t="s">
        <v>34</v>
      </c>
      <c r="J188" s="1" t="s">
        <v>1355</v>
      </c>
      <c r="K188" s="58">
        <v>24.5</v>
      </c>
      <c r="L188" s="1">
        <v>1.2</v>
      </c>
      <c r="M188" s="1">
        <v>588000</v>
      </c>
      <c r="N188" s="1">
        <v>4153</v>
      </c>
      <c r="O188" s="1"/>
      <c r="P188" s="1" t="s">
        <v>406</v>
      </c>
      <c r="Q188" s="1" t="s">
        <v>2078</v>
      </c>
      <c r="R188" s="1" t="s">
        <v>2097</v>
      </c>
      <c r="S188" s="1">
        <v>86.9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>
        <v>6699</v>
      </c>
      <c r="B189" s="1">
        <v>6680</v>
      </c>
      <c r="C189" s="1" t="s">
        <v>398</v>
      </c>
      <c r="D189" s="1" t="s">
        <v>399</v>
      </c>
      <c r="E189" s="1" t="s">
        <v>1284</v>
      </c>
      <c r="F189" s="1" t="s">
        <v>1459</v>
      </c>
      <c r="G189" s="1" t="s">
        <v>101</v>
      </c>
      <c r="H189" s="1" t="s">
        <v>1290</v>
      </c>
      <c r="I189" s="1" t="s">
        <v>34</v>
      </c>
      <c r="J189" s="1" t="s">
        <v>1355</v>
      </c>
      <c r="K189" s="58">
        <v>34.700000000000003</v>
      </c>
      <c r="L189" s="1">
        <v>1.6</v>
      </c>
      <c r="M189" s="1">
        <v>572000</v>
      </c>
      <c r="N189" s="1">
        <v>4153</v>
      </c>
      <c r="O189" s="1"/>
      <c r="P189" s="1" t="s">
        <v>406</v>
      </c>
      <c r="Q189" s="1" t="s">
        <v>2078</v>
      </c>
      <c r="R189" s="1" t="s">
        <v>2097</v>
      </c>
      <c r="S189" s="1">
        <v>80.59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>
        <v>4283</v>
      </c>
      <c r="B190" s="1">
        <v>4283</v>
      </c>
      <c r="C190" s="1" t="s">
        <v>260</v>
      </c>
      <c r="D190" s="1" t="s">
        <v>261</v>
      </c>
      <c r="E190" s="1" t="s">
        <v>1284</v>
      </c>
      <c r="F190" s="1" t="s">
        <v>1459</v>
      </c>
      <c r="G190" s="1" t="s">
        <v>101</v>
      </c>
      <c r="H190" s="1" t="s">
        <v>1290</v>
      </c>
      <c r="I190" s="1" t="s">
        <v>262</v>
      </c>
      <c r="J190" s="1" t="s">
        <v>1355</v>
      </c>
      <c r="K190" s="58">
        <v>46.9</v>
      </c>
      <c r="L190" s="1">
        <v>4.9000000000000004</v>
      </c>
      <c r="M190" s="1">
        <v>698000</v>
      </c>
      <c r="N190" s="1">
        <v>4153</v>
      </c>
      <c r="O190" s="1"/>
      <c r="P190" s="1" t="s">
        <v>406</v>
      </c>
      <c r="Q190" s="1" t="s">
        <v>2077</v>
      </c>
      <c r="R190" s="1" t="s">
        <v>2096</v>
      </c>
      <c r="S190" s="1">
        <v>75.3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>
        <v>5115</v>
      </c>
      <c r="B191" s="1">
        <v>5096</v>
      </c>
      <c r="C191" s="1" t="s">
        <v>676</v>
      </c>
      <c r="D191" s="1" t="s">
        <v>677</v>
      </c>
      <c r="E191" s="1" t="s">
        <v>1284</v>
      </c>
      <c r="F191" s="1" t="s">
        <v>1459</v>
      </c>
      <c r="G191" s="1" t="s">
        <v>101</v>
      </c>
      <c r="H191" s="1" t="s">
        <v>1290</v>
      </c>
      <c r="I191" s="1" t="s">
        <v>34</v>
      </c>
      <c r="J191" s="1" t="s">
        <v>1355</v>
      </c>
      <c r="K191" s="59">
        <v>26.3</v>
      </c>
      <c r="L191" s="1">
        <v>2.5</v>
      </c>
      <c r="M191" s="1">
        <v>609000</v>
      </c>
      <c r="N191" s="1">
        <v>4153</v>
      </c>
      <c r="O191" s="1"/>
      <c r="P191" s="1" t="s">
        <v>406</v>
      </c>
      <c r="Q191" s="1" t="s">
        <v>2078</v>
      </c>
      <c r="R191" s="1" t="s">
        <v>2097</v>
      </c>
      <c r="S191" s="1">
        <v>95.18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 s="1">
        <v>4244</v>
      </c>
      <c r="B192" s="1">
        <v>4244</v>
      </c>
      <c r="C192" s="1" t="s">
        <v>678</v>
      </c>
      <c r="D192" s="1" t="s">
        <v>679</v>
      </c>
      <c r="E192" s="1" t="s">
        <v>1284</v>
      </c>
      <c r="F192" s="1" t="s">
        <v>1459</v>
      </c>
      <c r="G192" s="1" t="s">
        <v>101</v>
      </c>
      <c r="H192" s="1" t="s">
        <v>1290</v>
      </c>
      <c r="I192" s="1" t="s">
        <v>34</v>
      </c>
      <c r="J192" s="1" t="s">
        <v>1355</v>
      </c>
      <c r="K192" s="58">
        <v>51.5</v>
      </c>
      <c r="L192" s="1">
        <v>7.3</v>
      </c>
      <c r="M192" s="1">
        <v>771000</v>
      </c>
      <c r="N192" s="1">
        <v>4153</v>
      </c>
      <c r="O192" s="1"/>
      <c r="P192" s="1" t="s">
        <v>406</v>
      </c>
      <c r="Q192" s="1" t="s">
        <v>2077</v>
      </c>
      <c r="R192" s="1" t="s">
        <v>2096</v>
      </c>
      <c r="S192" s="1">
        <v>98.34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 s="1">
        <v>5546</v>
      </c>
      <c r="B193" s="1">
        <v>5527</v>
      </c>
      <c r="C193" s="1" t="s">
        <v>648</v>
      </c>
      <c r="D193" s="1" t="s">
        <v>649</v>
      </c>
      <c r="E193" s="1" t="s">
        <v>1284</v>
      </c>
      <c r="F193" s="1" t="s">
        <v>1459</v>
      </c>
      <c r="G193" s="1" t="s">
        <v>101</v>
      </c>
      <c r="H193" s="1" t="s">
        <v>1290</v>
      </c>
      <c r="I193" s="1" t="s">
        <v>34</v>
      </c>
      <c r="J193" s="1" t="s">
        <v>1355</v>
      </c>
      <c r="K193" s="58">
        <v>45.6</v>
      </c>
      <c r="L193" s="1">
        <v>2.2000000000000002</v>
      </c>
      <c r="M193" s="1">
        <v>567000</v>
      </c>
      <c r="N193" s="1">
        <v>4153</v>
      </c>
      <c r="O193" s="1"/>
      <c r="P193" s="1" t="s">
        <v>406</v>
      </c>
      <c r="Q193" s="1" t="s">
        <v>2078</v>
      </c>
      <c r="R193" s="1" t="s">
        <v>2097</v>
      </c>
      <c r="S193" s="1">
        <v>78.62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5">
      <c r="A194" s="1">
        <v>7493</v>
      </c>
      <c r="B194" s="1">
        <v>7474</v>
      </c>
      <c r="C194" s="1" t="s">
        <v>451</v>
      </c>
      <c r="D194" s="1" t="s">
        <v>452</v>
      </c>
      <c r="E194" s="1" t="s">
        <v>1284</v>
      </c>
      <c r="F194" s="1" t="s">
        <v>1459</v>
      </c>
      <c r="G194" s="1" t="s">
        <v>101</v>
      </c>
      <c r="H194" s="1" t="s">
        <v>1290</v>
      </c>
      <c r="I194" s="1" t="s">
        <v>34</v>
      </c>
      <c r="J194" s="1" t="s">
        <v>1355</v>
      </c>
      <c r="K194" s="58">
        <v>20.100000000000001</v>
      </c>
      <c r="L194" s="1">
        <v>1.3</v>
      </c>
      <c r="M194" s="1">
        <v>600000</v>
      </c>
      <c r="N194" s="1">
        <v>4153</v>
      </c>
      <c r="O194" s="1"/>
      <c r="P194" s="1" t="s">
        <v>406</v>
      </c>
      <c r="Q194" s="1" t="s">
        <v>2078</v>
      </c>
      <c r="R194" s="1" t="s">
        <v>2097</v>
      </c>
      <c r="S194" s="1">
        <v>91.63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 s="1">
        <v>9670</v>
      </c>
      <c r="B195" s="1">
        <v>9651</v>
      </c>
      <c r="C195" s="1" t="s">
        <v>630</v>
      </c>
      <c r="D195" s="1" t="s">
        <v>631</v>
      </c>
      <c r="E195" s="1" t="s">
        <v>1284</v>
      </c>
      <c r="F195" s="1" t="s">
        <v>1459</v>
      </c>
      <c r="G195" s="1" t="s">
        <v>101</v>
      </c>
      <c r="H195" s="1" t="s">
        <v>1290</v>
      </c>
      <c r="I195" s="1" t="s">
        <v>34</v>
      </c>
      <c r="J195" s="1" t="s">
        <v>1355</v>
      </c>
      <c r="K195" s="58">
        <v>41.3</v>
      </c>
      <c r="L195" s="1">
        <v>0.5</v>
      </c>
      <c r="M195" s="1">
        <v>550000</v>
      </c>
      <c r="N195" s="1">
        <v>4153</v>
      </c>
      <c r="O195" s="1"/>
      <c r="P195" s="1" t="s">
        <v>406</v>
      </c>
      <c r="Q195" s="1" t="s">
        <v>2078</v>
      </c>
      <c r="R195" s="1" t="s">
        <v>2097</v>
      </c>
      <c r="S195" s="1">
        <v>71.92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5">
      <c r="A196" s="1">
        <v>4709</v>
      </c>
      <c r="B196" s="1">
        <v>4709</v>
      </c>
      <c r="C196" s="1" t="s">
        <v>574</v>
      </c>
      <c r="D196" s="1" t="s">
        <v>575</v>
      </c>
      <c r="E196" s="1" t="s">
        <v>1284</v>
      </c>
      <c r="F196" s="1" t="s">
        <v>1459</v>
      </c>
      <c r="G196" s="1" t="s">
        <v>101</v>
      </c>
      <c r="H196" s="1" t="s">
        <v>1290</v>
      </c>
      <c r="I196" s="1" t="s">
        <v>34</v>
      </c>
      <c r="J196" s="1" t="s">
        <v>1355</v>
      </c>
      <c r="K196" s="58">
        <v>32.1</v>
      </c>
      <c r="L196" s="1">
        <v>4.5999999999999996</v>
      </c>
      <c r="M196" s="1">
        <v>718000</v>
      </c>
      <c r="N196" s="1">
        <v>4153</v>
      </c>
      <c r="O196" s="1"/>
      <c r="P196" s="1" t="s">
        <v>406</v>
      </c>
      <c r="Q196" s="1" t="s">
        <v>2077</v>
      </c>
      <c r="R196" s="1" t="s">
        <v>2096</v>
      </c>
      <c r="S196" s="1">
        <v>81.62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5">
      <c r="A197" s="1">
        <v>4330</v>
      </c>
      <c r="B197" s="1">
        <v>4330</v>
      </c>
      <c r="C197" s="1" t="s">
        <v>644</v>
      </c>
      <c r="D197" s="1" t="s">
        <v>645</v>
      </c>
      <c r="E197" s="1" t="s">
        <v>1284</v>
      </c>
      <c r="F197" s="1" t="s">
        <v>1459</v>
      </c>
      <c r="G197" s="1" t="s">
        <v>101</v>
      </c>
      <c r="H197" s="1" t="s">
        <v>1290</v>
      </c>
      <c r="I197" s="1" t="s">
        <v>34</v>
      </c>
      <c r="J197" s="1" t="s">
        <v>1355</v>
      </c>
      <c r="K197" s="58">
        <v>41.6</v>
      </c>
      <c r="L197" s="1">
        <v>10.8</v>
      </c>
      <c r="M197" s="1">
        <v>758000</v>
      </c>
      <c r="N197" s="1">
        <v>4153</v>
      </c>
      <c r="O197" s="1"/>
      <c r="P197" s="1" t="s">
        <v>406</v>
      </c>
      <c r="Q197" s="1" t="s">
        <v>2077</v>
      </c>
      <c r="R197" s="1" t="s">
        <v>2096</v>
      </c>
      <c r="S197" s="1">
        <v>94.24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 s="1">
        <v>4938</v>
      </c>
      <c r="B198" s="1">
        <v>4919</v>
      </c>
      <c r="C198" s="1" t="s">
        <v>642</v>
      </c>
      <c r="D198" s="1" t="s">
        <v>643</v>
      </c>
      <c r="E198" s="1" t="s">
        <v>1284</v>
      </c>
      <c r="F198" s="1" t="s">
        <v>1459</v>
      </c>
      <c r="G198" s="1" t="s">
        <v>101</v>
      </c>
      <c r="H198" s="1" t="s">
        <v>1290</v>
      </c>
      <c r="I198" s="1" t="s">
        <v>34</v>
      </c>
      <c r="J198" s="1" t="s">
        <v>1355</v>
      </c>
      <c r="K198" s="58">
        <v>33.1</v>
      </c>
      <c r="L198" s="1">
        <v>2.7</v>
      </c>
      <c r="M198" s="1">
        <v>650000</v>
      </c>
      <c r="N198" s="1">
        <v>4153</v>
      </c>
      <c r="O198" s="1"/>
      <c r="P198" s="1" t="s">
        <v>406</v>
      </c>
      <c r="Q198" s="1" t="s">
        <v>2077</v>
      </c>
      <c r="R198" s="1" t="s">
        <v>2098</v>
      </c>
      <c r="S198" s="1">
        <v>60.16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 s="1">
        <v>9111</v>
      </c>
      <c r="B199" s="1">
        <v>9092</v>
      </c>
      <c r="C199" s="1" t="s">
        <v>99</v>
      </c>
      <c r="D199" s="1" t="s">
        <v>100</v>
      </c>
      <c r="E199" s="1" t="s">
        <v>1284</v>
      </c>
      <c r="F199" s="1" t="s">
        <v>1459</v>
      </c>
      <c r="G199" s="1" t="s">
        <v>101</v>
      </c>
      <c r="H199" s="1" t="s">
        <v>1290</v>
      </c>
      <c r="I199" s="1" t="s">
        <v>34</v>
      </c>
      <c r="J199" s="1" t="s">
        <v>1355</v>
      </c>
      <c r="K199" s="58">
        <v>33.200000000000003</v>
      </c>
      <c r="L199" s="1">
        <v>0.7</v>
      </c>
      <c r="M199" s="1">
        <v>550000</v>
      </c>
      <c r="N199" s="1">
        <v>4153</v>
      </c>
      <c r="O199" s="1"/>
      <c r="P199" s="1" t="s">
        <v>406</v>
      </c>
      <c r="Q199" s="1" t="s">
        <v>2078</v>
      </c>
      <c r="R199" s="1" t="s">
        <v>2097</v>
      </c>
      <c r="S199" s="1">
        <v>71.92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5">
      <c r="A200" s="1">
        <v>4847</v>
      </c>
      <c r="B200" s="1">
        <v>4828</v>
      </c>
      <c r="C200" s="1" t="s">
        <v>638</v>
      </c>
      <c r="D200" s="1" t="s">
        <v>639</v>
      </c>
      <c r="E200" s="1" t="s">
        <v>1284</v>
      </c>
      <c r="F200" s="1" t="s">
        <v>1459</v>
      </c>
      <c r="G200" s="1" t="s">
        <v>101</v>
      </c>
      <c r="H200" s="1" t="s">
        <v>1290</v>
      </c>
      <c r="I200" s="1" t="s">
        <v>34</v>
      </c>
      <c r="J200" s="1" t="s">
        <v>1355</v>
      </c>
      <c r="K200" s="58">
        <v>37.9</v>
      </c>
      <c r="L200" s="1">
        <v>3.3</v>
      </c>
      <c r="M200" s="1">
        <v>605000</v>
      </c>
      <c r="N200" s="1">
        <v>4153</v>
      </c>
      <c r="O200" s="1"/>
      <c r="P200" s="1" t="s">
        <v>406</v>
      </c>
      <c r="Q200" s="1" t="s">
        <v>2078</v>
      </c>
      <c r="R200" s="1" t="s">
        <v>2097</v>
      </c>
      <c r="S200" s="1">
        <v>93.6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 s="1">
        <v>9803</v>
      </c>
      <c r="B201" s="1">
        <v>9784</v>
      </c>
      <c r="C201" s="1" t="s">
        <v>640</v>
      </c>
      <c r="D201" s="1" t="s">
        <v>641</v>
      </c>
      <c r="E201" s="1" t="s">
        <v>1284</v>
      </c>
      <c r="F201" s="1" t="s">
        <v>1459</v>
      </c>
      <c r="G201" s="1" t="s">
        <v>101</v>
      </c>
      <c r="H201" s="1" t="s">
        <v>1290</v>
      </c>
      <c r="I201" s="1" t="s">
        <v>34</v>
      </c>
      <c r="J201" s="1" t="s">
        <v>1355</v>
      </c>
      <c r="K201" s="58">
        <v>31.3</v>
      </c>
      <c r="L201" s="1">
        <v>0.4</v>
      </c>
      <c r="M201" s="1">
        <v>550000</v>
      </c>
      <c r="N201" s="1">
        <v>4153</v>
      </c>
      <c r="O201" s="1"/>
      <c r="P201" s="1" t="s">
        <v>406</v>
      </c>
      <c r="Q201" s="1" t="s">
        <v>2078</v>
      </c>
      <c r="R201" s="1" t="s">
        <v>2097</v>
      </c>
      <c r="S201" s="1">
        <v>71.92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5">
      <c r="A202" s="1">
        <v>4518</v>
      </c>
      <c r="B202" s="1">
        <v>4518</v>
      </c>
      <c r="C202" s="1" t="s">
        <v>636</v>
      </c>
      <c r="D202" s="1" t="s">
        <v>637</v>
      </c>
      <c r="E202" s="1" t="s">
        <v>1284</v>
      </c>
      <c r="F202" s="1" t="s">
        <v>1459</v>
      </c>
      <c r="G202" s="1" t="s">
        <v>101</v>
      </c>
      <c r="H202" s="1" t="s">
        <v>1290</v>
      </c>
      <c r="I202" s="1" t="s">
        <v>34</v>
      </c>
      <c r="J202" s="1" t="s">
        <v>1355</v>
      </c>
      <c r="K202" s="58">
        <v>31.4</v>
      </c>
      <c r="L202" s="1">
        <v>7.9</v>
      </c>
      <c r="M202" s="1">
        <v>842000</v>
      </c>
      <c r="N202" s="1">
        <v>4153</v>
      </c>
      <c r="O202" s="1"/>
      <c r="P202" s="1" t="s">
        <v>406</v>
      </c>
      <c r="Q202" s="1" t="s">
        <v>2081</v>
      </c>
      <c r="R202" s="1" t="s">
        <v>2104</v>
      </c>
      <c r="S202" s="1">
        <v>67.680000000000007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5">
      <c r="A203" s="1">
        <v>4830</v>
      </c>
      <c r="B203" s="1">
        <v>4811</v>
      </c>
      <c r="C203" s="1" t="s">
        <v>392</v>
      </c>
      <c r="D203" s="1" t="s">
        <v>393</v>
      </c>
      <c r="E203" s="1" t="s">
        <v>1284</v>
      </c>
      <c r="F203" s="1" t="s">
        <v>1459</v>
      </c>
      <c r="G203" s="1" t="s">
        <v>101</v>
      </c>
      <c r="H203" s="1" t="s">
        <v>1290</v>
      </c>
      <c r="I203" s="1" t="s">
        <v>34</v>
      </c>
      <c r="J203" s="1" t="s">
        <v>1355</v>
      </c>
      <c r="K203" s="58">
        <v>22.3</v>
      </c>
      <c r="L203" s="1">
        <v>3.5</v>
      </c>
      <c r="M203" s="1">
        <v>650000</v>
      </c>
      <c r="N203" s="1">
        <v>4153</v>
      </c>
      <c r="O203" s="1"/>
      <c r="P203" s="1" t="s">
        <v>406</v>
      </c>
      <c r="Q203" s="1" t="s">
        <v>2077</v>
      </c>
      <c r="R203" s="1" t="s">
        <v>2098</v>
      </c>
      <c r="S203" s="1">
        <v>60.16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5">
      <c r="A204" s="1">
        <v>4649</v>
      </c>
      <c r="B204" s="1">
        <v>4649</v>
      </c>
      <c r="C204" s="1" t="s">
        <v>106</v>
      </c>
      <c r="D204" s="1" t="s">
        <v>107</v>
      </c>
      <c r="E204" s="1" t="s">
        <v>1284</v>
      </c>
      <c r="F204" s="1" t="s">
        <v>1459</v>
      </c>
      <c r="G204" s="1" t="s">
        <v>101</v>
      </c>
      <c r="H204" s="1" t="s">
        <v>1290</v>
      </c>
      <c r="I204" s="1" t="s">
        <v>34</v>
      </c>
      <c r="J204" s="1" t="s">
        <v>1355</v>
      </c>
      <c r="K204" s="58">
        <v>22.9</v>
      </c>
      <c r="L204" s="1">
        <v>3.9</v>
      </c>
      <c r="M204" s="1">
        <v>595000</v>
      </c>
      <c r="N204" s="1">
        <v>4153</v>
      </c>
      <c r="O204" s="1"/>
      <c r="P204" s="1" t="s">
        <v>406</v>
      </c>
      <c r="Q204" s="1" t="s">
        <v>2078</v>
      </c>
      <c r="R204" s="1" t="s">
        <v>2097</v>
      </c>
      <c r="S204" s="1">
        <v>89.66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5">
      <c r="A205" s="1">
        <v>4812</v>
      </c>
      <c r="B205" s="1">
        <v>4794</v>
      </c>
      <c r="C205" s="1" t="s">
        <v>269</v>
      </c>
      <c r="D205" s="1" t="s">
        <v>141</v>
      </c>
      <c r="E205" s="1" t="s">
        <v>1284</v>
      </c>
      <c r="F205" s="1" t="s">
        <v>1459</v>
      </c>
      <c r="G205" s="1" t="s">
        <v>101</v>
      </c>
      <c r="H205" s="1" t="s">
        <v>1290</v>
      </c>
      <c r="I205" s="1" t="s">
        <v>34</v>
      </c>
      <c r="J205" s="1" t="s">
        <v>1355</v>
      </c>
      <c r="K205" s="58">
        <v>41</v>
      </c>
      <c r="L205" s="1">
        <v>3.6</v>
      </c>
      <c r="M205" s="1">
        <v>670000</v>
      </c>
      <c r="N205" s="1">
        <v>4153</v>
      </c>
      <c r="O205" s="1"/>
      <c r="P205" s="1" t="s">
        <v>406</v>
      </c>
      <c r="Q205" s="1" t="s">
        <v>2077</v>
      </c>
      <c r="R205" s="1" t="s">
        <v>2098</v>
      </c>
      <c r="S205" s="1">
        <v>66.47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5">
      <c r="A206" s="1">
        <v>4919</v>
      </c>
      <c r="B206" s="1">
        <v>4900</v>
      </c>
      <c r="C206" s="1" t="s">
        <v>634</v>
      </c>
      <c r="D206" s="1" t="s">
        <v>635</v>
      </c>
      <c r="E206" s="1" t="s">
        <v>1284</v>
      </c>
      <c r="F206" s="1" t="s">
        <v>1459</v>
      </c>
      <c r="G206" s="1" t="s">
        <v>101</v>
      </c>
      <c r="H206" s="1" t="s">
        <v>1290</v>
      </c>
      <c r="I206" s="1" t="s">
        <v>34</v>
      </c>
      <c r="J206" s="1" t="s">
        <v>1355</v>
      </c>
      <c r="K206" s="58">
        <v>38.6</v>
      </c>
      <c r="L206" s="1">
        <v>3</v>
      </c>
      <c r="M206" s="1">
        <v>567000</v>
      </c>
      <c r="N206" s="1">
        <v>4153</v>
      </c>
      <c r="O206" s="1"/>
      <c r="P206" s="1" t="s">
        <v>406</v>
      </c>
      <c r="Q206" s="1" t="s">
        <v>2078</v>
      </c>
      <c r="R206" s="1" t="s">
        <v>2097</v>
      </c>
      <c r="S206" s="1">
        <v>78.62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5">
      <c r="A207" s="1">
        <v>7194</v>
      </c>
      <c r="B207" s="1">
        <v>7175</v>
      </c>
      <c r="C207" s="1" t="s">
        <v>265</v>
      </c>
      <c r="D207" s="1" t="s">
        <v>266</v>
      </c>
      <c r="E207" s="1" t="s">
        <v>1284</v>
      </c>
      <c r="F207" s="1" t="s">
        <v>1459</v>
      </c>
      <c r="G207" s="1" t="s">
        <v>101</v>
      </c>
      <c r="H207" s="1" t="s">
        <v>1290</v>
      </c>
      <c r="I207" s="1" t="s">
        <v>34</v>
      </c>
      <c r="J207" s="1" t="s">
        <v>1355</v>
      </c>
      <c r="K207" s="58">
        <v>40.200000000000003</v>
      </c>
      <c r="L207" s="1">
        <v>1.4</v>
      </c>
      <c r="M207" s="1">
        <v>567000</v>
      </c>
      <c r="N207" s="1">
        <v>4153</v>
      </c>
      <c r="O207" s="1"/>
      <c r="P207" s="1" t="s">
        <v>406</v>
      </c>
      <c r="Q207" s="1" t="s">
        <v>2078</v>
      </c>
      <c r="R207" s="1" t="s">
        <v>2097</v>
      </c>
      <c r="S207" s="1">
        <v>78.62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5">
      <c r="A208" s="1">
        <v>7625</v>
      </c>
      <c r="B208" s="1">
        <v>7606</v>
      </c>
      <c r="C208" s="1" t="s">
        <v>545</v>
      </c>
      <c r="D208" s="1" t="s">
        <v>546</v>
      </c>
      <c r="E208" s="1" t="s">
        <v>1283</v>
      </c>
      <c r="F208" s="1" t="s">
        <v>1452</v>
      </c>
      <c r="G208" s="1" t="s">
        <v>973</v>
      </c>
      <c r="H208" s="1" t="s">
        <v>1291</v>
      </c>
      <c r="I208" s="1" t="s">
        <v>67</v>
      </c>
      <c r="J208" s="1" t="s">
        <v>1350</v>
      </c>
      <c r="K208" s="58">
        <v>41.3</v>
      </c>
      <c r="L208" s="1">
        <v>1.2</v>
      </c>
      <c r="M208" s="1">
        <v>3500000</v>
      </c>
      <c r="N208" s="1">
        <v>4797</v>
      </c>
      <c r="O208" s="1"/>
      <c r="P208" s="1" t="s">
        <v>972</v>
      </c>
      <c r="Q208" s="1" t="s">
        <v>2086</v>
      </c>
      <c r="R208" s="1" t="s">
        <v>2111</v>
      </c>
      <c r="S208" s="1">
        <v>87.22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5">
      <c r="A209" s="1">
        <v>8547</v>
      </c>
      <c r="B209" s="1">
        <v>8528</v>
      </c>
      <c r="C209" s="1" t="s">
        <v>249</v>
      </c>
      <c r="D209" s="1" t="s">
        <v>250</v>
      </c>
      <c r="E209" s="1" t="s">
        <v>1283</v>
      </c>
      <c r="F209" s="1" t="s">
        <v>1452</v>
      </c>
      <c r="G209" s="1" t="s">
        <v>973</v>
      </c>
      <c r="H209" s="1" t="s">
        <v>1291</v>
      </c>
      <c r="I209" s="1" t="s">
        <v>67</v>
      </c>
      <c r="J209" s="1" t="s">
        <v>1350</v>
      </c>
      <c r="K209" s="59">
        <v>37.299999999999997</v>
      </c>
      <c r="L209" s="1">
        <v>0.9</v>
      </c>
      <c r="M209" s="1">
        <v>2900000</v>
      </c>
      <c r="N209" s="1">
        <v>4797</v>
      </c>
      <c r="O209" s="1"/>
      <c r="P209" s="1" t="s">
        <v>972</v>
      </c>
      <c r="Q209" s="1" t="s">
        <v>2084</v>
      </c>
      <c r="R209" s="1" t="s">
        <v>2112</v>
      </c>
      <c r="S209" s="1">
        <v>95.43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5">
      <c r="A210" s="1">
        <v>4674</v>
      </c>
      <c r="B210" s="1">
        <v>4674</v>
      </c>
      <c r="C210" s="1" t="s">
        <v>184</v>
      </c>
      <c r="D210" s="1" t="s">
        <v>185</v>
      </c>
      <c r="E210" s="1" t="s">
        <v>1283</v>
      </c>
      <c r="F210" s="1" t="s">
        <v>1452</v>
      </c>
      <c r="G210" s="1" t="s">
        <v>973</v>
      </c>
      <c r="H210" s="1" t="s">
        <v>1291</v>
      </c>
      <c r="I210" s="1" t="s">
        <v>67</v>
      </c>
      <c r="J210" s="1" t="s">
        <v>1350</v>
      </c>
      <c r="K210" s="59">
        <v>58</v>
      </c>
      <c r="L210" s="1">
        <v>29.1</v>
      </c>
      <c r="M210" s="1">
        <v>4650000</v>
      </c>
      <c r="N210" s="1">
        <v>4797</v>
      </c>
      <c r="O210" s="1"/>
      <c r="P210" s="1" t="s">
        <v>972</v>
      </c>
      <c r="Q210" s="1" t="s">
        <v>2085</v>
      </c>
      <c r="R210" s="1" t="s">
        <v>2113</v>
      </c>
      <c r="S210" s="1">
        <v>52.6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5">
      <c r="A211" s="1">
        <v>6601</v>
      </c>
      <c r="B211" s="1">
        <v>6582</v>
      </c>
      <c r="C211" s="1" t="s">
        <v>342</v>
      </c>
      <c r="D211" s="1" t="s">
        <v>343</v>
      </c>
      <c r="E211" s="1" t="s">
        <v>1283</v>
      </c>
      <c r="F211" s="1" t="s">
        <v>1452</v>
      </c>
      <c r="G211" s="1" t="s">
        <v>973</v>
      </c>
      <c r="H211" s="1" t="s">
        <v>1291</v>
      </c>
      <c r="I211" s="1" t="s">
        <v>344</v>
      </c>
      <c r="J211" s="1" t="s">
        <v>1350</v>
      </c>
      <c r="K211" s="59">
        <v>35.9</v>
      </c>
      <c r="L211" s="1">
        <v>1.7</v>
      </c>
      <c r="M211" s="1">
        <v>3150000</v>
      </c>
      <c r="N211" s="1">
        <v>4797</v>
      </c>
      <c r="O211" s="1"/>
      <c r="P211" s="1" t="s">
        <v>972</v>
      </c>
      <c r="Q211" s="1" t="s">
        <v>2086</v>
      </c>
      <c r="R211" s="1" t="s">
        <v>2114</v>
      </c>
      <c r="S211" s="1">
        <v>64.010000000000005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5">
      <c r="A212" s="1">
        <v>4162</v>
      </c>
      <c r="B212" s="1">
        <v>4162</v>
      </c>
      <c r="C212" s="1" t="s">
        <v>696</v>
      </c>
      <c r="D212" s="1" t="s">
        <v>697</v>
      </c>
      <c r="E212" s="1" t="s">
        <v>1283</v>
      </c>
      <c r="F212" s="1" t="s">
        <v>1378</v>
      </c>
      <c r="G212" s="1" t="s">
        <v>973</v>
      </c>
      <c r="H212" s="1" t="s">
        <v>1288</v>
      </c>
      <c r="I212" s="1" t="s">
        <v>698</v>
      </c>
      <c r="J212" s="1" t="s">
        <v>1342</v>
      </c>
      <c r="K212" s="59">
        <v>63.5</v>
      </c>
      <c r="L212" s="1">
        <v>22.2</v>
      </c>
      <c r="M212" s="1">
        <v>5800000</v>
      </c>
      <c r="N212" s="1">
        <v>4797</v>
      </c>
      <c r="O212" s="1"/>
      <c r="P212" s="1" t="s">
        <v>972</v>
      </c>
      <c r="Q212" s="1" t="s">
        <v>2087</v>
      </c>
      <c r="R212" s="1" t="s">
        <v>2115</v>
      </c>
      <c r="S212" s="1">
        <v>52.24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5">
      <c r="A213" s="1">
        <v>4370</v>
      </c>
      <c r="B213" s="1">
        <v>4370</v>
      </c>
      <c r="C213" s="1" t="s">
        <v>693</v>
      </c>
      <c r="D213" s="1" t="s">
        <v>694</v>
      </c>
      <c r="E213" s="1" t="s">
        <v>1283</v>
      </c>
      <c r="F213" s="1" t="s">
        <v>1446</v>
      </c>
      <c r="G213" s="1" t="s">
        <v>973</v>
      </c>
      <c r="H213" s="1" t="s">
        <v>1291</v>
      </c>
      <c r="I213" s="1" t="s">
        <v>695</v>
      </c>
      <c r="J213" s="1" t="s">
        <v>1447</v>
      </c>
      <c r="K213" s="59">
        <v>40.299999999999997</v>
      </c>
      <c r="L213" s="1">
        <v>11.2</v>
      </c>
      <c r="M213" s="1">
        <v>3637000</v>
      </c>
      <c r="N213" s="1">
        <v>4797</v>
      </c>
      <c r="O213" s="1"/>
      <c r="P213" s="1" t="s">
        <v>972</v>
      </c>
      <c r="Q213" s="1" t="s">
        <v>2086</v>
      </c>
      <c r="R213" s="1" t="s">
        <v>2111</v>
      </c>
      <c r="S213" s="1">
        <v>96.31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5">
      <c r="A214" s="1">
        <v>4916</v>
      </c>
      <c r="B214" s="1">
        <v>4897</v>
      </c>
      <c r="C214" s="1" t="s">
        <v>488</v>
      </c>
      <c r="D214" s="1" t="s">
        <v>489</v>
      </c>
      <c r="E214" s="1" t="s">
        <v>1283</v>
      </c>
      <c r="F214" s="1" t="s">
        <v>1446</v>
      </c>
      <c r="G214" s="1" t="s">
        <v>973</v>
      </c>
      <c r="H214" s="1" t="s">
        <v>1291</v>
      </c>
      <c r="I214" s="1" t="s">
        <v>88</v>
      </c>
      <c r="J214" s="1" t="s">
        <v>1447</v>
      </c>
      <c r="K214" s="59">
        <v>33.6</v>
      </c>
      <c r="L214" s="1">
        <v>3</v>
      </c>
      <c r="M214" s="1">
        <v>3300000</v>
      </c>
      <c r="N214" s="1">
        <v>4797</v>
      </c>
      <c r="O214" s="1"/>
      <c r="P214" s="1" t="s">
        <v>972</v>
      </c>
      <c r="Q214" s="1" t="s">
        <v>2086</v>
      </c>
      <c r="R214" s="1" t="s">
        <v>2111</v>
      </c>
      <c r="S214" s="1">
        <v>73.959999999999994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5">
      <c r="A215" s="1">
        <v>11319</v>
      </c>
      <c r="B215" s="1">
        <v>11267</v>
      </c>
      <c r="C215" s="1" t="s">
        <v>2163</v>
      </c>
      <c r="D215" s="1" t="s">
        <v>2164</v>
      </c>
      <c r="E215" s="1" t="s">
        <v>1283</v>
      </c>
      <c r="F215" s="1" t="s">
        <v>1452</v>
      </c>
      <c r="G215" s="1" t="s">
        <v>973</v>
      </c>
      <c r="H215" s="1" t="s">
        <v>1291</v>
      </c>
      <c r="I215" s="1" t="s">
        <v>67</v>
      </c>
      <c r="J215" s="1" t="s">
        <v>1350</v>
      </c>
      <c r="K215" s="59">
        <v>29.9</v>
      </c>
      <c r="L215" s="1">
        <v>-0.1</v>
      </c>
      <c r="M215" s="1">
        <v>2900000</v>
      </c>
      <c r="N215" s="1">
        <v>4797</v>
      </c>
      <c r="O215" s="1"/>
      <c r="P215" s="1" t="s">
        <v>972</v>
      </c>
      <c r="Q215" s="1" t="s">
        <v>2084</v>
      </c>
      <c r="R215" s="1" t="s">
        <v>2112</v>
      </c>
      <c r="S215" s="1">
        <v>95.43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5">
      <c r="A216" s="1">
        <v>4264</v>
      </c>
      <c r="B216" s="1">
        <v>4264</v>
      </c>
      <c r="C216" s="1" t="s">
        <v>602</v>
      </c>
      <c r="D216" s="1" t="s">
        <v>603</v>
      </c>
      <c r="E216" s="1" t="s">
        <v>1283</v>
      </c>
      <c r="F216" s="1" t="s">
        <v>1446</v>
      </c>
      <c r="G216" s="1" t="s">
        <v>973</v>
      </c>
      <c r="H216" s="1" t="s">
        <v>1291</v>
      </c>
      <c r="I216" s="1" t="s">
        <v>88</v>
      </c>
      <c r="J216" s="1" t="s">
        <v>1447</v>
      </c>
      <c r="K216" s="59">
        <v>48.9</v>
      </c>
      <c r="L216" s="1">
        <v>6.9</v>
      </c>
      <c r="M216" s="1">
        <v>3000000</v>
      </c>
      <c r="N216" s="1">
        <v>4797</v>
      </c>
      <c r="O216" s="1"/>
      <c r="P216" s="1" t="s">
        <v>972</v>
      </c>
      <c r="Q216" s="1" t="s">
        <v>2086</v>
      </c>
      <c r="R216" s="1" t="s">
        <v>2114</v>
      </c>
      <c r="S216" s="1">
        <v>54.06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5">
      <c r="A217" s="1">
        <v>4462</v>
      </c>
      <c r="B217" s="1">
        <v>4462</v>
      </c>
      <c r="C217" s="1" t="s">
        <v>674</v>
      </c>
      <c r="D217" s="1" t="s">
        <v>675</v>
      </c>
      <c r="E217" s="1" t="s">
        <v>1283</v>
      </c>
      <c r="F217" s="1" t="s">
        <v>1452</v>
      </c>
      <c r="G217" s="1" t="s">
        <v>973</v>
      </c>
      <c r="H217" s="1" t="s">
        <v>1291</v>
      </c>
      <c r="I217" s="1" t="s">
        <v>67</v>
      </c>
      <c r="J217" s="1" t="s">
        <v>1350</v>
      </c>
      <c r="K217" s="59">
        <v>35.299999999999997</v>
      </c>
      <c r="L217" s="1">
        <v>7.2</v>
      </c>
      <c r="M217" s="1">
        <v>4600000</v>
      </c>
      <c r="N217" s="1">
        <v>4797</v>
      </c>
      <c r="O217" s="1"/>
      <c r="P217" s="1" t="s">
        <v>972</v>
      </c>
      <c r="Q217" s="1" t="s">
        <v>2088</v>
      </c>
      <c r="R217" s="1" t="s">
        <v>2116</v>
      </c>
      <c r="S217" s="1">
        <v>99.24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5">
      <c r="A218" s="1">
        <v>10198</v>
      </c>
      <c r="B218" s="1">
        <v>10179</v>
      </c>
      <c r="C218" s="1" t="s">
        <v>22</v>
      </c>
      <c r="D218" s="1" t="s">
        <v>87</v>
      </c>
      <c r="E218" s="1" t="s">
        <v>1283</v>
      </c>
      <c r="F218" s="1" t="s">
        <v>1446</v>
      </c>
      <c r="G218" s="1" t="s">
        <v>973</v>
      </c>
      <c r="H218" s="1" t="s">
        <v>1291</v>
      </c>
      <c r="I218" s="1" t="s">
        <v>88</v>
      </c>
      <c r="J218" s="1" t="s">
        <v>1447</v>
      </c>
      <c r="K218" s="59">
        <v>35.9</v>
      </c>
      <c r="L218" s="1">
        <v>0.2</v>
      </c>
      <c r="M218" s="1">
        <v>3728000</v>
      </c>
      <c r="N218" s="1">
        <v>4797</v>
      </c>
      <c r="O218" s="1"/>
      <c r="P218" s="1" t="s">
        <v>972</v>
      </c>
      <c r="Q218" s="1" t="s">
        <v>2088</v>
      </c>
      <c r="R218" s="1" t="s">
        <v>2117</v>
      </c>
      <c r="S218" s="1">
        <v>52.96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5">
      <c r="A219" s="1">
        <v>10000</v>
      </c>
      <c r="B219" s="1">
        <v>9981</v>
      </c>
      <c r="C219" s="1" t="s">
        <v>10</v>
      </c>
      <c r="D219" s="1" t="s">
        <v>66</v>
      </c>
      <c r="E219" s="1" t="s">
        <v>1283</v>
      </c>
      <c r="F219" s="1" t="s">
        <v>1452</v>
      </c>
      <c r="G219" s="1" t="s">
        <v>973</v>
      </c>
      <c r="H219" s="1" t="s">
        <v>1291</v>
      </c>
      <c r="I219" s="1" t="s">
        <v>67</v>
      </c>
      <c r="J219" s="1" t="s">
        <v>1350</v>
      </c>
      <c r="K219" s="59">
        <v>33.4</v>
      </c>
      <c r="L219" s="1">
        <v>0.3</v>
      </c>
      <c r="M219" s="1">
        <v>2900000</v>
      </c>
      <c r="N219" s="1">
        <v>4797</v>
      </c>
      <c r="O219" s="1"/>
      <c r="P219" s="1" t="s">
        <v>972</v>
      </c>
      <c r="Q219" s="1" t="s">
        <v>2084</v>
      </c>
      <c r="R219" s="1" t="s">
        <v>2112</v>
      </c>
      <c r="S219" s="1">
        <v>95.43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5">
      <c r="A220" s="1">
        <v>4362</v>
      </c>
      <c r="B220" s="1">
        <v>4362</v>
      </c>
      <c r="C220" s="1" t="s">
        <v>590</v>
      </c>
      <c r="D220" s="1" t="s">
        <v>362</v>
      </c>
      <c r="E220" s="1" t="s">
        <v>1283</v>
      </c>
      <c r="F220" s="1" t="s">
        <v>1380</v>
      </c>
      <c r="G220" s="1" t="s">
        <v>953</v>
      </c>
      <c r="H220" s="1" t="s">
        <v>1289</v>
      </c>
      <c r="I220" s="1" t="s">
        <v>591</v>
      </c>
      <c r="J220" s="1" t="s">
        <v>1344</v>
      </c>
      <c r="K220" s="59">
        <v>39.9</v>
      </c>
      <c r="L220" s="1">
        <v>10.8</v>
      </c>
      <c r="M220" s="1">
        <v>4300000</v>
      </c>
      <c r="N220" s="1">
        <v>4793</v>
      </c>
      <c r="O220" s="1"/>
      <c r="P220" s="1" t="s">
        <v>952</v>
      </c>
      <c r="Q220" s="1" t="s">
        <v>2088</v>
      </c>
      <c r="R220" s="1" t="s">
        <v>2116</v>
      </c>
      <c r="S220" s="1">
        <v>83.32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5">
      <c r="A221" s="1">
        <v>4595</v>
      </c>
      <c r="B221" s="1">
        <v>4595</v>
      </c>
      <c r="C221" s="1" t="s">
        <v>483</v>
      </c>
      <c r="D221" s="1" t="s">
        <v>484</v>
      </c>
      <c r="E221" s="1" t="s">
        <v>1283</v>
      </c>
      <c r="F221" s="1" t="s">
        <v>1380</v>
      </c>
      <c r="G221" s="1" t="s">
        <v>953</v>
      </c>
      <c r="H221" s="1" t="s">
        <v>1289</v>
      </c>
      <c r="I221" s="1" t="s">
        <v>485</v>
      </c>
      <c r="J221" s="1" t="s">
        <v>1344</v>
      </c>
      <c r="K221" s="59">
        <v>42.2</v>
      </c>
      <c r="L221" s="1">
        <v>6.4</v>
      </c>
      <c r="M221" s="1">
        <v>2925000</v>
      </c>
      <c r="N221" s="1">
        <v>4793</v>
      </c>
      <c r="O221" s="1"/>
      <c r="P221" s="1" t="s">
        <v>952</v>
      </c>
      <c r="Q221" s="1" t="s">
        <v>2084</v>
      </c>
      <c r="R221" s="1" t="s">
        <v>2112</v>
      </c>
      <c r="S221" s="1">
        <v>97.5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5">
      <c r="A222" s="1">
        <v>4175</v>
      </c>
      <c r="B222" s="1">
        <v>4175</v>
      </c>
      <c r="C222" s="1" t="s">
        <v>323</v>
      </c>
      <c r="D222" s="1" t="s">
        <v>324</v>
      </c>
      <c r="E222" s="1" t="s">
        <v>1283</v>
      </c>
      <c r="F222" s="1" t="s">
        <v>1380</v>
      </c>
      <c r="G222" s="1" t="s">
        <v>953</v>
      </c>
      <c r="H222" s="1" t="s">
        <v>1289</v>
      </c>
      <c r="I222" s="1" t="s">
        <v>325</v>
      </c>
      <c r="J222" s="1" t="s">
        <v>1344</v>
      </c>
      <c r="K222" s="59">
        <v>61.5</v>
      </c>
      <c r="L222" s="1">
        <v>8.8000000000000007</v>
      </c>
      <c r="M222" s="1">
        <v>3380000</v>
      </c>
      <c r="N222" s="1">
        <v>4793</v>
      </c>
      <c r="O222" s="1"/>
      <c r="P222" s="1" t="s">
        <v>952</v>
      </c>
      <c r="Q222" s="1" t="s">
        <v>2086</v>
      </c>
      <c r="R222" s="1" t="s">
        <v>2111</v>
      </c>
      <c r="S222" s="1">
        <v>79.260000000000005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25">
      <c r="A223" s="1">
        <v>4391</v>
      </c>
      <c r="B223" s="1">
        <v>4391</v>
      </c>
      <c r="C223" s="1" t="s">
        <v>709</v>
      </c>
      <c r="D223" s="1" t="s">
        <v>710</v>
      </c>
      <c r="E223" s="1" t="s">
        <v>1283</v>
      </c>
      <c r="F223" s="1" t="s">
        <v>1380</v>
      </c>
      <c r="G223" s="1" t="s">
        <v>953</v>
      </c>
      <c r="H223" s="1" t="s">
        <v>1289</v>
      </c>
      <c r="I223" s="1" t="s">
        <v>711</v>
      </c>
      <c r="J223" s="1" t="s">
        <v>1344</v>
      </c>
      <c r="K223" s="59">
        <v>38.700000000000003</v>
      </c>
      <c r="L223" s="1">
        <v>6.4</v>
      </c>
      <c r="M223" s="1">
        <v>2202500</v>
      </c>
      <c r="N223" s="1">
        <v>4793</v>
      </c>
      <c r="O223" s="1"/>
      <c r="P223" s="1" t="s">
        <v>952</v>
      </c>
      <c r="Q223" s="1" t="s">
        <v>2083</v>
      </c>
      <c r="R223" s="1" t="s">
        <v>2109</v>
      </c>
      <c r="S223" s="1">
        <v>83.18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25">
      <c r="A224" s="1">
        <v>4500</v>
      </c>
      <c r="B224" s="1">
        <v>4500</v>
      </c>
      <c r="C224" s="1" t="s">
        <v>706</v>
      </c>
      <c r="D224" s="1" t="s">
        <v>707</v>
      </c>
      <c r="E224" s="1" t="s">
        <v>1283</v>
      </c>
      <c r="F224" s="1" t="s">
        <v>1380</v>
      </c>
      <c r="G224" s="1" t="s">
        <v>953</v>
      </c>
      <c r="H224" s="1" t="s">
        <v>1289</v>
      </c>
      <c r="I224" s="1" t="s">
        <v>708</v>
      </c>
      <c r="J224" s="1" t="s">
        <v>1344</v>
      </c>
      <c r="K224" s="59">
        <v>33.1</v>
      </c>
      <c r="L224" s="1">
        <v>13.8</v>
      </c>
      <c r="M224" s="1">
        <v>2000000</v>
      </c>
      <c r="N224" s="1">
        <v>4793</v>
      </c>
      <c r="O224" s="1"/>
      <c r="P224" s="1" t="s">
        <v>952</v>
      </c>
      <c r="Q224" s="1" t="s">
        <v>2083</v>
      </c>
      <c r="R224" s="1" t="s">
        <v>2106</v>
      </c>
      <c r="S224" s="1">
        <v>62.21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25">
      <c r="A225" s="1">
        <v>4184</v>
      </c>
      <c r="B225" s="1">
        <v>4184</v>
      </c>
      <c r="C225" s="1" t="s">
        <v>701</v>
      </c>
      <c r="D225" s="1" t="s">
        <v>702</v>
      </c>
      <c r="E225" s="1" t="s">
        <v>1283</v>
      </c>
      <c r="F225" s="1" t="s">
        <v>1380</v>
      </c>
      <c r="G225" s="1" t="s">
        <v>953</v>
      </c>
      <c r="H225" s="1" t="s">
        <v>1289</v>
      </c>
      <c r="I225" s="1" t="s">
        <v>703</v>
      </c>
      <c r="J225" s="1" t="s">
        <v>1344</v>
      </c>
      <c r="K225" s="59">
        <v>58.9</v>
      </c>
      <c r="L225" s="1">
        <v>21.8</v>
      </c>
      <c r="M225" s="1">
        <v>4900000</v>
      </c>
      <c r="N225" s="1">
        <v>4793</v>
      </c>
      <c r="O225" s="1"/>
      <c r="P225" s="1" t="s">
        <v>952</v>
      </c>
      <c r="Q225" s="1" t="s">
        <v>2085</v>
      </c>
      <c r="R225" s="1" t="s">
        <v>2113</v>
      </c>
      <c r="S225" s="1">
        <v>63.22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x14ac:dyDescent="0.25">
      <c r="A226" s="1">
        <v>4274</v>
      </c>
      <c r="B226" s="1">
        <v>4274</v>
      </c>
      <c r="C226" s="1" t="s">
        <v>461</v>
      </c>
      <c r="D226" s="1" t="s">
        <v>462</v>
      </c>
      <c r="E226" s="1" t="s">
        <v>1283</v>
      </c>
      <c r="F226" s="1" t="s">
        <v>1380</v>
      </c>
      <c r="G226" s="1" t="s">
        <v>953</v>
      </c>
      <c r="H226" s="1" t="s">
        <v>1289</v>
      </c>
      <c r="I226" s="1" t="s">
        <v>420</v>
      </c>
      <c r="J226" s="1" t="s">
        <v>1344</v>
      </c>
      <c r="K226" s="59">
        <v>48.5</v>
      </c>
      <c r="L226" s="1">
        <v>21.9</v>
      </c>
      <c r="M226" s="1">
        <v>3000000</v>
      </c>
      <c r="N226" s="1">
        <v>4793</v>
      </c>
      <c r="O226" s="1"/>
      <c r="P226" s="1" t="s">
        <v>952</v>
      </c>
      <c r="Q226" s="1" t="s">
        <v>2086</v>
      </c>
      <c r="R226" s="1" t="s">
        <v>2114</v>
      </c>
      <c r="S226" s="1">
        <v>54.06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x14ac:dyDescent="0.25">
      <c r="A227" s="1">
        <v>10626</v>
      </c>
      <c r="B227" s="1">
        <v>10574</v>
      </c>
      <c r="C227" s="1" t="s">
        <v>477</v>
      </c>
      <c r="D227" s="1" t="s">
        <v>478</v>
      </c>
      <c r="E227" s="1" t="s">
        <v>1283</v>
      </c>
      <c r="F227" s="1" t="s">
        <v>1406</v>
      </c>
      <c r="G227" s="1" t="s">
        <v>204</v>
      </c>
      <c r="H227" s="1" t="s">
        <v>1290</v>
      </c>
      <c r="I227" s="1" t="s">
        <v>34</v>
      </c>
      <c r="J227" s="1" t="s">
        <v>1407</v>
      </c>
      <c r="K227" s="58">
        <v>44.6</v>
      </c>
      <c r="L227" s="1">
        <v>0.2</v>
      </c>
      <c r="M227" s="1">
        <v>550000</v>
      </c>
      <c r="N227" s="1">
        <v>4233</v>
      </c>
      <c r="O227" s="1"/>
      <c r="P227" s="1" t="s">
        <v>1264</v>
      </c>
      <c r="Q227" s="1" t="s">
        <v>2078</v>
      </c>
      <c r="R227" s="1" t="s">
        <v>2097</v>
      </c>
      <c r="S227" s="1">
        <v>71.92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x14ac:dyDescent="0.25">
      <c r="A228" s="1">
        <v>11055</v>
      </c>
      <c r="B228" s="1">
        <v>11003</v>
      </c>
      <c r="C228" s="1" t="s">
        <v>522</v>
      </c>
      <c r="D228" s="1" t="s">
        <v>523</v>
      </c>
      <c r="E228" s="1" t="s">
        <v>1283</v>
      </c>
      <c r="F228" s="1" t="s">
        <v>1406</v>
      </c>
      <c r="G228" s="1" t="s">
        <v>204</v>
      </c>
      <c r="H228" s="1" t="s">
        <v>1290</v>
      </c>
      <c r="I228" s="1" t="s">
        <v>34</v>
      </c>
      <c r="J228" s="1" t="s">
        <v>1407</v>
      </c>
      <c r="K228" s="58">
        <v>51.5</v>
      </c>
      <c r="L228" s="1">
        <v>0.1</v>
      </c>
      <c r="M228" s="1">
        <v>550000</v>
      </c>
      <c r="N228" s="1">
        <v>4233</v>
      </c>
      <c r="O228" s="1"/>
      <c r="P228" s="1" t="s">
        <v>1264</v>
      </c>
      <c r="Q228" s="1" t="s">
        <v>2078</v>
      </c>
      <c r="R228" s="1" t="s">
        <v>2097</v>
      </c>
      <c r="S228" s="1">
        <v>71.92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x14ac:dyDescent="0.25">
      <c r="A229" s="1">
        <v>8580</v>
      </c>
      <c r="B229" s="1">
        <v>8561</v>
      </c>
      <c r="C229" s="1" t="s">
        <v>609</v>
      </c>
      <c r="D229" s="1" t="s">
        <v>610</v>
      </c>
      <c r="E229" s="1" t="s">
        <v>1283</v>
      </c>
      <c r="F229" s="1" t="s">
        <v>1406</v>
      </c>
      <c r="G229" s="1" t="s">
        <v>204</v>
      </c>
      <c r="H229" s="1" t="s">
        <v>1290</v>
      </c>
      <c r="I229" s="1" t="s">
        <v>34</v>
      </c>
      <c r="J229" s="1" t="s">
        <v>1407</v>
      </c>
      <c r="K229" s="58">
        <v>38.5</v>
      </c>
      <c r="L229" s="1">
        <v>0.9</v>
      </c>
      <c r="M229" s="1">
        <v>570000</v>
      </c>
      <c r="N229" s="1">
        <v>4233</v>
      </c>
      <c r="O229" s="1"/>
      <c r="P229" s="1" t="s">
        <v>1264</v>
      </c>
      <c r="Q229" s="1" t="s">
        <v>2078</v>
      </c>
      <c r="R229" s="1" t="s">
        <v>2097</v>
      </c>
      <c r="S229" s="1">
        <v>79.8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x14ac:dyDescent="0.25">
      <c r="A230" s="1">
        <v>5511</v>
      </c>
      <c r="B230" s="1">
        <v>5492</v>
      </c>
      <c r="C230" s="1" t="s">
        <v>202</v>
      </c>
      <c r="D230" s="1" t="s">
        <v>203</v>
      </c>
      <c r="E230" s="1" t="s">
        <v>1283</v>
      </c>
      <c r="F230" s="1" t="s">
        <v>1406</v>
      </c>
      <c r="G230" s="1" t="s">
        <v>204</v>
      </c>
      <c r="H230" s="1" t="s">
        <v>1290</v>
      </c>
      <c r="I230" s="1" t="s">
        <v>34</v>
      </c>
      <c r="J230" s="1" t="s">
        <v>1407</v>
      </c>
      <c r="K230" s="58">
        <v>36.4</v>
      </c>
      <c r="L230" s="1">
        <v>2.2999999999999998</v>
      </c>
      <c r="M230" s="1">
        <v>590000</v>
      </c>
      <c r="N230" s="1">
        <v>4233</v>
      </c>
      <c r="O230" s="1"/>
      <c r="P230" s="1" t="s">
        <v>1264</v>
      </c>
      <c r="Q230" s="1" t="s">
        <v>2078</v>
      </c>
      <c r="R230" s="1" t="s">
        <v>2097</v>
      </c>
      <c r="S230" s="1">
        <v>87.69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x14ac:dyDescent="0.25">
      <c r="A231" s="1">
        <v>10065</v>
      </c>
      <c r="B231" s="1">
        <v>10046</v>
      </c>
      <c r="C231" s="1" t="s">
        <v>549</v>
      </c>
      <c r="D231" s="1" t="s">
        <v>550</v>
      </c>
      <c r="E231" s="1" t="s">
        <v>1283</v>
      </c>
      <c r="F231" s="1" t="s">
        <v>1406</v>
      </c>
      <c r="G231" s="1" t="s">
        <v>204</v>
      </c>
      <c r="H231" s="1" t="s">
        <v>1290</v>
      </c>
      <c r="I231" s="1" t="s">
        <v>34</v>
      </c>
      <c r="J231" s="1" t="s">
        <v>1407</v>
      </c>
      <c r="K231" s="58">
        <v>36.200000000000003</v>
      </c>
      <c r="L231" s="1">
        <v>0.3</v>
      </c>
      <c r="M231" s="1">
        <v>550000</v>
      </c>
      <c r="N231" s="1">
        <v>4233</v>
      </c>
      <c r="O231" s="1"/>
      <c r="P231" s="1" t="s">
        <v>1264</v>
      </c>
      <c r="Q231" s="1" t="s">
        <v>2078</v>
      </c>
      <c r="R231" s="1" t="s">
        <v>2097</v>
      </c>
      <c r="S231" s="1">
        <v>71.92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x14ac:dyDescent="0.25">
      <c r="A232" s="1">
        <v>4276</v>
      </c>
      <c r="B232" s="1">
        <v>4276</v>
      </c>
      <c r="C232" s="1" t="s">
        <v>660</v>
      </c>
      <c r="D232" s="1" t="s">
        <v>661</v>
      </c>
      <c r="E232" s="1" t="s">
        <v>1283</v>
      </c>
      <c r="F232" s="1" t="s">
        <v>1406</v>
      </c>
      <c r="G232" s="1" t="s">
        <v>204</v>
      </c>
      <c r="H232" s="1" t="s">
        <v>1290</v>
      </c>
      <c r="I232" s="1" t="s">
        <v>34</v>
      </c>
      <c r="J232" s="1" t="s">
        <v>1407</v>
      </c>
      <c r="K232" s="58">
        <v>48.2</v>
      </c>
      <c r="L232" s="1">
        <v>13.1</v>
      </c>
      <c r="M232" s="1">
        <v>970000</v>
      </c>
      <c r="N232" s="1">
        <v>4233</v>
      </c>
      <c r="O232" s="1"/>
      <c r="P232" s="1" t="s">
        <v>1264</v>
      </c>
      <c r="Q232" s="1" t="s">
        <v>2081</v>
      </c>
      <c r="R232" s="1" t="s">
        <v>2104</v>
      </c>
      <c r="S232" s="1">
        <v>100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x14ac:dyDescent="0.25">
      <c r="A233" s="1">
        <v>4602</v>
      </c>
      <c r="B233" s="1">
        <v>4602</v>
      </c>
      <c r="C233" s="1" t="s">
        <v>278</v>
      </c>
      <c r="D233" s="1" t="s">
        <v>279</v>
      </c>
      <c r="E233" s="1" t="s">
        <v>1283</v>
      </c>
      <c r="F233" s="1" t="s">
        <v>1406</v>
      </c>
      <c r="G233" s="1" t="s">
        <v>204</v>
      </c>
      <c r="H233" s="1" t="s">
        <v>1290</v>
      </c>
      <c r="I233" s="1" t="s">
        <v>34</v>
      </c>
      <c r="J233" s="1" t="s">
        <v>1407</v>
      </c>
      <c r="K233" s="58">
        <v>43.5</v>
      </c>
      <c r="L233" s="1">
        <v>5.7</v>
      </c>
      <c r="M233" s="1">
        <v>780000</v>
      </c>
      <c r="N233" s="1">
        <v>4233</v>
      </c>
      <c r="O233" s="1"/>
      <c r="P233" s="1" t="s">
        <v>1264</v>
      </c>
      <c r="Q233" s="1" t="s">
        <v>2081</v>
      </c>
      <c r="R233" s="1" t="s">
        <v>2101</v>
      </c>
      <c r="S233" s="1">
        <v>52.02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x14ac:dyDescent="0.25">
      <c r="A234" s="1">
        <v>8417</v>
      </c>
      <c r="B234" s="1">
        <v>8398</v>
      </c>
      <c r="C234" s="1" t="s">
        <v>245</v>
      </c>
      <c r="D234" s="1" t="s">
        <v>246</v>
      </c>
      <c r="E234" s="1" t="s">
        <v>1283</v>
      </c>
      <c r="F234" s="1" t="s">
        <v>1406</v>
      </c>
      <c r="G234" s="1" t="s">
        <v>204</v>
      </c>
      <c r="H234" s="1" t="s">
        <v>1290</v>
      </c>
      <c r="I234" s="1" t="s">
        <v>34</v>
      </c>
      <c r="J234" s="1" t="s">
        <v>1407</v>
      </c>
      <c r="K234" s="58">
        <v>40.700000000000003</v>
      </c>
      <c r="L234" s="1">
        <v>0.9</v>
      </c>
      <c r="M234" s="1">
        <v>610000</v>
      </c>
      <c r="N234" s="1">
        <v>4233</v>
      </c>
      <c r="O234" s="1"/>
      <c r="P234" s="1" t="s">
        <v>1264</v>
      </c>
      <c r="Q234" s="1" t="s">
        <v>2078</v>
      </c>
      <c r="R234" s="1" t="s">
        <v>2097</v>
      </c>
      <c r="S234" s="1">
        <v>95.57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x14ac:dyDescent="0.25">
      <c r="A235" s="1">
        <v>4681</v>
      </c>
      <c r="B235" s="1">
        <v>4681</v>
      </c>
      <c r="C235" s="1" t="s">
        <v>712</v>
      </c>
      <c r="D235" s="1" t="s">
        <v>713</v>
      </c>
      <c r="E235" s="1" t="s">
        <v>1283</v>
      </c>
      <c r="F235" s="1" t="s">
        <v>1406</v>
      </c>
      <c r="G235" s="1" t="s">
        <v>204</v>
      </c>
      <c r="H235" s="1" t="s">
        <v>1290</v>
      </c>
      <c r="I235" s="1" t="s">
        <v>34</v>
      </c>
      <c r="J235" s="1" t="s">
        <v>1407</v>
      </c>
      <c r="K235" s="58">
        <v>54.3</v>
      </c>
      <c r="L235" s="1">
        <v>33.4</v>
      </c>
      <c r="M235" s="1">
        <v>1450000</v>
      </c>
      <c r="N235" s="1">
        <v>4233</v>
      </c>
      <c r="O235" s="1"/>
      <c r="P235" s="1" t="s">
        <v>1264</v>
      </c>
      <c r="Q235" s="1" t="s">
        <v>2082</v>
      </c>
      <c r="R235" s="1" t="s">
        <v>2103</v>
      </c>
      <c r="S235" s="1">
        <v>89.56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x14ac:dyDescent="0.25">
      <c r="A236" s="1">
        <v>4155</v>
      </c>
      <c r="B236" s="1">
        <v>4155</v>
      </c>
      <c r="C236" s="1" t="s">
        <v>714</v>
      </c>
      <c r="D236" s="1" t="s">
        <v>715</v>
      </c>
      <c r="E236" s="1" t="s">
        <v>1283</v>
      </c>
      <c r="F236" s="1" t="s">
        <v>1406</v>
      </c>
      <c r="G236" s="1" t="s">
        <v>204</v>
      </c>
      <c r="H236" s="1" t="s">
        <v>1290</v>
      </c>
      <c r="I236" s="1" t="s">
        <v>34</v>
      </c>
      <c r="J236" s="1" t="s">
        <v>1407</v>
      </c>
      <c r="K236" s="58">
        <v>54.9</v>
      </c>
      <c r="L236" s="1">
        <v>11.5</v>
      </c>
      <c r="M236" s="1">
        <v>740000</v>
      </c>
      <c r="N236" s="1">
        <v>4233</v>
      </c>
      <c r="O236" s="1"/>
      <c r="P236" s="1" t="s">
        <v>1264</v>
      </c>
      <c r="Q236" s="1" t="s">
        <v>2077</v>
      </c>
      <c r="R236" s="1" t="s">
        <v>2096</v>
      </c>
      <c r="S236" s="1">
        <v>88.56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x14ac:dyDescent="0.25">
      <c r="A237" s="1">
        <v>4266</v>
      </c>
      <c r="B237" s="1">
        <v>4266</v>
      </c>
      <c r="C237" s="1" t="s">
        <v>716</v>
      </c>
      <c r="D237" s="1" t="s">
        <v>717</v>
      </c>
      <c r="E237" s="1" t="s">
        <v>1283</v>
      </c>
      <c r="F237" s="1" t="s">
        <v>1406</v>
      </c>
      <c r="G237" s="1" t="s">
        <v>204</v>
      </c>
      <c r="H237" s="1" t="s">
        <v>1290</v>
      </c>
      <c r="I237" s="1" t="s">
        <v>34</v>
      </c>
      <c r="J237" s="1" t="s">
        <v>1407</v>
      </c>
      <c r="K237" s="58">
        <v>48.7</v>
      </c>
      <c r="L237" s="1">
        <v>5.4</v>
      </c>
      <c r="M237" s="1">
        <v>750000</v>
      </c>
      <c r="N237" s="1">
        <v>4233</v>
      </c>
      <c r="O237" s="1"/>
      <c r="P237" s="1" t="s">
        <v>1264</v>
      </c>
      <c r="Q237" s="1" t="s">
        <v>2077</v>
      </c>
      <c r="R237" s="1" t="s">
        <v>2096</v>
      </c>
      <c r="S237" s="1">
        <v>91.71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x14ac:dyDescent="0.25">
      <c r="A238" s="1">
        <v>4347</v>
      </c>
      <c r="B238" s="1">
        <v>4347</v>
      </c>
      <c r="C238" s="1" t="s">
        <v>718</v>
      </c>
      <c r="D238" s="1" t="s">
        <v>719</v>
      </c>
      <c r="E238" s="1" t="s">
        <v>1283</v>
      </c>
      <c r="F238" s="1" t="s">
        <v>1406</v>
      </c>
      <c r="G238" s="1" t="s">
        <v>204</v>
      </c>
      <c r="H238" s="1" t="s">
        <v>1290</v>
      </c>
      <c r="I238" s="1" t="s">
        <v>34</v>
      </c>
      <c r="J238" s="1" t="s">
        <v>1407</v>
      </c>
      <c r="K238" s="58">
        <v>41.4</v>
      </c>
      <c r="L238" s="1">
        <v>6.6</v>
      </c>
      <c r="M238" s="1">
        <v>790000</v>
      </c>
      <c r="N238" s="1">
        <v>4233</v>
      </c>
      <c r="O238" s="1"/>
      <c r="P238" s="1" t="s">
        <v>1264</v>
      </c>
      <c r="Q238" s="1" t="s">
        <v>2081</v>
      </c>
      <c r="R238" s="1" t="s">
        <v>2101</v>
      </c>
      <c r="S238" s="1">
        <v>54.55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x14ac:dyDescent="0.25">
      <c r="A239" s="1">
        <v>4171</v>
      </c>
      <c r="B239" s="1">
        <v>4171</v>
      </c>
      <c r="C239" s="1" t="s">
        <v>720</v>
      </c>
      <c r="D239" s="1" t="s">
        <v>721</v>
      </c>
      <c r="E239" s="1" t="s">
        <v>1283</v>
      </c>
      <c r="F239" s="1" t="s">
        <v>1406</v>
      </c>
      <c r="G239" s="1" t="s">
        <v>204</v>
      </c>
      <c r="H239" s="1" t="s">
        <v>1290</v>
      </c>
      <c r="I239" s="1" t="s">
        <v>34</v>
      </c>
      <c r="J239" s="1" t="s">
        <v>1407</v>
      </c>
      <c r="K239" s="58">
        <v>65.2</v>
      </c>
      <c r="L239" s="1">
        <v>18.2</v>
      </c>
      <c r="M239" s="1">
        <v>897000</v>
      </c>
      <c r="N239" s="1">
        <v>4233</v>
      </c>
      <c r="O239" s="1"/>
      <c r="P239" s="1" t="s">
        <v>1264</v>
      </c>
      <c r="Q239" s="1" t="s">
        <v>2081</v>
      </c>
      <c r="R239" s="1" t="s">
        <v>2104</v>
      </c>
      <c r="S239" s="1">
        <v>81.569999999999993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25">
      <c r="A240" s="1">
        <v>4525</v>
      </c>
      <c r="B240" s="1">
        <v>4525</v>
      </c>
      <c r="C240" s="1" t="s">
        <v>722</v>
      </c>
      <c r="D240" s="1" t="s">
        <v>723</v>
      </c>
      <c r="E240" s="1" t="s">
        <v>1283</v>
      </c>
      <c r="F240" s="1" t="s">
        <v>1406</v>
      </c>
      <c r="G240" s="1" t="s">
        <v>204</v>
      </c>
      <c r="H240" s="1" t="s">
        <v>1290</v>
      </c>
      <c r="I240" s="1" t="s">
        <v>34</v>
      </c>
      <c r="J240" s="1" t="s">
        <v>1407</v>
      </c>
      <c r="K240" s="58">
        <v>30.9</v>
      </c>
      <c r="L240" s="1">
        <v>7.1</v>
      </c>
      <c r="M240" s="1">
        <v>750000</v>
      </c>
      <c r="N240" s="1">
        <v>4233</v>
      </c>
      <c r="O240" s="1"/>
      <c r="P240" s="1" t="s">
        <v>1264</v>
      </c>
      <c r="Q240" s="1" t="s">
        <v>2077</v>
      </c>
      <c r="R240" s="1" t="s">
        <v>2096</v>
      </c>
      <c r="S240" s="1">
        <v>91.71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x14ac:dyDescent="0.25">
      <c r="A241" s="1">
        <v>4173</v>
      </c>
      <c r="B241" s="1">
        <v>4173</v>
      </c>
      <c r="C241" s="1" t="s">
        <v>724</v>
      </c>
      <c r="D241" s="1" t="s">
        <v>725</v>
      </c>
      <c r="E241" s="1" t="s">
        <v>1283</v>
      </c>
      <c r="F241" s="1" t="s">
        <v>1406</v>
      </c>
      <c r="G241" s="1" t="s">
        <v>204</v>
      </c>
      <c r="H241" s="1" t="s">
        <v>1290</v>
      </c>
      <c r="I241" s="1" t="s">
        <v>34</v>
      </c>
      <c r="J241" s="1" t="s">
        <v>1407</v>
      </c>
      <c r="K241" s="58">
        <v>62.9</v>
      </c>
      <c r="L241" s="1">
        <v>20.8</v>
      </c>
      <c r="M241" s="1">
        <v>1095000</v>
      </c>
      <c r="N241" s="1">
        <v>4233</v>
      </c>
      <c r="O241" s="1"/>
      <c r="P241" s="1" t="s">
        <v>1264</v>
      </c>
      <c r="Q241" s="1" t="s">
        <v>2079</v>
      </c>
      <c r="R241" s="1" t="s">
        <v>2102</v>
      </c>
      <c r="S241" s="1">
        <v>76.34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x14ac:dyDescent="0.25">
      <c r="A242" s="1">
        <v>4388</v>
      </c>
      <c r="B242" s="1">
        <v>4388</v>
      </c>
      <c r="C242" s="1" t="s">
        <v>726</v>
      </c>
      <c r="D242" s="1" t="s">
        <v>727</v>
      </c>
      <c r="E242" s="1" t="s">
        <v>1283</v>
      </c>
      <c r="F242" s="1" t="s">
        <v>1406</v>
      </c>
      <c r="G242" s="1" t="s">
        <v>204</v>
      </c>
      <c r="H242" s="1" t="s">
        <v>1290</v>
      </c>
      <c r="I242" s="1" t="s">
        <v>34</v>
      </c>
      <c r="J242" s="1" t="s">
        <v>1407</v>
      </c>
      <c r="K242" s="58">
        <v>38.9</v>
      </c>
      <c r="L242" s="1">
        <v>5.4</v>
      </c>
      <c r="M242" s="1">
        <v>765000</v>
      </c>
      <c r="N242" s="1">
        <v>4233</v>
      </c>
      <c r="O242" s="1"/>
      <c r="P242" s="1" t="s">
        <v>1264</v>
      </c>
      <c r="Q242" s="1" t="s">
        <v>2077</v>
      </c>
      <c r="R242" s="1" t="s">
        <v>2096</v>
      </c>
      <c r="S242" s="1">
        <v>96.44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x14ac:dyDescent="0.25">
      <c r="A243" s="1">
        <v>9768</v>
      </c>
      <c r="B243" s="1">
        <v>9749</v>
      </c>
      <c r="C243" s="1" t="s">
        <v>728</v>
      </c>
      <c r="D243" s="1" t="s">
        <v>729</v>
      </c>
      <c r="E243" s="1" t="s">
        <v>1283</v>
      </c>
      <c r="F243" s="1" t="s">
        <v>1406</v>
      </c>
      <c r="G243" s="1" t="s">
        <v>204</v>
      </c>
      <c r="H243" s="1" t="s">
        <v>1290</v>
      </c>
      <c r="I243" s="1" t="s">
        <v>34</v>
      </c>
      <c r="J243" s="1" t="s">
        <v>1407</v>
      </c>
      <c r="K243" s="58">
        <v>26.8</v>
      </c>
      <c r="L243" s="1">
        <v>0.4</v>
      </c>
      <c r="M243" s="1">
        <v>550000</v>
      </c>
      <c r="N243" s="1">
        <v>4233</v>
      </c>
      <c r="O243" s="1"/>
      <c r="P243" s="1" t="s">
        <v>1264</v>
      </c>
      <c r="Q243" s="1" t="s">
        <v>2078</v>
      </c>
      <c r="R243" s="1" t="s">
        <v>2097</v>
      </c>
      <c r="S243" s="1">
        <v>71.92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25">
      <c r="A244" s="1">
        <v>4236</v>
      </c>
      <c r="B244" s="1">
        <v>4236</v>
      </c>
      <c r="C244" s="1" t="s">
        <v>730</v>
      </c>
      <c r="D244" s="1" t="s">
        <v>731</v>
      </c>
      <c r="E244" s="1" t="s">
        <v>1283</v>
      </c>
      <c r="F244" s="1" t="s">
        <v>1406</v>
      </c>
      <c r="G244" s="1" t="s">
        <v>204</v>
      </c>
      <c r="H244" s="1" t="s">
        <v>1290</v>
      </c>
      <c r="I244" s="1" t="s">
        <v>34</v>
      </c>
      <c r="J244" s="1" t="s">
        <v>1407</v>
      </c>
      <c r="K244" s="58">
        <v>53.5</v>
      </c>
      <c r="L244" s="1">
        <v>7.3</v>
      </c>
      <c r="M244" s="1">
        <v>725000</v>
      </c>
      <c r="N244" s="1">
        <v>4233</v>
      </c>
      <c r="O244" s="1"/>
      <c r="P244" s="1" t="s">
        <v>1264</v>
      </c>
      <c r="Q244" s="1" t="s">
        <v>2077</v>
      </c>
      <c r="R244" s="1" t="s">
        <v>2096</v>
      </c>
      <c r="S244" s="1">
        <v>83.82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x14ac:dyDescent="0.25">
      <c r="A245" s="1">
        <v>4167</v>
      </c>
      <c r="B245" s="1">
        <v>4167</v>
      </c>
      <c r="C245" s="1" t="s">
        <v>732</v>
      </c>
      <c r="D245" s="1" t="s">
        <v>733</v>
      </c>
      <c r="E245" s="1" t="s">
        <v>1283</v>
      </c>
      <c r="F245" s="1" t="s">
        <v>1406</v>
      </c>
      <c r="G245" s="1" t="s">
        <v>204</v>
      </c>
      <c r="H245" s="1" t="s">
        <v>1290</v>
      </c>
      <c r="I245" s="1" t="s">
        <v>34</v>
      </c>
      <c r="J245" s="1" t="s">
        <v>1407</v>
      </c>
      <c r="K245" s="58">
        <v>66</v>
      </c>
      <c r="L245" s="1">
        <v>8.4</v>
      </c>
      <c r="M245" s="1">
        <v>719000</v>
      </c>
      <c r="N245" s="1">
        <v>4233</v>
      </c>
      <c r="O245" s="1"/>
      <c r="P245" s="1" t="s">
        <v>1264</v>
      </c>
      <c r="Q245" s="1" t="s">
        <v>2077</v>
      </c>
      <c r="R245" s="1" t="s">
        <v>2096</v>
      </c>
      <c r="S245" s="1">
        <v>81.93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x14ac:dyDescent="0.25">
      <c r="A246" s="1">
        <v>4576</v>
      </c>
      <c r="B246" s="1">
        <v>4576</v>
      </c>
      <c r="C246" s="1" t="s">
        <v>734</v>
      </c>
      <c r="D246" s="1" t="s">
        <v>735</v>
      </c>
      <c r="E246" s="1" t="s">
        <v>1283</v>
      </c>
      <c r="F246" s="1" t="s">
        <v>1406</v>
      </c>
      <c r="G246" s="1" t="s">
        <v>204</v>
      </c>
      <c r="H246" s="1" t="s">
        <v>1290</v>
      </c>
      <c r="I246" s="1" t="s">
        <v>34</v>
      </c>
      <c r="J246" s="1" t="s">
        <v>1407</v>
      </c>
      <c r="K246" s="58">
        <v>37</v>
      </c>
      <c r="L246" s="1">
        <v>7.8</v>
      </c>
      <c r="M246" s="1">
        <v>925000</v>
      </c>
      <c r="N246" s="1">
        <v>4233</v>
      </c>
      <c r="O246" s="1"/>
      <c r="P246" s="1" t="s">
        <v>1264</v>
      </c>
      <c r="Q246" s="1" t="s">
        <v>2081</v>
      </c>
      <c r="R246" s="1" t="s">
        <v>2104</v>
      </c>
      <c r="S246" s="1">
        <v>88.64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x14ac:dyDescent="0.25">
      <c r="A247" s="1">
        <v>4452</v>
      </c>
      <c r="B247" s="1">
        <v>4452</v>
      </c>
      <c r="C247" s="1" t="s">
        <v>736</v>
      </c>
      <c r="D247" s="1" t="s">
        <v>737</v>
      </c>
      <c r="E247" s="1" t="s">
        <v>1283</v>
      </c>
      <c r="F247" s="1" t="s">
        <v>1406</v>
      </c>
      <c r="G247" s="1" t="s">
        <v>204</v>
      </c>
      <c r="H247" s="1" t="s">
        <v>1290</v>
      </c>
      <c r="I247" s="1" t="s">
        <v>34</v>
      </c>
      <c r="J247" s="1" t="s">
        <v>1407</v>
      </c>
      <c r="K247" s="58">
        <v>36</v>
      </c>
      <c r="L247" s="1">
        <v>9.8000000000000007</v>
      </c>
      <c r="M247" s="1">
        <v>756000</v>
      </c>
      <c r="N247" s="1">
        <v>4233</v>
      </c>
      <c r="O247" s="1"/>
      <c r="P247" s="1" t="s">
        <v>1264</v>
      </c>
      <c r="Q247" s="1" t="s">
        <v>2077</v>
      </c>
      <c r="R247" s="1" t="s">
        <v>2096</v>
      </c>
      <c r="S247" s="1">
        <v>93.6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x14ac:dyDescent="0.25">
      <c r="A248" s="1">
        <v>7492</v>
      </c>
      <c r="B248" s="1">
        <v>7473</v>
      </c>
      <c r="C248" s="1" t="s">
        <v>738</v>
      </c>
      <c r="D248" s="1" t="s">
        <v>739</v>
      </c>
      <c r="E248" s="1" t="s">
        <v>1283</v>
      </c>
      <c r="F248" s="1" t="s">
        <v>1441</v>
      </c>
      <c r="G248" s="1" t="s">
        <v>740</v>
      </c>
      <c r="H248" s="1" t="s">
        <v>1291</v>
      </c>
      <c r="I248" s="1" t="s">
        <v>83</v>
      </c>
      <c r="J248" s="1" t="s">
        <v>1351</v>
      </c>
      <c r="K248" s="59">
        <v>20.2</v>
      </c>
      <c r="L248" s="1">
        <v>1.3</v>
      </c>
      <c r="M248" s="1">
        <v>630000</v>
      </c>
      <c r="N248" s="1">
        <v>4263</v>
      </c>
      <c r="O248" s="1"/>
      <c r="P248" s="1" t="s">
        <v>778</v>
      </c>
      <c r="Q248" s="1" t="s">
        <v>2077</v>
      </c>
      <c r="R248" s="1" t="s">
        <v>2098</v>
      </c>
      <c r="S248" s="1">
        <v>53.85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x14ac:dyDescent="0.25">
      <c r="A249" s="1">
        <v>8221</v>
      </c>
      <c r="B249" s="1">
        <v>8202</v>
      </c>
      <c r="C249" s="1" t="s">
        <v>741</v>
      </c>
      <c r="D249" s="1" t="s">
        <v>742</v>
      </c>
      <c r="E249" s="1" t="s">
        <v>1283</v>
      </c>
      <c r="F249" s="1" t="s">
        <v>1441</v>
      </c>
      <c r="G249" s="1" t="s">
        <v>740</v>
      </c>
      <c r="H249" s="1" t="s">
        <v>1291</v>
      </c>
      <c r="I249" s="1" t="s">
        <v>83</v>
      </c>
      <c r="J249" s="1" t="s">
        <v>1351</v>
      </c>
      <c r="K249" s="59">
        <v>27.4</v>
      </c>
      <c r="L249" s="1">
        <v>1</v>
      </c>
      <c r="M249" s="1">
        <v>673000</v>
      </c>
      <c r="N249" s="1">
        <v>4263</v>
      </c>
      <c r="O249" s="1"/>
      <c r="P249" s="1" t="s">
        <v>778</v>
      </c>
      <c r="Q249" s="1" t="s">
        <v>2077</v>
      </c>
      <c r="R249" s="1" t="s">
        <v>2096</v>
      </c>
      <c r="S249" s="1">
        <v>67.42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x14ac:dyDescent="0.25">
      <c r="A250" s="1">
        <v>11121</v>
      </c>
      <c r="B250" s="1">
        <v>11069</v>
      </c>
      <c r="C250" s="1" t="s">
        <v>743</v>
      </c>
      <c r="D250" s="1" t="s">
        <v>744</v>
      </c>
      <c r="E250" s="1" t="s">
        <v>1283</v>
      </c>
      <c r="F250" s="1" t="s">
        <v>1441</v>
      </c>
      <c r="G250" s="1" t="s">
        <v>740</v>
      </c>
      <c r="H250" s="1" t="s">
        <v>1291</v>
      </c>
      <c r="I250" s="1" t="s">
        <v>83</v>
      </c>
      <c r="J250" s="1" t="s">
        <v>1351</v>
      </c>
      <c r="K250" s="59">
        <v>20.2</v>
      </c>
      <c r="L250" s="1">
        <v>0.1</v>
      </c>
      <c r="M250" s="1">
        <v>655000</v>
      </c>
      <c r="N250" s="1">
        <v>4263</v>
      </c>
      <c r="O250" s="1"/>
      <c r="P250" s="1" t="s">
        <v>778</v>
      </c>
      <c r="Q250" s="1" t="s">
        <v>2077</v>
      </c>
      <c r="R250" s="1" t="s">
        <v>2098</v>
      </c>
      <c r="S250" s="1">
        <v>61.74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x14ac:dyDescent="0.25">
      <c r="A251" s="1">
        <v>9109</v>
      </c>
      <c r="B251" s="1">
        <v>9090</v>
      </c>
      <c r="C251" s="1" t="s">
        <v>745</v>
      </c>
      <c r="D251" s="1" t="s">
        <v>746</v>
      </c>
      <c r="E251" s="1" t="s">
        <v>1283</v>
      </c>
      <c r="F251" s="1" t="s">
        <v>1441</v>
      </c>
      <c r="G251" s="1" t="s">
        <v>740</v>
      </c>
      <c r="H251" s="1" t="s">
        <v>1291</v>
      </c>
      <c r="I251" s="1" t="s">
        <v>83</v>
      </c>
      <c r="J251" s="1" t="s">
        <v>1351</v>
      </c>
      <c r="K251" s="59">
        <v>23.6</v>
      </c>
      <c r="L251" s="1">
        <v>0.7</v>
      </c>
      <c r="M251" s="1">
        <v>655000</v>
      </c>
      <c r="N251" s="1">
        <v>4263</v>
      </c>
      <c r="O251" s="1"/>
      <c r="P251" s="1" t="s">
        <v>778</v>
      </c>
      <c r="Q251" s="1" t="s">
        <v>2077</v>
      </c>
      <c r="R251" s="1" t="s">
        <v>2098</v>
      </c>
      <c r="S251" s="1">
        <v>61.74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x14ac:dyDescent="0.25">
      <c r="A252" s="1">
        <v>11187</v>
      </c>
      <c r="B252" s="1">
        <v>11135</v>
      </c>
      <c r="C252" s="1" t="s">
        <v>0</v>
      </c>
      <c r="D252" s="1" t="s">
        <v>747</v>
      </c>
      <c r="E252" s="1" t="s">
        <v>1283</v>
      </c>
      <c r="F252" s="1" t="s">
        <v>1441</v>
      </c>
      <c r="G252" s="1" t="s">
        <v>740</v>
      </c>
      <c r="H252" s="1" t="s">
        <v>1291</v>
      </c>
      <c r="I252" s="1" t="s">
        <v>83</v>
      </c>
      <c r="J252" s="1" t="s">
        <v>1351</v>
      </c>
      <c r="K252" s="59">
        <v>26.2</v>
      </c>
      <c r="L252" s="1">
        <v>0</v>
      </c>
      <c r="M252" s="1">
        <v>655000</v>
      </c>
      <c r="N252" s="1">
        <v>4263</v>
      </c>
      <c r="O252" s="1"/>
      <c r="P252" s="1" t="s">
        <v>778</v>
      </c>
      <c r="Q252" s="1" t="s">
        <v>2077</v>
      </c>
      <c r="R252" s="1" t="s">
        <v>2098</v>
      </c>
      <c r="S252" s="1">
        <v>61.74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x14ac:dyDescent="0.25">
      <c r="A253" s="1">
        <v>5513</v>
      </c>
      <c r="B253" s="1">
        <v>5494</v>
      </c>
      <c r="C253" s="1" t="s">
        <v>761</v>
      </c>
      <c r="D253" s="1" t="s">
        <v>762</v>
      </c>
      <c r="E253" s="1" t="s">
        <v>1283</v>
      </c>
      <c r="F253" s="1" t="s">
        <v>1385</v>
      </c>
      <c r="G253" s="1" t="s">
        <v>976</v>
      </c>
      <c r="H253" s="1" t="s">
        <v>1289</v>
      </c>
      <c r="I253" s="1" t="s">
        <v>763</v>
      </c>
      <c r="J253" s="1" t="s">
        <v>1343</v>
      </c>
      <c r="K253" s="59">
        <v>29</v>
      </c>
      <c r="L253" s="1">
        <v>2.2000000000000002</v>
      </c>
      <c r="M253" s="1">
        <v>2500000</v>
      </c>
      <c r="N253" s="1">
        <v>4798</v>
      </c>
      <c r="O253" s="1"/>
      <c r="P253" s="1" t="s">
        <v>975</v>
      </c>
      <c r="Q253" s="1" t="s">
        <v>2084</v>
      </c>
      <c r="R253" s="1" t="s">
        <v>2107</v>
      </c>
      <c r="S253" s="1">
        <v>62.28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x14ac:dyDescent="0.25">
      <c r="A254" s="1">
        <v>4202</v>
      </c>
      <c r="B254" s="1">
        <v>4202</v>
      </c>
      <c r="C254" s="1" t="s">
        <v>764</v>
      </c>
      <c r="D254" s="1" t="s">
        <v>765</v>
      </c>
      <c r="E254" s="1" t="s">
        <v>1283</v>
      </c>
      <c r="F254" s="1" t="s">
        <v>1382</v>
      </c>
      <c r="G254" s="1" t="s">
        <v>976</v>
      </c>
      <c r="H254" s="1" t="s">
        <v>1289</v>
      </c>
      <c r="I254" s="1" t="s">
        <v>695</v>
      </c>
      <c r="J254" s="1" t="s">
        <v>1383</v>
      </c>
      <c r="K254" s="59">
        <v>53.5</v>
      </c>
      <c r="L254" s="1">
        <v>18.600000000000001</v>
      </c>
      <c r="M254" s="1">
        <v>3500000</v>
      </c>
      <c r="N254" s="1">
        <v>4798</v>
      </c>
      <c r="O254" s="1"/>
      <c r="P254" s="1" t="s">
        <v>975</v>
      </c>
      <c r="Q254" s="1" t="s">
        <v>2086</v>
      </c>
      <c r="R254" s="1" t="s">
        <v>2111</v>
      </c>
      <c r="S254" s="1">
        <v>87.22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x14ac:dyDescent="0.25">
      <c r="A255" s="1">
        <v>4226</v>
      </c>
      <c r="B255" s="1">
        <v>4226</v>
      </c>
      <c r="C255" s="1" t="s">
        <v>766</v>
      </c>
      <c r="D255" s="1" t="s">
        <v>767</v>
      </c>
      <c r="E255" s="1" t="s">
        <v>1283</v>
      </c>
      <c r="F255" s="1" t="s">
        <v>1385</v>
      </c>
      <c r="G255" s="1" t="s">
        <v>976</v>
      </c>
      <c r="H255" s="1" t="s">
        <v>1289</v>
      </c>
      <c r="I255" s="1" t="s">
        <v>768</v>
      </c>
      <c r="J255" s="1" t="s">
        <v>1343</v>
      </c>
      <c r="K255" s="59">
        <v>52.7</v>
      </c>
      <c r="L255" s="1">
        <v>21.3</v>
      </c>
      <c r="M255" s="1">
        <v>5000000</v>
      </c>
      <c r="N255" s="1">
        <v>4798</v>
      </c>
      <c r="O255" s="1"/>
      <c r="P255" s="1" t="s">
        <v>975</v>
      </c>
      <c r="Q255" s="1" t="s">
        <v>2085</v>
      </c>
      <c r="R255" s="1" t="s">
        <v>2110</v>
      </c>
      <c r="S255" s="1">
        <v>67.47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x14ac:dyDescent="0.25">
      <c r="A256" s="1">
        <v>4522</v>
      </c>
      <c r="B256" s="1">
        <v>4522</v>
      </c>
      <c r="C256" s="1" t="s">
        <v>769</v>
      </c>
      <c r="D256" s="1" t="s">
        <v>770</v>
      </c>
      <c r="E256" s="1" t="s">
        <v>1283</v>
      </c>
      <c r="F256" s="1" t="s">
        <v>1385</v>
      </c>
      <c r="G256" s="1" t="s">
        <v>976</v>
      </c>
      <c r="H256" s="1" t="s">
        <v>1289</v>
      </c>
      <c r="I256" s="1" t="s">
        <v>140</v>
      </c>
      <c r="J256" s="1" t="s">
        <v>1343</v>
      </c>
      <c r="K256" s="59">
        <v>31.2</v>
      </c>
      <c r="L256" s="1">
        <v>4.4000000000000004</v>
      </c>
      <c r="M256" s="1">
        <v>1180000</v>
      </c>
      <c r="N256" s="1">
        <v>4798</v>
      </c>
      <c r="O256" s="1"/>
      <c r="P256" s="1" t="s">
        <v>975</v>
      </c>
      <c r="Q256" s="1" t="s">
        <v>2079</v>
      </c>
      <c r="R256" s="1" t="s">
        <v>2102</v>
      </c>
      <c r="S256" s="1">
        <v>93.52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x14ac:dyDescent="0.25">
      <c r="A257" s="1">
        <v>4335</v>
      </c>
      <c r="B257" s="1">
        <v>4335</v>
      </c>
      <c r="C257" s="1" t="s">
        <v>771</v>
      </c>
      <c r="D257" s="1" t="s">
        <v>772</v>
      </c>
      <c r="E257" s="1" t="s">
        <v>1283</v>
      </c>
      <c r="F257" s="1" t="s">
        <v>1385</v>
      </c>
      <c r="G257" s="1" t="s">
        <v>976</v>
      </c>
      <c r="H257" s="1" t="s">
        <v>1289</v>
      </c>
      <c r="I257" s="1" t="s">
        <v>140</v>
      </c>
      <c r="J257" s="1" t="s">
        <v>1343</v>
      </c>
      <c r="K257" s="59">
        <v>42.4</v>
      </c>
      <c r="L257" s="1">
        <v>21.8</v>
      </c>
      <c r="M257" s="1">
        <v>2400000</v>
      </c>
      <c r="N257" s="1">
        <v>4798</v>
      </c>
      <c r="O257" s="1"/>
      <c r="P257" s="1" t="s">
        <v>975</v>
      </c>
      <c r="Q257" s="1" t="s">
        <v>2084</v>
      </c>
      <c r="R257" s="1" t="s">
        <v>2107</v>
      </c>
      <c r="S257" s="1">
        <v>53.99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x14ac:dyDescent="0.25">
      <c r="A258" s="1">
        <v>7591</v>
      </c>
      <c r="B258" s="1">
        <v>7572</v>
      </c>
      <c r="C258" s="1" t="s">
        <v>1000</v>
      </c>
      <c r="D258" s="1" t="s">
        <v>1001</v>
      </c>
      <c r="E258" s="1" t="s">
        <v>1283</v>
      </c>
      <c r="F258" s="1" t="s">
        <v>1382</v>
      </c>
      <c r="G258" s="1" t="s">
        <v>762</v>
      </c>
      <c r="H258" s="1" t="s">
        <v>1289</v>
      </c>
      <c r="I258" s="1" t="s">
        <v>88</v>
      </c>
      <c r="J258" s="1" t="s">
        <v>1383</v>
      </c>
      <c r="K258" s="59">
        <v>28.5</v>
      </c>
      <c r="L258" s="1">
        <v>1.2</v>
      </c>
      <c r="M258" s="1">
        <v>1600000</v>
      </c>
      <c r="N258" s="1">
        <v>5513</v>
      </c>
      <c r="O258" s="1"/>
      <c r="P258" s="1" t="s">
        <v>761</v>
      </c>
      <c r="Q258" s="1" t="s">
        <v>2080</v>
      </c>
      <c r="R258" s="1" t="s">
        <v>2100</v>
      </c>
      <c r="S258" s="1">
        <v>62.14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x14ac:dyDescent="0.25">
      <c r="A259" s="1">
        <v>7590</v>
      </c>
      <c r="B259" s="1">
        <v>7571</v>
      </c>
      <c r="C259" s="1" t="s">
        <v>1002</v>
      </c>
      <c r="D259" s="1" t="s">
        <v>1003</v>
      </c>
      <c r="E259" s="1" t="s">
        <v>1283</v>
      </c>
      <c r="F259" s="1" t="s">
        <v>1382</v>
      </c>
      <c r="G259" s="1" t="s">
        <v>762</v>
      </c>
      <c r="H259" s="1" t="s">
        <v>1289</v>
      </c>
      <c r="I259" s="1" t="s">
        <v>88</v>
      </c>
      <c r="J259" s="1" t="s">
        <v>1383</v>
      </c>
      <c r="K259" s="59">
        <v>26.1</v>
      </c>
      <c r="L259" s="1">
        <v>1.2</v>
      </c>
      <c r="M259" s="1">
        <v>1600000</v>
      </c>
      <c r="N259" s="1">
        <v>5513</v>
      </c>
      <c r="O259" s="1"/>
      <c r="P259" s="1" t="s">
        <v>761</v>
      </c>
      <c r="Q259" s="1" t="s">
        <v>2080</v>
      </c>
      <c r="R259" s="1" t="s">
        <v>2100</v>
      </c>
      <c r="S259" s="1">
        <v>62.14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x14ac:dyDescent="0.25">
      <c r="A260" s="1">
        <v>6372</v>
      </c>
      <c r="B260" s="1">
        <v>6353</v>
      </c>
      <c r="C260" s="1" t="s">
        <v>1004</v>
      </c>
      <c r="D260" s="1" t="s">
        <v>1005</v>
      </c>
      <c r="E260" s="1" t="s">
        <v>1283</v>
      </c>
      <c r="F260" s="1" t="s">
        <v>1382</v>
      </c>
      <c r="G260" s="1" t="s">
        <v>762</v>
      </c>
      <c r="H260" s="1" t="s">
        <v>1289</v>
      </c>
      <c r="I260" s="1" t="s">
        <v>88</v>
      </c>
      <c r="J260" s="1" t="s">
        <v>1383</v>
      </c>
      <c r="K260" s="59">
        <v>34.200000000000003</v>
      </c>
      <c r="L260" s="1">
        <v>1.7</v>
      </c>
      <c r="M260" s="1">
        <v>1850000</v>
      </c>
      <c r="N260" s="1">
        <v>5513</v>
      </c>
      <c r="O260" s="1"/>
      <c r="P260" s="1" t="s">
        <v>761</v>
      </c>
      <c r="Q260" s="1" t="s">
        <v>2080</v>
      </c>
      <c r="R260" s="1" t="s">
        <v>2108</v>
      </c>
      <c r="S260" s="1">
        <v>94.49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x14ac:dyDescent="0.25">
      <c r="A261" s="1">
        <v>9966</v>
      </c>
      <c r="B261" s="1">
        <v>9947</v>
      </c>
      <c r="C261" s="1" t="s">
        <v>1192</v>
      </c>
      <c r="D261" s="1" t="s">
        <v>1193</v>
      </c>
      <c r="E261" s="1" t="s">
        <v>1283</v>
      </c>
      <c r="F261" s="1" t="s">
        <v>1286</v>
      </c>
      <c r="G261" s="1" t="s">
        <v>962</v>
      </c>
      <c r="H261" s="1" t="s">
        <v>1286</v>
      </c>
      <c r="I261" s="1" t="s">
        <v>1194</v>
      </c>
      <c r="J261" s="1" t="s">
        <v>1337</v>
      </c>
      <c r="K261" s="59">
        <v>26.9</v>
      </c>
      <c r="L261" s="1">
        <v>0.3</v>
      </c>
      <c r="M261" s="1">
        <v>2140000</v>
      </c>
      <c r="N261" s="1">
        <v>4801</v>
      </c>
      <c r="O261" s="1"/>
      <c r="P261" s="1" t="s">
        <v>961</v>
      </c>
      <c r="Q261" s="1" t="s">
        <v>2083</v>
      </c>
      <c r="R261" s="1" t="s">
        <v>2109</v>
      </c>
      <c r="S261" s="1">
        <v>76.709999999999994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x14ac:dyDescent="0.25">
      <c r="A262" s="1">
        <v>4399</v>
      </c>
      <c r="B262" s="1">
        <v>4399</v>
      </c>
      <c r="C262" s="1" t="s">
        <v>1195</v>
      </c>
      <c r="D262" s="1" t="s">
        <v>1196</v>
      </c>
      <c r="E262" s="1" t="s">
        <v>1283</v>
      </c>
      <c r="F262" s="1" t="s">
        <v>1373</v>
      </c>
      <c r="G262" s="1" t="s">
        <v>962</v>
      </c>
      <c r="H262" s="1" t="s">
        <v>1286</v>
      </c>
      <c r="I262" s="1" t="s">
        <v>1070</v>
      </c>
      <c r="J262" s="1" t="s">
        <v>1352</v>
      </c>
      <c r="K262" s="59">
        <v>38.1</v>
      </c>
      <c r="L262" s="1">
        <v>10.8</v>
      </c>
      <c r="M262" s="1">
        <v>1600000</v>
      </c>
      <c r="N262" s="1">
        <v>4801</v>
      </c>
      <c r="O262" s="1"/>
      <c r="P262" s="1" t="s">
        <v>961</v>
      </c>
      <c r="Q262" s="1" t="s">
        <v>2080</v>
      </c>
      <c r="R262" s="1" t="s">
        <v>2100</v>
      </c>
      <c r="S262" s="1">
        <v>62.14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x14ac:dyDescent="0.25">
      <c r="A263" s="1">
        <v>4251</v>
      </c>
      <c r="B263" s="1">
        <v>4251</v>
      </c>
      <c r="C263" s="1" t="s">
        <v>1197</v>
      </c>
      <c r="D263" s="1" t="s">
        <v>1113</v>
      </c>
      <c r="E263" s="1" t="s">
        <v>1283</v>
      </c>
      <c r="F263" s="1" t="s">
        <v>1373</v>
      </c>
      <c r="G263" s="1" t="s">
        <v>962</v>
      </c>
      <c r="H263" s="1" t="s">
        <v>1286</v>
      </c>
      <c r="I263" s="1" t="s">
        <v>1198</v>
      </c>
      <c r="J263" s="1" t="s">
        <v>1352</v>
      </c>
      <c r="K263" s="59">
        <v>50</v>
      </c>
      <c r="L263" s="1">
        <v>18.100000000000001</v>
      </c>
      <c r="M263" s="1">
        <v>2900000</v>
      </c>
      <c r="N263" s="1">
        <v>4801</v>
      </c>
      <c r="O263" s="1"/>
      <c r="P263" s="1" t="s">
        <v>961</v>
      </c>
      <c r="Q263" s="1" t="s">
        <v>2084</v>
      </c>
      <c r="R263" s="1" t="s">
        <v>2112</v>
      </c>
      <c r="S263" s="1">
        <v>95.43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x14ac:dyDescent="0.25">
      <c r="A264" s="1">
        <v>8613</v>
      </c>
      <c r="B264" s="1">
        <v>8594</v>
      </c>
      <c r="C264" s="1" t="s">
        <v>1199</v>
      </c>
      <c r="D264" s="1" t="s">
        <v>1200</v>
      </c>
      <c r="E264" s="1" t="s">
        <v>1283</v>
      </c>
      <c r="F264" s="1" t="s">
        <v>1373</v>
      </c>
      <c r="G264" s="1" t="s">
        <v>962</v>
      </c>
      <c r="H264" s="1" t="s">
        <v>1286</v>
      </c>
      <c r="I264" s="1" t="s">
        <v>1201</v>
      </c>
      <c r="J264" s="1" t="s">
        <v>1352</v>
      </c>
      <c r="K264" s="59">
        <v>39</v>
      </c>
      <c r="L264" s="1">
        <v>0.8</v>
      </c>
      <c r="M264" s="1">
        <v>3715000</v>
      </c>
      <c r="N264" s="1">
        <v>4801</v>
      </c>
      <c r="O264" s="1"/>
      <c r="P264" s="1" t="s">
        <v>961</v>
      </c>
      <c r="Q264" s="1" t="s">
        <v>2088</v>
      </c>
      <c r="R264" s="1" t="s">
        <v>2117</v>
      </c>
      <c r="S264" s="1">
        <v>52.27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x14ac:dyDescent="0.25">
      <c r="A265" s="1">
        <v>4297</v>
      </c>
      <c r="B265" s="1">
        <v>4297</v>
      </c>
      <c r="C265" s="1" t="s">
        <v>1202</v>
      </c>
      <c r="D265" s="1" t="s">
        <v>1119</v>
      </c>
      <c r="E265" s="1" t="s">
        <v>1283</v>
      </c>
      <c r="F265" s="1" t="s">
        <v>1373</v>
      </c>
      <c r="G265" s="1" t="s">
        <v>962</v>
      </c>
      <c r="H265" s="1" t="s">
        <v>1286</v>
      </c>
      <c r="I265" s="1" t="s">
        <v>1203</v>
      </c>
      <c r="J265" s="1" t="s">
        <v>1352</v>
      </c>
      <c r="K265" s="59">
        <v>45.3</v>
      </c>
      <c r="L265" s="1">
        <v>13.8</v>
      </c>
      <c r="M265" s="1">
        <v>2650000</v>
      </c>
      <c r="N265" s="1">
        <v>4801</v>
      </c>
      <c r="O265" s="1"/>
      <c r="P265" s="1" t="s">
        <v>961</v>
      </c>
      <c r="Q265" s="1" t="s">
        <v>2084</v>
      </c>
      <c r="R265" s="1" t="s">
        <v>2112</v>
      </c>
      <c r="S265" s="1">
        <v>74.709999999999994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x14ac:dyDescent="0.25">
      <c r="A266" s="1">
        <v>4210</v>
      </c>
      <c r="B266" s="1">
        <v>4210</v>
      </c>
      <c r="C266" s="1" t="s">
        <v>1204</v>
      </c>
      <c r="D266" s="1" t="s">
        <v>1135</v>
      </c>
      <c r="E266" s="1" t="s">
        <v>1283</v>
      </c>
      <c r="F266" s="1" t="s">
        <v>1286</v>
      </c>
      <c r="G266" s="1" t="s">
        <v>962</v>
      </c>
      <c r="H266" s="1" t="s">
        <v>1286</v>
      </c>
      <c r="I266" s="1" t="s">
        <v>1205</v>
      </c>
      <c r="J266" s="1" t="s">
        <v>1337</v>
      </c>
      <c r="K266" s="59">
        <v>56.6</v>
      </c>
      <c r="L266" s="1">
        <v>12.3</v>
      </c>
      <c r="M266" s="1">
        <v>2003400</v>
      </c>
      <c r="N266" s="1">
        <v>4801</v>
      </c>
      <c r="O266" s="1"/>
      <c r="P266" s="1" t="s">
        <v>961</v>
      </c>
      <c r="Q266" s="1" t="s">
        <v>2083</v>
      </c>
      <c r="R266" s="1" t="s">
        <v>2106</v>
      </c>
      <c r="S266" s="1">
        <v>62.56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x14ac:dyDescent="0.25">
      <c r="A267" s="1">
        <v>10234</v>
      </c>
      <c r="B267" s="1">
        <v>10215</v>
      </c>
      <c r="C267" s="1" t="s">
        <v>486</v>
      </c>
      <c r="D267" s="1" t="s">
        <v>487</v>
      </c>
      <c r="E267" s="1" t="s">
        <v>1283</v>
      </c>
      <c r="F267" s="1" t="s">
        <v>1392</v>
      </c>
      <c r="G267" s="1" t="s">
        <v>238</v>
      </c>
      <c r="H267" s="1" t="s">
        <v>1290</v>
      </c>
      <c r="I267" s="1" t="s">
        <v>237</v>
      </c>
      <c r="J267" s="1" t="s">
        <v>1354</v>
      </c>
      <c r="K267" s="59">
        <v>33.200000000000003</v>
      </c>
      <c r="L267" s="1">
        <v>0.2</v>
      </c>
      <c r="M267" s="1">
        <v>750000</v>
      </c>
      <c r="N267" s="1">
        <v>4284</v>
      </c>
      <c r="O267" s="1"/>
      <c r="P267" s="1" t="s">
        <v>1015</v>
      </c>
      <c r="Q267" s="1" t="s">
        <v>2077</v>
      </c>
      <c r="R267" s="1" t="s">
        <v>2096</v>
      </c>
      <c r="S267" s="1">
        <v>91.71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x14ac:dyDescent="0.25">
      <c r="A268" s="1">
        <v>9537</v>
      </c>
      <c r="B268" s="1">
        <v>9518</v>
      </c>
      <c r="C268" s="1" t="s">
        <v>235</v>
      </c>
      <c r="D268" s="1" t="s">
        <v>236</v>
      </c>
      <c r="E268" s="1" t="s">
        <v>1283</v>
      </c>
      <c r="F268" s="1" t="s">
        <v>1392</v>
      </c>
      <c r="G268" s="1" t="s">
        <v>238</v>
      </c>
      <c r="H268" s="1" t="s">
        <v>1290</v>
      </c>
      <c r="I268" s="1" t="s">
        <v>237</v>
      </c>
      <c r="J268" s="1" t="s">
        <v>1354</v>
      </c>
      <c r="K268" s="59">
        <v>32.200000000000003</v>
      </c>
      <c r="L268" s="1">
        <v>0.5</v>
      </c>
      <c r="M268" s="1">
        <v>750000</v>
      </c>
      <c r="N268" s="1">
        <v>4284</v>
      </c>
      <c r="O268" s="1"/>
      <c r="P268" s="1" t="s">
        <v>1015</v>
      </c>
      <c r="Q268" s="1" t="s">
        <v>2077</v>
      </c>
      <c r="R268" s="1" t="s">
        <v>2096</v>
      </c>
      <c r="S268" s="1">
        <v>91.71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x14ac:dyDescent="0.25">
      <c r="A269" s="1">
        <v>4918</v>
      </c>
      <c r="B269" s="1">
        <v>4899</v>
      </c>
      <c r="C269" s="1" t="s">
        <v>699</v>
      </c>
      <c r="D269" s="1" t="s">
        <v>700</v>
      </c>
      <c r="E269" s="1" t="s">
        <v>1283</v>
      </c>
      <c r="F269" s="1" t="s">
        <v>1392</v>
      </c>
      <c r="G269" s="1" t="s">
        <v>238</v>
      </c>
      <c r="H269" s="1" t="s">
        <v>1290</v>
      </c>
      <c r="I269" s="1" t="s">
        <v>684</v>
      </c>
      <c r="J269" s="1" t="s">
        <v>1354</v>
      </c>
      <c r="K269" s="59">
        <v>46.6</v>
      </c>
      <c r="L269" s="1">
        <v>3</v>
      </c>
      <c r="M269" s="1">
        <v>1424000</v>
      </c>
      <c r="N269" s="1">
        <v>4284</v>
      </c>
      <c r="O269" s="1"/>
      <c r="P269" s="1" t="s">
        <v>1015</v>
      </c>
      <c r="Q269" s="1" t="s">
        <v>2082</v>
      </c>
      <c r="R269" s="1" t="s">
        <v>2103</v>
      </c>
      <c r="S269" s="1">
        <v>85.35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x14ac:dyDescent="0.25">
      <c r="A270" s="1">
        <v>4707</v>
      </c>
      <c r="B270" s="1">
        <v>4707</v>
      </c>
      <c r="C270" s="1" t="s">
        <v>704</v>
      </c>
      <c r="D270" s="1" t="s">
        <v>705</v>
      </c>
      <c r="E270" s="1" t="s">
        <v>1284</v>
      </c>
      <c r="F270" s="1" t="s">
        <v>1392</v>
      </c>
      <c r="G270" s="1" t="s">
        <v>238</v>
      </c>
      <c r="H270" s="1" t="s">
        <v>1290</v>
      </c>
      <c r="I270" s="1" t="s">
        <v>237</v>
      </c>
      <c r="J270" s="1" t="s">
        <v>1354</v>
      </c>
      <c r="K270" s="59">
        <v>46.9</v>
      </c>
      <c r="L270" s="1">
        <v>6.1</v>
      </c>
      <c r="M270" s="1">
        <v>959000</v>
      </c>
      <c r="N270" s="1">
        <v>4284</v>
      </c>
      <c r="O270" s="1"/>
      <c r="P270" s="1" t="s">
        <v>1015</v>
      </c>
      <c r="Q270" s="1" t="s">
        <v>2081</v>
      </c>
      <c r="R270" s="1" t="s">
        <v>2104</v>
      </c>
      <c r="S270" s="1">
        <v>97.22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x14ac:dyDescent="0.25">
      <c r="A271" s="1">
        <v>4357</v>
      </c>
      <c r="B271" s="1">
        <v>4357</v>
      </c>
      <c r="C271" s="1" t="s">
        <v>421</v>
      </c>
      <c r="D271" s="1" t="s">
        <v>422</v>
      </c>
      <c r="E271" s="1" t="s">
        <v>1283</v>
      </c>
      <c r="F271" s="1" t="s">
        <v>1392</v>
      </c>
      <c r="G271" s="1" t="s">
        <v>238</v>
      </c>
      <c r="H271" s="1" t="s">
        <v>1290</v>
      </c>
      <c r="I271" s="1" t="s">
        <v>237</v>
      </c>
      <c r="J271" s="1" t="s">
        <v>1354</v>
      </c>
      <c r="K271" s="59">
        <v>40.6</v>
      </c>
      <c r="L271" s="1">
        <v>7.9</v>
      </c>
      <c r="M271" s="1">
        <v>840000</v>
      </c>
      <c r="N271" s="1">
        <v>4284</v>
      </c>
      <c r="O271" s="1"/>
      <c r="P271" s="1" t="s">
        <v>1015</v>
      </c>
      <c r="Q271" s="1" t="s">
        <v>2081</v>
      </c>
      <c r="R271" s="1" t="s">
        <v>2104</v>
      </c>
      <c r="S271" s="1">
        <v>67.17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x14ac:dyDescent="0.25">
      <c r="A272" s="1">
        <v>6237</v>
      </c>
      <c r="B272" s="1">
        <v>6218</v>
      </c>
      <c r="C272" s="1" t="s">
        <v>445</v>
      </c>
      <c r="D272" s="1" t="s">
        <v>446</v>
      </c>
      <c r="E272" s="1" t="s">
        <v>1283</v>
      </c>
      <c r="F272" s="1" t="s">
        <v>1392</v>
      </c>
      <c r="G272" s="1" t="s">
        <v>238</v>
      </c>
      <c r="H272" s="1" t="s">
        <v>1290</v>
      </c>
      <c r="I272" s="1" t="s">
        <v>237</v>
      </c>
      <c r="J272" s="1" t="s">
        <v>1354</v>
      </c>
      <c r="K272" s="59">
        <v>36.5</v>
      </c>
      <c r="L272" s="1">
        <v>1.8</v>
      </c>
      <c r="M272" s="1">
        <v>820000</v>
      </c>
      <c r="N272" s="1">
        <v>4284</v>
      </c>
      <c r="O272" s="1"/>
      <c r="P272" s="1" t="s">
        <v>1015</v>
      </c>
      <c r="Q272" s="1" t="s">
        <v>2081</v>
      </c>
      <c r="R272" s="1" t="s">
        <v>2101</v>
      </c>
      <c r="S272" s="1">
        <v>62.12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x14ac:dyDescent="0.25">
      <c r="A273" s="1">
        <v>6006</v>
      </c>
      <c r="B273" s="1">
        <v>5987</v>
      </c>
      <c r="C273" s="1" t="s">
        <v>682</v>
      </c>
      <c r="D273" s="1" t="s">
        <v>683</v>
      </c>
      <c r="E273" s="1" t="s">
        <v>1283</v>
      </c>
      <c r="F273" s="1" t="s">
        <v>1392</v>
      </c>
      <c r="G273" s="1" t="s">
        <v>238</v>
      </c>
      <c r="H273" s="1" t="s">
        <v>1290</v>
      </c>
      <c r="I273" s="1" t="s">
        <v>684</v>
      </c>
      <c r="J273" s="1" t="s">
        <v>1354</v>
      </c>
      <c r="K273" s="59">
        <v>39.1</v>
      </c>
      <c r="L273" s="1">
        <v>1.9</v>
      </c>
      <c r="M273" s="1">
        <v>1680000</v>
      </c>
      <c r="N273" s="1">
        <v>4284</v>
      </c>
      <c r="O273" s="1"/>
      <c r="P273" s="1" t="s">
        <v>1015</v>
      </c>
      <c r="Q273" s="1" t="s">
        <v>2080</v>
      </c>
      <c r="R273" s="1" t="s">
        <v>2108</v>
      </c>
      <c r="S273" s="1">
        <v>72.489999999999995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x14ac:dyDescent="0.25">
      <c r="A274" s="1">
        <v>4642</v>
      </c>
      <c r="B274" s="1">
        <v>4642</v>
      </c>
      <c r="C274" s="1" t="s">
        <v>607</v>
      </c>
      <c r="D274" s="1" t="s">
        <v>608</v>
      </c>
      <c r="E274" s="1" t="s">
        <v>1283</v>
      </c>
      <c r="F274" s="1" t="s">
        <v>1392</v>
      </c>
      <c r="G274" s="1" t="s">
        <v>238</v>
      </c>
      <c r="H274" s="1" t="s">
        <v>1290</v>
      </c>
      <c r="I274" s="1" t="s">
        <v>237</v>
      </c>
      <c r="J274" s="1" t="s">
        <v>1354</v>
      </c>
      <c r="K274" s="59">
        <v>36.700000000000003</v>
      </c>
      <c r="L274" s="1">
        <v>5.4</v>
      </c>
      <c r="M274" s="1">
        <v>892000</v>
      </c>
      <c r="N274" s="1">
        <v>4284</v>
      </c>
      <c r="O274" s="1"/>
      <c r="P274" s="1" t="s">
        <v>1015</v>
      </c>
      <c r="Q274" s="1" t="s">
        <v>2081</v>
      </c>
      <c r="R274" s="1" t="s">
        <v>2104</v>
      </c>
      <c r="S274" s="1">
        <v>80.3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x14ac:dyDescent="0.25">
      <c r="A275" s="1">
        <v>4827</v>
      </c>
      <c r="B275" s="1">
        <v>4808</v>
      </c>
      <c r="C275" s="1" t="s">
        <v>308</v>
      </c>
      <c r="D275" s="1" t="s">
        <v>309</v>
      </c>
      <c r="E275" s="1" t="s">
        <v>1283</v>
      </c>
      <c r="F275" s="1" t="s">
        <v>1392</v>
      </c>
      <c r="G275" s="1" t="s">
        <v>238</v>
      </c>
      <c r="H275" s="1" t="s">
        <v>1290</v>
      </c>
      <c r="I275" s="1" t="s">
        <v>310</v>
      </c>
      <c r="J275" s="1" t="s">
        <v>1354</v>
      </c>
      <c r="K275" s="59">
        <v>34.799999999999997</v>
      </c>
      <c r="L275" s="1">
        <v>3.5</v>
      </c>
      <c r="M275" s="1">
        <v>1300000</v>
      </c>
      <c r="N275" s="1">
        <v>4284</v>
      </c>
      <c r="O275" s="1"/>
      <c r="P275" s="1" t="s">
        <v>1015</v>
      </c>
      <c r="Q275" s="1" t="s">
        <v>2082</v>
      </c>
      <c r="R275" s="1" t="s">
        <v>2105</v>
      </c>
      <c r="S275" s="1">
        <v>65.3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x14ac:dyDescent="0.25">
      <c r="A276" s="1">
        <v>6402</v>
      </c>
      <c r="B276" s="1">
        <v>6383</v>
      </c>
      <c r="C276" s="1" t="s">
        <v>680</v>
      </c>
      <c r="D276" s="1" t="s">
        <v>681</v>
      </c>
      <c r="E276" s="1" t="s">
        <v>1283</v>
      </c>
      <c r="F276" s="1" t="s">
        <v>1392</v>
      </c>
      <c r="G276" s="1" t="s">
        <v>238</v>
      </c>
      <c r="H276" s="1" t="s">
        <v>1290</v>
      </c>
      <c r="I276" s="1" t="s">
        <v>237</v>
      </c>
      <c r="J276" s="1" t="s">
        <v>1354</v>
      </c>
      <c r="K276" s="59">
        <v>25.7</v>
      </c>
      <c r="L276" s="1">
        <v>1.8</v>
      </c>
      <c r="M276" s="1">
        <v>820000</v>
      </c>
      <c r="N276" s="1">
        <v>4284</v>
      </c>
      <c r="O276" s="1"/>
      <c r="P276" s="1" t="s">
        <v>1015</v>
      </c>
      <c r="Q276" s="1" t="s">
        <v>2081</v>
      </c>
      <c r="R276" s="1" t="s">
        <v>2101</v>
      </c>
      <c r="S276" s="1">
        <v>62.12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x14ac:dyDescent="0.25">
      <c r="A277" s="1">
        <v>10593</v>
      </c>
      <c r="B277" s="1">
        <v>10541</v>
      </c>
      <c r="C277" s="1" t="s">
        <v>553</v>
      </c>
      <c r="D277" s="1" t="s">
        <v>554</v>
      </c>
      <c r="E277" s="1" t="s">
        <v>1283</v>
      </c>
      <c r="F277" s="1" t="s">
        <v>1392</v>
      </c>
      <c r="G277" s="1" t="s">
        <v>238</v>
      </c>
      <c r="H277" s="1" t="s">
        <v>1290</v>
      </c>
      <c r="I277" s="1" t="s">
        <v>237</v>
      </c>
      <c r="J277" s="1" t="s">
        <v>1354</v>
      </c>
      <c r="K277" s="59">
        <v>41.5</v>
      </c>
      <c r="L277" s="1">
        <v>0.2</v>
      </c>
      <c r="M277" s="1">
        <v>750000</v>
      </c>
      <c r="N277" s="1">
        <v>4284</v>
      </c>
      <c r="O277" s="1"/>
      <c r="P277" s="1" t="s">
        <v>1015</v>
      </c>
      <c r="Q277" s="1" t="s">
        <v>2077</v>
      </c>
      <c r="R277" s="1" t="s">
        <v>2096</v>
      </c>
      <c r="S277" s="1">
        <v>91.71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x14ac:dyDescent="0.25">
      <c r="A278" s="1">
        <v>4863</v>
      </c>
      <c r="B278" s="1">
        <v>4844</v>
      </c>
      <c r="C278" s="1" t="s">
        <v>18</v>
      </c>
      <c r="D278" s="1" t="s">
        <v>798</v>
      </c>
      <c r="E278" s="1" t="s">
        <v>1283</v>
      </c>
      <c r="F278" s="1" t="s">
        <v>1443</v>
      </c>
      <c r="G278" s="1" t="s">
        <v>799</v>
      </c>
      <c r="H278" s="1" t="s">
        <v>1291</v>
      </c>
      <c r="I278" s="1" t="s">
        <v>83</v>
      </c>
      <c r="J278" s="1" t="s">
        <v>1444</v>
      </c>
      <c r="K278" s="59">
        <v>21.4</v>
      </c>
      <c r="L278" s="1">
        <v>3.2</v>
      </c>
      <c r="M278" s="1">
        <v>720000</v>
      </c>
      <c r="N278" s="1">
        <v>4689</v>
      </c>
      <c r="O278" s="1"/>
      <c r="P278" s="1" t="s">
        <v>1055</v>
      </c>
      <c r="Q278" s="1" t="s">
        <v>2077</v>
      </c>
      <c r="R278" s="1" t="s">
        <v>2096</v>
      </c>
      <c r="S278" s="1">
        <v>82.25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x14ac:dyDescent="0.25">
      <c r="A279" s="1">
        <v>6600</v>
      </c>
      <c r="B279" s="1">
        <v>6581</v>
      </c>
      <c r="C279" s="1" t="s">
        <v>800</v>
      </c>
      <c r="D279" s="1" t="s">
        <v>801</v>
      </c>
      <c r="E279" s="1" t="s">
        <v>1283</v>
      </c>
      <c r="F279" s="1" t="s">
        <v>1443</v>
      </c>
      <c r="G279" s="1" t="s">
        <v>799</v>
      </c>
      <c r="H279" s="1" t="s">
        <v>1291</v>
      </c>
      <c r="I279" s="1" t="s">
        <v>83</v>
      </c>
      <c r="J279" s="1" t="s">
        <v>1444</v>
      </c>
      <c r="K279" s="59">
        <v>31.7</v>
      </c>
      <c r="L279" s="1">
        <v>1.7</v>
      </c>
      <c r="M279" s="1">
        <v>680000</v>
      </c>
      <c r="N279" s="1">
        <v>4689</v>
      </c>
      <c r="O279" s="1"/>
      <c r="P279" s="1" t="s">
        <v>1055</v>
      </c>
      <c r="Q279" s="1" t="s">
        <v>2077</v>
      </c>
      <c r="R279" s="1" t="s">
        <v>2096</v>
      </c>
      <c r="S279" s="1">
        <v>69.63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x14ac:dyDescent="0.25">
      <c r="A280" s="1">
        <v>4562</v>
      </c>
      <c r="B280" s="1">
        <v>4562</v>
      </c>
      <c r="C280" s="1" t="s">
        <v>802</v>
      </c>
      <c r="D280" s="1" t="s">
        <v>803</v>
      </c>
      <c r="E280" s="1" t="s">
        <v>1283</v>
      </c>
      <c r="F280" s="1" t="s">
        <v>1443</v>
      </c>
      <c r="G280" s="1" t="s">
        <v>799</v>
      </c>
      <c r="H280" s="1" t="s">
        <v>1291</v>
      </c>
      <c r="I280" s="1" t="s">
        <v>223</v>
      </c>
      <c r="J280" s="1" t="s">
        <v>1444</v>
      </c>
      <c r="K280" s="59">
        <v>27.9</v>
      </c>
      <c r="L280" s="1">
        <v>4.3</v>
      </c>
      <c r="M280" s="1">
        <v>960000</v>
      </c>
      <c r="N280" s="1">
        <v>4689</v>
      </c>
      <c r="O280" s="1"/>
      <c r="P280" s="1" t="s">
        <v>1055</v>
      </c>
      <c r="Q280" s="1" t="s">
        <v>2081</v>
      </c>
      <c r="R280" s="1" t="s">
        <v>2104</v>
      </c>
      <c r="S280" s="1">
        <v>97.47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x14ac:dyDescent="0.25">
      <c r="A281" s="1">
        <v>10362</v>
      </c>
      <c r="B281" s="1">
        <v>10343</v>
      </c>
      <c r="C281" s="1" t="s">
        <v>804</v>
      </c>
      <c r="D281" s="1" t="s">
        <v>805</v>
      </c>
      <c r="E281" s="1" t="s">
        <v>1283</v>
      </c>
      <c r="F281" s="1" t="s">
        <v>1443</v>
      </c>
      <c r="G281" s="1" t="s">
        <v>799</v>
      </c>
      <c r="H281" s="1" t="s">
        <v>1291</v>
      </c>
      <c r="I281" s="1" t="s">
        <v>83</v>
      </c>
      <c r="J281" s="1" t="s">
        <v>1444</v>
      </c>
      <c r="K281" s="59">
        <v>23.1</v>
      </c>
      <c r="L281" s="1">
        <v>0.2</v>
      </c>
      <c r="M281" s="1">
        <v>655000</v>
      </c>
      <c r="N281" s="1">
        <v>4689</v>
      </c>
      <c r="O281" s="1"/>
      <c r="P281" s="1" t="s">
        <v>1055</v>
      </c>
      <c r="Q281" s="1" t="s">
        <v>2077</v>
      </c>
      <c r="R281" s="1" t="s">
        <v>2098</v>
      </c>
      <c r="S281" s="1">
        <v>61.74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x14ac:dyDescent="0.25">
      <c r="A282" s="1">
        <v>4637</v>
      </c>
      <c r="B282" s="1">
        <v>4637</v>
      </c>
      <c r="C282" s="1" t="s">
        <v>806</v>
      </c>
      <c r="D282" s="1" t="s">
        <v>807</v>
      </c>
      <c r="E282" s="1" t="s">
        <v>1283</v>
      </c>
      <c r="F282" s="1" t="s">
        <v>1443</v>
      </c>
      <c r="G282" s="1" t="s">
        <v>799</v>
      </c>
      <c r="H282" s="1" t="s">
        <v>1291</v>
      </c>
      <c r="I282" s="1" t="s">
        <v>223</v>
      </c>
      <c r="J282" s="1" t="s">
        <v>1444</v>
      </c>
      <c r="K282" s="59">
        <v>32.700000000000003</v>
      </c>
      <c r="L282" s="1">
        <v>5.8</v>
      </c>
      <c r="M282" s="1">
        <v>1014000</v>
      </c>
      <c r="N282" s="1">
        <v>4689</v>
      </c>
      <c r="O282" s="1"/>
      <c r="P282" s="1" t="s">
        <v>1055</v>
      </c>
      <c r="Q282" s="1" t="s">
        <v>2079</v>
      </c>
      <c r="R282" s="1" t="s">
        <v>2099</v>
      </c>
      <c r="S282" s="1">
        <v>59.97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x14ac:dyDescent="0.25">
      <c r="A283" s="1">
        <v>4664</v>
      </c>
      <c r="B283" s="1">
        <v>4664</v>
      </c>
      <c r="C283" s="1" t="s">
        <v>773</v>
      </c>
      <c r="D283" s="1" t="s">
        <v>774</v>
      </c>
      <c r="E283" s="1" t="s">
        <v>1283</v>
      </c>
      <c r="F283" s="1" t="s">
        <v>1441</v>
      </c>
      <c r="G283" s="1" t="s">
        <v>775</v>
      </c>
      <c r="H283" s="1" t="s">
        <v>1291</v>
      </c>
      <c r="I283" s="1" t="s">
        <v>223</v>
      </c>
      <c r="J283" s="1" t="s">
        <v>1351</v>
      </c>
      <c r="K283" s="59">
        <v>30.9</v>
      </c>
      <c r="L283" s="1">
        <v>6.7</v>
      </c>
      <c r="M283" s="1">
        <v>1800000</v>
      </c>
      <c r="N283" s="1">
        <v>4268</v>
      </c>
      <c r="O283" s="1"/>
      <c r="P283" s="1" t="s">
        <v>967</v>
      </c>
      <c r="Q283" s="1" t="s">
        <v>2080</v>
      </c>
      <c r="R283" s="1" t="s">
        <v>2108</v>
      </c>
      <c r="S283" s="1">
        <v>88.02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x14ac:dyDescent="0.25">
      <c r="A284" s="1">
        <v>4591</v>
      </c>
      <c r="B284" s="1">
        <v>4591</v>
      </c>
      <c r="C284" s="1" t="s">
        <v>776</v>
      </c>
      <c r="D284" s="1" t="s">
        <v>331</v>
      </c>
      <c r="E284" s="1" t="s">
        <v>1283</v>
      </c>
      <c r="F284" s="1" t="s">
        <v>1449</v>
      </c>
      <c r="G284" s="1" t="s">
        <v>775</v>
      </c>
      <c r="H284" s="1" t="s">
        <v>1291</v>
      </c>
      <c r="I284" s="1" t="s">
        <v>777</v>
      </c>
      <c r="J284" s="1" t="s">
        <v>1450</v>
      </c>
      <c r="K284" s="59">
        <v>48</v>
      </c>
      <c r="L284" s="1">
        <v>6.7</v>
      </c>
      <c r="M284" s="1">
        <v>2750000</v>
      </c>
      <c r="N284" s="1">
        <v>4268</v>
      </c>
      <c r="O284" s="1"/>
      <c r="P284" s="1" t="s">
        <v>967</v>
      </c>
      <c r="Q284" s="1" t="s">
        <v>2084</v>
      </c>
      <c r="R284" s="1" t="s">
        <v>2112</v>
      </c>
      <c r="S284" s="1">
        <v>83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x14ac:dyDescent="0.25">
      <c r="A285" s="1">
        <v>4263</v>
      </c>
      <c r="B285" s="1">
        <v>4263</v>
      </c>
      <c r="C285" s="1" t="s">
        <v>778</v>
      </c>
      <c r="D285" s="1" t="s">
        <v>740</v>
      </c>
      <c r="E285" s="1" t="s">
        <v>1283</v>
      </c>
      <c r="F285" s="1" t="s">
        <v>1441</v>
      </c>
      <c r="G285" s="1" t="s">
        <v>775</v>
      </c>
      <c r="H285" s="1" t="s">
        <v>1291</v>
      </c>
      <c r="I285" s="1" t="s">
        <v>779</v>
      </c>
      <c r="J285" s="1" t="s">
        <v>1351</v>
      </c>
      <c r="K285" s="59">
        <v>48.9</v>
      </c>
      <c r="L285" s="1">
        <v>18.7</v>
      </c>
      <c r="M285" s="1">
        <v>1200000</v>
      </c>
      <c r="N285" s="1">
        <v>4268</v>
      </c>
      <c r="O285" s="1"/>
      <c r="P285" s="1" t="s">
        <v>967</v>
      </c>
      <c r="Q285" s="1" t="s">
        <v>2079</v>
      </c>
      <c r="R285" s="1" t="s">
        <v>2102</v>
      </c>
      <c r="S285" s="1">
        <v>97.56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x14ac:dyDescent="0.25">
      <c r="A286" s="1">
        <v>4684</v>
      </c>
      <c r="B286" s="1">
        <v>4684</v>
      </c>
      <c r="C286" s="1" t="s">
        <v>780</v>
      </c>
      <c r="D286" s="1" t="s">
        <v>781</v>
      </c>
      <c r="E286" s="1" t="s">
        <v>1283</v>
      </c>
      <c r="F286" s="1" t="s">
        <v>1441</v>
      </c>
      <c r="G286" s="1" t="s">
        <v>775</v>
      </c>
      <c r="H286" s="1" t="s">
        <v>1291</v>
      </c>
      <c r="I286" s="1" t="s">
        <v>782</v>
      </c>
      <c r="J286" s="1" t="s">
        <v>1351</v>
      </c>
      <c r="K286" s="59">
        <v>51.9</v>
      </c>
      <c r="L286" s="1">
        <v>30.5</v>
      </c>
      <c r="M286" s="1">
        <v>2750000</v>
      </c>
      <c r="N286" s="1">
        <v>4268</v>
      </c>
      <c r="O286" s="1"/>
      <c r="P286" s="1" t="s">
        <v>967</v>
      </c>
      <c r="Q286" s="1" t="s">
        <v>2084</v>
      </c>
      <c r="R286" s="1" t="s">
        <v>2112</v>
      </c>
      <c r="S286" s="1">
        <v>83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x14ac:dyDescent="0.25">
      <c r="A287" s="1">
        <v>4472</v>
      </c>
      <c r="B287" s="1">
        <v>4472</v>
      </c>
      <c r="C287" s="1" t="s">
        <v>783</v>
      </c>
      <c r="D287" s="1" t="s">
        <v>784</v>
      </c>
      <c r="E287" s="1" t="s">
        <v>1283</v>
      </c>
      <c r="F287" s="1" t="s">
        <v>1441</v>
      </c>
      <c r="G287" s="1" t="s">
        <v>775</v>
      </c>
      <c r="H287" s="1" t="s">
        <v>1291</v>
      </c>
      <c r="I287" s="1" t="s">
        <v>782</v>
      </c>
      <c r="J287" s="1" t="s">
        <v>1351</v>
      </c>
      <c r="K287" s="59">
        <v>34</v>
      </c>
      <c r="L287" s="1">
        <v>7.6</v>
      </c>
      <c r="M287" s="1">
        <v>3650000</v>
      </c>
      <c r="N287" s="1">
        <v>4268</v>
      </c>
      <c r="O287" s="1"/>
      <c r="P287" s="1" t="s">
        <v>967</v>
      </c>
      <c r="Q287" s="1" t="s">
        <v>2086</v>
      </c>
      <c r="R287" s="1" t="s">
        <v>2111</v>
      </c>
      <c r="S287" s="1">
        <v>97.17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x14ac:dyDescent="0.25">
      <c r="A288" s="1">
        <v>4182</v>
      </c>
      <c r="B288" s="1">
        <v>4182</v>
      </c>
      <c r="C288" s="1" t="s">
        <v>785</v>
      </c>
      <c r="D288" s="1" t="s">
        <v>786</v>
      </c>
      <c r="E288" s="1" t="s">
        <v>1283</v>
      </c>
      <c r="F288" s="1" t="s">
        <v>1441</v>
      </c>
      <c r="G288" s="1" t="s">
        <v>775</v>
      </c>
      <c r="H288" s="1" t="s">
        <v>1291</v>
      </c>
      <c r="I288" s="1" t="s">
        <v>787</v>
      </c>
      <c r="J288" s="1" t="s">
        <v>1351</v>
      </c>
      <c r="K288" s="59">
        <v>48.2</v>
      </c>
      <c r="L288" s="1">
        <v>13.6</v>
      </c>
      <c r="M288" s="1">
        <v>4000000</v>
      </c>
      <c r="N288" s="1">
        <v>4268</v>
      </c>
      <c r="O288" s="1"/>
      <c r="P288" s="1" t="s">
        <v>967</v>
      </c>
      <c r="Q288" s="1" t="s">
        <v>2088</v>
      </c>
      <c r="R288" s="1" t="s">
        <v>2116</v>
      </c>
      <c r="S288" s="1">
        <v>67.400000000000006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x14ac:dyDescent="0.25">
      <c r="A289" s="1">
        <v>4481</v>
      </c>
      <c r="B289" s="1">
        <v>4481</v>
      </c>
      <c r="C289" s="1" t="s">
        <v>788</v>
      </c>
      <c r="D289" s="1" t="s">
        <v>789</v>
      </c>
      <c r="E289" s="1" t="s">
        <v>1283</v>
      </c>
      <c r="F289" s="1" t="s">
        <v>1441</v>
      </c>
      <c r="G289" s="1" t="s">
        <v>775</v>
      </c>
      <c r="H289" s="1" t="s">
        <v>1291</v>
      </c>
      <c r="I289" s="1" t="s">
        <v>790</v>
      </c>
      <c r="J289" s="1" t="s">
        <v>1351</v>
      </c>
      <c r="K289" s="59">
        <v>33.6</v>
      </c>
      <c r="L289" s="1">
        <v>11.4</v>
      </c>
      <c r="M289" s="1">
        <v>2500000</v>
      </c>
      <c r="N289" s="1">
        <v>4268</v>
      </c>
      <c r="O289" s="1"/>
      <c r="P289" s="1" t="s">
        <v>967</v>
      </c>
      <c r="Q289" s="1" t="s">
        <v>2084</v>
      </c>
      <c r="R289" s="1" t="s">
        <v>2107</v>
      </c>
      <c r="S289" s="1">
        <v>62.28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x14ac:dyDescent="0.25">
      <c r="A290" s="1">
        <v>4409</v>
      </c>
      <c r="B290" s="1">
        <v>4409</v>
      </c>
      <c r="C290" s="1" t="s">
        <v>791</v>
      </c>
      <c r="D290" s="1" t="s">
        <v>792</v>
      </c>
      <c r="E290" s="1" t="s">
        <v>1283</v>
      </c>
      <c r="F290" s="1" t="s">
        <v>1441</v>
      </c>
      <c r="G290" s="1" t="s">
        <v>775</v>
      </c>
      <c r="H290" s="1" t="s">
        <v>1291</v>
      </c>
      <c r="I290" s="1" t="s">
        <v>793</v>
      </c>
      <c r="J290" s="1" t="s">
        <v>1351</v>
      </c>
      <c r="K290" s="59">
        <v>62</v>
      </c>
      <c r="L290" s="1">
        <v>32.200000000000003</v>
      </c>
      <c r="M290" s="1">
        <v>3500000</v>
      </c>
      <c r="N290" s="1">
        <v>4268</v>
      </c>
      <c r="O290" s="1"/>
      <c r="P290" s="1" t="s">
        <v>967</v>
      </c>
      <c r="Q290" s="1" t="s">
        <v>2086</v>
      </c>
      <c r="R290" s="1" t="s">
        <v>2111</v>
      </c>
      <c r="S290" s="1">
        <v>87.22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x14ac:dyDescent="0.25">
      <c r="A291" s="1">
        <v>4380</v>
      </c>
      <c r="B291" s="1">
        <v>4380</v>
      </c>
      <c r="C291" s="1" t="s">
        <v>794</v>
      </c>
      <c r="D291" s="1" t="s">
        <v>119</v>
      </c>
      <c r="E291" s="1" t="s">
        <v>1283</v>
      </c>
      <c r="F291" s="1" t="s">
        <v>1441</v>
      </c>
      <c r="G291" s="1" t="s">
        <v>775</v>
      </c>
      <c r="H291" s="1" t="s">
        <v>1291</v>
      </c>
      <c r="I291" s="1" t="s">
        <v>795</v>
      </c>
      <c r="J291" s="1" t="s">
        <v>1351</v>
      </c>
      <c r="K291" s="59">
        <v>38.1</v>
      </c>
      <c r="L291" s="1">
        <v>16</v>
      </c>
      <c r="M291" s="1">
        <v>3700000</v>
      </c>
      <c r="N291" s="1">
        <v>4268</v>
      </c>
      <c r="O291" s="1"/>
      <c r="P291" s="1" t="s">
        <v>967</v>
      </c>
      <c r="Q291" s="1" t="s">
        <v>2088</v>
      </c>
      <c r="R291" s="1" t="s">
        <v>2117</v>
      </c>
      <c r="S291" s="1">
        <v>51.47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x14ac:dyDescent="0.25">
      <c r="A292" s="1">
        <v>4815</v>
      </c>
      <c r="B292" s="1">
        <v>4797</v>
      </c>
      <c r="C292" s="1" t="s">
        <v>796</v>
      </c>
      <c r="D292" s="1" t="s">
        <v>68</v>
      </c>
      <c r="E292" s="1" t="s">
        <v>1283</v>
      </c>
      <c r="F292" s="1" t="s">
        <v>1441</v>
      </c>
      <c r="G292" s="1" t="s">
        <v>775</v>
      </c>
      <c r="H292" s="1" t="s">
        <v>1291</v>
      </c>
      <c r="I292" s="1" t="s">
        <v>797</v>
      </c>
      <c r="J292" s="1" t="s">
        <v>1351</v>
      </c>
      <c r="K292" s="59">
        <v>29.8</v>
      </c>
      <c r="L292" s="1">
        <v>3.6</v>
      </c>
      <c r="M292" s="1">
        <v>2400000</v>
      </c>
      <c r="N292" s="1">
        <v>4268</v>
      </c>
      <c r="O292" s="1"/>
      <c r="P292" s="1" t="s">
        <v>967</v>
      </c>
      <c r="Q292" s="1" t="s">
        <v>2084</v>
      </c>
      <c r="R292" s="1" t="s">
        <v>2107</v>
      </c>
      <c r="S292" s="1">
        <v>53.99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x14ac:dyDescent="0.25">
      <c r="A293" s="1">
        <v>9703</v>
      </c>
      <c r="B293" s="1">
        <v>9684</v>
      </c>
      <c r="C293" s="1" t="s">
        <v>21</v>
      </c>
      <c r="D293" s="1" t="s">
        <v>86</v>
      </c>
      <c r="E293" s="1" t="s">
        <v>1283</v>
      </c>
      <c r="F293" s="1" t="s">
        <v>1430</v>
      </c>
      <c r="G293" s="1" t="s">
        <v>62</v>
      </c>
      <c r="H293" s="1" t="s">
        <v>1290</v>
      </c>
      <c r="I293" s="1" t="s">
        <v>34</v>
      </c>
      <c r="J293" s="1" t="s">
        <v>1431</v>
      </c>
      <c r="K293" s="58">
        <v>39.9</v>
      </c>
      <c r="L293" s="1">
        <v>0.5</v>
      </c>
      <c r="M293" s="1">
        <v>550000</v>
      </c>
      <c r="N293" s="1">
        <v>4432</v>
      </c>
      <c r="O293" s="1"/>
      <c r="P293" s="1" t="s">
        <v>1266</v>
      </c>
      <c r="Q293" s="1" t="s">
        <v>2078</v>
      </c>
      <c r="R293" s="1" t="s">
        <v>2097</v>
      </c>
      <c r="S293" s="1">
        <v>71.92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x14ac:dyDescent="0.25">
      <c r="A294" s="1">
        <v>8153</v>
      </c>
      <c r="B294" s="1">
        <v>8134</v>
      </c>
      <c r="C294" s="1" t="s">
        <v>20</v>
      </c>
      <c r="D294" s="1" t="s">
        <v>85</v>
      </c>
      <c r="E294" s="1" t="s">
        <v>1283</v>
      </c>
      <c r="F294" s="1" t="s">
        <v>1430</v>
      </c>
      <c r="G294" s="1" t="s">
        <v>62</v>
      </c>
      <c r="H294" s="1" t="s">
        <v>1290</v>
      </c>
      <c r="I294" s="1" t="s">
        <v>34</v>
      </c>
      <c r="J294" s="1" t="s">
        <v>1431</v>
      </c>
      <c r="K294" s="58">
        <v>41</v>
      </c>
      <c r="L294" s="1">
        <v>1.1000000000000001</v>
      </c>
      <c r="M294" s="1">
        <v>700000</v>
      </c>
      <c r="N294" s="1">
        <v>4432</v>
      </c>
      <c r="O294" s="1"/>
      <c r="P294" s="1" t="s">
        <v>1266</v>
      </c>
      <c r="Q294" s="1" t="s">
        <v>2077</v>
      </c>
      <c r="R294" s="1" t="s">
        <v>2096</v>
      </c>
      <c r="S294" s="1">
        <v>75.94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x14ac:dyDescent="0.25">
      <c r="A295" s="1">
        <v>4387</v>
      </c>
      <c r="B295" s="1">
        <v>4387</v>
      </c>
      <c r="C295" s="1" t="s">
        <v>172</v>
      </c>
      <c r="D295" s="1" t="s">
        <v>173</v>
      </c>
      <c r="E295" s="1" t="s">
        <v>1283</v>
      </c>
      <c r="F295" s="1" t="s">
        <v>1422</v>
      </c>
      <c r="G295" s="1" t="s">
        <v>62</v>
      </c>
      <c r="H295" s="1" t="s">
        <v>1290</v>
      </c>
      <c r="I295" s="1" t="s">
        <v>34</v>
      </c>
      <c r="J295" s="1" t="s">
        <v>1357</v>
      </c>
      <c r="K295" s="58">
        <v>38.1</v>
      </c>
      <c r="L295" s="1">
        <v>15.7</v>
      </c>
      <c r="M295" s="1">
        <v>1180000</v>
      </c>
      <c r="N295" s="1">
        <v>4432</v>
      </c>
      <c r="O295" s="1"/>
      <c r="P295" s="1" t="s">
        <v>1266</v>
      </c>
      <c r="Q295" s="1" t="s">
        <v>2079</v>
      </c>
      <c r="R295" s="1" t="s">
        <v>2102</v>
      </c>
      <c r="S295" s="1">
        <v>93.52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x14ac:dyDescent="0.25">
      <c r="A296" s="1">
        <v>4310</v>
      </c>
      <c r="B296" s="1">
        <v>4310</v>
      </c>
      <c r="C296" s="1" t="s">
        <v>379</v>
      </c>
      <c r="D296" s="1" t="s">
        <v>380</v>
      </c>
      <c r="E296" s="1" t="s">
        <v>1283</v>
      </c>
      <c r="F296" s="1" t="s">
        <v>1419</v>
      </c>
      <c r="G296" s="1" t="s">
        <v>62</v>
      </c>
      <c r="H296" s="1" t="s">
        <v>1290</v>
      </c>
      <c r="I296" s="1" t="s">
        <v>34</v>
      </c>
      <c r="J296" s="1" t="s">
        <v>1420</v>
      </c>
      <c r="K296" s="58">
        <v>49.9</v>
      </c>
      <c r="L296" s="1">
        <v>8.4</v>
      </c>
      <c r="M296" s="1">
        <v>780000</v>
      </c>
      <c r="N296" s="1">
        <v>4432</v>
      </c>
      <c r="O296" s="1"/>
      <c r="P296" s="1" t="s">
        <v>1266</v>
      </c>
      <c r="Q296" s="1" t="s">
        <v>2081</v>
      </c>
      <c r="R296" s="1" t="s">
        <v>2101</v>
      </c>
      <c r="S296" s="1">
        <v>52.02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x14ac:dyDescent="0.25">
      <c r="A297" s="1">
        <v>4670</v>
      </c>
      <c r="B297" s="1">
        <v>4670</v>
      </c>
      <c r="C297" s="1" t="s">
        <v>394</v>
      </c>
      <c r="D297" s="1" t="s">
        <v>395</v>
      </c>
      <c r="E297" s="1" t="s">
        <v>1283</v>
      </c>
      <c r="F297" s="1" t="s">
        <v>1419</v>
      </c>
      <c r="G297" s="1" t="s">
        <v>62</v>
      </c>
      <c r="H297" s="1" t="s">
        <v>1290</v>
      </c>
      <c r="I297" s="1" t="s">
        <v>47</v>
      </c>
      <c r="J297" s="1" t="s">
        <v>1420</v>
      </c>
      <c r="K297" s="59">
        <v>39.700000000000003</v>
      </c>
      <c r="L297" s="1">
        <v>15.2</v>
      </c>
      <c r="M297" s="1">
        <v>1330000</v>
      </c>
      <c r="N297" s="1">
        <v>4432</v>
      </c>
      <c r="O297" s="1"/>
      <c r="P297" s="1" t="s">
        <v>1266</v>
      </c>
      <c r="Q297" s="1" t="s">
        <v>2082</v>
      </c>
      <c r="R297" s="1" t="s">
        <v>2103</v>
      </c>
      <c r="S297" s="1">
        <v>70.150000000000006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x14ac:dyDescent="0.25">
      <c r="A298" s="1">
        <v>4200</v>
      </c>
      <c r="B298" s="1">
        <v>4200</v>
      </c>
      <c r="C298" s="1" t="s">
        <v>396</v>
      </c>
      <c r="D298" s="1" t="s">
        <v>397</v>
      </c>
      <c r="E298" s="1" t="s">
        <v>1283</v>
      </c>
      <c r="F298" s="1" t="s">
        <v>1419</v>
      </c>
      <c r="G298" s="1" t="s">
        <v>62</v>
      </c>
      <c r="H298" s="1" t="s">
        <v>1290</v>
      </c>
      <c r="I298" s="1" t="s">
        <v>34</v>
      </c>
      <c r="J298" s="1" t="s">
        <v>1420</v>
      </c>
      <c r="K298" s="58">
        <v>57.3</v>
      </c>
      <c r="L298" s="1">
        <v>8.5</v>
      </c>
      <c r="M298" s="1">
        <v>885000</v>
      </c>
      <c r="N298" s="1">
        <v>4432</v>
      </c>
      <c r="O298" s="1"/>
      <c r="P298" s="1" t="s">
        <v>1266</v>
      </c>
      <c r="Q298" s="1" t="s">
        <v>2081</v>
      </c>
      <c r="R298" s="1" t="s">
        <v>2104</v>
      </c>
      <c r="S298" s="1">
        <v>78.540000000000006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x14ac:dyDescent="0.25">
      <c r="A299" s="1">
        <v>4489</v>
      </c>
      <c r="B299" s="1">
        <v>4489</v>
      </c>
      <c r="C299" s="1" t="s">
        <v>400</v>
      </c>
      <c r="D299" s="1" t="s">
        <v>401</v>
      </c>
      <c r="E299" s="1" t="s">
        <v>1283</v>
      </c>
      <c r="F299" s="1" t="s">
        <v>1419</v>
      </c>
      <c r="G299" s="1" t="s">
        <v>62</v>
      </c>
      <c r="H299" s="1" t="s">
        <v>1290</v>
      </c>
      <c r="I299" s="1" t="s">
        <v>34</v>
      </c>
      <c r="J299" s="1" t="s">
        <v>1420</v>
      </c>
      <c r="K299" s="58">
        <v>33.299999999999997</v>
      </c>
      <c r="L299" s="1">
        <v>3.9</v>
      </c>
      <c r="M299" s="1">
        <v>800000</v>
      </c>
      <c r="N299" s="1">
        <v>4432</v>
      </c>
      <c r="O299" s="1"/>
      <c r="P299" s="1" t="s">
        <v>1266</v>
      </c>
      <c r="Q299" s="1" t="s">
        <v>2081</v>
      </c>
      <c r="R299" s="1" t="s">
        <v>2101</v>
      </c>
      <c r="S299" s="1">
        <v>57.07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x14ac:dyDescent="0.25">
      <c r="A300" s="1">
        <v>8152</v>
      </c>
      <c r="B300" s="1">
        <v>8133</v>
      </c>
      <c r="C300" s="1" t="s">
        <v>404</v>
      </c>
      <c r="D300" s="1" t="s">
        <v>405</v>
      </c>
      <c r="E300" s="1" t="s">
        <v>1283</v>
      </c>
      <c r="F300" s="1" t="s">
        <v>1422</v>
      </c>
      <c r="G300" s="1" t="s">
        <v>62</v>
      </c>
      <c r="H300" s="1" t="s">
        <v>1290</v>
      </c>
      <c r="I300" s="1" t="s">
        <v>34</v>
      </c>
      <c r="J300" s="1" t="s">
        <v>1357</v>
      </c>
      <c r="K300" s="58">
        <v>42</v>
      </c>
      <c r="L300" s="1">
        <v>1.1000000000000001</v>
      </c>
      <c r="M300" s="1">
        <v>600000</v>
      </c>
      <c r="N300" s="1">
        <v>4432</v>
      </c>
      <c r="O300" s="1"/>
      <c r="P300" s="1" t="s">
        <v>1266</v>
      </c>
      <c r="Q300" s="1" t="s">
        <v>2078</v>
      </c>
      <c r="R300" s="1" t="s">
        <v>2097</v>
      </c>
      <c r="S300" s="1">
        <v>91.63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x14ac:dyDescent="0.25">
      <c r="A301" s="1">
        <v>6072</v>
      </c>
      <c r="B301" s="1">
        <v>6053</v>
      </c>
      <c r="C301" s="1" t="s">
        <v>347</v>
      </c>
      <c r="D301" s="1" t="s">
        <v>348</v>
      </c>
      <c r="E301" s="1" t="s">
        <v>1283</v>
      </c>
      <c r="F301" s="1" t="s">
        <v>1419</v>
      </c>
      <c r="G301" s="1" t="s">
        <v>62</v>
      </c>
      <c r="H301" s="1" t="s">
        <v>1290</v>
      </c>
      <c r="I301" s="1" t="s">
        <v>34</v>
      </c>
      <c r="J301" s="1" t="s">
        <v>1420</v>
      </c>
      <c r="K301" s="58">
        <v>36.6</v>
      </c>
      <c r="L301" s="1">
        <v>1.9</v>
      </c>
      <c r="M301" s="1">
        <v>610000</v>
      </c>
      <c r="N301" s="1">
        <v>4432</v>
      </c>
      <c r="O301" s="1"/>
      <c r="P301" s="1" t="s">
        <v>1266</v>
      </c>
      <c r="Q301" s="1" t="s">
        <v>2078</v>
      </c>
      <c r="R301" s="1" t="s">
        <v>2097</v>
      </c>
      <c r="S301" s="1">
        <v>95.57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x14ac:dyDescent="0.25">
      <c r="A302" s="1">
        <v>7327</v>
      </c>
      <c r="B302" s="1">
        <v>7308</v>
      </c>
      <c r="C302" s="1" t="s">
        <v>408</v>
      </c>
      <c r="D302" s="1" t="s">
        <v>409</v>
      </c>
      <c r="E302" s="1" t="s">
        <v>1285</v>
      </c>
      <c r="F302" s="1" t="s">
        <v>1422</v>
      </c>
      <c r="G302" s="1" t="s">
        <v>62</v>
      </c>
      <c r="H302" s="1" t="s">
        <v>1290</v>
      </c>
      <c r="I302" s="1" t="s">
        <v>47</v>
      </c>
      <c r="J302" s="1" t="s">
        <v>1357</v>
      </c>
      <c r="K302" s="59">
        <v>44.7</v>
      </c>
      <c r="L302" s="1">
        <v>1.3</v>
      </c>
      <c r="M302" s="1">
        <v>1475000</v>
      </c>
      <c r="N302" s="1">
        <v>4432</v>
      </c>
      <c r="O302" s="1"/>
      <c r="P302" s="1" t="s">
        <v>1266</v>
      </c>
      <c r="Q302" s="1" t="s">
        <v>2082</v>
      </c>
      <c r="R302" s="1" t="s">
        <v>2103</v>
      </c>
      <c r="S302" s="1">
        <v>93.6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x14ac:dyDescent="0.25">
      <c r="A303" s="1">
        <v>4206</v>
      </c>
      <c r="B303" s="1">
        <v>4206</v>
      </c>
      <c r="C303" s="1" t="s">
        <v>410</v>
      </c>
      <c r="D303" s="1" t="s">
        <v>411</v>
      </c>
      <c r="E303" s="1" t="s">
        <v>1283</v>
      </c>
      <c r="F303" s="1" t="s">
        <v>1419</v>
      </c>
      <c r="G303" s="1" t="s">
        <v>62</v>
      </c>
      <c r="H303" s="1" t="s">
        <v>1290</v>
      </c>
      <c r="I303" s="1" t="s">
        <v>34</v>
      </c>
      <c r="J303" s="1" t="s">
        <v>1420</v>
      </c>
      <c r="K303" s="58">
        <v>56.9</v>
      </c>
      <c r="L303" s="1">
        <v>8.9</v>
      </c>
      <c r="M303" s="1">
        <v>985000</v>
      </c>
      <c r="N303" s="1">
        <v>4432</v>
      </c>
      <c r="O303" s="1"/>
      <c r="P303" s="1" t="s">
        <v>1266</v>
      </c>
      <c r="Q303" s="1" t="s">
        <v>2079</v>
      </c>
      <c r="R303" s="1" t="s">
        <v>2099</v>
      </c>
      <c r="S303" s="1">
        <v>54.11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x14ac:dyDescent="0.25">
      <c r="A304" s="1">
        <v>10133</v>
      </c>
      <c r="B304" s="1">
        <v>10114</v>
      </c>
      <c r="C304" s="1" t="s">
        <v>8</v>
      </c>
      <c r="D304" s="1" t="s">
        <v>60</v>
      </c>
      <c r="E304" s="1" t="s">
        <v>1283</v>
      </c>
      <c r="F304" s="1" t="s">
        <v>1419</v>
      </c>
      <c r="G304" s="1" t="s">
        <v>62</v>
      </c>
      <c r="H304" s="1" t="s">
        <v>1290</v>
      </c>
      <c r="I304" s="1" t="s">
        <v>61</v>
      </c>
      <c r="J304" s="1" t="s">
        <v>1420</v>
      </c>
      <c r="K304" s="59">
        <v>43.7</v>
      </c>
      <c r="L304" s="1">
        <v>0.3</v>
      </c>
      <c r="M304" s="1">
        <v>550000</v>
      </c>
      <c r="N304" s="1">
        <v>4432</v>
      </c>
      <c r="O304" s="1"/>
      <c r="P304" s="1" t="s">
        <v>1266</v>
      </c>
      <c r="Q304" s="1" t="s">
        <v>2078</v>
      </c>
      <c r="R304" s="1" t="s">
        <v>2097</v>
      </c>
      <c r="S304" s="1">
        <v>71.92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x14ac:dyDescent="0.25">
      <c r="A305" s="1">
        <v>4839</v>
      </c>
      <c r="B305" s="1">
        <v>4820</v>
      </c>
      <c r="C305" s="1" t="s">
        <v>414</v>
      </c>
      <c r="D305" s="1" t="s">
        <v>415</v>
      </c>
      <c r="E305" s="1" t="s">
        <v>1283</v>
      </c>
      <c r="F305" s="1" t="s">
        <v>1430</v>
      </c>
      <c r="G305" s="1" t="s">
        <v>62</v>
      </c>
      <c r="H305" s="1" t="s">
        <v>1290</v>
      </c>
      <c r="I305" s="1" t="s">
        <v>34</v>
      </c>
      <c r="J305" s="1" t="s">
        <v>1431</v>
      </c>
      <c r="K305" s="58">
        <v>47.2</v>
      </c>
      <c r="L305" s="1">
        <v>3.4</v>
      </c>
      <c r="M305" s="1">
        <v>655000</v>
      </c>
      <c r="N305" s="1">
        <v>4432</v>
      </c>
      <c r="O305" s="1"/>
      <c r="P305" s="1" t="s">
        <v>1266</v>
      </c>
      <c r="Q305" s="1" t="s">
        <v>2077</v>
      </c>
      <c r="R305" s="1" t="s">
        <v>2098</v>
      </c>
      <c r="S305" s="1">
        <v>61.74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x14ac:dyDescent="0.25">
      <c r="A306" s="1">
        <v>6897</v>
      </c>
      <c r="B306" s="1">
        <v>6878</v>
      </c>
      <c r="C306" s="1" t="s">
        <v>24</v>
      </c>
      <c r="D306" s="1" t="s">
        <v>92</v>
      </c>
      <c r="E306" s="1" t="s">
        <v>1283</v>
      </c>
      <c r="F306" s="1" t="s">
        <v>1422</v>
      </c>
      <c r="G306" s="1" t="s">
        <v>62</v>
      </c>
      <c r="H306" s="1" t="s">
        <v>1290</v>
      </c>
      <c r="I306" s="1" t="s">
        <v>34</v>
      </c>
      <c r="J306" s="1" t="s">
        <v>1357</v>
      </c>
      <c r="K306" s="58">
        <v>25.8</v>
      </c>
      <c r="L306" s="1">
        <v>1.6</v>
      </c>
      <c r="M306" s="1">
        <v>680000</v>
      </c>
      <c r="N306" s="1">
        <v>4432</v>
      </c>
      <c r="O306" s="1"/>
      <c r="P306" s="1" t="s">
        <v>1266</v>
      </c>
      <c r="Q306" s="1" t="s">
        <v>2077</v>
      </c>
      <c r="R306" s="1" t="s">
        <v>2096</v>
      </c>
      <c r="S306" s="1">
        <v>69.63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x14ac:dyDescent="0.25">
      <c r="A307" s="1">
        <v>8943</v>
      </c>
      <c r="B307" s="1">
        <v>8924</v>
      </c>
      <c r="C307" s="1" t="s">
        <v>164</v>
      </c>
      <c r="D307" s="1" t="s">
        <v>165</v>
      </c>
      <c r="E307" s="1" t="s">
        <v>1283</v>
      </c>
      <c r="F307" s="1" t="s">
        <v>1419</v>
      </c>
      <c r="G307" s="1" t="s">
        <v>62</v>
      </c>
      <c r="H307" s="1" t="s">
        <v>1290</v>
      </c>
      <c r="I307" s="1" t="s">
        <v>34</v>
      </c>
      <c r="J307" s="1" t="s">
        <v>1420</v>
      </c>
      <c r="K307" s="58">
        <v>56.6</v>
      </c>
      <c r="L307" s="1">
        <v>0.7</v>
      </c>
      <c r="M307" s="1">
        <v>570000</v>
      </c>
      <c r="N307" s="1">
        <v>4432</v>
      </c>
      <c r="O307" s="1"/>
      <c r="P307" s="1" t="s">
        <v>1266</v>
      </c>
      <c r="Q307" s="1" t="s">
        <v>2078</v>
      </c>
      <c r="R307" s="1" t="s">
        <v>2097</v>
      </c>
      <c r="S307" s="1">
        <v>79.8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x14ac:dyDescent="0.25">
      <c r="A308" s="1">
        <v>8252</v>
      </c>
      <c r="B308" s="1">
        <v>8233</v>
      </c>
      <c r="C308" s="1" t="s">
        <v>192</v>
      </c>
      <c r="D308" s="1" t="s">
        <v>193</v>
      </c>
      <c r="E308" s="1" t="s">
        <v>1283</v>
      </c>
      <c r="F308" s="1" t="s">
        <v>1430</v>
      </c>
      <c r="G308" s="1" t="s">
        <v>62</v>
      </c>
      <c r="H308" s="1" t="s">
        <v>1290</v>
      </c>
      <c r="I308" s="1" t="s">
        <v>34</v>
      </c>
      <c r="J308" s="1" t="s">
        <v>1431</v>
      </c>
      <c r="K308" s="58">
        <v>43.5</v>
      </c>
      <c r="L308" s="1">
        <v>1</v>
      </c>
      <c r="M308" s="1">
        <v>580000</v>
      </c>
      <c r="N308" s="1">
        <v>4432</v>
      </c>
      <c r="O308" s="1"/>
      <c r="P308" s="1" t="s">
        <v>1266</v>
      </c>
      <c r="Q308" s="1" t="s">
        <v>2078</v>
      </c>
      <c r="R308" s="1" t="s">
        <v>2097</v>
      </c>
      <c r="S308" s="1">
        <v>83.74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x14ac:dyDescent="0.25">
      <c r="A309" s="1">
        <v>4168</v>
      </c>
      <c r="B309" s="1">
        <v>4168</v>
      </c>
      <c r="C309" s="1" t="s">
        <v>188</v>
      </c>
      <c r="D309" s="1" t="s">
        <v>189</v>
      </c>
      <c r="E309" s="1" t="s">
        <v>1283</v>
      </c>
      <c r="F309" s="1" t="s">
        <v>1430</v>
      </c>
      <c r="G309" s="1" t="s">
        <v>62</v>
      </c>
      <c r="H309" s="1" t="s">
        <v>1290</v>
      </c>
      <c r="I309" s="1" t="s">
        <v>34</v>
      </c>
      <c r="J309" s="1" t="s">
        <v>1431</v>
      </c>
      <c r="K309" s="58">
        <v>63.5</v>
      </c>
      <c r="L309" s="1">
        <v>32.200000000000003</v>
      </c>
      <c r="M309" s="1">
        <v>1120000</v>
      </c>
      <c r="N309" s="1">
        <v>4432</v>
      </c>
      <c r="O309" s="1"/>
      <c r="P309" s="1" t="s">
        <v>1266</v>
      </c>
      <c r="Q309" s="1" t="s">
        <v>2079</v>
      </c>
      <c r="R309" s="1" t="s">
        <v>2102</v>
      </c>
      <c r="S309" s="1">
        <v>81.39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x14ac:dyDescent="0.25">
      <c r="A310" s="1">
        <v>4188</v>
      </c>
      <c r="B310" s="1">
        <v>4188</v>
      </c>
      <c r="C310" s="1" t="s">
        <v>180</v>
      </c>
      <c r="D310" s="1" t="s">
        <v>181</v>
      </c>
      <c r="E310" s="1" t="s">
        <v>1283</v>
      </c>
      <c r="F310" s="1" t="s">
        <v>1430</v>
      </c>
      <c r="G310" s="1" t="s">
        <v>62</v>
      </c>
      <c r="H310" s="1" t="s">
        <v>1290</v>
      </c>
      <c r="I310" s="1" t="s">
        <v>34</v>
      </c>
      <c r="J310" s="1" t="s">
        <v>1431</v>
      </c>
      <c r="K310" s="58">
        <v>59.2</v>
      </c>
      <c r="L310" s="1">
        <v>11</v>
      </c>
      <c r="M310" s="1">
        <v>895000</v>
      </c>
      <c r="N310" s="1">
        <v>4432</v>
      </c>
      <c r="O310" s="1"/>
      <c r="P310" s="1" t="s">
        <v>1266</v>
      </c>
      <c r="Q310" s="1" t="s">
        <v>2081</v>
      </c>
      <c r="R310" s="1" t="s">
        <v>2104</v>
      </c>
      <c r="S310" s="1">
        <v>81.06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x14ac:dyDescent="0.25">
      <c r="A311" s="1">
        <v>6105</v>
      </c>
      <c r="B311" s="1">
        <v>6086</v>
      </c>
      <c r="C311" s="1" t="s">
        <v>128</v>
      </c>
      <c r="D311" s="1" t="s">
        <v>129</v>
      </c>
      <c r="E311" s="1" t="s">
        <v>1285</v>
      </c>
      <c r="F311" s="1" t="s">
        <v>1422</v>
      </c>
      <c r="G311" s="1" t="s">
        <v>62</v>
      </c>
      <c r="H311" s="1" t="s">
        <v>1290</v>
      </c>
      <c r="I311" s="1" t="s">
        <v>34</v>
      </c>
      <c r="J311" s="1" t="s">
        <v>1357</v>
      </c>
      <c r="K311" s="58">
        <v>42.6</v>
      </c>
      <c r="L311" s="1">
        <v>1.9</v>
      </c>
      <c r="M311" s="1">
        <v>850000</v>
      </c>
      <c r="N311" s="1">
        <v>4432</v>
      </c>
      <c r="O311" s="1"/>
      <c r="P311" s="1" t="s">
        <v>1266</v>
      </c>
      <c r="Q311" s="1" t="s">
        <v>2081</v>
      </c>
      <c r="R311" s="1" t="s">
        <v>2104</v>
      </c>
      <c r="S311" s="1">
        <v>69.7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x14ac:dyDescent="0.25">
      <c r="A312" s="1">
        <v>4521</v>
      </c>
      <c r="B312" s="1">
        <v>4521</v>
      </c>
      <c r="C312" s="1" t="s">
        <v>427</v>
      </c>
      <c r="D312" s="1" t="s">
        <v>428</v>
      </c>
      <c r="E312" s="1" t="s">
        <v>1283</v>
      </c>
      <c r="F312" s="1" t="s">
        <v>1419</v>
      </c>
      <c r="G312" s="1" t="s">
        <v>62</v>
      </c>
      <c r="H312" s="1" t="s">
        <v>1290</v>
      </c>
      <c r="I312" s="1" t="s">
        <v>34</v>
      </c>
      <c r="J312" s="1" t="s">
        <v>1420</v>
      </c>
      <c r="K312" s="58">
        <v>31</v>
      </c>
      <c r="L312" s="1">
        <v>7.8</v>
      </c>
      <c r="M312" s="1">
        <v>935000</v>
      </c>
      <c r="N312" s="1">
        <v>4432</v>
      </c>
      <c r="O312" s="1"/>
      <c r="P312" s="1" t="s">
        <v>1266</v>
      </c>
      <c r="Q312" s="1" t="s">
        <v>2081</v>
      </c>
      <c r="R312" s="1" t="s">
        <v>2104</v>
      </c>
      <c r="S312" s="1">
        <v>91.16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x14ac:dyDescent="0.25">
      <c r="A313" s="1">
        <v>4209</v>
      </c>
      <c r="B313" s="1">
        <v>4209</v>
      </c>
      <c r="C313" s="1" t="s">
        <v>429</v>
      </c>
      <c r="D313" s="1" t="s">
        <v>430</v>
      </c>
      <c r="E313" s="1" t="s">
        <v>1283</v>
      </c>
      <c r="F313" s="1" t="s">
        <v>1419</v>
      </c>
      <c r="G313" s="1" t="s">
        <v>62</v>
      </c>
      <c r="H313" s="1" t="s">
        <v>1290</v>
      </c>
      <c r="I313" s="1" t="s">
        <v>34</v>
      </c>
      <c r="J313" s="1" t="s">
        <v>1420</v>
      </c>
      <c r="K313" s="58">
        <v>57.4</v>
      </c>
      <c r="L313" s="1">
        <v>12.7</v>
      </c>
      <c r="M313" s="1">
        <v>985000</v>
      </c>
      <c r="N313" s="1">
        <v>4432</v>
      </c>
      <c r="O313" s="1"/>
      <c r="P313" s="1" t="s">
        <v>1266</v>
      </c>
      <c r="Q313" s="1" t="s">
        <v>2079</v>
      </c>
      <c r="R313" s="1" t="s">
        <v>2099</v>
      </c>
      <c r="S313" s="1">
        <v>54.11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x14ac:dyDescent="0.25">
      <c r="A314" s="1">
        <v>6866</v>
      </c>
      <c r="B314" s="1">
        <v>6847</v>
      </c>
      <c r="C314" s="1" t="s">
        <v>371</v>
      </c>
      <c r="D314" s="1" t="s">
        <v>372</v>
      </c>
      <c r="E314" s="1" t="s">
        <v>1283</v>
      </c>
      <c r="F314" s="1" t="s">
        <v>1419</v>
      </c>
      <c r="G314" s="1" t="s">
        <v>62</v>
      </c>
      <c r="H314" s="1" t="s">
        <v>1290</v>
      </c>
      <c r="I314" s="1" t="s">
        <v>34</v>
      </c>
      <c r="J314" s="1" t="s">
        <v>1420</v>
      </c>
      <c r="K314" s="58">
        <v>47.2</v>
      </c>
      <c r="L314" s="1">
        <v>1.6</v>
      </c>
      <c r="M314" s="1">
        <v>590000</v>
      </c>
      <c r="N314" s="1">
        <v>4432</v>
      </c>
      <c r="O314" s="1"/>
      <c r="P314" s="1" t="s">
        <v>1266</v>
      </c>
      <c r="Q314" s="1" t="s">
        <v>2078</v>
      </c>
      <c r="R314" s="1" t="s">
        <v>2097</v>
      </c>
      <c r="S314" s="1">
        <v>87.69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x14ac:dyDescent="0.25">
      <c r="A315" s="1">
        <v>4567</v>
      </c>
      <c r="B315" s="1">
        <v>4567</v>
      </c>
      <c r="C315" s="1" t="s">
        <v>321</v>
      </c>
      <c r="D315" s="1" t="s">
        <v>322</v>
      </c>
      <c r="E315" s="1" t="s">
        <v>1285</v>
      </c>
      <c r="F315" s="1" t="s">
        <v>1422</v>
      </c>
      <c r="G315" s="1" t="s">
        <v>62</v>
      </c>
      <c r="H315" s="1" t="s">
        <v>1290</v>
      </c>
      <c r="I315" s="1" t="s">
        <v>34</v>
      </c>
      <c r="J315" s="1" t="s">
        <v>1357</v>
      </c>
      <c r="K315" s="58">
        <v>54</v>
      </c>
      <c r="L315" s="1">
        <v>20.399999999999999</v>
      </c>
      <c r="M315" s="1">
        <v>1450000</v>
      </c>
      <c r="N315" s="1">
        <v>4432</v>
      </c>
      <c r="O315" s="1"/>
      <c r="P315" s="1" t="s">
        <v>1266</v>
      </c>
      <c r="Q315" s="1" t="s">
        <v>2082</v>
      </c>
      <c r="R315" s="1" t="s">
        <v>2103</v>
      </c>
      <c r="S315" s="1">
        <v>89.56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x14ac:dyDescent="0.25">
      <c r="A316" s="1">
        <v>4254</v>
      </c>
      <c r="B316" s="1">
        <v>4254</v>
      </c>
      <c r="C316" s="1" t="s">
        <v>274</v>
      </c>
      <c r="D316" s="1" t="s">
        <v>275</v>
      </c>
      <c r="E316" s="1" t="s">
        <v>1283</v>
      </c>
      <c r="F316" s="1" t="s">
        <v>1422</v>
      </c>
      <c r="G316" s="1" t="s">
        <v>62</v>
      </c>
      <c r="H316" s="1" t="s">
        <v>1290</v>
      </c>
      <c r="I316" s="1" t="s">
        <v>34</v>
      </c>
      <c r="J316" s="1" t="s">
        <v>1357</v>
      </c>
      <c r="K316" s="58">
        <v>50.1</v>
      </c>
      <c r="L316" s="1">
        <v>7.1</v>
      </c>
      <c r="M316" s="1">
        <v>1000000</v>
      </c>
      <c r="N316" s="1">
        <v>4432</v>
      </c>
      <c r="O316" s="1"/>
      <c r="P316" s="1" t="s">
        <v>1266</v>
      </c>
      <c r="Q316" s="1" t="s">
        <v>2079</v>
      </c>
      <c r="R316" s="1" t="s">
        <v>2099</v>
      </c>
      <c r="S316" s="1">
        <v>57.14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x14ac:dyDescent="0.25">
      <c r="A317" s="1">
        <v>4945</v>
      </c>
      <c r="B317" s="1">
        <v>4926</v>
      </c>
      <c r="C317" s="1" t="s">
        <v>437</v>
      </c>
      <c r="D317" s="1" t="s">
        <v>438</v>
      </c>
      <c r="E317" s="1" t="s">
        <v>1283</v>
      </c>
      <c r="F317" s="1" t="s">
        <v>1419</v>
      </c>
      <c r="G317" s="1" t="s">
        <v>62</v>
      </c>
      <c r="H317" s="1" t="s">
        <v>1290</v>
      </c>
      <c r="I317" s="1" t="s">
        <v>34</v>
      </c>
      <c r="J317" s="1" t="s">
        <v>1420</v>
      </c>
      <c r="K317" s="58">
        <v>40.700000000000003</v>
      </c>
      <c r="L317" s="1">
        <v>2.7</v>
      </c>
      <c r="M317" s="1">
        <v>650000</v>
      </c>
      <c r="N317" s="1">
        <v>4432</v>
      </c>
      <c r="O317" s="1"/>
      <c r="P317" s="1" t="s">
        <v>1266</v>
      </c>
      <c r="Q317" s="1" t="s">
        <v>2077</v>
      </c>
      <c r="R317" s="1" t="s">
        <v>2098</v>
      </c>
      <c r="S317" s="1">
        <v>60.16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x14ac:dyDescent="0.25">
      <c r="A318" s="1">
        <v>4217</v>
      </c>
      <c r="B318" s="1">
        <v>4217</v>
      </c>
      <c r="C318" s="1" t="s">
        <v>439</v>
      </c>
      <c r="D318" s="1" t="s">
        <v>440</v>
      </c>
      <c r="E318" s="1" t="s">
        <v>1283</v>
      </c>
      <c r="F318" s="1" t="s">
        <v>1419</v>
      </c>
      <c r="G318" s="1" t="s">
        <v>62</v>
      </c>
      <c r="H318" s="1" t="s">
        <v>1290</v>
      </c>
      <c r="I318" s="1" t="s">
        <v>34</v>
      </c>
      <c r="J318" s="1" t="s">
        <v>1420</v>
      </c>
      <c r="K318" s="58">
        <v>53.9</v>
      </c>
      <c r="L318" s="1">
        <v>4.3</v>
      </c>
      <c r="M318" s="1">
        <v>725000</v>
      </c>
      <c r="N318" s="1">
        <v>4432</v>
      </c>
      <c r="O318" s="1"/>
      <c r="P318" s="1" t="s">
        <v>1266</v>
      </c>
      <c r="Q318" s="1" t="s">
        <v>2077</v>
      </c>
      <c r="R318" s="1" t="s">
        <v>2096</v>
      </c>
      <c r="S318" s="1">
        <v>83.82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x14ac:dyDescent="0.25">
      <c r="A319" s="1">
        <v>4433</v>
      </c>
      <c r="B319" s="1">
        <v>4433</v>
      </c>
      <c r="C319" s="1" t="s">
        <v>441</v>
      </c>
      <c r="D319" s="1" t="s">
        <v>442</v>
      </c>
      <c r="E319" s="1" t="s">
        <v>1283</v>
      </c>
      <c r="F319" s="1" t="s">
        <v>1430</v>
      </c>
      <c r="G319" s="1" t="s">
        <v>62</v>
      </c>
      <c r="H319" s="1" t="s">
        <v>1290</v>
      </c>
      <c r="I319" s="1" t="s">
        <v>34</v>
      </c>
      <c r="J319" s="1" t="s">
        <v>1431</v>
      </c>
      <c r="K319" s="58">
        <v>36.4</v>
      </c>
      <c r="L319" s="1">
        <v>9.1999999999999993</v>
      </c>
      <c r="M319" s="1">
        <v>760000</v>
      </c>
      <c r="N319" s="1">
        <v>4432</v>
      </c>
      <c r="O319" s="1"/>
      <c r="P319" s="1" t="s">
        <v>1266</v>
      </c>
      <c r="Q319" s="1" t="s">
        <v>2077</v>
      </c>
      <c r="R319" s="1" t="s">
        <v>2096</v>
      </c>
      <c r="S319" s="1">
        <v>94.87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x14ac:dyDescent="0.25">
      <c r="A320" s="1">
        <v>4164</v>
      </c>
      <c r="B320" s="1">
        <v>4164</v>
      </c>
      <c r="C320" s="1" t="s">
        <v>433</v>
      </c>
      <c r="D320" s="1" t="s">
        <v>434</v>
      </c>
      <c r="E320" s="1" t="s">
        <v>1283</v>
      </c>
      <c r="F320" s="1" t="s">
        <v>1419</v>
      </c>
      <c r="G320" s="1" t="s">
        <v>62</v>
      </c>
      <c r="H320" s="1" t="s">
        <v>1290</v>
      </c>
      <c r="I320" s="1" t="s">
        <v>61</v>
      </c>
      <c r="J320" s="1" t="s">
        <v>1420</v>
      </c>
      <c r="K320" s="59">
        <v>64.5</v>
      </c>
      <c r="L320" s="1">
        <v>9.8000000000000007</v>
      </c>
      <c r="M320" s="1">
        <v>680000</v>
      </c>
      <c r="N320" s="1">
        <v>4432</v>
      </c>
      <c r="O320" s="1"/>
      <c r="P320" s="1" t="s">
        <v>1266</v>
      </c>
      <c r="Q320" s="1" t="s">
        <v>2077</v>
      </c>
      <c r="R320" s="1" t="s">
        <v>2096</v>
      </c>
      <c r="S320" s="1">
        <v>69.63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x14ac:dyDescent="0.25">
      <c r="A321" s="1">
        <v>4215</v>
      </c>
      <c r="B321" s="1">
        <v>4215</v>
      </c>
      <c r="C321" s="1" t="s">
        <v>390</v>
      </c>
      <c r="D321" s="1" t="s">
        <v>391</v>
      </c>
      <c r="E321" s="1" t="s">
        <v>1285</v>
      </c>
      <c r="F321" s="1" t="s">
        <v>1422</v>
      </c>
      <c r="G321" s="1" t="s">
        <v>62</v>
      </c>
      <c r="H321" s="1" t="s">
        <v>1290</v>
      </c>
      <c r="I321" s="1" t="s">
        <v>34</v>
      </c>
      <c r="J321" s="1" t="s">
        <v>1357</v>
      </c>
      <c r="K321" s="58">
        <v>40.200000000000003</v>
      </c>
      <c r="L321" s="1">
        <v>10.1</v>
      </c>
      <c r="M321" s="1">
        <v>1005000</v>
      </c>
      <c r="N321" s="1">
        <v>4432</v>
      </c>
      <c r="O321" s="1"/>
      <c r="P321" s="1" t="s">
        <v>1266</v>
      </c>
      <c r="Q321" s="1" t="s">
        <v>2079</v>
      </c>
      <c r="R321" s="1" t="s">
        <v>2099</v>
      </c>
      <c r="S321" s="1">
        <v>58.15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x14ac:dyDescent="0.25">
      <c r="A322" s="1">
        <v>4220</v>
      </c>
      <c r="B322" s="1">
        <v>4220</v>
      </c>
      <c r="C322" s="1" t="s">
        <v>388</v>
      </c>
      <c r="D322" s="1" t="s">
        <v>389</v>
      </c>
      <c r="E322" s="1" t="s">
        <v>1285</v>
      </c>
      <c r="F322" s="1" t="s">
        <v>1422</v>
      </c>
      <c r="G322" s="1" t="s">
        <v>62</v>
      </c>
      <c r="H322" s="1" t="s">
        <v>1290</v>
      </c>
      <c r="I322" s="1" t="s">
        <v>34</v>
      </c>
      <c r="J322" s="1" t="s">
        <v>1357</v>
      </c>
      <c r="K322" s="58">
        <v>32</v>
      </c>
      <c r="L322" s="1">
        <v>8.3000000000000007</v>
      </c>
      <c r="M322" s="1">
        <v>1200000</v>
      </c>
      <c r="N322" s="1">
        <v>4432</v>
      </c>
      <c r="O322" s="1"/>
      <c r="P322" s="1" t="s">
        <v>1266</v>
      </c>
      <c r="Q322" s="1" t="s">
        <v>2079</v>
      </c>
      <c r="R322" s="1" t="s">
        <v>2102</v>
      </c>
      <c r="S322" s="1">
        <v>97.56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x14ac:dyDescent="0.25">
      <c r="A323" s="1">
        <v>4695</v>
      </c>
      <c r="B323" s="1">
        <v>4695</v>
      </c>
      <c r="C323" s="1" t="s">
        <v>447</v>
      </c>
      <c r="D323" s="1" t="s">
        <v>448</v>
      </c>
      <c r="E323" s="1" t="s">
        <v>1285</v>
      </c>
      <c r="F323" s="1" t="s">
        <v>1422</v>
      </c>
      <c r="G323" s="1" t="s">
        <v>62</v>
      </c>
      <c r="H323" s="1" t="s">
        <v>1290</v>
      </c>
      <c r="I323" s="1" t="s">
        <v>34</v>
      </c>
      <c r="J323" s="1" t="s">
        <v>1357</v>
      </c>
      <c r="K323" s="58">
        <v>37.6</v>
      </c>
      <c r="L323" s="1">
        <v>16.5</v>
      </c>
      <c r="M323" s="1">
        <v>1450000</v>
      </c>
      <c r="N323" s="1">
        <v>4432</v>
      </c>
      <c r="O323" s="1"/>
      <c r="P323" s="1" t="s">
        <v>1266</v>
      </c>
      <c r="Q323" s="1" t="s">
        <v>2082</v>
      </c>
      <c r="R323" s="1" t="s">
        <v>2103</v>
      </c>
      <c r="S323" s="1">
        <v>89.56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x14ac:dyDescent="0.25">
      <c r="A324" s="1">
        <v>4700</v>
      </c>
      <c r="B324" s="1">
        <v>4700</v>
      </c>
      <c r="C324" s="1" t="s">
        <v>375</v>
      </c>
      <c r="D324" s="1" t="s">
        <v>376</v>
      </c>
      <c r="E324" s="1" t="s">
        <v>1285</v>
      </c>
      <c r="F324" s="1" t="s">
        <v>1422</v>
      </c>
      <c r="G324" s="1" t="s">
        <v>62</v>
      </c>
      <c r="H324" s="1" t="s">
        <v>1290</v>
      </c>
      <c r="I324" s="1" t="s">
        <v>34</v>
      </c>
      <c r="J324" s="1" t="s">
        <v>1357</v>
      </c>
      <c r="K324" s="58">
        <v>34.299999999999997</v>
      </c>
      <c r="L324" s="1">
        <v>9.4</v>
      </c>
      <c r="M324" s="1">
        <v>1200000</v>
      </c>
      <c r="N324" s="1">
        <v>4432</v>
      </c>
      <c r="O324" s="1"/>
      <c r="P324" s="1" t="s">
        <v>1266</v>
      </c>
      <c r="Q324" s="1" t="s">
        <v>2079</v>
      </c>
      <c r="R324" s="1" t="s">
        <v>2102</v>
      </c>
      <c r="S324" s="1">
        <v>97.56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x14ac:dyDescent="0.25">
      <c r="A325" s="1">
        <v>4229</v>
      </c>
      <c r="B325" s="1">
        <v>4229</v>
      </c>
      <c r="C325" s="1" t="s">
        <v>443</v>
      </c>
      <c r="D325" s="1" t="s">
        <v>444</v>
      </c>
      <c r="E325" s="1" t="s">
        <v>1283</v>
      </c>
      <c r="F325" s="1" t="s">
        <v>1430</v>
      </c>
      <c r="G325" s="1" t="s">
        <v>62</v>
      </c>
      <c r="H325" s="1" t="s">
        <v>1290</v>
      </c>
      <c r="I325" s="1" t="s">
        <v>34</v>
      </c>
      <c r="J325" s="1" t="s">
        <v>1431</v>
      </c>
      <c r="K325" s="58">
        <v>53.3</v>
      </c>
      <c r="L325" s="1">
        <v>7.1</v>
      </c>
      <c r="M325" s="1">
        <v>820000</v>
      </c>
      <c r="N325" s="1">
        <v>4432</v>
      </c>
      <c r="O325" s="1"/>
      <c r="P325" s="1" t="s">
        <v>1266</v>
      </c>
      <c r="Q325" s="1" t="s">
        <v>2081</v>
      </c>
      <c r="R325" s="1" t="s">
        <v>2101</v>
      </c>
      <c r="S325" s="1">
        <v>62.12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x14ac:dyDescent="0.25">
      <c r="A326" s="1">
        <v>8448</v>
      </c>
      <c r="B326" s="1">
        <v>8429</v>
      </c>
      <c r="C326" s="1" t="s">
        <v>449</v>
      </c>
      <c r="D326" s="1" t="s">
        <v>450</v>
      </c>
      <c r="E326" s="1" t="s">
        <v>1283</v>
      </c>
      <c r="F326" s="1" t="s">
        <v>1430</v>
      </c>
      <c r="G326" s="1" t="s">
        <v>62</v>
      </c>
      <c r="H326" s="1" t="s">
        <v>1290</v>
      </c>
      <c r="I326" s="1" t="s">
        <v>34</v>
      </c>
      <c r="J326" s="1" t="s">
        <v>1431</v>
      </c>
      <c r="K326" s="58">
        <v>38.1</v>
      </c>
      <c r="L326" s="1">
        <v>0.9</v>
      </c>
      <c r="M326" s="1">
        <v>580000</v>
      </c>
      <c r="N326" s="1">
        <v>4432</v>
      </c>
      <c r="O326" s="1"/>
      <c r="P326" s="1" t="s">
        <v>1266</v>
      </c>
      <c r="Q326" s="1" t="s">
        <v>2078</v>
      </c>
      <c r="R326" s="1" t="s">
        <v>2097</v>
      </c>
      <c r="S326" s="1">
        <v>83.74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x14ac:dyDescent="0.25">
      <c r="A327" s="1">
        <v>4682</v>
      </c>
      <c r="B327" s="1">
        <v>4682</v>
      </c>
      <c r="C327" s="1" t="s">
        <v>17</v>
      </c>
      <c r="D327" s="1" t="s">
        <v>81</v>
      </c>
      <c r="E327" s="1" t="s">
        <v>1283</v>
      </c>
      <c r="F327" s="1" t="s">
        <v>1430</v>
      </c>
      <c r="G327" s="1" t="s">
        <v>62</v>
      </c>
      <c r="H327" s="1" t="s">
        <v>1290</v>
      </c>
      <c r="I327" s="1" t="s">
        <v>47</v>
      </c>
      <c r="J327" s="1" t="s">
        <v>1431</v>
      </c>
      <c r="K327" s="59">
        <v>54.5</v>
      </c>
      <c r="L327" s="1">
        <v>24.9</v>
      </c>
      <c r="M327" s="1">
        <v>1450000</v>
      </c>
      <c r="N327" s="1">
        <v>4432</v>
      </c>
      <c r="O327" s="1"/>
      <c r="P327" s="1" t="s">
        <v>1266</v>
      </c>
      <c r="Q327" s="1" t="s">
        <v>2082</v>
      </c>
      <c r="R327" s="1" t="s">
        <v>2103</v>
      </c>
      <c r="S327" s="1">
        <v>89.56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x14ac:dyDescent="0.25">
      <c r="A328" s="1">
        <v>4683</v>
      </c>
      <c r="B328" s="1">
        <v>4683</v>
      </c>
      <c r="C328" s="1" t="s">
        <v>453</v>
      </c>
      <c r="D328" s="1" t="s">
        <v>454</v>
      </c>
      <c r="E328" s="1" t="s">
        <v>1285</v>
      </c>
      <c r="F328" s="1" t="s">
        <v>1422</v>
      </c>
      <c r="G328" s="1" t="s">
        <v>62</v>
      </c>
      <c r="H328" s="1" t="s">
        <v>1290</v>
      </c>
      <c r="I328" s="1" t="s">
        <v>34</v>
      </c>
      <c r="J328" s="1" t="s">
        <v>1357</v>
      </c>
      <c r="K328" s="58">
        <v>50.3</v>
      </c>
      <c r="L328" s="1">
        <v>17.600000000000001</v>
      </c>
      <c r="M328" s="1">
        <v>1400000</v>
      </c>
      <c r="N328" s="1">
        <v>4432</v>
      </c>
      <c r="O328" s="1"/>
      <c r="P328" s="1" t="s">
        <v>1266</v>
      </c>
      <c r="Q328" s="1" t="s">
        <v>2082</v>
      </c>
      <c r="R328" s="1" t="s">
        <v>2103</v>
      </c>
      <c r="S328" s="1">
        <v>81.47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x14ac:dyDescent="0.25">
      <c r="A329" s="1">
        <v>4304</v>
      </c>
      <c r="B329" s="1">
        <v>4304</v>
      </c>
      <c r="C329" s="1" t="s">
        <v>435</v>
      </c>
      <c r="D329" s="1" t="s">
        <v>436</v>
      </c>
      <c r="E329" s="1" t="s">
        <v>1283</v>
      </c>
      <c r="F329" s="1" t="s">
        <v>1430</v>
      </c>
      <c r="G329" s="1" t="s">
        <v>62</v>
      </c>
      <c r="H329" s="1" t="s">
        <v>1290</v>
      </c>
      <c r="I329" s="1" t="s">
        <v>34</v>
      </c>
      <c r="J329" s="1" t="s">
        <v>1431</v>
      </c>
      <c r="K329" s="58">
        <v>45.5</v>
      </c>
      <c r="L329" s="1">
        <v>14.3</v>
      </c>
      <c r="M329" s="1">
        <v>1170000</v>
      </c>
      <c r="N329" s="1">
        <v>4432</v>
      </c>
      <c r="O329" s="1"/>
      <c r="P329" s="1" t="s">
        <v>1266</v>
      </c>
      <c r="Q329" s="1" t="s">
        <v>2079</v>
      </c>
      <c r="R329" s="1" t="s">
        <v>2102</v>
      </c>
      <c r="S329" s="1">
        <v>91.5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x14ac:dyDescent="0.25">
      <c r="A330" s="1">
        <v>4699</v>
      </c>
      <c r="B330" s="1">
        <v>4699</v>
      </c>
      <c r="C330" s="1" t="s">
        <v>311</v>
      </c>
      <c r="D330" s="1" t="s">
        <v>312</v>
      </c>
      <c r="E330" s="1" t="s">
        <v>1285</v>
      </c>
      <c r="F330" s="1" t="s">
        <v>1422</v>
      </c>
      <c r="G330" s="1" t="s">
        <v>62</v>
      </c>
      <c r="H330" s="1" t="s">
        <v>1290</v>
      </c>
      <c r="I330" s="1" t="s">
        <v>34</v>
      </c>
      <c r="J330" s="1" t="s">
        <v>1357</v>
      </c>
      <c r="K330" s="58">
        <v>33.799999999999997</v>
      </c>
      <c r="L330" s="1">
        <v>6.7</v>
      </c>
      <c r="M330" s="1">
        <v>1150000</v>
      </c>
      <c r="N330" s="1">
        <v>4432</v>
      </c>
      <c r="O330" s="1"/>
      <c r="P330" s="1" t="s">
        <v>1266</v>
      </c>
      <c r="Q330" s="1" t="s">
        <v>2079</v>
      </c>
      <c r="R330" s="1" t="s">
        <v>2102</v>
      </c>
      <c r="S330" s="1">
        <v>87.45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x14ac:dyDescent="0.25">
      <c r="A331" s="1">
        <v>4203</v>
      </c>
      <c r="B331" s="1">
        <v>4203</v>
      </c>
      <c r="C331" s="1" t="s">
        <v>457</v>
      </c>
      <c r="D331" s="1" t="s">
        <v>458</v>
      </c>
      <c r="E331" s="1" t="s">
        <v>1285</v>
      </c>
      <c r="F331" s="1" t="s">
        <v>1422</v>
      </c>
      <c r="G331" s="1" t="s">
        <v>62</v>
      </c>
      <c r="H331" s="1" t="s">
        <v>1290</v>
      </c>
      <c r="I331" s="1" t="s">
        <v>34</v>
      </c>
      <c r="J331" s="1" t="s">
        <v>1357</v>
      </c>
      <c r="K331" s="58">
        <v>59.2</v>
      </c>
      <c r="L331" s="1">
        <v>9.6999999999999993</v>
      </c>
      <c r="M331" s="1">
        <v>1200000</v>
      </c>
      <c r="N331" s="1">
        <v>4432</v>
      </c>
      <c r="O331" s="1"/>
      <c r="P331" s="1" t="s">
        <v>1266</v>
      </c>
      <c r="Q331" s="1" t="s">
        <v>2079</v>
      </c>
      <c r="R331" s="1" t="s">
        <v>2102</v>
      </c>
      <c r="S331" s="1">
        <v>97.56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x14ac:dyDescent="0.25">
      <c r="A332" s="1">
        <v>4697</v>
      </c>
      <c r="B332" s="1">
        <v>4697</v>
      </c>
      <c r="C332" s="1" t="s">
        <v>386</v>
      </c>
      <c r="D332" s="1" t="s">
        <v>387</v>
      </c>
      <c r="E332" s="1" t="s">
        <v>1285</v>
      </c>
      <c r="F332" s="1" t="s">
        <v>1422</v>
      </c>
      <c r="G332" s="1" t="s">
        <v>62</v>
      </c>
      <c r="H332" s="1" t="s">
        <v>1290</v>
      </c>
      <c r="I332" s="1" t="s">
        <v>47</v>
      </c>
      <c r="J332" s="1" t="s">
        <v>1357</v>
      </c>
      <c r="K332" s="59">
        <v>35.700000000000003</v>
      </c>
      <c r="L332" s="1">
        <v>17.100000000000001</v>
      </c>
      <c r="M332" s="1">
        <v>1650000</v>
      </c>
      <c r="N332" s="1">
        <v>4432</v>
      </c>
      <c r="O332" s="1"/>
      <c r="P332" s="1" t="s">
        <v>1266</v>
      </c>
      <c r="Q332" s="1" t="s">
        <v>2080</v>
      </c>
      <c r="R332" s="1" t="s">
        <v>2108</v>
      </c>
      <c r="S332" s="1">
        <v>68.61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x14ac:dyDescent="0.25">
      <c r="A333" s="1">
        <v>4240</v>
      </c>
      <c r="B333" s="1">
        <v>4240</v>
      </c>
      <c r="C333" s="1" t="s">
        <v>459</v>
      </c>
      <c r="D333" s="1" t="s">
        <v>460</v>
      </c>
      <c r="E333" s="1" t="s">
        <v>1283</v>
      </c>
      <c r="F333" s="1" t="s">
        <v>1419</v>
      </c>
      <c r="G333" s="1" t="s">
        <v>62</v>
      </c>
      <c r="H333" s="1" t="s">
        <v>1290</v>
      </c>
      <c r="I333" s="1" t="s">
        <v>34</v>
      </c>
      <c r="J333" s="1" t="s">
        <v>1420</v>
      </c>
      <c r="K333" s="58">
        <v>51.2</v>
      </c>
      <c r="L333" s="1">
        <v>8.3000000000000007</v>
      </c>
      <c r="M333" s="1">
        <v>970000</v>
      </c>
      <c r="N333" s="1">
        <v>4432</v>
      </c>
      <c r="O333" s="1"/>
      <c r="P333" s="1" t="s">
        <v>1266</v>
      </c>
      <c r="Q333" s="1" t="s">
        <v>2081</v>
      </c>
      <c r="R333" s="1" t="s">
        <v>2104</v>
      </c>
      <c r="S333" s="1">
        <v>100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x14ac:dyDescent="0.25">
      <c r="A334" s="1">
        <v>5148</v>
      </c>
      <c r="B334" s="1">
        <v>5129</v>
      </c>
      <c r="C334" s="1" t="s">
        <v>836</v>
      </c>
      <c r="D334" s="1" t="s">
        <v>837</v>
      </c>
      <c r="E334" s="1" t="s">
        <v>1283</v>
      </c>
      <c r="F334" s="1" t="s">
        <v>1366</v>
      </c>
      <c r="G334" s="1" t="s">
        <v>839</v>
      </c>
      <c r="H334" s="1" t="s">
        <v>1286</v>
      </c>
      <c r="I334" s="1" t="s">
        <v>838</v>
      </c>
      <c r="J334" s="1" t="s">
        <v>1367</v>
      </c>
      <c r="K334" s="59">
        <v>28.2</v>
      </c>
      <c r="L334" s="1">
        <v>2.5</v>
      </c>
      <c r="M334" s="1">
        <v>2600000</v>
      </c>
      <c r="N334" s="1">
        <v>4320</v>
      </c>
      <c r="O334" s="1"/>
      <c r="P334" s="1" t="s">
        <v>1220</v>
      </c>
      <c r="Q334" s="1" t="s">
        <v>2084</v>
      </c>
      <c r="R334" s="1" t="s">
        <v>2112</v>
      </c>
      <c r="S334" s="1">
        <v>70.569999999999993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x14ac:dyDescent="0.25">
      <c r="A335" s="1">
        <v>10099</v>
      </c>
      <c r="B335" s="1">
        <v>10080</v>
      </c>
      <c r="C335" s="1" t="s">
        <v>6</v>
      </c>
      <c r="D335" s="1" t="s">
        <v>840</v>
      </c>
      <c r="E335" s="1" t="s">
        <v>1283</v>
      </c>
      <c r="F335" s="1" t="s">
        <v>1366</v>
      </c>
      <c r="G335" s="1" t="s">
        <v>839</v>
      </c>
      <c r="H335" s="1" t="s">
        <v>1286</v>
      </c>
      <c r="I335" s="1" t="s">
        <v>838</v>
      </c>
      <c r="J335" s="1" t="s">
        <v>1367</v>
      </c>
      <c r="K335" s="59">
        <v>23.4</v>
      </c>
      <c r="L335" s="1">
        <v>0.3</v>
      </c>
      <c r="M335" s="1">
        <v>982000</v>
      </c>
      <c r="N335" s="1">
        <v>4320</v>
      </c>
      <c r="O335" s="1"/>
      <c r="P335" s="1" t="s">
        <v>1220</v>
      </c>
      <c r="Q335" s="1" t="s">
        <v>2079</v>
      </c>
      <c r="R335" s="1" t="s">
        <v>2099</v>
      </c>
      <c r="S335" s="1">
        <v>53.51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x14ac:dyDescent="0.25">
      <c r="A336" s="1">
        <v>6733</v>
      </c>
      <c r="B336" s="1">
        <v>6714</v>
      </c>
      <c r="C336" s="1" t="s">
        <v>841</v>
      </c>
      <c r="D336" s="1" t="s">
        <v>842</v>
      </c>
      <c r="E336" s="1" t="s">
        <v>1283</v>
      </c>
      <c r="F336" s="1" t="s">
        <v>1366</v>
      </c>
      <c r="G336" s="1" t="s">
        <v>839</v>
      </c>
      <c r="H336" s="1" t="s">
        <v>1286</v>
      </c>
      <c r="I336" s="1" t="s">
        <v>838</v>
      </c>
      <c r="J336" s="1" t="s">
        <v>1367</v>
      </c>
      <c r="K336" s="59">
        <v>32.299999999999997</v>
      </c>
      <c r="L336" s="1">
        <v>1.6</v>
      </c>
      <c r="M336" s="1">
        <v>2000000</v>
      </c>
      <c r="N336" s="1">
        <v>4320</v>
      </c>
      <c r="O336" s="1"/>
      <c r="P336" s="1" t="s">
        <v>1220</v>
      </c>
      <c r="Q336" s="1" t="s">
        <v>2083</v>
      </c>
      <c r="R336" s="1" t="s">
        <v>2106</v>
      </c>
      <c r="S336" s="1">
        <v>62.21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x14ac:dyDescent="0.25">
      <c r="A337" s="1">
        <v>9636</v>
      </c>
      <c r="B337" s="1">
        <v>9617</v>
      </c>
      <c r="C337" s="1" t="s">
        <v>843</v>
      </c>
      <c r="D337" s="1" t="s">
        <v>844</v>
      </c>
      <c r="E337" s="1" t="s">
        <v>1283</v>
      </c>
      <c r="F337" s="1" t="s">
        <v>1366</v>
      </c>
      <c r="G337" s="1" t="s">
        <v>839</v>
      </c>
      <c r="H337" s="1" t="s">
        <v>1286</v>
      </c>
      <c r="I337" s="1" t="s">
        <v>845</v>
      </c>
      <c r="J337" s="1" t="s">
        <v>1367</v>
      </c>
      <c r="K337" s="59">
        <v>27.4</v>
      </c>
      <c r="L337" s="1">
        <v>0.5</v>
      </c>
      <c r="M337" s="1">
        <v>1766000</v>
      </c>
      <c r="N337" s="1">
        <v>4320</v>
      </c>
      <c r="O337" s="1"/>
      <c r="P337" s="1" t="s">
        <v>1220</v>
      </c>
      <c r="Q337" s="1" t="s">
        <v>2080</v>
      </c>
      <c r="R337" s="1" t="s">
        <v>2108</v>
      </c>
      <c r="S337" s="1">
        <v>83.62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x14ac:dyDescent="0.25">
      <c r="A338" s="1">
        <v>10235</v>
      </c>
      <c r="B338" s="1">
        <v>10216</v>
      </c>
      <c r="C338" s="1" t="s">
        <v>846</v>
      </c>
      <c r="D338" s="1" t="s">
        <v>847</v>
      </c>
      <c r="E338" s="1" t="s">
        <v>1283</v>
      </c>
      <c r="F338" s="1" t="s">
        <v>1396</v>
      </c>
      <c r="G338" s="1" t="s">
        <v>848</v>
      </c>
      <c r="H338" s="1" t="s">
        <v>1290</v>
      </c>
      <c r="I338" s="1" t="s">
        <v>70</v>
      </c>
      <c r="J338" s="1" t="s">
        <v>1345</v>
      </c>
      <c r="K338" s="59">
        <v>26.7</v>
      </c>
      <c r="L338" s="1">
        <v>0.2</v>
      </c>
      <c r="M338" s="1">
        <v>655000</v>
      </c>
      <c r="N338" s="1">
        <v>4278</v>
      </c>
      <c r="O338" s="1"/>
      <c r="P338" s="1" t="s">
        <v>1013</v>
      </c>
      <c r="Q338" s="1" t="s">
        <v>2077</v>
      </c>
      <c r="R338" s="1" t="s">
        <v>2098</v>
      </c>
      <c r="S338" s="1">
        <v>61.74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x14ac:dyDescent="0.25">
      <c r="A339" s="1">
        <v>4528</v>
      </c>
      <c r="B339" s="1">
        <v>4528</v>
      </c>
      <c r="C339" s="1" t="s">
        <v>849</v>
      </c>
      <c r="D339" s="1" t="s">
        <v>850</v>
      </c>
      <c r="E339" s="1" t="s">
        <v>1283</v>
      </c>
      <c r="F339" s="1" t="s">
        <v>1396</v>
      </c>
      <c r="G339" s="1" t="s">
        <v>848</v>
      </c>
      <c r="H339" s="1" t="s">
        <v>1290</v>
      </c>
      <c r="I339" s="1" t="s">
        <v>851</v>
      </c>
      <c r="J339" s="1" t="s">
        <v>1345</v>
      </c>
      <c r="K339" s="59">
        <v>30.8</v>
      </c>
      <c r="L339" s="1">
        <v>3.9</v>
      </c>
      <c r="M339" s="1">
        <v>798000</v>
      </c>
      <c r="N339" s="1">
        <v>4278</v>
      </c>
      <c r="O339" s="1"/>
      <c r="P339" s="1" t="s">
        <v>1013</v>
      </c>
      <c r="Q339" s="1" t="s">
        <v>2081</v>
      </c>
      <c r="R339" s="1" t="s">
        <v>2101</v>
      </c>
      <c r="S339" s="1">
        <v>56.57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x14ac:dyDescent="0.25">
      <c r="A340" s="1">
        <v>4483</v>
      </c>
      <c r="B340" s="1">
        <v>4483</v>
      </c>
      <c r="C340" s="1" t="s">
        <v>852</v>
      </c>
      <c r="D340" s="1" t="s">
        <v>853</v>
      </c>
      <c r="E340" s="1" t="s">
        <v>1283</v>
      </c>
      <c r="F340" s="1" t="s">
        <v>1396</v>
      </c>
      <c r="G340" s="1" t="s">
        <v>848</v>
      </c>
      <c r="H340" s="1" t="s">
        <v>1290</v>
      </c>
      <c r="I340" s="1" t="s">
        <v>854</v>
      </c>
      <c r="J340" s="1" t="s">
        <v>1345</v>
      </c>
      <c r="K340" s="59">
        <v>33.9</v>
      </c>
      <c r="L340" s="1">
        <v>9.6999999999999993</v>
      </c>
      <c r="M340" s="1">
        <v>1300000</v>
      </c>
      <c r="N340" s="1">
        <v>4278</v>
      </c>
      <c r="O340" s="1"/>
      <c r="P340" s="1" t="s">
        <v>1013</v>
      </c>
      <c r="Q340" s="1" t="s">
        <v>2082</v>
      </c>
      <c r="R340" s="1" t="s">
        <v>2105</v>
      </c>
      <c r="S340" s="1">
        <v>65.3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x14ac:dyDescent="0.25">
      <c r="A341" s="1">
        <v>9244</v>
      </c>
      <c r="B341" s="1">
        <v>9225</v>
      </c>
      <c r="C341" s="1" t="s">
        <v>855</v>
      </c>
      <c r="D341" s="1" t="s">
        <v>856</v>
      </c>
      <c r="E341" s="1" t="s">
        <v>1283</v>
      </c>
      <c r="F341" s="1" t="s">
        <v>1396</v>
      </c>
      <c r="G341" s="1" t="s">
        <v>848</v>
      </c>
      <c r="H341" s="1" t="s">
        <v>1290</v>
      </c>
      <c r="I341" s="1" t="s">
        <v>70</v>
      </c>
      <c r="J341" s="1" t="s">
        <v>1345</v>
      </c>
      <c r="K341" s="59">
        <v>30.7</v>
      </c>
      <c r="L341" s="1">
        <v>0.6</v>
      </c>
      <c r="M341" s="1">
        <v>655000</v>
      </c>
      <c r="N341" s="1">
        <v>4278</v>
      </c>
      <c r="O341" s="1"/>
      <c r="P341" s="1" t="s">
        <v>1013</v>
      </c>
      <c r="Q341" s="1" t="s">
        <v>2077</v>
      </c>
      <c r="R341" s="1" t="s">
        <v>2098</v>
      </c>
      <c r="S341" s="1">
        <v>61.74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x14ac:dyDescent="0.25">
      <c r="A342" s="1">
        <v>4515</v>
      </c>
      <c r="B342" s="1">
        <v>4515</v>
      </c>
      <c r="C342" s="1" t="s">
        <v>857</v>
      </c>
      <c r="D342" s="1" t="s">
        <v>858</v>
      </c>
      <c r="E342" s="1" t="s">
        <v>1283</v>
      </c>
      <c r="F342" s="1" t="s">
        <v>1396</v>
      </c>
      <c r="G342" s="1" t="s">
        <v>848</v>
      </c>
      <c r="H342" s="1" t="s">
        <v>1290</v>
      </c>
      <c r="I342" s="1" t="s">
        <v>118</v>
      </c>
      <c r="J342" s="1" t="s">
        <v>1345</v>
      </c>
      <c r="K342" s="59">
        <v>31.7</v>
      </c>
      <c r="L342" s="1">
        <v>4.3</v>
      </c>
      <c r="M342" s="1">
        <v>1000000</v>
      </c>
      <c r="N342" s="1">
        <v>4278</v>
      </c>
      <c r="O342" s="1"/>
      <c r="P342" s="1" t="s">
        <v>1013</v>
      </c>
      <c r="Q342" s="1" t="s">
        <v>2079</v>
      </c>
      <c r="R342" s="1" t="s">
        <v>2099</v>
      </c>
      <c r="S342" s="1">
        <v>57.14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x14ac:dyDescent="0.25">
      <c r="A343" s="1">
        <v>11122</v>
      </c>
      <c r="B343" s="1">
        <v>11070</v>
      </c>
      <c r="C343" s="1" t="s">
        <v>16</v>
      </c>
      <c r="D343" s="1" t="s">
        <v>859</v>
      </c>
      <c r="E343" s="1" t="s">
        <v>1283</v>
      </c>
      <c r="F343" s="1" t="s">
        <v>1396</v>
      </c>
      <c r="G343" s="1" t="s">
        <v>848</v>
      </c>
      <c r="H343" s="1" t="s">
        <v>1290</v>
      </c>
      <c r="I343" s="1" t="s">
        <v>70</v>
      </c>
      <c r="J343" s="1" t="s">
        <v>1345</v>
      </c>
      <c r="K343" s="59">
        <v>21.9</v>
      </c>
      <c r="L343" s="1">
        <v>0.1</v>
      </c>
      <c r="M343" s="1">
        <v>655000</v>
      </c>
      <c r="N343" s="1">
        <v>4278</v>
      </c>
      <c r="O343" s="1"/>
      <c r="P343" s="1" t="s">
        <v>1013</v>
      </c>
      <c r="Q343" s="1" t="s">
        <v>2077</v>
      </c>
      <c r="R343" s="1" t="s">
        <v>2098</v>
      </c>
      <c r="S343" s="1">
        <v>61.74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x14ac:dyDescent="0.25">
      <c r="A344" s="1">
        <v>5082</v>
      </c>
      <c r="B344" s="1">
        <v>5063</v>
      </c>
      <c r="C344" s="1" t="s">
        <v>860</v>
      </c>
      <c r="D344" s="1" t="s">
        <v>861</v>
      </c>
      <c r="E344" s="1" t="s">
        <v>1283</v>
      </c>
      <c r="F344" s="1" t="s">
        <v>1396</v>
      </c>
      <c r="G344" s="1" t="s">
        <v>848</v>
      </c>
      <c r="H344" s="1" t="s">
        <v>1290</v>
      </c>
      <c r="I344" s="1" t="s">
        <v>862</v>
      </c>
      <c r="J344" s="1" t="s">
        <v>1345</v>
      </c>
      <c r="K344" s="59">
        <v>29.8</v>
      </c>
      <c r="L344" s="1">
        <v>2.5</v>
      </c>
      <c r="M344" s="1">
        <v>1150000</v>
      </c>
      <c r="N344" s="1">
        <v>4278</v>
      </c>
      <c r="O344" s="1"/>
      <c r="P344" s="1" t="s">
        <v>1013</v>
      </c>
      <c r="Q344" s="1" t="s">
        <v>2079</v>
      </c>
      <c r="R344" s="1" t="s">
        <v>2102</v>
      </c>
      <c r="S344" s="1">
        <v>87.45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x14ac:dyDescent="0.25">
      <c r="A345" s="1">
        <v>10824</v>
      </c>
      <c r="B345" s="1">
        <v>10772</v>
      </c>
      <c r="C345" s="1" t="s">
        <v>863</v>
      </c>
      <c r="D345" s="1" t="s">
        <v>864</v>
      </c>
      <c r="E345" s="1" t="s">
        <v>1283</v>
      </c>
      <c r="F345" s="1" t="s">
        <v>1396</v>
      </c>
      <c r="G345" s="1" t="s">
        <v>848</v>
      </c>
      <c r="H345" s="1" t="s">
        <v>1290</v>
      </c>
      <c r="I345" s="1" t="s">
        <v>70</v>
      </c>
      <c r="J345" s="1" t="s">
        <v>1345</v>
      </c>
      <c r="K345" s="59">
        <v>47.8</v>
      </c>
      <c r="L345" s="1">
        <v>0.1</v>
      </c>
      <c r="M345" s="1">
        <v>655000</v>
      </c>
      <c r="N345" s="1">
        <v>4278</v>
      </c>
      <c r="O345" s="1"/>
      <c r="P345" s="1" t="s">
        <v>1013</v>
      </c>
      <c r="Q345" s="1" t="s">
        <v>2077</v>
      </c>
      <c r="R345" s="1" t="s">
        <v>2098</v>
      </c>
      <c r="S345" s="1">
        <v>61.74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x14ac:dyDescent="0.25">
      <c r="A346" s="1">
        <v>9637</v>
      </c>
      <c r="B346" s="1">
        <v>9618</v>
      </c>
      <c r="C346" s="1" t="s">
        <v>865</v>
      </c>
      <c r="D346" s="1" t="s">
        <v>866</v>
      </c>
      <c r="E346" s="1" t="s">
        <v>1283</v>
      </c>
      <c r="F346" s="1" t="s">
        <v>1396</v>
      </c>
      <c r="G346" s="1" t="s">
        <v>848</v>
      </c>
      <c r="H346" s="1" t="s">
        <v>1290</v>
      </c>
      <c r="I346" s="1" t="s">
        <v>867</v>
      </c>
      <c r="J346" s="1" t="s">
        <v>1345</v>
      </c>
      <c r="K346" s="59">
        <v>31.5</v>
      </c>
      <c r="L346" s="1">
        <v>0.5</v>
      </c>
      <c r="M346" s="1">
        <v>900000</v>
      </c>
      <c r="N346" s="1">
        <v>4278</v>
      </c>
      <c r="O346" s="1"/>
      <c r="P346" s="1" t="s">
        <v>1013</v>
      </c>
      <c r="Q346" s="1" t="s">
        <v>2081</v>
      </c>
      <c r="R346" s="1" t="s">
        <v>2104</v>
      </c>
      <c r="S346" s="1">
        <v>82.32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x14ac:dyDescent="0.25">
      <c r="A347" s="1">
        <v>10857</v>
      </c>
      <c r="B347" s="1">
        <v>10805</v>
      </c>
      <c r="C347" s="1" t="s">
        <v>868</v>
      </c>
      <c r="D347" s="1" t="s">
        <v>869</v>
      </c>
      <c r="E347" s="1" t="s">
        <v>1283</v>
      </c>
      <c r="F347" s="1" t="s">
        <v>1396</v>
      </c>
      <c r="G347" s="1" t="s">
        <v>848</v>
      </c>
      <c r="H347" s="1" t="s">
        <v>1290</v>
      </c>
      <c r="I347" s="1" t="s">
        <v>70</v>
      </c>
      <c r="J347" s="1" t="s">
        <v>1345</v>
      </c>
      <c r="K347" s="59">
        <v>34.4</v>
      </c>
      <c r="L347" s="1">
        <v>0.1</v>
      </c>
      <c r="M347" s="1">
        <v>655000</v>
      </c>
      <c r="N347" s="1">
        <v>4278</v>
      </c>
      <c r="O347" s="1"/>
      <c r="P347" s="1" t="s">
        <v>1013</v>
      </c>
      <c r="Q347" s="1" t="s">
        <v>2077</v>
      </c>
      <c r="R347" s="1" t="s">
        <v>2098</v>
      </c>
      <c r="S347" s="1">
        <v>61.74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x14ac:dyDescent="0.25">
      <c r="A348" s="1">
        <v>10464</v>
      </c>
      <c r="B348" s="1">
        <v>10445</v>
      </c>
      <c r="C348" s="1" t="s">
        <v>870</v>
      </c>
      <c r="D348" s="1" t="s">
        <v>871</v>
      </c>
      <c r="E348" s="1" t="s">
        <v>1283</v>
      </c>
      <c r="F348" s="1" t="s">
        <v>1396</v>
      </c>
      <c r="G348" s="1" t="s">
        <v>848</v>
      </c>
      <c r="H348" s="1" t="s">
        <v>1290</v>
      </c>
      <c r="I348" s="1" t="s">
        <v>70</v>
      </c>
      <c r="J348" s="1" t="s">
        <v>1345</v>
      </c>
      <c r="K348" s="59">
        <v>40.4</v>
      </c>
      <c r="L348" s="1">
        <v>0.2</v>
      </c>
      <c r="M348" s="1">
        <v>655000</v>
      </c>
      <c r="N348" s="1">
        <v>4278</v>
      </c>
      <c r="O348" s="1"/>
      <c r="P348" s="1" t="s">
        <v>1013</v>
      </c>
      <c r="Q348" s="1" t="s">
        <v>2077</v>
      </c>
      <c r="R348" s="1" t="s">
        <v>2098</v>
      </c>
      <c r="S348" s="1">
        <v>61.74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x14ac:dyDescent="0.25">
      <c r="A349" s="1">
        <v>4502</v>
      </c>
      <c r="B349" s="1">
        <v>4502</v>
      </c>
      <c r="C349" s="1" t="s">
        <v>872</v>
      </c>
      <c r="D349" s="1" t="s">
        <v>257</v>
      </c>
      <c r="E349" s="1" t="s">
        <v>1283</v>
      </c>
      <c r="F349" s="1" t="s">
        <v>1396</v>
      </c>
      <c r="G349" s="1" t="s">
        <v>848</v>
      </c>
      <c r="H349" s="1" t="s">
        <v>1290</v>
      </c>
      <c r="I349" s="1" t="s">
        <v>873</v>
      </c>
      <c r="J349" s="1" t="s">
        <v>1345</v>
      </c>
      <c r="K349" s="59">
        <v>32.5</v>
      </c>
      <c r="L349" s="1">
        <v>5.9</v>
      </c>
      <c r="M349" s="1">
        <v>1150000</v>
      </c>
      <c r="N349" s="1">
        <v>4278</v>
      </c>
      <c r="O349" s="1"/>
      <c r="P349" s="1" t="s">
        <v>1013</v>
      </c>
      <c r="Q349" s="1" t="s">
        <v>2079</v>
      </c>
      <c r="R349" s="1" t="s">
        <v>2102</v>
      </c>
      <c r="S349" s="1">
        <v>87.45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x14ac:dyDescent="0.25">
      <c r="A350" s="1">
        <v>10758</v>
      </c>
      <c r="B350" s="1">
        <v>10706</v>
      </c>
      <c r="C350" s="1" t="s">
        <v>12</v>
      </c>
      <c r="D350" s="1" t="s">
        <v>874</v>
      </c>
      <c r="E350" s="1" t="s">
        <v>1283</v>
      </c>
      <c r="F350" s="1" t="s">
        <v>1424</v>
      </c>
      <c r="G350" s="1" t="s">
        <v>1190</v>
      </c>
      <c r="H350" s="1" t="s">
        <v>1290</v>
      </c>
      <c r="I350" s="1" t="s">
        <v>875</v>
      </c>
      <c r="J350" s="1" t="s">
        <v>1425</v>
      </c>
      <c r="K350" s="58">
        <v>24.2</v>
      </c>
      <c r="L350" s="1">
        <v>0.1</v>
      </c>
      <c r="M350" s="1">
        <v>550000</v>
      </c>
      <c r="N350" s="1">
        <v>4835</v>
      </c>
      <c r="O350" s="1"/>
      <c r="P350" s="1" t="s">
        <v>1189</v>
      </c>
      <c r="Q350" s="1" t="s">
        <v>2078</v>
      </c>
      <c r="R350" s="1" t="s">
        <v>2097</v>
      </c>
      <c r="S350" s="1">
        <v>71.92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x14ac:dyDescent="0.25">
      <c r="A351" s="1">
        <v>11352</v>
      </c>
      <c r="B351" s="1">
        <v>11300</v>
      </c>
      <c r="C351" s="1" t="s">
        <v>2165</v>
      </c>
      <c r="D351" s="1" t="s">
        <v>2166</v>
      </c>
      <c r="E351" s="1" t="s">
        <v>1283</v>
      </c>
      <c r="F351" s="1" t="s">
        <v>1424</v>
      </c>
      <c r="G351" s="1" t="s">
        <v>1190</v>
      </c>
      <c r="H351" s="1" t="s">
        <v>1290</v>
      </c>
      <c r="I351" s="1" t="s">
        <v>875</v>
      </c>
      <c r="J351" s="1" t="s">
        <v>1425</v>
      </c>
      <c r="K351" s="59">
        <v>37.700000000000003</v>
      </c>
      <c r="L351" s="1">
        <v>0</v>
      </c>
      <c r="M351" s="1">
        <v>550000</v>
      </c>
      <c r="N351" s="1">
        <v>4835</v>
      </c>
      <c r="O351" s="1"/>
      <c r="P351" s="1" t="s">
        <v>1189</v>
      </c>
      <c r="Q351" s="1" t="s">
        <v>2078</v>
      </c>
      <c r="R351" s="1" t="s">
        <v>2097</v>
      </c>
      <c r="S351" s="1">
        <v>71.92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x14ac:dyDescent="0.25">
      <c r="A352" s="1">
        <v>4639</v>
      </c>
      <c r="B352" s="1">
        <v>4639</v>
      </c>
      <c r="C352" s="1" t="s">
        <v>877</v>
      </c>
      <c r="D352" s="1" t="s">
        <v>878</v>
      </c>
      <c r="E352" s="1" t="s">
        <v>1283</v>
      </c>
      <c r="F352" s="1" t="s">
        <v>1369</v>
      </c>
      <c r="G352" s="1" t="s">
        <v>880</v>
      </c>
      <c r="H352" s="1" t="s">
        <v>1286</v>
      </c>
      <c r="I352" s="1" t="s">
        <v>879</v>
      </c>
      <c r="J352" s="1" t="s">
        <v>1336</v>
      </c>
      <c r="K352" s="59">
        <v>48.7</v>
      </c>
      <c r="L352" s="1">
        <v>4.4000000000000004</v>
      </c>
      <c r="M352" s="1">
        <v>1250000</v>
      </c>
      <c r="N352" s="1">
        <v>4197</v>
      </c>
      <c r="O352" s="1"/>
      <c r="P352" s="1" t="s">
        <v>1206</v>
      </c>
      <c r="Q352" s="1" t="s">
        <v>2082</v>
      </c>
      <c r="R352" s="1" t="s">
        <v>2105</v>
      </c>
      <c r="S352" s="1">
        <v>57.21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x14ac:dyDescent="0.25">
      <c r="A353" s="1">
        <v>7855</v>
      </c>
      <c r="B353" s="1">
        <v>7836</v>
      </c>
      <c r="C353" s="1" t="s">
        <v>881</v>
      </c>
      <c r="D353" s="1" t="s">
        <v>882</v>
      </c>
      <c r="E353" s="1" t="s">
        <v>1283</v>
      </c>
      <c r="F353" s="1" t="s">
        <v>1369</v>
      </c>
      <c r="G353" s="1" t="s">
        <v>880</v>
      </c>
      <c r="H353" s="1" t="s">
        <v>1286</v>
      </c>
      <c r="I353" s="1" t="s">
        <v>879</v>
      </c>
      <c r="J353" s="1" t="s">
        <v>1336</v>
      </c>
      <c r="K353" s="59">
        <v>40</v>
      </c>
      <c r="L353" s="1">
        <v>1.2</v>
      </c>
      <c r="M353" s="1">
        <v>1417000</v>
      </c>
      <c r="N353" s="1">
        <v>4197</v>
      </c>
      <c r="O353" s="1"/>
      <c r="P353" s="1" t="s">
        <v>1206</v>
      </c>
      <c r="Q353" s="1" t="s">
        <v>2082</v>
      </c>
      <c r="R353" s="1" t="s">
        <v>2103</v>
      </c>
      <c r="S353" s="1">
        <v>84.22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x14ac:dyDescent="0.25">
      <c r="A354" s="1">
        <v>4491</v>
      </c>
      <c r="B354" s="1">
        <v>4491</v>
      </c>
      <c r="C354" s="1" t="s">
        <v>883</v>
      </c>
      <c r="D354" s="1" t="s">
        <v>884</v>
      </c>
      <c r="E354" s="1" t="s">
        <v>1283</v>
      </c>
      <c r="F354" s="1" t="s">
        <v>1369</v>
      </c>
      <c r="G354" s="1" t="s">
        <v>880</v>
      </c>
      <c r="H354" s="1" t="s">
        <v>1286</v>
      </c>
      <c r="I354" s="1" t="s">
        <v>879</v>
      </c>
      <c r="J354" s="1" t="s">
        <v>1336</v>
      </c>
      <c r="K354" s="59">
        <v>33</v>
      </c>
      <c r="L354" s="1">
        <v>14.3</v>
      </c>
      <c r="M354" s="1">
        <v>1210000</v>
      </c>
      <c r="N354" s="1">
        <v>4197</v>
      </c>
      <c r="O354" s="1"/>
      <c r="P354" s="1" t="s">
        <v>1206</v>
      </c>
      <c r="Q354" s="1" t="s">
        <v>2079</v>
      </c>
      <c r="R354" s="1" t="s">
        <v>2102</v>
      </c>
      <c r="S354" s="1">
        <v>99.58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x14ac:dyDescent="0.25">
      <c r="A355" s="1">
        <v>4490</v>
      </c>
      <c r="B355" s="1">
        <v>4490</v>
      </c>
      <c r="C355" s="1" t="s">
        <v>885</v>
      </c>
      <c r="D355" s="1" t="s">
        <v>886</v>
      </c>
      <c r="E355" s="1" t="s">
        <v>1283</v>
      </c>
      <c r="F355" s="1" t="s">
        <v>1369</v>
      </c>
      <c r="G355" s="1" t="s">
        <v>880</v>
      </c>
      <c r="H355" s="1" t="s">
        <v>1286</v>
      </c>
      <c r="I355" s="1" t="s">
        <v>887</v>
      </c>
      <c r="J355" s="1" t="s">
        <v>1336</v>
      </c>
      <c r="K355" s="59">
        <v>33.299999999999997</v>
      </c>
      <c r="L355" s="1">
        <v>11</v>
      </c>
      <c r="M355" s="1">
        <v>950000</v>
      </c>
      <c r="N355" s="1">
        <v>4197</v>
      </c>
      <c r="O355" s="1"/>
      <c r="P355" s="1" t="s">
        <v>1206</v>
      </c>
      <c r="Q355" s="1" t="s">
        <v>2081</v>
      </c>
      <c r="R355" s="1" t="s">
        <v>2104</v>
      </c>
      <c r="S355" s="1">
        <v>94.95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x14ac:dyDescent="0.25">
      <c r="A356" s="1">
        <v>4704</v>
      </c>
      <c r="B356" s="1">
        <v>4704</v>
      </c>
      <c r="C356" s="1" t="s">
        <v>895</v>
      </c>
      <c r="D356" s="1" t="s">
        <v>40</v>
      </c>
      <c r="E356" s="1" t="s">
        <v>1283</v>
      </c>
      <c r="F356" s="1" t="s">
        <v>1401</v>
      </c>
      <c r="G356" s="1" t="s">
        <v>897</v>
      </c>
      <c r="H356" s="1" t="s">
        <v>1290</v>
      </c>
      <c r="I356" s="1" t="s">
        <v>896</v>
      </c>
      <c r="J356" s="1" t="s">
        <v>1402</v>
      </c>
      <c r="K356" s="59">
        <v>49.1</v>
      </c>
      <c r="L356" s="1">
        <v>23.1</v>
      </c>
      <c r="M356" s="1">
        <v>1550000</v>
      </c>
      <c r="N356" s="1">
        <v>4550</v>
      </c>
      <c r="O356" s="1"/>
      <c r="P356" s="1" t="s">
        <v>1094</v>
      </c>
      <c r="Q356" s="1" t="s">
        <v>2080</v>
      </c>
      <c r="R356" s="1" t="s">
        <v>2100</v>
      </c>
      <c r="S356" s="1">
        <v>55.66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x14ac:dyDescent="0.25">
      <c r="A357" s="1">
        <v>4669</v>
      </c>
      <c r="B357" s="1">
        <v>4669</v>
      </c>
      <c r="C357" s="1" t="s">
        <v>898</v>
      </c>
      <c r="D357" s="1" t="s">
        <v>43</v>
      </c>
      <c r="E357" s="1" t="s">
        <v>1283</v>
      </c>
      <c r="F357" s="1" t="s">
        <v>1433</v>
      </c>
      <c r="G357" s="1" t="s">
        <v>897</v>
      </c>
      <c r="H357" s="1" t="s">
        <v>1290</v>
      </c>
      <c r="I357" s="1" t="s">
        <v>899</v>
      </c>
      <c r="J357" s="1" t="s">
        <v>1356</v>
      </c>
      <c r="K357" s="59">
        <v>57.7</v>
      </c>
      <c r="L357" s="1">
        <v>28.8</v>
      </c>
      <c r="M357" s="1">
        <v>1380000</v>
      </c>
      <c r="N357" s="1">
        <v>4550</v>
      </c>
      <c r="O357" s="1"/>
      <c r="P357" s="1" t="s">
        <v>1094</v>
      </c>
      <c r="Q357" s="1" t="s">
        <v>2082</v>
      </c>
      <c r="R357" s="1" t="s">
        <v>2103</v>
      </c>
      <c r="S357" s="1">
        <v>78.239999999999995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x14ac:dyDescent="0.25">
      <c r="A358" s="1">
        <v>4568</v>
      </c>
      <c r="B358" s="1">
        <v>4568</v>
      </c>
      <c r="C358" s="1" t="s">
        <v>900</v>
      </c>
      <c r="D358" s="1" t="s">
        <v>901</v>
      </c>
      <c r="E358" s="1" t="s">
        <v>1283</v>
      </c>
      <c r="F358" s="1" t="s">
        <v>1394</v>
      </c>
      <c r="G358" s="1" t="s">
        <v>897</v>
      </c>
      <c r="H358" s="1" t="s">
        <v>1290</v>
      </c>
      <c r="I358" s="1" t="s">
        <v>902</v>
      </c>
      <c r="J358" s="1" t="s">
        <v>1347</v>
      </c>
      <c r="K358" s="59">
        <v>61.3</v>
      </c>
      <c r="L358" s="1">
        <v>38.9</v>
      </c>
      <c r="M358" s="1">
        <v>1701000</v>
      </c>
      <c r="N358" s="1">
        <v>4550</v>
      </c>
      <c r="O358" s="1"/>
      <c r="P358" s="1" t="s">
        <v>1094</v>
      </c>
      <c r="Q358" s="1" t="s">
        <v>2080</v>
      </c>
      <c r="R358" s="1" t="s">
        <v>2108</v>
      </c>
      <c r="S358" s="1">
        <v>75.209999999999994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x14ac:dyDescent="0.25">
      <c r="A359" s="1">
        <v>4716</v>
      </c>
      <c r="B359" s="1">
        <v>4716</v>
      </c>
      <c r="C359" s="1" t="s">
        <v>903</v>
      </c>
      <c r="D359" s="1" t="s">
        <v>810</v>
      </c>
      <c r="E359" s="1" t="s">
        <v>1283</v>
      </c>
      <c r="F359" s="1" t="s">
        <v>1401</v>
      </c>
      <c r="G359" s="1" t="s">
        <v>897</v>
      </c>
      <c r="H359" s="1" t="s">
        <v>1290</v>
      </c>
      <c r="I359" s="1" t="s">
        <v>904</v>
      </c>
      <c r="J359" s="1" t="s">
        <v>1402</v>
      </c>
      <c r="K359" s="59">
        <v>59.8</v>
      </c>
      <c r="L359" s="1">
        <v>33.9</v>
      </c>
      <c r="M359" s="1">
        <v>1480000</v>
      </c>
      <c r="N359" s="1">
        <v>4550</v>
      </c>
      <c r="O359" s="1"/>
      <c r="P359" s="1" t="s">
        <v>1094</v>
      </c>
      <c r="Q359" s="1" t="s">
        <v>2082</v>
      </c>
      <c r="R359" s="1" t="s">
        <v>2103</v>
      </c>
      <c r="S359" s="1">
        <v>94.41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x14ac:dyDescent="0.25">
      <c r="A360" s="1">
        <v>4772</v>
      </c>
      <c r="B360" s="1">
        <v>4744</v>
      </c>
      <c r="C360" s="1" t="s">
        <v>239</v>
      </c>
      <c r="D360" s="1" t="s">
        <v>240</v>
      </c>
      <c r="E360" s="1" t="s">
        <v>1283</v>
      </c>
      <c r="F360" s="1" t="s">
        <v>1416</v>
      </c>
      <c r="G360" s="1" t="s">
        <v>945</v>
      </c>
      <c r="H360" s="1" t="s">
        <v>1290</v>
      </c>
      <c r="I360" s="1" t="s">
        <v>47</v>
      </c>
      <c r="J360" s="1" t="s">
        <v>1417</v>
      </c>
      <c r="K360" s="59">
        <v>38.299999999999997</v>
      </c>
      <c r="L360" s="1">
        <v>3.7</v>
      </c>
      <c r="M360" s="1">
        <v>1450000</v>
      </c>
      <c r="N360" s="1">
        <v>4792</v>
      </c>
      <c r="O360" s="1"/>
      <c r="P360" s="1" t="s">
        <v>944</v>
      </c>
      <c r="Q360" s="1" t="s">
        <v>2082</v>
      </c>
      <c r="R360" s="1" t="s">
        <v>2103</v>
      </c>
      <c r="S360" s="1">
        <v>89.56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x14ac:dyDescent="0.25">
      <c r="A361" s="1">
        <v>4243</v>
      </c>
      <c r="B361" s="1">
        <v>4243</v>
      </c>
      <c r="C361" s="1" t="s">
        <v>1086</v>
      </c>
      <c r="D361" s="1" t="s">
        <v>988</v>
      </c>
      <c r="E361" s="1" t="s">
        <v>1283</v>
      </c>
      <c r="F361" s="1" t="s">
        <v>1387</v>
      </c>
      <c r="G361" s="1" t="s">
        <v>945</v>
      </c>
      <c r="H361" s="1" t="s">
        <v>1290</v>
      </c>
      <c r="I361" s="1" t="s">
        <v>1087</v>
      </c>
      <c r="J361" s="1" t="s">
        <v>1349</v>
      </c>
      <c r="K361" s="59">
        <v>50.8</v>
      </c>
      <c r="L361" s="1">
        <v>20.7</v>
      </c>
      <c r="M361" s="1">
        <v>3050000</v>
      </c>
      <c r="N361" s="1">
        <v>4792</v>
      </c>
      <c r="O361" s="1"/>
      <c r="P361" s="1" t="s">
        <v>944</v>
      </c>
      <c r="Q361" s="1" t="s">
        <v>2086</v>
      </c>
      <c r="R361" s="1" t="s">
        <v>2114</v>
      </c>
      <c r="S361" s="1">
        <v>57.37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x14ac:dyDescent="0.25">
      <c r="A362" s="1">
        <v>8120</v>
      </c>
      <c r="B362" s="1">
        <v>8101</v>
      </c>
      <c r="C362" s="1" t="s">
        <v>1088</v>
      </c>
      <c r="D362" s="1" t="s">
        <v>1089</v>
      </c>
      <c r="E362" s="1" t="s">
        <v>1283</v>
      </c>
      <c r="F362" s="1" t="s">
        <v>1387</v>
      </c>
      <c r="G362" s="1" t="s">
        <v>945</v>
      </c>
      <c r="H362" s="1" t="s">
        <v>1290</v>
      </c>
      <c r="I362" s="1" t="s">
        <v>1087</v>
      </c>
      <c r="J362" s="1" t="s">
        <v>1349</v>
      </c>
      <c r="K362" s="59">
        <v>41.3</v>
      </c>
      <c r="L362" s="1">
        <v>1.1000000000000001</v>
      </c>
      <c r="M362" s="1">
        <v>3509000</v>
      </c>
      <c r="N362" s="1">
        <v>4792</v>
      </c>
      <c r="O362" s="1"/>
      <c r="P362" s="1" t="s">
        <v>944</v>
      </c>
      <c r="Q362" s="1" t="s">
        <v>2086</v>
      </c>
      <c r="R362" s="1" t="s">
        <v>2111</v>
      </c>
      <c r="S362" s="1">
        <v>87.82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x14ac:dyDescent="0.25">
      <c r="A363" s="1">
        <v>4710</v>
      </c>
      <c r="B363" s="1">
        <v>4710</v>
      </c>
      <c r="C363" s="1" t="s">
        <v>1090</v>
      </c>
      <c r="D363" s="1" t="s">
        <v>1042</v>
      </c>
      <c r="E363" s="1" t="s">
        <v>1283</v>
      </c>
      <c r="F363" s="1" t="s">
        <v>1416</v>
      </c>
      <c r="G363" s="1" t="s">
        <v>945</v>
      </c>
      <c r="H363" s="1" t="s">
        <v>1290</v>
      </c>
      <c r="I363" s="1" t="s">
        <v>47</v>
      </c>
      <c r="J363" s="1" t="s">
        <v>1417</v>
      </c>
      <c r="K363" s="59">
        <v>41.6</v>
      </c>
      <c r="L363" s="1">
        <v>7.2</v>
      </c>
      <c r="M363" s="1">
        <v>1650000</v>
      </c>
      <c r="N363" s="1">
        <v>4792</v>
      </c>
      <c r="O363" s="1"/>
      <c r="P363" s="1" t="s">
        <v>944</v>
      </c>
      <c r="Q363" s="1" t="s">
        <v>2080</v>
      </c>
      <c r="R363" s="1" t="s">
        <v>2108</v>
      </c>
      <c r="S363" s="1">
        <v>68.61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x14ac:dyDescent="0.25">
      <c r="A364" s="1">
        <v>4532</v>
      </c>
      <c r="B364" s="1">
        <v>4532</v>
      </c>
      <c r="C364" s="1" t="s">
        <v>1091</v>
      </c>
      <c r="D364" s="1" t="s">
        <v>1092</v>
      </c>
      <c r="E364" s="1" t="s">
        <v>1283</v>
      </c>
      <c r="F364" s="1" t="s">
        <v>1387</v>
      </c>
      <c r="G364" s="1" t="s">
        <v>945</v>
      </c>
      <c r="H364" s="1" t="s">
        <v>1290</v>
      </c>
      <c r="I364" s="1" t="s">
        <v>1093</v>
      </c>
      <c r="J364" s="1" t="s">
        <v>1349</v>
      </c>
      <c r="K364" s="59">
        <v>30.4</v>
      </c>
      <c r="L364" s="1">
        <v>4.7</v>
      </c>
      <c r="M364" s="1">
        <v>3050000</v>
      </c>
      <c r="N364" s="1">
        <v>4792</v>
      </c>
      <c r="O364" s="1"/>
      <c r="P364" s="1" t="s">
        <v>944</v>
      </c>
      <c r="Q364" s="1" t="s">
        <v>2086</v>
      </c>
      <c r="R364" s="1" t="s">
        <v>2114</v>
      </c>
      <c r="S364" s="1">
        <v>57.37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x14ac:dyDescent="0.25">
      <c r="A365" s="1">
        <v>4550</v>
      </c>
      <c r="B365" s="1">
        <v>4550</v>
      </c>
      <c r="C365" s="1" t="s">
        <v>1094</v>
      </c>
      <c r="D365" s="1" t="s">
        <v>897</v>
      </c>
      <c r="E365" s="1" t="s">
        <v>1283</v>
      </c>
      <c r="F365" s="1" t="s">
        <v>1387</v>
      </c>
      <c r="G365" s="1" t="s">
        <v>945</v>
      </c>
      <c r="H365" s="1" t="s">
        <v>1290</v>
      </c>
      <c r="I365" s="1" t="s">
        <v>1095</v>
      </c>
      <c r="J365" s="1" t="s">
        <v>1349</v>
      </c>
      <c r="K365" s="59">
        <v>62.6</v>
      </c>
      <c r="L365" s="1">
        <v>40.200000000000003</v>
      </c>
      <c r="M365" s="1">
        <v>3150000</v>
      </c>
      <c r="N365" s="1">
        <v>4792</v>
      </c>
      <c r="O365" s="1"/>
      <c r="P365" s="1" t="s">
        <v>944</v>
      </c>
      <c r="Q365" s="1" t="s">
        <v>2086</v>
      </c>
      <c r="R365" s="1" t="s">
        <v>2114</v>
      </c>
      <c r="S365" s="1">
        <v>64.010000000000005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x14ac:dyDescent="0.25">
      <c r="A366" s="1">
        <v>9207</v>
      </c>
      <c r="B366" s="1">
        <v>9188</v>
      </c>
      <c r="C366" s="1" t="s">
        <v>1096</v>
      </c>
      <c r="D366" s="1" t="s">
        <v>1097</v>
      </c>
      <c r="E366" s="1" t="s">
        <v>1283</v>
      </c>
      <c r="F366" s="1" t="s">
        <v>1387</v>
      </c>
      <c r="G366" s="1" t="s">
        <v>945</v>
      </c>
      <c r="H366" s="1" t="s">
        <v>1290</v>
      </c>
      <c r="I366" s="1" t="s">
        <v>1098</v>
      </c>
      <c r="J366" s="1" t="s">
        <v>1349</v>
      </c>
      <c r="K366" s="59">
        <v>37.5</v>
      </c>
      <c r="L366" s="1">
        <v>0.6</v>
      </c>
      <c r="M366" s="1">
        <v>6738000</v>
      </c>
      <c r="N366" s="1">
        <v>4792</v>
      </c>
      <c r="O366" s="1"/>
      <c r="P366" s="1" t="s">
        <v>944</v>
      </c>
      <c r="Q366" s="1" t="s">
        <v>2087</v>
      </c>
      <c r="R366" s="1" t="s">
        <v>2118</v>
      </c>
      <c r="S366" s="1">
        <v>84.13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x14ac:dyDescent="0.25">
      <c r="A367" s="1">
        <v>5710</v>
      </c>
      <c r="B367" s="1">
        <v>5691</v>
      </c>
      <c r="C367" s="1" t="s">
        <v>1040</v>
      </c>
      <c r="D367" s="1" t="s">
        <v>1041</v>
      </c>
      <c r="E367" s="1" t="s">
        <v>1283</v>
      </c>
      <c r="F367" s="1" t="s">
        <v>1416</v>
      </c>
      <c r="G367" s="1" t="s">
        <v>240</v>
      </c>
      <c r="H367" s="1" t="s">
        <v>1290</v>
      </c>
      <c r="I367" s="1" t="s">
        <v>34</v>
      </c>
      <c r="J367" s="1" t="s">
        <v>1417</v>
      </c>
      <c r="K367" s="59">
        <v>42.3</v>
      </c>
      <c r="L367" s="1">
        <v>2.1</v>
      </c>
      <c r="M367" s="1">
        <v>620000</v>
      </c>
      <c r="N367" s="1">
        <v>4772</v>
      </c>
      <c r="O367" s="1"/>
      <c r="P367" s="1" t="s">
        <v>239</v>
      </c>
      <c r="Q367" s="1" t="s">
        <v>2078</v>
      </c>
      <c r="R367" s="1" t="s">
        <v>2097</v>
      </c>
      <c r="S367" s="1">
        <v>99.52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x14ac:dyDescent="0.25">
      <c r="A368" s="1">
        <v>4455</v>
      </c>
      <c r="B368" s="1">
        <v>4455</v>
      </c>
      <c r="C368" s="1" t="s">
        <v>1043</v>
      </c>
      <c r="D368" s="1" t="s">
        <v>1044</v>
      </c>
      <c r="E368" s="1" t="s">
        <v>1283</v>
      </c>
      <c r="F368" s="1" t="s">
        <v>1416</v>
      </c>
      <c r="G368" s="1" t="s">
        <v>240</v>
      </c>
      <c r="H368" s="1" t="s">
        <v>1290</v>
      </c>
      <c r="I368" s="1" t="s">
        <v>34</v>
      </c>
      <c r="J368" s="1" t="s">
        <v>1417</v>
      </c>
      <c r="K368" s="59">
        <v>35.6</v>
      </c>
      <c r="L368" s="1">
        <v>4.7</v>
      </c>
      <c r="M368" s="1">
        <v>660000</v>
      </c>
      <c r="N368" s="1">
        <v>4772</v>
      </c>
      <c r="O368" s="1"/>
      <c r="P368" s="1" t="s">
        <v>239</v>
      </c>
      <c r="Q368" s="1" t="s">
        <v>2077</v>
      </c>
      <c r="R368" s="1" t="s">
        <v>2098</v>
      </c>
      <c r="S368" s="1">
        <v>63.31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x14ac:dyDescent="0.25">
      <c r="A369" s="1">
        <v>7822</v>
      </c>
      <c r="B369" s="1">
        <v>7803</v>
      </c>
      <c r="C369" s="1" t="s">
        <v>1045</v>
      </c>
      <c r="D369" s="1" t="s">
        <v>1046</v>
      </c>
      <c r="E369" s="1" t="s">
        <v>1283</v>
      </c>
      <c r="F369" s="1" t="s">
        <v>1416</v>
      </c>
      <c r="G369" s="1" t="s">
        <v>240</v>
      </c>
      <c r="H369" s="1" t="s">
        <v>1290</v>
      </c>
      <c r="I369" s="1" t="s">
        <v>34</v>
      </c>
      <c r="J369" s="1" t="s">
        <v>1417</v>
      </c>
      <c r="K369" s="59">
        <v>40.799999999999997</v>
      </c>
      <c r="L369" s="1">
        <v>1.2</v>
      </c>
      <c r="M369" s="1">
        <v>580000</v>
      </c>
      <c r="N369" s="1">
        <v>4772</v>
      </c>
      <c r="O369" s="1"/>
      <c r="P369" s="1" t="s">
        <v>239</v>
      </c>
      <c r="Q369" s="1" t="s">
        <v>2078</v>
      </c>
      <c r="R369" s="1" t="s">
        <v>2097</v>
      </c>
      <c r="S369" s="1">
        <v>83.74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x14ac:dyDescent="0.25">
      <c r="A370" s="1">
        <v>4189</v>
      </c>
      <c r="B370" s="1">
        <v>4189</v>
      </c>
      <c r="C370" s="1" t="s">
        <v>1047</v>
      </c>
      <c r="D370" s="1" t="s">
        <v>1048</v>
      </c>
      <c r="E370" s="1" t="s">
        <v>1283</v>
      </c>
      <c r="F370" s="1" t="s">
        <v>1416</v>
      </c>
      <c r="G370" s="1" t="s">
        <v>240</v>
      </c>
      <c r="H370" s="1" t="s">
        <v>1290</v>
      </c>
      <c r="I370" s="1" t="s">
        <v>34</v>
      </c>
      <c r="J370" s="1" t="s">
        <v>1417</v>
      </c>
      <c r="K370" s="59">
        <v>60</v>
      </c>
      <c r="L370" s="1">
        <v>9.4</v>
      </c>
      <c r="M370" s="1">
        <v>740000</v>
      </c>
      <c r="N370" s="1">
        <v>4772</v>
      </c>
      <c r="O370" s="1"/>
      <c r="P370" s="1" t="s">
        <v>239</v>
      </c>
      <c r="Q370" s="1" t="s">
        <v>2077</v>
      </c>
      <c r="R370" s="1" t="s">
        <v>2096</v>
      </c>
      <c r="S370" s="1">
        <v>88.56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x14ac:dyDescent="0.25">
      <c r="A371" s="1">
        <v>4178</v>
      </c>
      <c r="B371" s="1">
        <v>4178</v>
      </c>
      <c r="C371" s="1" t="s">
        <v>1049</v>
      </c>
      <c r="D371" s="1" t="s">
        <v>1050</v>
      </c>
      <c r="E371" s="1" t="s">
        <v>1283</v>
      </c>
      <c r="F371" s="1" t="s">
        <v>1416</v>
      </c>
      <c r="G371" s="1" t="s">
        <v>240</v>
      </c>
      <c r="H371" s="1" t="s">
        <v>1290</v>
      </c>
      <c r="I371" s="1" t="s">
        <v>34</v>
      </c>
      <c r="J371" s="1" t="s">
        <v>1417</v>
      </c>
      <c r="K371" s="59">
        <v>61</v>
      </c>
      <c r="L371" s="1">
        <v>19.7</v>
      </c>
      <c r="M371" s="1">
        <v>1260000</v>
      </c>
      <c r="N371" s="1">
        <v>4772</v>
      </c>
      <c r="O371" s="1"/>
      <c r="P371" s="1" t="s">
        <v>239</v>
      </c>
      <c r="Q371" s="1" t="s">
        <v>2082</v>
      </c>
      <c r="R371" s="1" t="s">
        <v>2105</v>
      </c>
      <c r="S371" s="1">
        <v>58.83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x14ac:dyDescent="0.25">
      <c r="A372" s="1">
        <v>4176</v>
      </c>
      <c r="B372" s="1">
        <v>4176</v>
      </c>
      <c r="C372" s="1" t="s">
        <v>1051</v>
      </c>
      <c r="D372" s="1" t="s">
        <v>1052</v>
      </c>
      <c r="E372" s="1" t="s">
        <v>1283</v>
      </c>
      <c r="F372" s="1" t="s">
        <v>1416</v>
      </c>
      <c r="G372" s="1" t="s">
        <v>240</v>
      </c>
      <c r="H372" s="1" t="s">
        <v>1290</v>
      </c>
      <c r="I372" s="1" t="s">
        <v>34</v>
      </c>
      <c r="J372" s="1" t="s">
        <v>1417</v>
      </c>
      <c r="K372" s="59">
        <v>64</v>
      </c>
      <c r="L372" s="1">
        <v>16.399999999999999</v>
      </c>
      <c r="M372" s="1">
        <v>910000</v>
      </c>
      <c r="N372" s="1">
        <v>4772</v>
      </c>
      <c r="O372" s="1"/>
      <c r="P372" s="1" t="s">
        <v>239</v>
      </c>
      <c r="Q372" s="1" t="s">
        <v>2081</v>
      </c>
      <c r="R372" s="1" t="s">
        <v>2104</v>
      </c>
      <c r="S372" s="1">
        <v>84.85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x14ac:dyDescent="0.25">
      <c r="A373" s="1">
        <v>4230</v>
      </c>
      <c r="B373" s="1">
        <v>4230</v>
      </c>
      <c r="C373" s="1" t="s">
        <v>1053</v>
      </c>
      <c r="D373" s="1" t="s">
        <v>1054</v>
      </c>
      <c r="E373" s="1" t="s">
        <v>1283</v>
      </c>
      <c r="F373" s="1" t="s">
        <v>1416</v>
      </c>
      <c r="G373" s="1" t="s">
        <v>240</v>
      </c>
      <c r="H373" s="1" t="s">
        <v>1290</v>
      </c>
      <c r="I373" s="1" t="s">
        <v>34</v>
      </c>
      <c r="J373" s="1" t="s">
        <v>1417</v>
      </c>
      <c r="K373" s="59">
        <v>52.8</v>
      </c>
      <c r="L373" s="1">
        <v>4.5999999999999996</v>
      </c>
      <c r="M373" s="1">
        <v>670000</v>
      </c>
      <c r="N373" s="1">
        <v>4772</v>
      </c>
      <c r="O373" s="1"/>
      <c r="P373" s="1" t="s">
        <v>239</v>
      </c>
      <c r="Q373" s="1" t="s">
        <v>2077</v>
      </c>
      <c r="R373" s="1" t="s">
        <v>2098</v>
      </c>
      <c r="S373" s="1">
        <v>66.47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x14ac:dyDescent="0.25">
      <c r="A374" s="1">
        <v>4444</v>
      </c>
      <c r="B374" s="1">
        <v>4444</v>
      </c>
      <c r="C374" s="1" t="s">
        <v>503</v>
      </c>
      <c r="D374" s="1" t="s">
        <v>504</v>
      </c>
      <c r="E374" s="1" t="s">
        <v>1283</v>
      </c>
      <c r="F374" s="1" t="s">
        <v>1414</v>
      </c>
      <c r="G374" s="1" t="s">
        <v>956</v>
      </c>
      <c r="H374" s="1" t="s">
        <v>1290</v>
      </c>
      <c r="I374" s="1" t="s">
        <v>505</v>
      </c>
      <c r="J374" s="1" t="s">
        <v>1346</v>
      </c>
      <c r="K374" s="59">
        <v>35.9</v>
      </c>
      <c r="L374" s="1">
        <v>10.7</v>
      </c>
      <c r="M374" s="1">
        <v>2150000</v>
      </c>
      <c r="N374" s="1">
        <v>4794</v>
      </c>
      <c r="O374" s="1"/>
      <c r="P374" s="1" t="s">
        <v>955</v>
      </c>
      <c r="Q374" s="1" t="s">
        <v>2083</v>
      </c>
      <c r="R374" s="1" t="s">
        <v>2109</v>
      </c>
      <c r="S374" s="1">
        <v>77.739999999999995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x14ac:dyDescent="0.25">
      <c r="A375" s="1">
        <v>6798</v>
      </c>
      <c r="B375" s="1">
        <v>6779</v>
      </c>
      <c r="C375" s="1" t="s">
        <v>671</v>
      </c>
      <c r="D375" s="1" t="s">
        <v>672</v>
      </c>
      <c r="E375" s="1" t="s">
        <v>1283</v>
      </c>
      <c r="F375" s="1" t="s">
        <v>1414</v>
      </c>
      <c r="G375" s="1" t="s">
        <v>956</v>
      </c>
      <c r="H375" s="1" t="s">
        <v>1290</v>
      </c>
      <c r="I375" s="1" t="s">
        <v>673</v>
      </c>
      <c r="J375" s="1" t="s">
        <v>1346</v>
      </c>
      <c r="K375" s="59">
        <v>36.1</v>
      </c>
      <c r="L375" s="1">
        <v>1.6</v>
      </c>
      <c r="M375" s="1">
        <v>1000000</v>
      </c>
      <c r="N375" s="1">
        <v>4794</v>
      </c>
      <c r="O375" s="1"/>
      <c r="P375" s="1" t="s">
        <v>955</v>
      </c>
      <c r="Q375" s="1" t="s">
        <v>2079</v>
      </c>
      <c r="R375" s="1" t="s">
        <v>2099</v>
      </c>
      <c r="S375" s="1">
        <v>57.14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x14ac:dyDescent="0.25">
      <c r="A376" s="1">
        <v>4618</v>
      </c>
      <c r="B376" s="1">
        <v>4618</v>
      </c>
      <c r="C376" s="1" t="s">
        <v>528</v>
      </c>
      <c r="D376" s="1" t="s">
        <v>529</v>
      </c>
      <c r="E376" s="1" t="s">
        <v>1283</v>
      </c>
      <c r="F376" s="1" t="s">
        <v>1414</v>
      </c>
      <c r="G376" s="1" t="s">
        <v>956</v>
      </c>
      <c r="H376" s="1" t="s">
        <v>1290</v>
      </c>
      <c r="I376" s="1" t="s">
        <v>140</v>
      </c>
      <c r="J376" s="1" t="s">
        <v>1346</v>
      </c>
      <c r="K376" s="59">
        <v>36.799999999999997</v>
      </c>
      <c r="L376" s="1">
        <v>5.5</v>
      </c>
      <c r="M376" s="1">
        <v>3125000</v>
      </c>
      <c r="N376" s="1">
        <v>4794</v>
      </c>
      <c r="O376" s="1"/>
      <c r="P376" s="1" t="s">
        <v>955</v>
      </c>
      <c r="Q376" s="1" t="s">
        <v>2086</v>
      </c>
      <c r="R376" s="1" t="s">
        <v>2114</v>
      </c>
      <c r="S376" s="1">
        <v>62.35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x14ac:dyDescent="0.25">
      <c r="A377" s="1">
        <v>4940</v>
      </c>
      <c r="B377" s="1">
        <v>4921</v>
      </c>
      <c r="C377" s="1" t="s">
        <v>336</v>
      </c>
      <c r="D377" s="1" t="s">
        <v>337</v>
      </c>
      <c r="E377" s="1" t="s">
        <v>1283</v>
      </c>
      <c r="F377" s="1" t="s">
        <v>1414</v>
      </c>
      <c r="G377" s="1" t="s">
        <v>956</v>
      </c>
      <c r="H377" s="1" t="s">
        <v>1290</v>
      </c>
      <c r="I377" s="1" t="s">
        <v>140</v>
      </c>
      <c r="J377" s="1" t="s">
        <v>1346</v>
      </c>
      <c r="K377" s="59">
        <v>37.6</v>
      </c>
      <c r="L377" s="1">
        <v>2.7</v>
      </c>
      <c r="M377" s="1">
        <v>2300000</v>
      </c>
      <c r="N377" s="1">
        <v>4794</v>
      </c>
      <c r="O377" s="1"/>
      <c r="P377" s="1" t="s">
        <v>955</v>
      </c>
      <c r="Q377" s="1" t="s">
        <v>2083</v>
      </c>
      <c r="R377" s="1" t="s">
        <v>2109</v>
      </c>
      <c r="S377" s="1">
        <v>93.28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x14ac:dyDescent="0.25">
      <c r="A378" s="1">
        <v>7557</v>
      </c>
      <c r="B378" s="1">
        <v>7538</v>
      </c>
      <c r="C378" s="1" t="s">
        <v>138</v>
      </c>
      <c r="D378" s="1" t="s">
        <v>139</v>
      </c>
      <c r="E378" s="1" t="s">
        <v>1283</v>
      </c>
      <c r="F378" s="1" t="s">
        <v>1414</v>
      </c>
      <c r="G378" s="1" t="s">
        <v>956</v>
      </c>
      <c r="H378" s="1" t="s">
        <v>1290</v>
      </c>
      <c r="I378" s="1" t="s">
        <v>140</v>
      </c>
      <c r="J378" s="1" t="s">
        <v>1346</v>
      </c>
      <c r="K378" s="59">
        <v>36.5</v>
      </c>
      <c r="L378" s="1">
        <v>1.2</v>
      </c>
      <c r="M378" s="1">
        <v>2700000</v>
      </c>
      <c r="N378" s="1">
        <v>4794</v>
      </c>
      <c r="O378" s="1"/>
      <c r="P378" s="1" t="s">
        <v>955</v>
      </c>
      <c r="Q378" s="1" t="s">
        <v>2084</v>
      </c>
      <c r="R378" s="1" t="s">
        <v>2112</v>
      </c>
      <c r="S378" s="1">
        <v>78.849999999999994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x14ac:dyDescent="0.25">
      <c r="A379" s="1">
        <v>4366</v>
      </c>
      <c r="B379" s="1">
        <v>4366</v>
      </c>
      <c r="C379" s="1" t="s">
        <v>905</v>
      </c>
      <c r="D379" s="1" t="s">
        <v>906</v>
      </c>
      <c r="E379" s="1" t="s">
        <v>1283</v>
      </c>
      <c r="F379" s="1" t="s">
        <v>1414</v>
      </c>
      <c r="G379" s="1" t="s">
        <v>504</v>
      </c>
      <c r="H379" s="1" t="s">
        <v>1290</v>
      </c>
      <c r="I379" s="1" t="s">
        <v>907</v>
      </c>
      <c r="J379" s="1" t="s">
        <v>1346</v>
      </c>
      <c r="K379" s="59">
        <v>39.200000000000003</v>
      </c>
      <c r="L379" s="1">
        <v>5.5</v>
      </c>
      <c r="M379" s="1">
        <v>1200000</v>
      </c>
      <c r="N379" s="1">
        <v>4444</v>
      </c>
      <c r="O379" s="1"/>
      <c r="P379" s="1" t="s">
        <v>503</v>
      </c>
      <c r="Q379" s="1" t="s">
        <v>2079</v>
      </c>
      <c r="R379" s="1" t="s">
        <v>2102</v>
      </c>
      <c r="S379" s="1">
        <v>97.56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x14ac:dyDescent="0.25">
      <c r="A380" s="1">
        <v>4944</v>
      </c>
      <c r="B380" s="1">
        <v>4925</v>
      </c>
      <c r="C380" s="1" t="s">
        <v>908</v>
      </c>
      <c r="D380" s="1" t="s">
        <v>909</v>
      </c>
      <c r="E380" s="1" t="s">
        <v>1283</v>
      </c>
      <c r="F380" s="1" t="s">
        <v>1414</v>
      </c>
      <c r="G380" s="1" t="s">
        <v>504</v>
      </c>
      <c r="H380" s="1" t="s">
        <v>1290</v>
      </c>
      <c r="I380" s="1" t="s">
        <v>907</v>
      </c>
      <c r="J380" s="1" t="s">
        <v>1346</v>
      </c>
      <c r="K380" s="59">
        <v>48.5</v>
      </c>
      <c r="L380" s="1">
        <v>2.7</v>
      </c>
      <c r="M380" s="1">
        <v>1200000</v>
      </c>
      <c r="N380" s="1">
        <v>4444</v>
      </c>
      <c r="O380" s="1"/>
      <c r="P380" s="1" t="s">
        <v>503</v>
      </c>
      <c r="Q380" s="1" t="s">
        <v>2079</v>
      </c>
      <c r="R380" s="1" t="s">
        <v>2102</v>
      </c>
      <c r="S380" s="1">
        <v>97.56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x14ac:dyDescent="0.25">
      <c r="A381" s="1">
        <v>4443</v>
      </c>
      <c r="B381" s="1">
        <v>4443</v>
      </c>
      <c r="C381" s="1" t="s">
        <v>910</v>
      </c>
      <c r="D381" s="1" t="s">
        <v>911</v>
      </c>
      <c r="E381" s="1" t="s">
        <v>1283</v>
      </c>
      <c r="F381" s="1" t="s">
        <v>1414</v>
      </c>
      <c r="G381" s="1" t="s">
        <v>504</v>
      </c>
      <c r="H381" s="1" t="s">
        <v>1290</v>
      </c>
      <c r="I381" s="1" t="s">
        <v>907</v>
      </c>
      <c r="J381" s="1" t="s">
        <v>1346</v>
      </c>
      <c r="K381" s="59">
        <v>35.5</v>
      </c>
      <c r="L381" s="1">
        <v>4.4000000000000004</v>
      </c>
      <c r="M381" s="1">
        <v>1200000</v>
      </c>
      <c r="N381" s="1">
        <v>4444</v>
      </c>
      <c r="O381" s="1"/>
      <c r="P381" s="1" t="s">
        <v>503</v>
      </c>
      <c r="Q381" s="1" t="s">
        <v>2079</v>
      </c>
      <c r="R381" s="1" t="s">
        <v>2102</v>
      </c>
      <c r="S381" s="1">
        <v>97.56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x14ac:dyDescent="0.25">
      <c r="A382" s="1">
        <v>9505</v>
      </c>
      <c r="B382" s="1">
        <v>9486</v>
      </c>
      <c r="C382" s="1" t="s">
        <v>912</v>
      </c>
      <c r="D382" s="1" t="s">
        <v>913</v>
      </c>
      <c r="E382" s="1" t="s">
        <v>1283</v>
      </c>
      <c r="F382" s="1" t="s">
        <v>1414</v>
      </c>
      <c r="G382" s="1" t="s">
        <v>504</v>
      </c>
      <c r="H382" s="1" t="s">
        <v>1290</v>
      </c>
      <c r="I382" s="1" t="s">
        <v>907</v>
      </c>
      <c r="J382" s="1" t="s">
        <v>1346</v>
      </c>
      <c r="K382" s="59">
        <v>36.9</v>
      </c>
      <c r="L382" s="1">
        <v>0.5</v>
      </c>
      <c r="M382" s="1">
        <v>1100000</v>
      </c>
      <c r="N382" s="1">
        <v>4444</v>
      </c>
      <c r="O382" s="1"/>
      <c r="P382" s="1" t="s">
        <v>503</v>
      </c>
      <c r="Q382" s="1" t="s">
        <v>2079</v>
      </c>
      <c r="R382" s="1" t="s">
        <v>2102</v>
      </c>
      <c r="S382" s="1">
        <v>77.349999999999994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x14ac:dyDescent="0.25">
      <c r="A383" s="1">
        <v>4238</v>
      </c>
      <c r="B383" s="1">
        <v>4238</v>
      </c>
      <c r="C383" s="1" t="s">
        <v>914</v>
      </c>
      <c r="D383" s="1" t="s">
        <v>915</v>
      </c>
      <c r="E383" s="1" t="s">
        <v>1283</v>
      </c>
      <c r="F383" s="1" t="s">
        <v>1398</v>
      </c>
      <c r="G383" s="1" t="s">
        <v>753</v>
      </c>
      <c r="H383" s="1" t="s">
        <v>1290</v>
      </c>
      <c r="I383" s="1" t="s">
        <v>916</v>
      </c>
      <c r="J383" s="1" t="s">
        <v>1399</v>
      </c>
      <c r="K383" s="59">
        <v>51.7</v>
      </c>
      <c r="L383" s="1">
        <v>16</v>
      </c>
      <c r="M383" s="1">
        <v>1900000</v>
      </c>
      <c r="N383" s="1">
        <v>4342</v>
      </c>
      <c r="O383" s="1"/>
      <c r="P383" s="1" t="s">
        <v>752</v>
      </c>
      <c r="Q383" s="1" t="s">
        <v>2083</v>
      </c>
      <c r="R383" s="1" t="s">
        <v>2106</v>
      </c>
      <c r="S383" s="1">
        <v>51.85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x14ac:dyDescent="0.25">
      <c r="A384" s="1">
        <v>10428</v>
      </c>
      <c r="B384" s="1">
        <v>10409</v>
      </c>
      <c r="C384" s="1" t="s">
        <v>917</v>
      </c>
      <c r="D384" s="1" t="s">
        <v>918</v>
      </c>
      <c r="E384" s="1" t="s">
        <v>1283</v>
      </c>
      <c r="F384" s="1" t="s">
        <v>1412</v>
      </c>
      <c r="G384" s="1" t="s">
        <v>753</v>
      </c>
      <c r="H384" s="1" t="s">
        <v>1290</v>
      </c>
      <c r="I384" s="1" t="s">
        <v>919</v>
      </c>
      <c r="J384" s="1" t="s">
        <v>1348</v>
      </c>
      <c r="K384" s="59">
        <v>44.1</v>
      </c>
      <c r="L384" s="1">
        <v>0.2</v>
      </c>
      <c r="M384" s="1">
        <v>1372000</v>
      </c>
      <c r="N384" s="1">
        <v>4342</v>
      </c>
      <c r="O384" s="1"/>
      <c r="P384" s="1" t="s">
        <v>752</v>
      </c>
      <c r="Q384" s="1" t="s">
        <v>2082</v>
      </c>
      <c r="R384" s="1" t="s">
        <v>2103</v>
      </c>
      <c r="S384" s="1">
        <v>76.94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x14ac:dyDescent="0.25">
      <c r="A385" s="1">
        <v>4242</v>
      </c>
      <c r="B385" s="1">
        <v>4242</v>
      </c>
      <c r="C385" s="1" t="s">
        <v>920</v>
      </c>
      <c r="D385" s="1" t="s">
        <v>921</v>
      </c>
      <c r="E385" s="1" t="s">
        <v>1283</v>
      </c>
      <c r="F385" s="1" t="s">
        <v>1412</v>
      </c>
      <c r="G385" s="1" t="s">
        <v>915</v>
      </c>
      <c r="H385" s="1" t="s">
        <v>1290</v>
      </c>
      <c r="I385" s="1" t="s">
        <v>922</v>
      </c>
      <c r="J385" s="1" t="s">
        <v>1348</v>
      </c>
      <c r="K385" s="59">
        <v>50.9</v>
      </c>
      <c r="L385" s="1">
        <v>11.2</v>
      </c>
      <c r="M385" s="1">
        <v>1000000</v>
      </c>
      <c r="N385" s="1">
        <v>4238</v>
      </c>
      <c r="O385" s="1"/>
      <c r="P385" s="1" t="s">
        <v>914</v>
      </c>
      <c r="Q385" s="1" t="s">
        <v>2079</v>
      </c>
      <c r="R385" s="1" t="s">
        <v>2099</v>
      </c>
      <c r="S385" s="1">
        <v>57.14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x14ac:dyDescent="0.25">
      <c r="A386" s="1">
        <v>9372</v>
      </c>
      <c r="B386" s="1">
        <v>9353</v>
      </c>
      <c r="C386" s="1" t="s">
        <v>923</v>
      </c>
      <c r="D386" s="1" t="s">
        <v>924</v>
      </c>
      <c r="E386" s="1" t="s">
        <v>1283</v>
      </c>
      <c r="F386" s="1" t="s">
        <v>1435</v>
      </c>
      <c r="G386" s="1" t="s">
        <v>925</v>
      </c>
      <c r="H386" s="1" t="s">
        <v>1291</v>
      </c>
      <c r="I386" s="1" t="s">
        <v>83</v>
      </c>
      <c r="J386" s="1" t="s">
        <v>1436</v>
      </c>
      <c r="K386" s="59">
        <v>19.899999999999999</v>
      </c>
      <c r="L386" s="1">
        <v>0.6</v>
      </c>
      <c r="M386" s="1">
        <v>655000</v>
      </c>
      <c r="N386" s="1">
        <v>4610</v>
      </c>
      <c r="O386" s="1"/>
      <c r="P386" s="1" t="s">
        <v>1082</v>
      </c>
      <c r="Q386" s="1" t="s">
        <v>2077</v>
      </c>
      <c r="R386" s="1" t="s">
        <v>2098</v>
      </c>
      <c r="S386" s="1">
        <v>61.74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x14ac:dyDescent="0.25">
      <c r="A387" s="1">
        <v>4861</v>
      </c>
      <c r="B387" s="1">
        <v>4842</v>
      </c>
      <c r="C387" s="1" t="s">
        <v>926</v>
      </c>
      <c r="D387" s="1" t="s">
        <v>927</v>
      </c>
      <c r="E387" s="1" t="s">
        <v>1283</v>
      </c>
      <c r="F387" s="1" t="s">
        <v>1435</v>
      </c>
      <c r="G387" s="1" t="s">
        <v>925</v>
      </c>
      <c r="H387" s="1" t="s">
        <v>1291</v>
      </c>
      <c r="I387" s="1" t="s">
        <v>83</v>
      </c>
      <c r="J387" s="1" t="s">
        <v>1436</v>
      </c>
      <c r="K387" s="59">
        <v>24.3</v>
      </c>
      <c r="L387" s="1">
        <v>3.2</v>
      </c>
      <c r="M387" s="1">
        <v>720000</v>
      </c>
      <c r="N387" s="1">
        <v>4610</v>
      </c>
      <c r="O387" s="1"/>
      <c r="P387" s="1" t="s">
        <v>1082</v>
      </c>
      <c r="Q387" s="1" t="s">
        <v>2077</v>
      </c>
      <c r="R387" s="1" t="s">
        <v>2096</v>
      </c>
      <c r="S387" s="1">
        <v>82.25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x14ac:dyDescent="0.25">
      <c r="A388" s="1">
        <v>4858</v>
      </c>
      <c r="B388" s="1">
        <v>4839</v>
      </c>
      <c r="C388" s="1" t="s">
        <v>928</v>
      </c>
      <c r="D388" s="1" t="s">
        <v>929</v>
      </c>
      <c r="E388" s="1" t="s">
        <v>1283</v>
      </c>
      <c r="F388" s="1" t="s">
        <v>1435</v>
      </c>
      <c r="G388" s="1" t="s">
        <v>925</v>
      </c>
      <c r="H388" s="1" t="s">
        <v>1291</v>
      </c>
      <c r="I388" s="1" t="s">
        <v>83</v>
      </c>
      <c r="J388" s="1" t="s">
        <v>1436</v>
      </c>
      <c r="K388" s="59">
        <v>28.2</v>
      </c>
      <c r="L388" s="1">
        <v>3.2</v>
      </c>
      <c r="M388" s="1">
        <v>750000</v>
      </c>
      <c r="N388" s="1">
        <v>4610</v>
      </c>
      <c r="O388" s="1"/>
      <c r="P388" s="1" t="s">
        <v>1082</v>
      </c>
      <c r="Q388" s="1" t="s">
        <v>2077</v>
      </c>
      <c r="R388" s="1" t="s">
        <v>2096</v>
      </c>
      <c r="S388" s="1">
        <v>91.71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x14ac:dyDescent="0.25">
      <c r="A389" s="1">
        <v>4245</v>
      </c>
      <c r="B389" s="1">
        <v>4245</v>
      </c>
      <c r="C389" s="1" t="s">
        <v>930</v>
      </c>
      <c r="D389" s="1" t="s">
        <v>931</v>
      </c>
      <c r="E389" s="1" t="s">
        <v>1283</v>
      </c>
      <c r="F389" s="1" t="s">
        <v>1371</v>
      </c>
      <c r="G389" s="1" t="s">
        <v>834</v>
      </c>
      <c r="H389" s="1" t="s">
        <v>1286</v>
      </c>
      <c r="I389" s="1" t="s">
        <v>932</v>
      </c>
      <c r="J389" s="1" t="s">
        <v>1341</v>
      </c>
      <c r="K389" s="59">
        <v>51.2</v>
      </c>
      <c r="L389" s="1">
        <v>13.3</v>
      </c>
      <c r="M389" s="1">
        <v>2305000</v>
      </c>
      <c r="N389" s="1">
        <v>4624</v>
      </c>
      <c r="O389" s="1"/>
      <c r="P389" s="1" t="s">
        <v>833</v>
      </c>
      <c r="Q389" s="1" t="s">
        <v>2083</v>
      </c>
      <c r="R389" s="1" t="s">
        <v>2109</v>
      </c>
      <c r="S389" s="1">
        <v>93.79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x14ac:dyDescent="0.25">
      <c r="A390" s="1">
        <v>4877</v>
      </c>
      <c r="B390" s="1">
        <v>4858</v>
      </c>
      <c r="C390" s="1" t="s">
        <v>933</v>
      </c>
      <c r="D390" s="1" t="s">
        <v>934</v>
      </c>
      <c r="E390" s="1" t="s">
        <v>1283</v>
      </c>
      <c r="F390" s="1" t="s">
        <v>1371</v>
      </c>
      <c r="G390" s="1" t="s">
        <v>834</v>
      </c>
      <c r="H390" s="1" t="s">
        <v>1286</v>
      </c>
      <c r="I390" s="1" t="s">
        <v>935</v>
      </c>
      <c r="J390" s="1" t="s">
        <v>1341</v>
      </c>
      <c r="K390" s="59">
        <v>35.299999999999997</v>
      </c>
      <c r="L390" s="1">
        <v>3</v>
      </c>
      <c r="M390" s="1">
        <v>1127000</v>
      </c>
      <c r="N390" s="1">
        <v>4624</v>
      </c>
      <c r="O390" s="1"/>
      <c r="P390" s="1" t="s">
        <v>833</v>
      </c>
      <c r="Q390" s="1" t="s">
        <v>2079</v>
      </c>
      <c r="R390" s="1" t="s">
        <v>2102</v>
      </c>
      <c r="S390" s="1">
        <v>82.81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x14ac:dyDescent="0.25">
      <c r="A391" s="1">
        <v>10465</v>
      </c>
      <c r="B391" s="1">
        <v>10446</v>
      </c>
      <c r="C391" s="1" t="s">
        <v>936</v>
      </c>
      <c r="D391" s="1" t="s">
        <v>937</v>
      </c>
      <c r="E391" s="1" t="s">
        <v>1283</v>
      </c>
      <c r="F391" s="1" t="s">
        <v>1371</v>
      </c>
      <c r="G391" s="1" t="s">
        <v>834</v>
      </c>
      <c r="H391" s="1" t="s">
        <v>1286</v>
      </c>
      <c r="I391" s="1" t="s">
        <v>935</v>
      </c>
      <c r="J391" s="1" t="s">
        <v>1341</v>
      </c>
      <c r="K391" s="59">
        <v>27.6</v>
      </c>
      <c r="L391" s="1">
        <v>0.2</v>
      </c>
      <c r="M391" s="1">
        <v>848000</v>
      </c>
      <c r="N391" s="1">
        <v>4624</v>
      </c>
      <c r="O391" s="1"/>
      <c r="P391" s="1" t="s">
        <v>833</v>
      </c>
      <c r="Q391" s="1" t="s">
        <v>2081</v>
      </c>
      <c r="R391" s="1" t="s">
        <v>2104</v>
      </c>
      <c r="S391" s="1">
        <v>69.19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x14ac:dyDescent="0.25">
      <c r="A392" s="1">
        <v>4429</v>
      </c>
      <c r="B392" s="1">
        <v>4429</v>
      </c>
      <c r="C392" s="1" t="s">
        <v>168</v>
      </c>
      <c r="D392" s="1" t="s">
        <v>169</v>
      </c>
      <c r="E392" s="1" t="s">
        <v>1283</v>
      </c>
      <c r="F392" s="1" t="s">
        <v>1441</v>
      </c>
      <c r="G392" s="1" t="s">
        <v>119</v>
      </c>
      <c r="H392" s="1" t="s">
        <v>1291</v>
      </c>
      <c r="I392" s="1" t="s">
        <v>118</v>
      </c>
      <c r="J392" s="1" t="s">
        <v>1351</v>
      </c>
      <c r="K392" s="59">
        <v>36.9</v>
      </c>
      <c r="L392" s="1">
        <v>9.6999999999999993</v>
      </c>
      <c r="M392" s="1">
        <v>1260000</v>
      </c>
      <c r="N392" s="1">
        <v>4380</v>
      </c>
      <c r="O392" s="1"/>
      <c r="P392" s="1" t="s">
        <v>794</v>
      </c>
      <c r="Q392" s="1" t="s">
        <v>2082</v>
      </c>
      <c r="R392" s="1" t="s">
        <v>2105</v>
      </c>
      <c r="S392" s="1">
        <v>58.83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x14ac:dyDescent="0.25">
      <c r="A393" s="1">
        <v>4771</v>
      </c>
      <c r="B393" s="1">
        <v>4743</v>
      </c>
      <c r="C393" s="1" t="s">
        <v>116</v>
      </c>
      <c r="D393" s="1" t="s">
        <v>117</v>
      </c>
      <c r="E393" s="1" t="s">
        <v>1283</v>
      </c>
      <c r="F393" s="1" t="s">
        <v>1441</v>
      </c>
      <c r="G393" s="1" t="s">
        <v>119</v>
      </c>
      <c r="H393" s="1" t="s">
        <v>1291</v>
      </c>
      <c r="I393" s="1" t="s">
        <v>118</v>
      </c>
      <c r="J393" s="1" t="s">
        <v>1351</v>
      </c>
      <c r="K393" s="59">
        <v>30.9</v>
      </c>
      <c r="L393" s="1">
        <v>3.8</v>
      </c>
      <c r="M393" s="1">
        <v>1500000</v>
      </c>
      <c r="N393" s="1">
        <v>4380</v>
      </c>
      <c r="O393" s="1"/>
      <c r="P393" s="1" t="s">
        <v>794</v>
      </c>
      <c r="Q393" s="1" t="s">
        <v>2082</v>
      </c>
      <c r="R393" s="1" t="s">
        <v>2103</v>
      </c>
      <c r="S393" s="1">
        <v>97.64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x14ac:dyDescent="0.25">
      <c r="A394" s="1">
        <v>5351</v>
      </c>
      <c r="B394" s="1">
        <v>5332</v>
      </c>
      <c r="C394" s="1" t="s">
        <v>650</v>
      </c>
      <c r="D394" s="1" t="s">
        <v>651</v>
      </c>
      <c r="E394" s="1" t="s">
        <v>1283</v>
      </c>
      <c r="F394" s="1" t="s">
        <v>1441</v>
      </c>
      <c r="G394" s="1" t="s">
        <v>119</v>
      </c>
      <c r="H394" s="1" t="s">
        <v>1291</v>
      </c>
      <c r="I394" s="1" t="s">
        <v>118</v>
      </c>
      <c r="J394" s="1" t="s">
        <v>1351</v>
      </c>
      <c r="K394" s="59">
        <v>28.9</v>
      </c>
      <c r="L394" s="1">
        <v>2.2999999999999998</v>
      </c>
      <c r="M394" s="1">
        <v>1200000</v>
      </c>
      <c r="N394" s="1">
        <v>4380</v>
      </c>
      <c r="O394" s="1"/>
      <c r="P394" s="1" t="s">
        <v>794</v>
      </c>
      <c r="Q394" s="1" t="s">
        <v>2079</v>
      </c>
      <c r="R394" s="1" t="s">
        <v>2102</v>
      </c>
      <c r="S394" s="1">
        <v>97.56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x14ac:dyDescent="0.25">
      <c r="A395" s="1">
        <v>11253</v>
      </c>
      <c r="B395" s="1">
        <v>11201</v>
      </c>
      <c r="C395" s="1" t="s">
        <v>2147</v>
      </c>
      <c r="D395" s="1" t="s">
        <v>2148</v>
      </c>
      <c r="E395" s="1" t="s">
        <v>1283</v>
      </c>
      <c r="F395" s="1" t="s">
        <v>1441</v>
      </c>
      <c r="G395" s="1" t="s">
        <v>119</v>
      </c>
      <c r="H395" s="1" t="s">
        <v>1291</v>
      </c>
      <c r="I395" s="1" t="s">
        <v>118</v>
      </c>
      <c r="J395" s="1" t="s">
        <v>1351</v>
      </c>
      <c r="K395" s="59">
        <v>26.4</v>
      </c>
      <c r="L395" s="1">
        <v>0</v>
      </c>
      <c r="M395" s="1">
        <v>922000</v>
      </c>
      <c r="N395" s="1">
        <v>4380</v>
      </c>
      <c r="O395" s="1"/>
      <c r="P395" s="1" t="s">
        <v>794</v>
      </c>
      <c r="Q395" s="1" t="s">
        <v>2081</v>
      </c>
      <c r="R395" s="1" t="s">
        <v>2104</v>
      </c>
      <c r="S395" s="1">
        <v>87.88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x14ac:dyDescent="0.25">
      <c r="A396" s="1">
        <v>4197</v>
      </c>
      <c r="B396" s="1">
        <v>4197</v>
      </c>
      <c r="C396" s="1" t="s">
        <v>1206</v>
      </c>
      <c r="D396" s="1" t="s">
        <v>880</v>
      </c>
      <c r="E396" s="1" t="s">
        <v>1283</v>
      </c>
      <c r="F396" s="1" t="s">
        <v>1369</v>
      </c>
      <c r="G396" s="1" t="s">
        <v>970</v>
      </c>
      <c r="H396" s="1" t="s">
        <v>1286</v>
      </c>
      <c r="I396" s="1" t="s">
        <v>1207</v>
      </c>
      <c r="J396" s="1" t="s">
        <v>1336</v>
      </c>
      <c r="K396" s="59">
        <v>58.8</v>
      </c>
      <c r="L396" s="1">
        <v>15.9</v>
      </c>
      <c r="M396" s="1">
        <v>3700000</v>
      </c>
      <c r="N396" s="1">
        <v>4796</v>
      </c>
      <c r="O396" s="1"/>
      <c r="P396" s="1" t="s">
        <v>969</v>
      </c>
      <c r="Q396" s="1" t="s">
        <v>2088</v>
      </c>
      <c r="R396" s="1" t="s">
        <v>2117</v>
      </c>
      <c r="S396" s="1">
        <v>51.47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x14ac:dyDescent="0.25">
      <c r="A397" s="1">
        <v>4328</v>
      </c>
      <c r="B397" s="1">
        <v>4328</v>
      </c>
      <c r="C397" s="1" t="s">
        <v>1208</v>
      </c>
      <c r="D397" s="1" t="s">
        <v>199</v>
      </c>
      <c r="E397" s="1" t="s">
        <v>1283</v>
      </c>
      <c r="F397" s="1" t="s">
        <v>1358</v>
      </c>
      <c r="G397" s="1" t="s">
        <v>970</v>
      </c>
      <c r="H397" s="1" t="s">
        <v>1286</v>
      </c>
      <c r="I397" s="1" t="s">
        <v>1209</v>
      </c>
      <c r="J397" s="1" t="s">
        <v>1335</v>
      </c>
      <c r="K397" s="59">
        <v>43.4</v>
      </c>
      <c r="L397" s="1">
        <v>15</v>
      </c>
      <c r="M397" s="1">
        <v>6000000</v>
      </c>
      <c r="N397" s="1">
        <v>4796</v>
      </c>
      <c r="O397" s="1"/>
      <c r="P397" s="1" t="s">
        <v>969</v>
      </c>
      <c r="Q397" s="1" t="s">
        <v>2087</v>
      </c>
      <c r="R397" s="1" t="s">
        <v>2115</v>
      </c>
      <c r="S397" s="1">
        <v>59.04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x14ac:dyDescent="0.25">
      <c r="A398" s="1">
        <v>4193</v>
      </c>
      <c r="B398" s="1">
        <v>4193</v>
      </c>
      <c r="C398" s="1" t="s">
        <v>1210</v>
      </c>
      <c r="D398" s="1" t="s">
        <v>1129</v>
      </c>
      <c r="E398" s="1" t="s">
        <v>1283</v>
      </c>
      <c r="F398" s="1" t="s">
        <v>1366</v>
      </c>
      <c r="G398" s="1" t="s">
        <v>970</v>
      </c>
      <c r="H398" s="1" t="s">
        <v>1286</v>
      </c>
      <c r="I398" s="1" t="s">
        <v>1211</v>
      </c>
      <c r="J398" s="1" t="s">
        <v>1367</v>
      </c>
      <c r="K398" s="59">
        <v>49</v>
      </c>
      <c r="L398" s="1">
        <v>10.6</v>
      </c>
      <c r="M398" s="1">
        <v>6300000</v>
      </c>
      <c r="N398" s="1">
        <v>4796</v>
      </c>
      <c r="O398" s="1"/>
      <c r="P398" s="1" t="s">
        <v>969</v>
      </c>
      <c r="Q398" s="1" t="s">
        <v>2087</v>
      </c>
      <c r="R398" s="1" t="s">
        <v>2118</v>
      </c>
      <c r="S398" s="1">
        <v>69.239999999999995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x14ac:dyDescent="0.25">
      <c r="A399" s="1">
        <v>8253</v>
      </c>
      <c r="B399" s="1">
        <v>8234</v>
      </c>
      <c r="C399" s="1" t="s">
        <v>1212</v>
      </c>
      <c r="D399" s="1" t="s">
        <v>1213</v>
      </c>
      <c r="E399" s="1" t="s">
        <v>1283</v>
      </c>
      <c r="F399" s="1" t="s">
        <v>1363</v>
      </c>
      <c r="G399" s="1" t="s">
        <v>970</v>
      </c>
      <c r="H399" s="1" t="s">
        <v>1286</v>
      </c>
      <c r="I399" s="1" t="s">
        <v>1214</v>
      </c>
      <c r="J399" s="1" t="s">
        <v>1364</v>
      </c>
      <c r="K399" s="59">
        <v>35.4</v>
      </c>
      <c r="L399" s="1">
        <v>1</v>
      </c>
      <c r="M399" s="1">
        <v>3274000</v>
      </c>
      <c r="N399" s="1">
        <v>4796</v>
      </c>
      <c r="O399" s="1"/>
      <c r="P399" s="1" t="s">
        <v>969</v>
      </c>
      <c r="Q399" s="1" t="s">
        <v>2086</v>
      </c>
      <c r="R399" s="1" t="s">
        <v>2111</v>
      </c>
      <c r="S399" s="1">
        <v>72.23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x14ac:dyDescent="0.25">
      <c r="A400" s="1">
        <v>4685</v>
      </c>
      <c r="B400" s="1">
        <v>4685</v>
      </c>
      <c r="C400" s="1" t="s">
        <v>1215</v>
      </c>
      <c r="D400" s="1" t="s">
        <v>1125</v>
      </c>
      <c r="E400" s="1" t="s">
        <v>1283</v>
      </c>
      <c r="F400" s="1" t="s">
        <v>1375</v>
      </c>
      <c r="G400" s="1" t="s">
        <v>970</v>
      </c>
      <c r="H400" s="1" t="s">
        <v>1286</v>
      </c>
      <c r="I400" s="1" t="s">
        <v>1216</v>
      </c>
      <c r="J400" s="1" t="s">
        <v>1376</v>
      </c>
      <c r="K400" s="59">
        <v>50.8</v>
      </c>
      <c r="L400" s="1">
        <v>32.5</v>
      </c>
      <c r="M400" s="1">
        <v>3250000</v>
      </c>
      <c r="N400" s="1">
        <v>4796</v>
      </c>
      <c r="O400" s="1"/>
      <c r="P400" s="1" t="s">
        <v>969</v>
      </c>
      <c r="Q400" s="1" t="s">
        <v>2086</v>
      </c>
      <c r="R400" s="1" t="s">
        <v>2111</v>
      </c>
      <c r="S400" s="1">
        <v>70.64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x14ac:dyDescent="0.25">
      <c r="A401" s="1">
        <v>7326</v>
      </c>
      <c r="B401" s="1">
        <v>7307</v>
      </c>
      <c r="C401" s="1" t="s">
        <v>1217</v>
      </c>
      <c r="D401" s="1" t="s">
        <v>1218</v>
      </c>
      <c r="E401" s="1" t="s">
        <v>1283</v>
      </c>
      <c r="F401" s="1" t="s">
        <v>1366</v>
      </c>
      <c r="G401" s="1" t="s">
        <v>970</v>
      </c>
      <c r="H401" s="1" t="s">
        <v>1286</v>
      </c>
      <c r="I401" s="1" t="s">
        <v>1219</v>
      </c>
      <c r="J401" s="1" t="s">
        <v>1367</v>
      </c>
      <c r="K401" s="59">
        <v>30.3</v>
      </c>
      <c r="L401" s="1">
        <v>1.3</v>
      </c>
      <c r="M401" s="1">
        <v>1900000</v>
      </c>
      <c r="N401" s="1">
        <v>4796</v>
      </c>
      <c r="O401" s="1"/>
      <c r="P401" s="1" t="s">
        <v>969</v>
      </c>
      <c r="Q401" s="1" t="s">
        <v>2083</v>
      </c>
      <c r="R401" s="1" t="s">
        <v>2106</v>
      </c>
      <c r="S401" s="1">
        <v>51.85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x14ac:dyDescent="0.25">
      <c r="A402" s="1">
        <v>4320</v>
      </c>
      <c r="B402" s="1">
        <v>4320</v>
      </c>
      <c r="C402" s="1" t="s">
        <v>1220</v>
      </c>
      <c r="D402" s="1" t="s">
        <v>839</v>
      </c>
      <c r="E402" s="1" t="s">
        <v>1283</v>
      </c>
      <c r="F402" s="1" t="s">
        <v>1366</v>
      </c>
      <c r="G402" s="1" t="s">
        <v>970</v>
      </c>
      <c r="H402" s="1" t="s">
        <v>1286</v>
      </c>
      <c r="I402" s="1" t="s">
        <v>1221</v>
      </c>
      <c r="J402" s="1" t="s">
        <v>1367</v>
      </c>
      <c r="K402" s="59">
        <v>42.4</v>
      </c>
      <c r="L402" s="1">
        <v>12.9</v>
      </c>
      <c r="M402" s="1">
        <v>3800000</v>
      </c>
      <c r="N402" s="1">
        <v>4796</v>
      </c>
      <c r="O402" s="1"/>
      <c r="P402" s="1" t="s">
        <v>969</v>
      </c>
      <c r="Q402" s="1" t="s">
        <v>2088</v>
      </c>
      <c r="R402" s="1" t="s">
        <v>2117</v>
      </c>
      <c r="S402" s="1">
        <v>56.78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x14ac:dyDescent="0.25">
      <c r="A403" s="1">
        <v>4364</v>
      </c>
      <c r="B403" s="1">
        <v>4364</v>
      </c>
      <c r="C403" s="1" t="s">
        <v>1130</v>
      </c>
      <c r="D403" s="1" t="s">
        <v>1131</v>
      </c>
      <c r="E403" s="1" t="s">
        <v>1283</v>
      </c>
      <c r="F403" s="1" t="s">
        <v>1366</v>
      </c>
      <c r="G403" s="1" t="s">
        <v>970</v>
      </c>
      <c r="H403" s="1" t="s">
        <v>1286</v>
      </c>
      <c r="I403" s="1" t="s">
        <v>1132</v>
      </c>
      <c r="J403" s="1" t="s">
        <v>1367</v>
      </c>
      <c r="K403" s="59">
        <v>40.299999999999997</v>
      </c>
      <c r="L403" s="1">
        <v>16.899999999999999</v>
      </c>
      <c r="M403" s="1">
        <v>3500000</v>
      </c>
      <c r="N403" s="1">
        <v>4796</v>
      </c>
      <c r="O403" s="1"/>
      <c r="P403" s="1" t="s">
        <v>969</v>
      </c>
      <c r="Q403" s="1" t="s">
        <v>2086</v>
      </c>
      <c r="R403" s="1" t="s">
        <v>2111</v>
      </c>
      <c r="S403" s="1">
        <v>87.22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x14ac:dyDescent="0.25">
      <c r="A404" s="1">
        <v>4435</v>
      </c>
      <c r="B404" s="1">
        <v>4435</v>
      </c>
      <c r="C404" s="1" t="s">
        <v>1222</v>
      </c>
      <c r="D404" s="1" t="s">
        <v>1223</v>
      </c>
      <c r="E404" s="1" t="s">
        <v>1283</v>
      </c>
      <c r="F404" s="1" t="s">
        <v>1412</v>
      </c>
      <c r="G404" s="1" t="s">
        <v>918</v>
      </c>
      <c r="H404" s="1" t="s">
        <v>1290</v>
      </c>
      <c r="I404" s="1" t="s">
        <v>1085</v>
      </c>
      <c r="J404" s="1" t="s">
        <v>1348</v>
      </c>
      <c r="K404" s="59">
        <v>35.799999999999997</v>
      </c>
      <c r="L404" s="1">
        <v>12.7</v>
      </c>
      <c r="M404" s="1">
        <v>1100000</v>
      </c>
      <c r="N404" s="1">
        <v>10428</v>
      </c>
      <c r="O404" s="1"/>
      <c r="P404" s="1" t="s">
        <v>917</v>
      </c>
      <c r="Q404" s="1" t="s">
        <v>2079</v>
      </c>
      <c r="R404" s="1" t="s">
        <v>2102</v>
      </c>
      <c r="S404" s="1">
        <v>77.349999999999994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x14ac:dyDescent="0.25">
      <c r="A405" s="1">
        <v>4714</v>
      </c>
      <c r="B405" s="1">
        <v>4714</v>
      </c>
      <c r="C405" s="1" t="s">
        <v>1224</v>
      </c>
      <c r="D405" s="1" t="s">
        <v>1225</v>
      </c>
      <c r="E405" s="1" t="s">
        <v>1283</v>
      </c>
      <c r="F405" s="1" t="s">
        <v>1412</v>
      </c>
      <c r="G405" s="1" t="s">
        <v>918</v>
      </c>
      <c r="H405" s="1" t="s">
        <v>1290</v>
      </c>
      <c r="I405" s="1" t="s">
        <v>1085</v>
      </c>
      <c r="J405" s="1" t="s">
        <v>1348</v>
      </c>
      <c r="K405" s="59">
        <v>32.200000000000003</v>
      </c>
      <c r="L405" s="1">
        <v>6.4</v>
      </c>
      <c r="M405" s="1">
        <v>1100000</v>
      </c>
      <c r="N405" s="1">
        <v>10428</v>
      </c>
      <c r="O405" s="1"/>
      <c r="P405" s="1" t="s">
        <v>917</v>
      </c>
      <c r="Q405" s="1" t="s">
        <v>2079</v>
      </c>
      <c r="R405" s="1" t="s">
        <v>2102</v>
      </c>
      <c r="S405" s="1">
        <v>77.349999999999994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x14ac:dyDescent="0.25">
      <c r="A406" s="1">
        <v>4770</v>
      </c>
      <c r="B406" s="1">
        <v>4742</v>
      </c>
      <c r="C406" s="1" t="s">
        <v>1226</v>
      </c>
      <c r="D406" s="1" t="s">
        <v>1099</v>
      </c>
      <c r="E406" s="1" t="s">
        <v>1283</v>
      </c>
      <c r="F406" s="1" t="s">
        <v>1412</v>
      </c>
      <c r="G406" s="1" t="s">
        <v>918</v>
      </c>
      <c r="H406" s="1" t="s">
        <v>1290</v>
      </c>
      <c r="I406" s="1" t="s">
        <v>1085</v>
      </c>
      <c r="J406" s="1" t="s">
        <v>1348</v>
      </c>
      <c r="K406" s="59">
        <v>43.4</v>
      </c>
      <c r="L406" s="1">
        <v>2.9</v>
      </c>
      <c r="M406" s="1">
        <v>1500000</v>
      </c>
      <c r="N406" s="1">
        <v>10428</v>
      </c>
      <c r="O406" s="1"/>
      <c r="P406" s="1" t="s">
        <v>917</v>
      </c>
      <c r="Q406" s="1" t="s">
        <v>2082</v>
      </c>
      <c r="R406" s="1" t="s">
        <v>2103</v>
      </c>
      <c r="S406" s="1">
        <v>97.64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x14ac:dyDescent="0.25">
      <c r="A407" s="1">
        <v>4404</v>
      </c>
      <c r="B407" s="1">
        <v>4404</v>
      </c>
      <c r="C407" s="1" t="s">
        <v>1227</v>
      </c>
      <c r="D407" s="1" t="s">
        <v>1228</v>
      </c>
      <c r="E407" s="1" t="s">
        <v>1283</v>
      </c>
      <c r="F407" s="1" t="s">
        <v>1412</v>
      </c>
      <c r="G407" s="1" t="s">
        <v>918</v>
      </c>
      <c r="H407" s="1" t="s">
        <v>1290</v>
      </c>
      <c r="I407" s="1" t="s">
        <v>1085</v>
      </c>
      <c r="J407" s="1" t="s">
        <v>1348</v>
      </c>
      <c r="K407" s="59">
        <v>37.799999999999997</v>
      </c>
      <c r="L407" s="1">
        <v>6.6</v>
      </c>
      <c r="M407" s="1">
        <v>1100000</v>
      </c>
      <c r="N407" s="1">
        <v>10428</v>
      </c>
      <c r="O407" s="1"/>
      <c r="P407" s="1" t="s">
        <v>917</v>
      </c>
      <c r="Q407" s="1" t="s">
        <v>2079</v>
      </c>
      <c r="R407" s="1" t="s">
        <v>2102</v>
      </c>
      <c r="S407" s="1">
        <v>77.349999999999994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x14ac:dyDescent="0.25">
      <c r="A408" s="1">
        <v>9108</v>
      </c>
      <c r="B408" s="1">
        <v>9089</v>
      </c>
      <c r="C408" s="1" t="s">
        <v>1229</v>
      </c>
      <c r="D408" s="1" t="s">
        <v>1230</v>
      </c>
      <c r="E408" s="1" t="s">
        <v>1283</v>
      </c>
      <c r="F408" s="1" t="s">
        <v>1412</v>
      </c>
      <c r="G408" s="1" t="s">
        <v>918</v>
      </c>
      <c r="H408" s="1" t="s">
        <v>1290</v>
      </c>
      <c r="I408" s="1" t="s">
        <v>1085</v>
      </c>
      <c r="J408" s="1" t="s">
        <v>1348</v>
      </c>
      <c r="K408" s="59">
        <v>39.6</v>
      </c>
      <c r="L408" s="1">
        <v>0.7</v>
      </c>
      <c r="M408" s="1">
        <v>1614000</v>
      </c>
      <c r="N408" s="1">
        <v>10428</v>
      </c>
      <c r="O408" s="1"/>
      <c r="P408" s="1" t="s">
        <v>917</v>
      </c>
      <c r="Q408" s="1" t="s">
        <v>2080</v>
      </c>
      <c r="R408" s="1" t="s">
        <v>2100</v>
      </c>
      <c r="S408" s="1">
        <v>63.95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x14ac:dyDescent="0.25">
      <c r="A409" s="1">
        <v>8844</v>
      </c>
      <c r="B409" s="1">
        <v>8825</v>
      </c>
      <c r="C409" s="1" t="s">
        <v>1231</v>
      </c>
      <c r="D409" s="1" t="s">
        <v>1232</v>
      </c>
      <c r="E409" s="1" t="s">
        <v>1283</v>
      </c>
      <c r="F409" s="1" t="s">
        <v>1412</v>
      </c>
      <c r="G409" s="1" t="s">
        <v>918</v>
      </c>
      <c r="H409" s="1" t="s">
        <v>1290</v>
      </c>
      <c r="I409" s="1" t="s">
        <v>1085</v>
      </c>
      <c r="J409" s="1" t="s">
        <v>1348</v>
      </c>
      <c r="K409" s="59">
        <v>31.4</v>
      </c>
      <c r="L409" s="1">
        <v>0.8</v>
      </c>
      <c r="M409" s="1">
        <v>1260000</v>
      </c>
      <c r="N409" s="1">
        <v>10428</v>
      </c>
      <c r="O409" s="1"/>
      <c r="P409" s="1" t="s">
        <v>917</v>
      </c>
      <c r="Q409" s="1" t="s">
        <v>2082</v>
      </c>
      <c r="R409" s="1" t="s">
        <v>2105</v>
      </c>
      <c r="S409" s="1">
        <v>58.83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x14ac:dyDescent="0.25">
      <c r="A410" s="1">
        <v>4302</v>
      </c>
      <c r="B410" s="1">
        <v>4302</v>
      </c>
      <c r="C410" s="1" t="s">
        <v>1233</v>
      </c>
      <c r="D410" s="1" t="s">
        <v>1234</v>
      </c>
      <c r="E410" s="1" t="s">
        <v>1283</v>
      </c>
      <c r="F410" s="1" t="s">
        <v>1412</v>
      </c>
      <c r="G410" s="1" t="s">
        <v>918</v>
      </c>
      <c r="H410" s="1" t="s">
        <v>1290</v>
      </c>
      <c r="I410" s="1" t="s">
        <v>1085</v>
      </c>
      <c r="J410" s="1" t="s">
        <v>1348</v>
      </c>
      <c r="K410" s="59">
        <v>45.1</v>
      </c>
      <c r="L410" s="1">
        <v>17.8</v>
      </c>
      <c r="M410" s="1">
        <v>1300000</v>
      </c>
      <c r="N410" s="1">
        <v>10428</v>
      </c>
      <c r="O410" s="1"/>
      <c r="P410" s="1" t="s">
        <v>917</v>
      </c>
      <c r="Q410" s="1" t="s">
        <v>2082</v>
      </c>
      <c r="R410" s="1" t="s">
        <v>2105</v>
      </c>
      <c r="S410" s="1">
        <v>65.3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x14ac:dyDescent="0.25">
      <c r="A411" s="1">
        <v>4845</v>
      </c>
      <c r="B411" s="1">
        <v>4826</v>
      </c>
      <c r="C411" s="1" t="s">
        <v>1235</v>
      </c>
      <c r="D411" s="1" t="s">
        <v>1236</v>
      </c>
      <c r="E411" s="1" t="s">
        <v>1283</v>
      </c>
      <c r="F411" s="1" t="s">
        <v>1412</v>
      </c>
      <c r="G411" s="1" t="s">
        <v>918</v>
      </c>
      <c r="H411" s="1" t="s">
        <v>1290</v>
      </c>
      <c r="I411" s="1" t="s">
        <v>1085</v>
      </c>
      <c r="J411" s="1" t="s">
        <v>1348</v>
      </c>
      <c r="K411" s="59">
        <v>31.3</v>
      </c>
      <c r="L411" s="1">
        <v>3.3</v>
      </c>
      <c r="M411" s="1">
        <v>1200000</v>
      </c>
      <c r="N411" s="1">
        <v>10428</v>
      </c>
      <c r="O411" s="1"/>
      <c r="P411" s="1" t="s">
        <v>917</v>
      </c>
      <c r="Q411" s="1" t="s">
        <v>2079</v>
      </c>
      <c r="R411" s="1" t="s">
        <v>2102</v>
      </c>
      <c r="S411" s="1">
        <v>97.56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x14ac:dyDescent="0.25">
      <c r="A412" s="1">
        <v>7426</v>
      </c>
      <c r="B412" s="1">
        <v>7407</v>
      </c>
      <c r="C412" s="1" t="s">
        <v>1237</v>
      </c>
      <c r="D412" s="1" t="s">
        <v>1238</v>
      </c>
      <c r="E412" s="1" t="s">
        <v>1283</v>
      </c>
      <c r="F412" s="1" t="s">
        <v>1412</v>
      </c>
      <c r="G412" s="1" t="s">
        <v>918</v>
      </c>
      <c r="H412" s="1" t="s">
        <v>1290</v>
      </c>
      <c r="I412" s="1" t="s">
        <v>1085</v>
      </c>
      <c r="J412" s="1" t="s">
        <v>1348</v>
      </c>
      <c r="K412" s="59">
        <v>34</v>
      </c>
      <c r="L412" s="1">
        <v>1.3</v>
      </c>
      <c r="M412" s="1">
        <v>950000</v>
      </c>
      <c r="N412" s="1">
        <v>10428</v>
      </c>
      <c r="O412" s="1"/>
      <c r="P412" s="1" t="s">
        <v>917</v>
      </c>
      <c r="Q412" s="1" t="s">
        <v>2081</v>
      </c>
      <c r="R412" s="1" t="s">
        <v>2104</v>
      </c>
      <c r="S412" s="1">
        <v>94.95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x14ac:dyDescent="0.25">
      <c r="A413" s="1">
        <v>10466</v>
      </c>
      <c r="B413" s="1">
        <v>10447</v>
      </c>
      <c r="C413" s="1" t="s">
        <v>1239</v>
      </c>
      <c r="D413" s="1" t="s">
        <v>1240</v>
      </c>
      <c r="E413" s="1" t="s">
        <v>1283</v>
      </c>
      <c r="F413" s="1" t="s">
        <v>1412</v>
      </c>
      <c r="G413" s="1" t="s">
        <v>918</v>
      </c>
      <c r="H413" s="1" t="s">
        <v>1290</v>
      </c>
      <c r="I413" s="1" t="s">
        <v>1085</v>
      </c>
      <c r="J413" s="1" t="s">
        <v>1348</v>
      </c>
      <c r="K413" s="59">
        <v>40</v>
      </c>
      <c r="L413" s="1">
        <v>0.2</v>
      </c>
      <c r="M413" s="1">
        <v>950124</v>
      </c>
      <c r="N413" s="1">
        <v>10428</v>
      </c>
      <c r="O413" s="1"/>
      <c r="P413" s="1" t="s">
        <v>917</v>
      </c>
      <c r="Q413" s="1" t="s">
        <v>2081</v>
      </c>
      <c r="R413" s="1" t="s">
        <v>2104</v>
      </c>
      <c r="S413" s="1">
        <v>94.98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x14ac:dyDescent="0.25">
      <c r="A414" s="1">
        <v>4281</v>
      </c>
      <c r="B414" s="1">
        <v>4281</v>
      </c>
      <c r="C414" s="1" t="s">
        <v>938</v>
      </c>
      <c r="D414" s="1" t="s">
        <v>751</v>
      </c>
      <c r="E414" s="1" t="s">
        <v>1283</v>
      </c>
      <c r="F414" s="1" t="s">
        <v>1398</v>
      </c>
      <c r="G414" s="1" t="s">
        <v>992</v>
      </c>
      <c r="H414" s="1" t="s">
        <v>1290</v>
      </c>
      <c r="I414" s="1" t="s">
        <v>939</v>
      </c>
      <c r="J414" s="1" t="s">
        <v>1399</v>
      </c>
      <c r="K414" s="59">
        <v>46.8</v>
      </c>
      <c r="L414" s="1">
        <v>17.899999999999999</v>
      </c>
      <c r="M414" s="1">
        <v>7500000</v>
      </c>
      <c r="N414" s="1">
        <v>4789</v>
      </c>
      <c r="O414" s="1"/>
      <c r="P414" s="1" t="s">
        <v>991</v>
      </c>
      <c r="Q414" s="1" t="s">
        <v>2089</v>
      </c>
      <c r="R414" s="1" t="s">
        <v>2119</v>
      </c>
      <c r="S414" s="1">
        <v>59.11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x14ac:dyDescent="0.25">
      <c r="A415" s="1">
        <v>4791</v>
      </c>
      <c r="B415" s="1">
        <v>4773</v>
      </c>
      <c r="C415" s="1" t="s">
        <v>941</v>
      </c>
      <c r="D415" s="1" t="s">
        <v>942</v>
      </c>
      <c r="E415" s="1" t="s">
        <v>1283</v>
      </c>
      <c r="F415" s="1" t="s">
        <v>1338</v>
      </c>
      <c r="G415" s="1" t="s">
        <v>992</v>
      </c>
      <c r="H415" s="1" t="s">
        <v>1286</v>
      </c>
      <c r="I415" s="1" t="s">
        <v>943</v>
      </c>
      <c r="J415" s="1" t="s">
        <v>1339</v>
      </c>
      <c r="K415" s="59">
        <v>57.3</v>
      </c>
      <c r="L415" s="1">
        <v>34.4</v>
      </c>
      <c r="M415" s="1">
        <v>7000000</v>
      </c>
      <c r="N415" s="1">
        <v>4789</v>
      </c>
      <c r="O415" s="1"/>
      <c r="P415" s="1" t="s">
        <v>991</v>
      </c>
      <c r="Q415" s="1" t="s">
        <v>2087</v>
      </c>
      <c r="R415" s="1" t="s">
        <v>2118</v>
      </c>
      <c r="S415" s="1">
        <v>93.04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x14ac:dyDescent="0.25">
      <c r="A416" s="1">
        <v>4792</v>
      </c>
      <c r="B416" s="1">
        <v>4774</v>
      </c>
      <c r="C416" s="1" t="s">
        <v>944</v>
      </c>
      <c r="D416" s="1" t="s">
        <v>945</v>
      </c>
      <c r="E416" s="1" t="s">
        <v>1283</v>
      </c>
      <c r="F416" s="1" t="s">
        <v>1338</v>
      </c>
      <c r="G416" s="1" t="s">
        <v>992</v>
      </c>
      <c r="H416" s="1" t="s">
        <v>1286</v>
      </c>
      <c r="I416" s="1" t="s">
        <v>946</v>
      </c>
      <c r="J416" s="1" t="s">
        <v>1339</v>
      </c>
      <c r="K416" s="59">
        <v>53.9</v>
      </c>
      <c r="L416" s="1">
        <v>28.9</v>
      </c>
      <c r="M416" s="1">
        <v>10200000</v>
      </c>
      <c r="N416" s="1">
        <v>4789</v>
      </c>
      <c r="O416" s="1"/>
      <c r="P416" s="1" t="s">
        <v>991</v>
      </c>
      <c r="Q416" s="1" t="s">
        <v>2090</v>
      </c>
      <c r="R416" s="1" t="s">
        <v>2120</v>
      </c>
      <c r="S416" s="1">
        <v>77.150000000000006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x14ac:dyDescent="0.25">
      <c r="A417" s="1">
        <v>4776</v>
      </c>
      <c r="B417" s="1">
        <v>4748</v>
      </c>
      <c r="C417" s="1" t="s">
        <v>947</v>
      </c>
      <c r="D417" s="1" t="s">
        <v>948</v>
      </c>
      <c r="E417" s="1" t="s">
        <v>1283</v>
      </c>
      <c r="F417" s="1" t="s">
        <v>1338</v>
      </c>
      <c r="G417" s="1" t="s">
        <v>992</v>
      </c>
      <c r="H417" s="1" t="s">
        <v>1286</v>
      </c>
      <c r="I417" s="1" t="s">
        <v>949</v>
      </c>
      <c r="J417" s="1" t="s">
        <v>1339</v>
      </c>
      <c r="K417" s="59">
        <v>57.9</v>
      </c>
      <c r="L417" s="1">
        <v>27.5</v>
      </c>
      <c r="M417" s="1">
        <v>9300000</v>
      </c>
      <c r="N417" s="1">
        <v>4789</v>
      </c>
      <c r="O417" s="1"/>
      <c r="P417" s="1" t="s">
        <v>991</v>
      </c>
      <c r="Q417" s="1" t="s">
        <v>2090</v>
      </c>
      <c r="R417" s="1" t="s">
        <v>2121</v>
      </c>
      <c r="S417" s="1">
        <v>57.55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x14ac:dyDescent="0.25">
      <c r="A418" s="1">
        <v>4258</v>
      </c>
      <c r="B418" s="1">
        <v>4258</v>
      </c>
      <c r="C418" s="1" t="s">
        <v>950</v>
      </c>
      <c r="D418" s="1" t="s">
        <v>823</v>
      </c>
      <c r="E418" s="1" t="s">
        <v>1283</v>
      </c>
      <c r="F418" s="1" t="s">
        <v>1371</v>
      </c>
      <c r="G418" s="1" t="s">
        <v>992</v>
      </c>
      <c r="H418" s="1" t="s">
        <v>1286</v>
      </c>
      <c r="I418" s="1" t="s">
        <v>951</v>
      </c>
      <c r="J418" s="1" t="s">
        <v>1341</v>
      </c>
      <c r="K418" s="59">
        <v>48.9</v>
      </c>
      <c r="L418" s="1">
        <v>10.6</v>
      </c>
      <c r="M418" s="1">
        <v>6700000</v>
      </c>
      <c r="N418" s="1">
        <v>4789</v>
      </c>
      <c r="O418" s="1"/>
      <c r="P418" s="1" t="s">
        <v>991</v>
      </c>
      <c r="Q418" s="1" t="s">
        <v>2087</v>
      </c>
      <c r="R418" s="1" t="s">
        <v>2118</v>
      </c>
      <c r="S418" s="1">
        <v>82.84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x14ac:dyDescent="0.25">
      <c r="A419" s="1">
        <v>4793</v>
      </c>
      <c r="B419" s="1">
        <v>4775</v>
      </c>
      <c r="C419" s="1" t="s">
        <v>952</v>
      </c>
      <c r="D419" s="1" t="s">
        <v>953</v>
      </c>
      <c r="E419" s="1" t="s">
        <v>1283</v>
      </c>
      <c r="F419" s="1" t="s">
        <v>1338</v>
      </c>
      <c r="G419" s="1" t="s">
        <v>992</v>
      </c>
      <c r="H419" s="1" t="s">
        <v>1286</v>
      </c>
      <c r="I419" s="1" t="s">
        <v>954</v>
      </c>
      <c r="J419" s="1" t="s">
        <v>1339</v>
      </c>
      <c r="K419" s="59">
        <v>61.6</v>
      </c>
      <c r="L419" s="1">
        <v>36.1</v>
      </c>
      <c r="M419" s="1">
        <v>8400000</v>
      </c>
      <c r="N419" s="1">
        <v>4789</v>
      </c>
      <c r="O419" s="1"/>
      <c r="P419" s="1" t="s">
        <v>991</v>
      </c>
      <c r="Q419" s="1" t="s">
        <v>2089</v>
      </c>
      <c r="R419" s="1" t="s">
        <v>2122</v>
      </c>
      <c r="S419" s="1">
        <v>83.6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x14ac:dyDescent="0.25">
      <c r="A420" s="1">
        <v>4794</v>
      </c>
      <c r="B420" s="1">
        <v>4776</v>
      </c>
      <c r="C420" s="1" t="s">
        <v>955</v>
      </c>
      <c r="D420" s="1" t="s">
        <v>956</v>
      </c>
      <c r="E420" s="1" t="s">
        <v>1283</v>
      </c>
      <c r="F420" s="1" t="s">
        <v>1338</v>
      </c>
      <c r="G420" s="1" t="s">
        <v>992</v>
      </c>
      <c r="H420" s="1" t="s">
        <v>1286</v>
      </c>
      <c r="I420" s="1" t="s">
        <v>957</v>
      </c>
      <c r="J420" s="1" t="s">
        <v>1339</v>
      </c>
      <c r="K420" s="59">
        <v>63.7</v>
      </c>
      <c r="L420" s="1">
        <v>9.6</v>
      </c>
      <c r="M420" s="1">
        <v>9800000</v>
      </c>
      <c r="N420" s="1">
        <v>4789</v>
      </c>
      <c r="O420" s="1"/>
      <c r="P420" s="1" t="s">
        <v>991</v>
      </c>
      <c r="Q420" s="1" t="s">
        <v>2090</v>
      </c>
      <c r="R420" s="1" t="s">
        <v>2120</v>
      </c>
      <c r="S420" s="1">
        <v>68.44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x14ac:dyDescent="0.25">
      <c r="A421" s="1">
        <v>4290</v>
      </c>
      <c r="B421" s="1">
        <v>4290</v>
      </c>
      <c r="C421" s="1" t="s">
        <v>958</v>
      </c>
      <c r="D421" s="1" t="s">
        <v>959</v>
      </c>
      <c r="E421" s="1" t="s">
        <v>1283</v>
      </c>
      <c r="F421" s="1" t="s">
        <v>1435</v>
      </c>
      <c r="G421" s="1" t="s">
        <v>992</v>
      </c>
      <c r="H421" s="1" t="s">
        <v>1291</v>
      </c>
      <c r="I421" s="1" t="s">
        <v>960</v>
      </c>
      <c r="J421" s="1" t="s">
        <v>1436</v>
      </c>
      <c r="K421" s="58">
        <v>46.3</v>
      </c>
      <c r="L421" s="1">
        <v>20.6</v>
      </c>
      <c r="M421" s="1">
        <v>6100000</v>
      </c>
      <c r="N421" s="1">
        <v>4789</v>
      </c>
      <c r="O421" s="1"/>
      <c r="P421" s="1" t="s">
        <v>991</v>
      </c>
      <c r="Q421" s="1" t="s">
        <v>2087</v>
      </c>
      <c r="R421" s="1" t="s">
        <v>2115</v>
      </c>
      <c r="S421" s="1">
        <v>62.44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x14ac:dyDescent="0.25">
      <c r="A422" s="1">
        <v>4801</v>
      </c>
      <c r="B422" s="1">
        <v>4783</v>
      </c>
      <c r="C422" s="1" t="s">
        <v>961</v>
      </c>
      <c r="D422" s="1" t="s">
        <v>962</v>
      </c>
      <c r="E422" s="1" t="s">
        <v>1283</v>
      </c>
      <c r="F422" s="1" t="s">
        <v>1338</v>
      </c>
      <c r="G422" s="1" t="s">
        <v>992</v>
      </c>
      <c r="H422" s="1" t="s">
        <v>1286</v>
      </c>
      <c r="I422" s="1" t="s">
        <v>963</v>
      </c>
      <c r="J422" s="1" t="s">
        <v>1339</v>
      </c>
      <c r="K422" s="59">
        <v>48.1</v>
      </c>
      <c r="L422" s="1">
        <v>19.5</v>
      </c>
      <c r="M422" s="1">
        <v>8500000</v>
      </c>
      <c r="N422" s="1">
        <v>4789</v>
      </c>
      <c r="O422" s="1"/>
      <c r="P422" s="1" t="s">
        <v>991</v>
      </c>
      <c r="Q422" s="1" t="s">
        <v>2089</v>
      </c>
      <c r="R422" s="1" t="s">
        <v>2122</v>
      </c>
      <c r="S422" s="1">
        <v>86.32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x14ac:dyDescent="0.25">
      <c r="A423" s="1">
        <v>4235</v>
      </c>
      <c r="B423" s="1">
        <v>4235</v>
      </c>
      <c r="C423" s="1" t="s">
        <v>964</v>
      </c>
      <c r="D423" s="1" t="s">
        <v>965</v>
      </c>
      <c r="E423" s="1" t="s">
        <v>1283</v>
      </c>
      <c r="F423" s="1" t="s">
        <v>1392</v>
      </c>
      <c r="G423" s="1" t="s">
        <v>992</v>
      </c>
      <c r="H423" s="1" t="s">
        <v>1290</v>
      </c>
      <c r="I423" s="1" t="s">
        <v>966</v>
      </c>
      <c r="J423" s="1" t="s">
        <v>1354</v>
      </c>
      <c r="K423" s="59">
        <v>51.7</v>
      </c>
      <c r="L423" s="1">
        <v>5.7</v>
      </c>
      <c r="M423" s="1">
        <v>6700000</v>
      </c>
      <c r="N423" s="1">
        <v>4789</v>
      </c>
      <c r="O423" s="1"/>
      <c r="P423" s="1" t="s">
        <v>991</v>
      </c>
      <c r="Q423" s="1" t="s">
        <v>2087</v>
      </c>
      <c r="R423" s="1" t="s">
        <v>2118</v>
      </c>
      <c r="S423" s="1">
        <v>82.84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x14ac:dyDescent="0.25">
      <c r="A424" s="1">
        <v>4268</v>
      </c>
      <c r="B424" s="1">
        <v>4268</v>
      </c>
      <c r="C424" s="1" t="s">
        <v>967</v>
      </c>
      <c r="D424" s="1" t="s">
        <v>775</v>
      </c>
      <c r="E424" s="1" t="s">
        <v>1283</v>
      </c>
      <c r="F424" s="1" t="s">
        <v>1338</v>
      </c>
      <c r="G424" s="1" t="s">
        <v>992</v>
      </c>
      <c r="H424" s="1" t="s">
        <v>1286</v>
      </c>
      <c r="I424" s="1" t="s">
        <v>968</v>
      </c>
      <c r="J424" s="1" t="s">
        <v>1339</v>
      </c>
      <c r="K424" s="59">
        <v>48.5</v>
      </c>
      <c r="L424" s="1">
        <v>21.9</v>
      </c>
      <c r="M424" s="1">
        <v>9100000</v>
      </c>
      <c r="N424" s="1">
        <v>4789</v>
      </c>
      <c r="O424" s="1"/>
      <c r="P424" s="1" t="s">
        <v>991</v>
      </c>
      <c r="Q424" s="1" t="s">
        <v>2090</v>
      </c>
      <c r="R424" s="1" t="s">
        <v>2121</v>
      </c>
      <c r="S424" s="1">
        <v>53.2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x14ac:dyDescent="0.25">
      <c r="A425" s="1">
        <v>4796</v>
      </c>
      <c r="B425" s="1">
        <v>4778</v>
      </c>
      <c r="C425" s="1" t="s">
        <v>969</v>
      </c>
      <c r="D425" s="1" t="s">
        <v>970</v>
      </c>
      <c r="E425" s="1" t="s">
        <v>1283</v>
      </c>
      <c r="F425" s="1" t="s">
        <v>1338</v>
      </c>
      <c r="G425" s="1" t="s">
        <v>992</v>
      </c>
      <c r="H425" s="1" t="s">
        <v>1286</v>
      </c>
      <c r="I425" s="1" t="s">
        <v>971</v>
      </c>
      <c r="J425" s="1" t="s">
        <v>1339</v>
      </c>
      <c r="K425" s="59">
        <v>54.4</v>
      </c>
      <c r="L425" s="1">
        <v>4.8</v>
      </c>
      <c r="M425" s="1">
        <v>10000000</v>
      </c>
      <c r="N425" s="1">
        <v>4789</v>
      </c>
      <c r="O425" s="1"/>
      <c r="P425" s="1" t="s">
        <v>991</v>
      </c>
      <c r="Q425" s="1" t="s">
        <v>2090</v>
      </c>
      <c r="R425" s="1" t="s">
        <v>2120</v>
      </c>
      <c r="S425" s="1">
        <v>72.790000000000006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x14ac:dyDescent="0.25">
      <c r="A426" s="1">
        <v>4797</v>
      </c>
      <c r="B426" s="1">
        <v>4779</v>
      </c>
      <c r="C426" s="1" t="s">
        <v>972</v>
      </c>
      <c r="D426" s="1" t="s">
        <v>973</v>
      </c>
      <c r="E426" s="1" t="s">
        <v>1283</v>
      </c>
      <c r="F426" s="1" t="s">
        <v>1338</v>
      </c>
      <c r="G426" s="1" t="s">
        <v>992</v>
      </c>
      <c r="H426" s="1" t="s">
        <v>1286</v>
      </c>
      <c r="I426" s="1" t="s">
        <v>974</v>
      </c>
      <c r="J426" s="1" t="s">
        <v>1339</v>
      </c>
      <c r="K426" s="59">
        <v>58.1</v>
      </c>
      <c r="L426" s="1">
        <v>17.899999999999999</v>
      </c>
      <c r="M426" s="1">
        <v>10400000</v>
      </c>
      <c r="N426" s="1">
        <v>4789</v>
      </c>
      <c r="O426" s="1"/>
      <c r="P426" s="1" t="s">
        <v>991</v>
      </c>
      <c r="Q426" s="1" t="s">
        <v>2090</v>
      </c>
      <c r="R426" s="1" t="s">
        <v>2120</v>
      </c>
      <c r="S426" s="1">
        <v>81.5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x14ac:dyDescent="0.25">
      <c r="A427" s="1">
        <v>4798</v>
      </c>
      <c r="B427" s="1">
        <v>4780</v>
      </c>
      <c r="C427" s="1" t="s">
        <v>975</v>
      </c>
      <c r="D427" s="1" t="s">
        <v>976</v>
      </c>
      <c r="E427" s="1" t="s">
        <v>1283</v>
      </c>
      <c r="F427" s="1" t="s">
        <v>1338</v>
      </c>
      <c r="G427" s="1" t="s">
        <v>992</v>
      </c>
      <c r="H427" s="1" t="s">
        <v>1286</v>
      </c>
      <c r="I427" s="1" t="s">
        <v>977</v>
      </c>
      <c r="J427" s="1" t="s">
        <v>1339</v>
      </c>
      <c r="K427" s="59">
        <v>59.8</v>
      </c>
      <c r="L427" s="1">
        <v>32.4</v>
      </c>
      <c r="M427" s="1">
        <v>11000000</v>
      </c>
      <c r="N427" s="1">
        <v>4789</v>
      </c>
      <c r="O427" s="1"/>
      <c r="P427" s="1" t="s">
        <v>991</v>
      </c>
      <c r="Q427" s="1" t="s">
        <v>2090</v>
      </c>
      <c r="R427" s="1" t="s">
        <v>2120</v>
      </c>
      <c r="S427" s="1">
        <v>94.56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x14ac:dyDescent="0.25">
      <c r="A428" s="1">
        <v>4499</v>
      </c>
      <c r="B428" s="1">
        <v>4499</v>
      </c>
      <c r="C428" s="1" t="s">
        <v>978</v>
      </c>
      <c r="D428" s="1" t="s">
        <v>979</v>
      </c>
      <c r="E428" s="1" t="s">
        <v>1283</v>
      </c>
      <c r="F428" s="1" t="s">
        <v>1443</v>
      </c>
      <c r="G428" s="1" t="s">
        <v>992</v>
      </c>
      <c r="H428" s="1" t="s">
        <v>1291</v>
      </c>
      <c r="I428" s="1" t="s">
        <v>980</v>
      </c>
      <c r="J428" s="1" t="s">
        <v>1444</v>
      </c>
      <c r="K428" s="59">
        <v>65.400000000000006</v>
      </c>
      <c r="L428" s="1">
        <v>31.4</v>
      </c>
      <c r="M428" s="1">
        <v>5850000</v>
      </c>
      <c r="N428" s="1">
        <v>4789</v>
      </c>
      <c r="O428" s="1"/>
      <c r="P428" s="1" t="s">
        <v>991</v>
      </c>
      <c r="Q428" s="1" t="s">
        <v>2087</v>
      </c>
      <c r="R428" s="1" t="s">
        <v>2115</v>
      </c>
      <c r="S428" s="1">
        <v>53.94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x14ac:dyDescent="0.25">
      <c r="A429" s="1">
        <v>4529</v>
      </c>
      <c r="B429" s="1">
        <v>4529</v>
      </c>
      <c r="C429" s="1" t="s">
        <v>981</v>
      </c>
      <c r="D429" s="1" t="s">
        <v>113</v>
      </c>
      <c r="E429" s="1" t="s">
        <v>1284</v>
      </c>
      <c r="F429" s="1" t="s">
        <v>1454</v>
      </c>
      <c r="G429" s="1" t="s">
        <v>992</v>
      </c>
      <c r="H429" s="1" t="s">
        <v>1286</v>
      </c>
      <c r="I429" s="1" t="s">
        <v>982</v>
      </c>
      <c r="J429" s="1" t="s">
        <v>1353</v>
      </c>
      <c r="K429" s="59">
        <v>54</v>
      </c>
      <c r="L429" s="1">
        <v>6.9</v>
      </c>
      <c r="M429" s="1">
        <v>8600000</v>
      </c>
      <c r="N429" s="1">
        <v>4789</v>
      </c>
      <c r="O429" s="1"/>
      <c r="P429" s="1" t="s">
        <v>991</v>
      </c>
      <c r="Q429" s="1" t="s">
        <v>2089</v>
      </c>
      <c r="R429" s="1" t="s">
        <v>2122</v>
      </c>
      <c r="S429" s="1">
        <v>89.04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x14ac:dyDescent="0.25">
      <c r="A430" s="1">
        <v>4915</v>
      </c>
      <c r="B430" s="1">
        <v>4896</v>
      </c>
      <c r="C430" s="1" t="s">
        <v>748</v>
      </c>
      <c r="D430" s="1" t="s">
        <v>749</v>
      </c>
      <c r="E430" s="1" t="s">
        <v>1283</v>
      </c>
      <c r="F430" s="1" t="s">
        <v>1398</v>
      </c>
      <c r="G430" s="1" t="s">
        <v>751</v>
      </c>
      <c r="H430" s="1" t="s">
        <v>1290</v>
      </c>
      <c r="I430" s="1" t="s">
        <v>750</v>
      </c>
      <c r="J430" s="1" t="s">
        <v>1399</v>
      </c>
      <c r="K430" s="59">
        <v>46.6</v>
      </c>
      <c r="L430" s="1">
        <v>3</v>
      </c>
      <c r="M430" s="1">
        <v>1400000</v>
      </c>
      <c r="N430" s="1">
        <v>4281</v>
      </c>
      <c r="O430" s="1"/>
      <c r="P430" s="1" t="s">
        <v>938</v>
      </c>
      <c r="Q430" s="1" t="s">
        <v>2082</v>
      </c>
      <c r="R430" s="1" t="s">
        <v>2103</v>
      </c>
      <c r="S430" s="1">
        <v>81.47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x14ac:dyDescent="0.25">
      <c r="A431" s="1">
        <v>4342</v>
      </c>
      <c r="B431" s="1">
        <v>4342</v>
      </c>
      <c r="C431" s="1" t="s">
        <v>752</v>
      </c>
      <c r="D431" s="1" t="s">
        <v>753</v>
      </c>
      <c r="E431" s="1" t="s">
        <v>1283</v>
      </c>
      <c r="F431" s="1" t="s">
        <v>1398</v>
      </c>
      <c r="G431" s="1" t="s">
        <v>751</v>
      </c>
      <c r="H431" s="1" t="s">
        <v>1290</v>
      </c>
      <c r="I431" s="1" t="s">
        <v>754</v>
      </c>
      <c r="J431" s="1" t="s">
        <v>1399</v>
      </c>
      <c r="K431" s="59">
        <v>41.6</v>
      </c>
      <c r="L431" s="1">
        <v>11.2</v>
      </c>
      <c r="M431" s="1">
        <v>3600000</v>
      </c>
      <c r="N431" s="1">
        <v>4281</v>
      </c>
      <c r="O431" s="1"/>
      <c r="P431" s="1" t="s">
        <v>938</v>
      </c>
      <c r="Q431" s="1" t="s">
        <v>2086</v>
      </c>
      <c r="R431" s="1" t="s">
        <v>2111</v>
      </c>
      <c r="S431" s="1">
        <v>93.85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x14ac:dyDescent="0.25">
      <c r="A432" s="1">
        <v>4859</v>
      </c>
      <c r="B432" s="1">
        <v>4840</v>
      </c>
      <c r="C432" s="1" t="s">
        <v>755</v>
      </c>
      <c r="D432" s="1" t="s">
        <v>756</v>
      </c>
      <c r="E432" s="1" t="s">
        <v>1283</v>
      </c>
      <c r="F432" s="1" t="s">
        <v>1424</v>
      </c>
      <c r="G432" s="1" t="s">
        <v>751</v>
      </c>
      <c r="H432" s="1" t="s">
        <v>1290</v>
      </c>
      <c r="I432" s="1" t="s">
        <v>757</v>
      </c>
      <c r="J432" s="1" t="s">
        <v>1425</v>
      </c>
      <c r="K432" s="59">
        <v>52.4</v>
      </c>
      <c r="L432" s="1">
        <v>3.2</v>
      </c>
      <c r="M432" s="1">
        <v>4750000</v>
      </c>
      <c r="N432" s="1">
        <v>4281</v>
      </c>
      <c r="O432" s="1"/>
      <c r="P432" s="1" t="s">
        <v>938</v>
      </c>
      <c r="Q432" s="1" t="s">
        <v>2085</v>
      </c>
      <c r="R432" s="1" t="s">
        <v>2113</v>
      </c>
      <c r="S432" s="1">
        <v>56.85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x14ac:dyDescent="0.25">
      <c r="A433" s="1">
        <v>7986</v>
      </c>
      <c r="B433" s="1">
        <v>7967</v>
      </c>
      <c r="C433" s="1" t="s">
        <v>758</v>
      </c>
      <c r="D433" s="1" t="s">
        <v>759</v>
      </c>
      <c r="E433" s="1" t="s">
        <v>1283</v>
      </c>
      <c r="F433" s="1" t="s">
        <v>1398</v>
      </c>
      <c r="G433" s="1" t="s">
        <v>751</v>
      </c>
      <c r="H433" s="1" t="s">
        <v>1290</v>
      </c>
      <c r="I433" s="1" t="s">
        <v>760</v>
      </c>
      <c r="J433" s="1" t="s">
        <v>1399</v>
      </c>
      <c r="K433" s="59">
        <v>54.9</v>
      </c>
      <c r="L433" s="1">
        <v>1.1000000000000001</v>
      </c>
      <c r="M433" s="1">
        <v>1297800</v>
      </c>
      <c r="N433" s="1">
        <v>4281</v>
      </c>
      <c r="O433" s="1"/>
      <c r="P433" s="1" t="s">
        <v>938</v>
      </c>
      <c r="Q433" s="1" t="s">
        <v>2082</v>
      </c>
      <c r="R433" s="1" t="s">
        <v>2105</v>
      </c>
      <c r="S433" s="1">
        <v>64.94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x14ac:dyDescent="0.25">
      <c r="A434" s="1">
        <v>8449</v>
      </c>
      <c r="B434" s="1">
        <v>8430</v>
      </c>
      <c r="C434" s="1" t="s">
        <v>983</v>
      </c>
      <c r="D434" s="1" t="s">
        <v>984</v>
      </c>
      <c r="E434" s="1" t="s">
        <v>1283</v>
      </c>
      <c r="F434" s="1" t="s">
        <v>1396</v>
      </c>
      <c r="G434" s="1" t="s">
        <v>948</v>
      </c>
      <c r="H434" s="1" t="s">
        <v>1290</v>
      </c>
      <c r="I434" s="1" t="s">
        <v>385</v>
      </c>
      <c r="J434" s="1" t="s">
        <v>1345</v>
      </c>
      <c r="K434" s="59">
        <v>26.9</v>
      </c>
      <c r="L434" s="1">
        <v>0.9</v>
      </c>
      <c r="M434" s="1">
        <v>1244000</v>
      </c>
      <c r="N434" s="1">
        <v>4776</v>
      </c>
      <c r="O434" s="1"/>
      <c r="P434" s="1" t="s">
        <v>947</v>
      </c>
      <c r="Q434" s="1" t="s">
        <v>2082</v>
      </c>
      <c r="R434" s="1" t="s">
        <v>2105</v>
      </c>
      <c r="S434" s="1">
        <v>56.24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x14ac:dyDescent="0.25">
      <c r="A435" s="1">
        <v>4676</v>
      </c>
      <c r="B435" s="1">
        <v>4676</v>
      </c>
      <c r="C435" s="1" t="s">
        <v>985</v>
      </c>
      <c r="D435" s="1" t="s">
        <v>986</v>
      </c>
      <c r="E435" s="1" t="s">
        <v>1283</v>
      </c>
      <c r="F435" s="1" t="s">
        <v>1387</v>
      </c>
      <c r="G435" s="1" t="s">
        <v>988</v>
      </c>
      <c r="H435" s="1" t="s">
        <v>1290</v>
      </c>
      <c r="I435" s="1" t="s">
        <v>987</v>
      </c>
      <c r="J435" s="1" t="s">
        <v>1349</v>
      </c>
      <c r="K435" s="59">
        <v>57.5</v>
      </c>
      <c r="L435" s="1">
        <v>36.1</v>
      </c>
      <c r="M435" s="1">
        <v>1680000</v>
      </c>
      <c r="N435" s="1">
        <v>4243</v>
      </c>
      <c r="O435" s="1"/>
      <c r="P435" s="1" t="s">
        <v>1086</v>
      </c>
      <c r="Q435" s="1" t="s">
        <v>2080</v>
      </c>
      <c r="R435" s="1" t="s">
        <v>2108</v>
      </c>
      <c r="S435" s="1">
        <v>72.489999999999995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x14ac:dyDescent="0.25">
      <c r="A436" s="1">
        <v>4817</v>
      </c>
      <c r="B436" s="1">
        <v>4799</v>
      </c>
      <c r="C436" s="1" t="s">
        <v>989</v>
      </c>
      <c r="D436" s="1" t="s">
        <v>990</v>
      </c>
      <c r="E436" s="1" t="s">
        <v>1283</v>
      </c>
      <c r="F436" s="1" t="s">
        <v>1387</v>
      </c>
      <c r="G436" s="1" t="s">
        <v>988</v>
      </c>
      <c r="H436" s="1" t="s">
        <v>1290</v>
      </c>
      <c r="I436" s="1" t="s">
        <v>34</v>
      </c>
      <c r="J436" s="1" t="s">
        <v>1349</v>
      </c>
      <c r="K436" s="59">
        <v>40.5</v>
      </c>
      <c r="L436" s="1">
        <v>3.5</v>
      </c>
      <c r="M436" s="1">
        <v>700000</v>
      </c>
      <c r="N436" s="1">
        <v>4243</v>
      </c>
      <c r="O436" s="1"/>
      <c r="P436" s="1" t="s">
        <v>1086</v>
      </c>
      <c r="Q436" s="1" t="s">
        <v>2077</v>
      </c>
      <c r="R436" s="1" t="s">
        <v>2096</v>
      </c>
      <c r="S436" s="1">
        <v>75.94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x14ac:dyDescent="0.25">
      <c r="A437" s="1">
        <v>4789</v>
      </c>
      <c r="B437" s="1">
        <v>4771</v>
      </c>
      <c r="C437" s="1" t="s">
        <v>991</v>
      </c>
      <c r="D437" s="1" t="s">
        <v>992</v>
      </c>
      <c r="E437" s="1" t="s">
        <v>1283</v>
      </c>
      <c r="F437" s="1" t="s">
        <v>1338</v>
      </c>
      <c r="G437" s="1" t="s">
        <v>995</v>
      </c>
      <c r="H437" s="1" t="s">
        <v>1286</v>
      </c>
      <c r="I437" s="1" t="s">
        <v>993</v>
      </c>
      <c r="J437" s="1" t="s">
        <v>1339</v>
      </c>
      <c r="K437" s="59">
        <v>54.8</v>
      </c>
      <c r="L437" s="1">
        <v>29.4</v>
      </c>
      <c r="M437" s="1">
        <v>18200000</v>
      </c>
      <c r="N437" s="1">
        <v>4790</v>
      </c>
      <c r="O437" s="1"/>
      <c r="P437" s="1" t="s">
        <v>994</v>
      </c>
      <c r="Q437" s="1" t="s">
        <v>2091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x14ac:dyDescent="0.25">
      <c r="A438" s="1">
        <v>4790</v>
      </c>
      <c r="B438" s="1">
        <v>4772</v>
      </c>
      <c r="C438" s="1" t="s">
        <v>994</v>
      </c>
      <c r="D438" s="1" t="s">
        <v>995</v>
      </c>
      <c r="E438" s="1" t="s">
        <v>1283</v>
      </c>
      <c r="F438" s="1" t="s">
        <v>1338</v>
      </c>
      <c r="G438" s="1" t="s">
        <v>995</v>
      </c>
      <c r="H438" s="1" t="s">
        <v>1286</v>
      </c>
      <c r="I438" s="1" t="s">
        <v>996</v>
      </c>
      <c r="J438" s="1" t="s">
        <v>1339</v>
      </c>
      <c r="K438" s="59">
        <v>81.2</v>
      </c>
      <c r="L438" s="1">
        <v>9.1999999999999993</v>
      </c>
      <c r="M438" s="1">
        <v>9800000</v>
      </c>
      <c r="N438" s="1">
        <v>4790</v>
      </c>
      <c r="O438" s="1"/>
      <c r="P438" s="1" t="s">
        <v>994</v>
      </c>
      <c r="Q438" s="1" t="s">
        <v>2090</v>
      </c>
      <c r="R438" s="1" t="s">
        <v>2120</v>
      </c>
      <c r="S438" s="1">
        <v>68.44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x14ac:dyDescent="0.25">
      <c r="A439" s="1">
        <v>9306</v>
      </c>
      <c r="B439" s="1">
        <v>9287</v>
      </c>
      <c r="C439" s="1" t="s">
        <v>997</v>
      </c>
      <c r="D439" s="1" t="s">
        <v>998</v>
      </c>
      <c r="E439" s="1" t="s">
        <v>1283</v>
      </c>
      <c r="F439" s="1" t="s">
        <v>1382</v>
      </c>
      <c r="G439" s="1" t="s">
        <v>765</v>
      </c>
      <c r="H439" s="1" t="s">
        <v>1289</v>
      </c>
      <c r="I439" s="1" t="s">
        <v>999</v>
      </c>
      <c r="J439" s="1" t="s">
        <v>1383</v>
      </c>
      <c r="K439" s="59">
        <v>37.200000000000003</v>
      </c>
      <c r="L439" s="1">
        <v>0.6</v>
      </c>
      <c r="M439" s="1">
        <v>853000</v>
      </c>
      <c r="N439" s="1">
        <v>4202</v>
      </c>
      <c r="O439" s="1"/>
      <c r="P439" s="1" t="s">
        <v>764</v>
      </c>
      <c r="Q439" s="1" t="s">
        <v>2081</v>
      </c>
      <c r="R439" s="1" t="s">
        <v>2104</v>
      </c>
      <c r="S439" s="1">
        <v>70.459999999999994</v>
      </c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x14ac:dyDescent="0.25">
      <c r="A440" s="1">
        <v>4271</v>
      </c>
      <c r="B440" s="1">
        <v>4271</v>
      </c>
      <c r="C440" s="1" t="s">
        <v>1006</v>
      </c>
      <c r="D440" s="1" t="s">
        <v>1007</v>
      </c>
      <c r="E440" s="1" t="s">
        <v>1283</v>
      </c>
      <c r="F440" s="1" t="s">
        <v>1358</v>
      </c>
      <c r="G440" s="1" t="s">
        <v>475</v>
      </c>
      <c r="H440" s="1" t="s">
        <v>1286</v>
      </c>
      <c r="I440" s="1" t="s">
        <v>1008</v>
      </c>
      <c r="J440" s="1" t="s">
        <v>1335</v>
      </c>
      <c r="K440" s="59">
        <v>47.6</v>
      </c>
      <c r="L440" s="1">
        <v>4.2</v>
      </c>
      <c r="M440" s="1">
        <v>1053000</v>
      </c>
      <c r="N440" s="1">
        <v>4828</v>
      </c>
      <c r="O440" s="1"/>
      <c r="P440" s="1" t="s">
        <v>474</v>
      </c>
      <c r="Q440" s="1" t="s">
        <v>2079</v>
      </c>
      <c r="R440" s="1" t="s">
        <v>2102</v>
      </c>
      <c r="S440" s="1">
        <v>67.849999999999994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x14ac:dyDescent="0.25">
      <c r="A441" s="1">
        <v>4842</v>
      </c>
      <c r="B441" s="1">
        <v>4823</v>
      </c>
      <c r="C441" s="1" t="s">
        <v>1009</v>
      </c>
      <c r="D441" s="1" t="s">
        <v>1010</v>
      </c>
      <c r="E441" s="1" t="s">
        <v>1283</v>
      </c>
      <c r="F441" s="1" t="s">
        <v>1358</v>
      </c>
      <c r="G441" s="1" t="s">
        <v>475</v>
      </c>
      <c r="H441" s="1" t="s">
        <v>1286</v>
      </c>
      <c r="I441" s="1" t="s">
        <v>1008</v>
      </c>
      <c r="J441" s="1" t="s">
        <v>1335</v>
      </c>
      <c r="K441" s="59">
        <v>42.6</v>
      </c>
      <c r="L441" s="1">
        <v>3.3</v>
      </c>
      <c r="M441" s="1">
        <v>1230000</v>
      </c>
      <c r="N441" s="1">
        <v>4828</v>
      </c>
      <c r="O441" s="1"/>
      <c r="P441" s="1" t="s">
        <v>474</v>
      </c>
      <c r="Q441" s="1" t="s">
        <v>2082</v>
      </c>
      <c r="R441" s="1" t="s">
        <v>2105</v>
      </c>
      <c r="S441" s="1">
        <v>53.98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x14ac:dyDescent="0.25">
      <c r="A442" s="1">
        <v>4134</v>
      </c>
      <c r="B442" s="1">
        <v>4134</v>
      </c>
      <c r="C442" s="1" t="s">
        <v>1011</v>
      </c>
      <c r="D442" s="1" t="s">
        <v>1012</v>
      </c>
      <c r="E442" s="1" t="s">
        <v>1283</v>
      </c>
      <c r="F442" s="1" t="s">
        <v>1358</v>
      </c>
      <c r="G442" s="1" t="s">
        <v>475</v>
      </c>
      <c r="H442" s="1" t="s">
        <v>1286</v>
      </c>
      <c r="I442" s="1" t="s">
        <v>1008</v>
      </c>
      <c r="J442" s="1" t="s">
        <v>1335</v>
      </c>
      <c r="K442" s="59">
        <v>41.6</v>
      </c>
      <c r="L442" s="1">
        <v>15.5</v>
      </c>
      <c r="M442" s="1">
        <v>1260000</v>
      </c>
      <c r="N442" s="1">
        <v>4828</v>
      </c>
      <c r="O442" s="1"/>
      <c r="P442" s="1" t="s">
        <v>474</v>
      </c>
      <c r="Q442" s="1" t="s">
        <v>2082</v>
      </c>
      <c r="R442" s="1" t="s">
        <v>2105</v>
      </c>
      <c r="S442" s="1">
        <v>58.83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x14ac:dyDescent="0.25">
      <c r="A443" s="1">
        <v>4278</v>
      </c>
      <c r="B443" s="1">
        <v>4278</v>
      </c>
      <c r="C443" s="1" t="s">
        <v>1013</v>
      </c>
      <c r="D443" s="1" t="s">
        <v>848</v>
      </c>
      <c r="E443" s="1" t="s">
        <v>1283</v>
      </c>
      <c r="F443" s="1" t="s">
        <v>1396</v>
      </c>
      <c r="G443" s="1" t="s">
        <v>965</v>
      </c>
      <c r="H443" s="1" t="s">
        <v>1290</v>
      </c>
      <c r="I443" s="1" t="s">
        <v>1014</v>
      </c>
      <c r="J443" s="1" t="s">
        <v>1345</v>
      </c>
      <c r="K443" s="59">
        <v>46.9</v>
      </c>
      <c r="L443" s="1">
        <v>18.2</v>
      </c>
      <c r="M443" s="1">
        <v>3200000</v>
      </c>
      <c r="N443" s="1">
        <v>4235</v>
      </c>
      <c r="O443" s="1"/>
      <c r="P443" s="1" t="s">
        <v>964</v>
      </c>
      <c r="Q443" s="1" t="s">
        <v>2086</v>
      </c>
      <c r="R443" s="1" t="s">
        <v>2111</v>
      </c>
      <c r="S443" s="1">
        <v>67.319999999999993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x14ac:dyDescent="0.25">
      <c r="A444" s="1">
        <v>4284</v>
      </c>
      <c r="B444" s="1">
        <v>4284</v>
      </c>
      <c r="C444" s="1" t="s">
        <v>1015</v>
      </c>
      <c r="D444" s="1" t="s">
        <v>238</v>
      </c>
      <c r="E444" s="1" t="s">
        <v>1283</v>
      </c>
      <c r="F444" s="1" t="s">
        <v>1392</v>
      </c>
      <c r="G444" s="1" t="s">
        <v>965</v>
      </c>
      <c r="H444" s="1" t="s">
        <v>1290</v>
      </c>
      <c r="I444" s="1" t="s">
        <v>1016</v>
      </c>
      <c r="J444" s="1" t="s">
        <v>1354</v>
      </c>
      <c r="K444" s="59">
        <v>46.6</v>
      </c>
      <c r="L444" s="1">
        <v>5.3</v>
      </c>
      <c r="M444" s="1">
        <v>3200000</v>
      </c>
      <c r="N444" s="1">
        <v>4235</v>
      </c>
      <c r="O444" s="1"/>
      <c r="P444" s="1" t="s">
        <v>964</v>
      </c>
      <c r="Q444" s="1" t="s">
        <v>2086</v>
      </c>
      <c r="R444" s="1" t="s">
        <v>2111</v>
      </c>
      <c r="S444" s="1">
        <v>67.319999999999993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x14ac:dyDescent="0.25">
      <c r="A445" s="1">
        <v>4438</v>
      </c>
      <c r="B445" s="1">
        <v>4438</v>
      </c>
      <c r="C445" s="1" t="s">
        <v>1017</v>
      </c>
      <c r="D445" s="1" t="s">
        <v>71</v>
      </c>
      <c r="E445" s="1" t="s">
        <v>1283</v>
      </c>
      <c r="F445" s="1" t="s">
        <v>1396</v>
      </c>
      <c r="G445" s="1" t="s">
        <v>965</v>
      </c>
      <c r="H445" s="1" t="s">
        <v>1290</v>
      </c>
      <c r="I445" s="1" t="s">
        <v>1018</v>
      </c>
      <c r="J445" s="1" t="s">
        <v>1345</v>
      </c>
      <c r="K445" s="59">
        <v>35.6</v>
      </c>
      <c r="L445" s="1">
        <v>12.9</v>
      </c>
      <c r="M445" s="1">
        <v>2800000</v>
      </c>
      <c r="N445" s="1">
        <v>4235</v>
      </c>
      <c r="O445" s="1"/>
      <c r="P445" s="1" t="s">
        <v>964</v>
      </c>
      <c r="Q445" s="1" t="s">
        <v>2084</v>
      </c>
      <c r="R445" s="1" t="s">
        <v>2112</v>
      </c>
      <c r="S445" s="1">
        <v>87.14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x14ac:dyDescent="0.25">
      <c r="A446" s="1">
        <v>4354</v>
      </c>
      <c r="B446" s="1">
        <v>4354</v>
      </c>
      <c r="C446" s="1" t="s">
        <v>1019</v>
      </c>
      <c r="D446" s="1" t="s">
        <v>1020</v>
      </c>
      <c r="E446" s="1" t="s">
        <v>1283</v>
      </c>
      <c r="F446" s="1" t="s">
        <v>1427</v>
      </c>
      <c r="G446" s="1" t="s">
        <v>965</v>
      </c>
      <c r="H446" s="1" t="s">
        <v>1290</v>
      </c>
      <c r="I446" s="1" t="s">
        <v>1021</v>
      </c>
      <c r="J446" s="1" t="s">
        <v>1428</v>
      </c>
      <c r="K446" s="58">
        <v>41.1</v>
      </c>
      <c r="L446" s="1">
        <v>10.7</v>
      </c>
      <c r="M446" s="1">
        <v>3200000</v>
      </c>
      <c r="N446" s="1">
        <v>4235</v>
      </c>
      <c r="O446" s="1"/>
      <c r="P446" s="1" t="s">
        <v>964</v>
      </c>
      <c r="Q446" s="1" t="s">
        <v>2086</v>
      </c>
      <c r="R446" s="1" t="s">
        <v>2111</v>
      </c>
      <c r="S446" s="1">
        <v>67.319999999999993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x14ac:dyDescent="0.25">
      <c r="A447" s="1">
        <v>8317</v>
      </c>
      <c r="B447" s="1">
        <v>8298</v>
      </c>
      <c r="C447" s="1" t="s">
        <v>15</v>
      </c>
      <c r="D447" s="1" t="s">
        <v>821</v>
      </c>
      <c r="E447" s="1" t="s">
        <v>1283</v>
      </c>
      <c r="F447" s="1" t="s">
        <v>1371</v>
      </c>
      <c r="G447" s="1" t="s">
        <v>823</v>
      </c>
      <c r="H447" s="1" t="s">
        <v>1286</v>
      </c>
      <c r="I447" s="1" t="s">
        <v>822</v>
      </c>
      <c r="J447" s="1" t="s">
        <v>1341</v>
      </c>
      <c r="K447" s="58">
        <v>31.6</v>
      </c>
      <c r="L447" s="1">
        <v>0.9</v>
      </c>
      <c r="M447" s="1">
        <v>2998800</v>
      </c>
      <c r="N447" s="1">
        <v>4258</v>
      </c>
      <c r="O447" s="1"/>
      <c r="P447" s="1" t="s">
        <v>950</v>
      </c>
      <c r="Q447" s="1" t="s">
        <v>2086</v>
      </c>
      <c r="R447" s="1" t="s">
        <v>2114</v>
      </c>
      <c r="S447" s="1">
        <v>53.98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x14ac:dyDescent="0.25">
      <c r="A448" s="1">
        <v>9834</v>
      </c>
      <c r="B448" s="1">
        <v>9815</v>
      </c>
      <c r="C448" s="1" t="s">
        <v>824</v>
      </c>
      <c r="D448" s="1" t="s">
        <v>825</v>
      </c>
      <c r="E448" s="1" t="s">
        <v>1283</v>
      </c>
      <c r="F448" s="1" t="s">
        <v>1371</v>
      </c>
      <c r="G448" s="1" t="s">
        <v>823</v>
      </c>
      <c r="H448" s="1" t="s">
        <v>1286</v>
      </c>
      <c r="I448" s="1" t="s">
        <v>826</v>
      </c>
      <c r="J448" s="1" t="s">
        <v>1341</v>
      </c>
      <c r="K448" s="58">
        <v>22.9</v>
      </c>
      <c r="L448" s="1">
        <v>0.4</v>
      </c>
      <c r="M448" s="1">
        <v>1250000</v>
      </c>
      <c r="N448" s="1">
        <v>4258</v>
      </c>
      <c r="O448" s="1"/>
      <c r="P448" s="1" t="s">
        <v>950</v>
      </c>
      <c r="Q448" s="1" t="s">
        <v>2082</v>
      </c>
      <c r="R448" s="1" t="s">
        <v>2105</v>
      </c>
      <c r="S448" s="1">
        <v>57.21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x14ac:dyDescent="0.25">
      <c r="A449" s="1">
        <v>4267</v>
      </c>
      <c r="B449" s="1">
        <v>4267</v>
      </c>
      <c r="C449" s="1" t="s">
        <v>827</v>
      </c>
      <c r="D449" s="1" t="s">
        <v>159</v>
      </c>
      <c r="E449" s="1" t="s">
        <v>1283</v>
      </c>
      <c r="F449" s="1" t="s">
        <v>1371</v>
      </c>
      <c r="G449" s="1" t="s">
        <v>823</v>
      </c>
      <c r="H449" s="1" t="s">
        <v>1286</v>
      </c>
      <c r="I449" s="1" t="s">
        <v>828</v>
      </c>
      <c r="J449" s="1" t="s">
        <v>1341</v>
      </c>
      <c r="K449" s="58">
        <v>48.5</v>
      </c>
      <c r="L449" s="1">
        <v>4.5</v>
      </c>
      <c r="M449" s="1">
        <v>4507000</v>
      </c>
      <c r="N449" s="1">
        <v>4258</v>
      </c>
      <c r="O449" s="1"/>
      <c r="P449" s="1" t="s">
        <v>950</v>
      </c>
      <c r="Q449" s="1" t="s">
        <v>2088</v>
      </c>
      <c r="R449" s="1" t="s">
        <v>2116</v>
      </c>
      <c r="S449" s="1">
        <v>94.31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x14ac:dyDescent="0.25">
      <c r="A450" s="1">
        <v>7463</v>
      </c>
      <c r="B450" s="1">
        <v>7444</v>
      </c>
      <c r="C450" s="1" t="s">
        <v>829</v>
      </c>
      <c r="D450" s="1" t="s">
        <v>830</v>
      </c>
      <c r="E450" s="1" t="s">
        <v>1283</v>
      </c>
      <c r="F450" s="1" t="s">
        <v>1371</v>
      </c>
      <c r="G450" s="1" t="s">
        <v>823</v>
      </c>
      <c r="H450" s="1" t="s">
        <v>1286</v>
      </c>
      <c r="I450" s="1" t="s">
        <v>831</v>
      </c>
      <c r="J450" s="1" t="s">
        <v>1341</v>
      </c>
      <c r="K450" s="58">
        <v>52.1</v>
      </c>
      <c r="L450" s="1">
        <v>1.3</v>
      </c>
      <c r="M450" s="1">
        <v>3270000</v>
      </c>
      <c r="N450" s="1">
        <v>4258</v>
      </c>
      <c r="O450" s="1"/>
      <c r="P450" s="1" t="s">
        <v>950</v>
      </c>
      <c r="Q450" s="1" t="s">
        <v>2086</v>
      </c>
      <c r="R450" s="1" t="s">
        <v>2111</v>
      </c>
      <c r="S450" s="1">
        <v>71.97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x14ac:dyDescent="0.25">
      <c r="A451" s="1">
        <v>10725</v>
      </c>
      <c r="B451" s="1">
        <v>10673</v>
      </c>
      <c r="C451" s="1" t="s">
        <v>13</v>
      </c>
      <c r="D451" s="1" t="s">
        <v>832</v>
      </c>
      <c r="E451" s="1" t="s">
        <v>1283</v>
      </c>
      <c r="F451" s="1" t="s">
        <v>1371</v>
      </c>
      <c r="G451" s="1" t="s">
        <v>823</v>
      </c>
      <c r="H451" s="1" t="s">
        <v>1286</v>
      </c>
      <c r="I451" s="1" t="s">
        <v>826</v>
      </c>
      <c r="J451" s="1" t="s">
        <v>1341</v>
      </c>
      <c r="K451" s="58">
        <v>22.9</v>
      </c>
      <c r="L451" s="1">
        <v>0.1</v>
      </c>
      <c r="M451" s="1">
        <v>972000</v>
      </c>
      <c r="N451" s="1">
        <v>4258</v>
      </c>
      <c r="O451" s="1"/>
      <c r="P451" s="1" t="s">
        <v>950</v>
      </c>
      <c r="Q451" s="1" t="s">
        <v>2079</v>
      </c>
      <c r="R451" s="1" t="s">
        <v>2099</v>
      </c>
      <c r="S451" s="1">
        <v>51.49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x14ac:dyDescent="0.25">
      <c r="A452" s="1">
        <v>4624</v>
      </c>
      <c r="B452" s="1">
        <v>4624</v>
      </c>
      <c r="C452" s="1" t="s">
        <v>833</v>
      </c>
      <c r="D452" s="1" t="s">
        <v>834</v>
      </c>
      <c r="E452" s="1" t="s">
        <v>1283</v>
      </c>
      <c r="F452" s="1" t="s">
        <v>1371</v>
      </c>
      <c r="G452" s="1" t="s">
        <v>823</v>
      </c>
      <c r="H452" s="1" t="s">
        <v>1286</v>
      </c>
      <c r="I452" s="1" t="s">
        <v>835</v>
      </c>
      <c r="J452" s="1" t="s">
        <v>1341</v>
      </c>
      <c r="K452" s="58">
        <v>44.5</v>
      </c>
      <c r="L452" s="1">
        <v>5.7</v>
      </c>
      <c r="M452" s="1">
        <v>2900000</v>
      </c>
      <c r="N452" s="1">
        <v>4258</v>
      </c>
      <c r="O452" s="1"/>
      <c r="P452" s="1" t="s">
        <v>950</v>
      </c>
      <c r="Q452" s="1" t="s">
        <v>2084</v>
      </c>
      <c r="R452" s="1" t="s">
        <v>2112</v>
      </c>
      <c r="S452" s="1">
        <v>95.43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x14ac:dyDescent="0.25">
      <c r="A453" s="1">
        <v>4174</v>
      </c>
      <c r="B453" s="1">
        <v>4174</v>
      </c>
      <c r="C453" s="1" t="s">
        <v>1022</v>
      </c>
      <c r="D453" s="1" t="s">
        <v>1023</v>
      </c>
      <c r="E453" s="1" t="s">
        <v>1283</v>
      </c>
      <c r="F453" s="1" t="s">
        <v>1394</v>
      </c>
      <c r="G453" s="1" t="s">
        <v>901</v>
      </c>
      <c r="H453" s="1" t="s">
        <v>1290</v>
      </c>
      <c r="I453" s="1" t="s">
        <v>39</v>
      </c>
      <c r="J453" s="1" t="s">
        <v>1347</v>
      </c>
      <c r="K453" s="59">
        <v>63.5</v>
      </c>
      <c r="L453" s="1">
        <v>11</v>
      </c>
      <c r="M453" s="1">
        <v>820000</v>
      </c>
      <c r="N453" s="1">
        <v>4568</v>
      </c>
      <c r="O453" s="1"/>
      <c r="P453" s="1" t="s">
        <v>900</v>
      </c>
      <c r="Q453" s="1" t="s">
        <v>2081</v>
      </c>
      <c r="R453" s="1" t="s">
        <v>2101</v>
      </c>
      <c r="S453" s="1">
        <v>62.12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x14ac:dyDescent="0.25">
      <c r="A454" s="1">
        <v>4397</v>
      </c>
      <c r="B454" s="1">
        <v>4397</v>
      </c>
      <c r="C454" s="1" t="s">
        <v>1024</v>
      </c>
      <c r="D454" s="1" t="s">
        <v>1025</v>
      </c>
      <c r="E454" s="1" t="s">
        <v>1283</v>
      </c>
      <c r="F454" s="1" t="s">
        <v>1394</v>
      </c>
      <c r="G454" s="1" t="s">
        <v>901</v>
      </c>
      <c r="H454" s="1" t="s">
        <v>1290</v>
      </c>
      <c r="I454" s="1" t="s">
        <v>39</v>
      </c>
      <c r="J454" s="1" t="s">
        <v>1347</v>
      </c>
      <c r="K454" s="59">
        <v>38.5</v>
      </c>
      <c r="L454" s="1">
        <v>13.2</v>
      </c>
      <c r="M454" s="1">
        <v>820000</v>
      </c>
      <c r="N454" s="1">
        <v>4568</v>
      </c>
      <c r="O454" s="1"/>
      <c r="P454" s="1" t="s">
        <v>900</v>
      </c>
      <c r="Q454" s="1" t="s">
        <v>2081</v>
      </c>
      <c r="R454" s="1" t="s">
        <v>2101</v>
      </c>
      <c r="S454" s="1">
        <v>62.12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x14ac:dyDescent="0.25">
      <c r="A455" s="1">
        <v>4343</v>
      </c>
      <c r="B455" s="1">
        <v>4343</v>
      </c>
      <c r="C455" s="1" t="s">
        <v>1026</v>
      </c>
      <c r="D455" s="1" t="s">
        <v>1027</v>
      </c>
      <c r="E455" s="1" t="s">
        <v>1283</v>
      </c>
      <c r="F455" s="1" t="s">
        <v>1394</v>
      </c>
      <c r="G455" s="1" t="s">
        <v>901</v>
      </c>
      <c r="H455" s="1" t="s">
        <v>1290</v>
      </c>
      <c r="I455" s="1" t="s">
        <v>39</v>
      </c>
      <c r="J455" s="1" t="s">
        <v>1347</v>
      </c>
      <c r="K455" s="59">
        <v>44.3</v>
      </c>
      <c r="L455" s="1">
        <v>7.9</v>
      </c>
      <c r="M455" s="1">
        <v>745000</v>
      </c>
      <c r="N455" s="1">
        <v>4568</v>
      </c>
      <c r="O455" s="1"/>
      <c r="P455" s="1" t="s">
        <v>900</v>
      </c>
      <c r="Q455" s="1" t="s">
        <v>2077</v>
      </c>
      <c r="R455" s="1" t="s">
        <v>2096</v>
      </c>
      <c r="S455" s="1">
        <v>90.13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x14ac:dyDescent="0.25">
      <c r="A456" s="1">
        <v>4398</v>
      </c>
      <c r="B456" s="1">
        <v>4398</v>
      </c>
      <c r="C456" s="1" t="s">
        <v>1028</v>
      </c>
      <c r="D456" s="1" t="s">
        <v>1029</v>
      </c>
      <c r="E456" s="1" t="s">
        <v>1283</v>
      </c>
      <c r="F456" s="1" t="s">
        <v>1394</v>
      </c>
      <c r="G456" s="1" t="s">
        <v>901</v>
      </c>
      <c r="H456" s="1" t="s">
        <v>1290</v>
      </c>
      <c r="I456" s="1" t="s">
        <v>1030</v>
      </c>
      <c r="J456" s="1" t="s">
        <v>1347</v>
      </c>
      <c r="K456" s="59">
        <v>38.299999999999997</v>
      </c>
      <c r="L456" s="1">
        <v>13.2</v>
      </c>
      <c r="M456" s="1">
        <v>980000</v>
      </c>
      <c r="N456" s="1">
        <v>4568</v>
      </c>
      <c r="O456" s="1"/>
      <c r="P456" s="1" t="s">
        <v>900</v>
      </c>
      <c r="Q456" s="1" t="s">
        <v>2079</v>
      </c>
      <c r="R456" s="1" t="s">
        <v>2099</v>
      </c>
      <c r="S456" s="1">
        <v>53.1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x14ac:dyDescent="0.25">
      <c r="A457" s="1">
        <v>4349</v>
      </c>
      <c r="B457" s="1">
        <v>4349</v>
      </c>
      <c r="C457" s="1" t="s">
        <v>1031</v>
      </c>
      <c r="D457" s="1" t="s">
        <v>1032</v>
      </c>
      <c r="E457" s="1" t="s">
        <v>1283</v>
      </c>
      <c r="F457" s="1" t="s">
        <v>1394</v>
      </c>
      <c r="G457" s="1" t="s">
        <v>901</v>
      </c>
      <c r="H457" s="1" t="s">
        <v>1290</v>
      </c>
      <c r="I457" s="1" t="s">
        <v>1033</v>
      </c>
      <c r="J457" s="1" t="s">
        <v>1347</v>
      </c>
      <c r="K457" s="59">
        <v>41.7</v>
      </c>
      <c r="L457" s="1">
        <v>12.8</v>
      </c>
      <c r="M457" s="1">
        <v>1050000</v>
      </c>
      <c r="N457" s="1">
        <v>4568</v>
      </c>
      <c r="O457" s="1"/>
      <c r="P457" s="1" t="s">
        <v>900</v>
      </c>
      <c r="Q457" s="1" t="s">
        <v>2079</v>
      </c>
      <c r="R457" s="1" t="s">
        <v>2102</v>
      </c>
      <c r="S457" s="1">
        <v>67.25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x14ac:dyDescent="0.25">
      <c r="A458" s="1">
        <v>4606</v>
      </c>
      <c r="B458" s="1">
        <v>4606</v>
      </c>
      <c r="C458" s="1" t="s">
        <v>1034</v>
      </c>
      <c r="D458" s="1" t="s">
        <v>1035</v>
      </c>
      <c r="E458" s="1" t="s">
        <v>1283</v>
      </c>
      <c r="F458" s="1" t="s">
        <v>1394</v>
      </c>
      <c r="G458" s="1" t="s">
        <v>901</v>
      </c>
      <c r="H458" s="1" t="s">
        <v>1290</v>
      </c>
      <c r="I458" s="1" t="s">
        <v>39</v>
      </c>
      <c r="J458" s="1" t="s">
        <v>1347</v>
      </c>
      <c r="K458" s="59">
        <v>53</v>
      </c>
      <c r="L458" s="1">
        <v>4</v>
      </c>
      <c r="M458" s="1">
        <v>735000</v>
      </c>
      <c r="N458" s="1">
        <v>4568</v>
      </c>
      <c r="O458" s="1"/>
      <c r="P458" s="1" t="s">
        <v>900</v>
      </c>
      <c r="Q458" s="1" t="s">
        <v>2077</v>
      </c>
      <c r="R458" s="1" t="s">
        <v>2096</v>
      </c>
      <c r="S458" s="1">
        <v>86.98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x14ac:dyDescent="0.25">
      <c r="A459" s="1">
        <v>4646</v>
      </c>
      <c r="B459" s="1">
        <v>4646</v>
      </c>
      <c r="C459" s="1" t="s">
        <v>1036</v>
      </c>
      <c r="D459" s="1" t="s">
        <v>1037</v>
      </c>
      <c r="E459" s="1" t="s">
        <v>1283</v>
      </c>
      <c r="F459" s="1" t="s">
        <v>1394</v>
      </c>
      <c r="G459" s="1" t="s">
        <v>901</v>
      </c>
      <c r="H459" s="1" t="s">
        <v>1290</v>
      </c>
      <c r="I459" s="1" t="s">
        <v>39</v>
      </c>
      <c r="J459" s="1" t="s">
        <v>1347</v>
      </c>
      <c r="K459" s="59">
        <v>33.5</v>
      </c>
      <c r="L459" s="1">
        <v>8.8000000000000007</v>
      </c>
      <c r="M459" s="1">
        <v>745000</v>
      </c>
      <c r="N459" s="1">
        <v>4568</v>
      </c>
      <c r="O459" s="1"/>
      <c r="P459" s="1" t="s">
        <v>900</v>
      </c>
      <c r="Q459" s="1" t="s">
        <v>2077</v>
      </c>
      <c r="R459" s="1" t="s">
        <v>2096</v>
      </c>
      <c r="S459" s="1">
        <v>90.13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x14ac:dyDescent="0.25">
      <c r="A460" s="1">
        <v>4984</v>
      </c>
      <c r="B460" s="1">
        <v>4965</v>
      </c>
      <c r="C460" s="1" t="s">
        <v>1038</v>
      </c>
      <c r="D460" s="1" t="s">
        <v>1039</v>
      </c>
      <c r="E460" s="1" t="s">
        <v>1283</v>
      </c>
      <c r="F460" s="1" t="s">
        <v>1394</v>
      </c>
      <c r="G460" s="1" t="s">
        <v>901</v>
      </c>
      <c r="H460" s="1" t="s">
        <v>1290</v>
      </c>
      <c r="I460" s="1" t="s">
        <v>39</v>
      </c>
      <c r="J460" s="1" t="s">
        <v>1347</v>
      </c>
      <c r="K460" s="59">
        <v>31.3</v>
      </c>
      <c r="L460" s="1">
        <v>2.6</v>
      </c>
      <c r="M460" s="1">
        <v>625000</v>
      </c>
      <c r="N460" s="1">
        <v>4568</v>
      </c>
      <c r="O460" s="1"/>
      <c r="P460" s="1" t="s">
        <v>900</v>
      </c>
      <c r="Q460" s="1" t="s">
        <v>2077</v>
      </c>
      <c r="R460" s="1" t="s">
        <v>2098</v>
      </c>
      <c r="S460" s="1">
        <v>52.27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x14ac:dyDescent="0.25">
      <c r="A461" s="1">
        <v>4828</v>
      </c>
      <c r="B461" s="1">
        <v>4809</v>
      </c>
      <c r="C461" s="1" t="s">
        <v>474</v>
      </c>
      <c r="D461" s="1" t="s">
        <v>475</v>
      </c>
      <c r="E461" s="1" t="s">
        <v>1283</v>
      </c>
      <c r="F461" s="1" t="s">
        <v>1358</v>
      </c>
      <c r="G461" s="1" t="s">
        <v>199</v>
      </c>
      <c r="H461" s="1" t="s">
        <v>1286</v>
      </c>
      <c r="I461" s="1" t="s">
        <v>476</v>
      </c>
      <c r="J461" s="1" t="s">
        <v>1335</v>
      </c>
      <c r="K461" s="59">
        <v>44.6</v>
      </c>
      <c r="L461" s="1">
        <v>3.5</v>
      </c>
      <c r="M461" s="1">
        <v>2200000</v>
      </c>
      <c r="N461" s="1">
        <v>4328</v>
      </c>
      <c r="O461" s="1"/>
      <c r="P461" s="1" t="s">
        <v>1208</v>
      </c>
      <c r="Q461" s="1" t="s">
        <v>2083</v>
      </c>
      <c r="R461" s="1" t="s">
        <v>2109</v>
      </c>
      <c r="S461" s="1">
        <v>82.92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x14ac:dyDescent="0.25">
      <c r="A462" s="1">
        <v>6963</v>
      </c>
      <c r="B462" s="1">
        <v>6944</v>
      </c>
      <c r="C462" s="1" t="s">
        <v>196</v>
      </c>
      <c r="D462" s="1" t="s">
        <v>197</v>
      </c>
      <c r="E462" s="1" t="s">
        <v>1283</v>
      </c>
      <c r="F462" s="1" t="s">
        <v>1358</v>
      </c>
      <c r="G462" s="1" t="s">
        <v>199</v>
      </c>
      <c r="H462" s="1" t="s">
        <v>1286</v>
      </c>
      <c r="I462" s="1" t="s">
        <v>198</v>
      </c>
      <c r="J462" s="1" t="s">
        <v>1335</v>
      </c>
      <c r="K462" s="59">
        <v>55.8</v>
      </c>
      <c r="L462" s="1">
        <v>1.5</v>
      </c>
      <c r="M462" s="1">
        <v>2900000</v>
      </c>
      <c r="N462" s="1">
        <v>4328</v>
      </c>
      <c r="O462" s="1"/>
      <c r="P462" s="1" t="s">
        <v>1208</v>
      </c>
      <c r="Q462" s="1" t="s">
        <v>2084</v>
      </c>
      <c r="R462" s="1" t="s">
        <v>2112</v>
      </c>
      <c r="S462" s="1">
        <v>95.43</v>
      </c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x14ac:dyDescent="0.25">
      <c r="A463" s="1">
        <v>5775</v>
      </c>
      <c r="B463" s="1">
        <v>5756</v>
      </c>
      <c r="C463" s="1" t="s">
        <v>656</v>
      </c>
      <c r="D463" s="1" t="s">
        <v>657</v>
      </c>
      <c r="E463" s="1" t="s">
        <v>1283</v>
      </c>
      <c r="F463" s="1" t="s">
        <v>1358</v>
      </c>
      <c r="G463" s="1" t="s">
        <v>199</v>
      </c>
      <c r="H463" s="1" t="s">
        <v>1286</v>
      </c>
      <c r="I463" s="1" t="s">
        <v>465</v>
      </c>
      <c r="J463" s="1" t="s">
        <v>1335</v>
      </c>
      <c r="K463" s="59">
        <v>43</v>
      </c>
      <c r="L463" s="1">
        <v>2.1</v>
      </c>
      <c r="M463" s="1">
        <v>1346000</v>
      </c>
      <c r="N463" s="1">
        <v>4328</v>
      </c>
      <c r="O463" s="1"/>
      <c r="P463" s="1" t="s">
        <v>1208</v>
      </c>
      <c r="Q463" s="1" t="s">
        <v>2082</v>
      </c>
      <c r="R463" s="1" t="s">
        <v>2103</v>
      </c>
      <c r="S463" s="1">
        <v>72.739999999999995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x14ac:dyDescent="0.25">
      <c r="A464" s="1">
        <v>4450</v>
      </c>
      <c r="B464" s="1">
        <v>4450</v>
      </c>
      <c r="C464" s="1" t="s">
        <v>604</v>
      </c>
      <c r="D464" s="1" t="s">
        <v>605</v>
      </c>
      <c r="E464" s="1" t="s">
        <v>1283</v>
      </c>
      <c r="F464" s="1" t="s">
        <v>1360</v>
      </c>
      <c r="G464" s="1" t="s">
        <v>199</v>
      </c>
      <c r="H464" s="1" t="s">
        <v>1286</v>
      </c>
      <c r="I464" s="1" t="s">
        <v>606</v>
      </c>
      <c r="J464" s="1" t="s">
        <v>1361</v>
      </c>
      <c r="K464" s="59">
        <v>35.6</v>
      </c>
      <c r="L464" s="1">
        <v>17.2</v>
      </c>
      <c r="M464" s="1">
        <v>2100000</v>
      </c>
      <c r="N464" s="1">
        <v>4328</v>
      </c>
      <c r="O464" s="1"/>
      <c r="P464" s="1" t="s">
        <v>1208</v>
      </c>
      <c r="Q464" s="1" t="s">
        <v>2083</v>
      </c>
      <c r="R464" s="1" t="s">
        <v>2109</v>
      </c>
      <c r="S464" s="1">
        <v>72.56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x14ac:dyDescent="0.25">
      <c r="A465" s="1">
        <v>7656</v>
      </c>
      <c r="B465" s="1">
        <v>7637</v>
      </c>
      <c r="C465" s="1" t="s">
        <v>299</v>
      </c>
      <c r="D465" s="1" t="s">
        <v>300</v>
      </c>
      <c r="E465" s="1" t="s">
        <v>1283</v>
      </c>
      <c r="F465" s="1" t="s">
        <v>1358</v>
      </c>
      <c r="G465" s="1" t="s">
        <v>199</v>
      </c>
      <c r="H465" s="1" t="s">
        <v>1286</v>
      </c>
      <c r="I465" s="1" t="s">
        <v>301</v>
      </c>
      <c r="J465" s="1" t="s">
        <v>1335</v>
      </c>
      <c r="K465" s="59">
        <v>30.2</v>
      </c>
      <c r="L465" s="1">
        <v>1.2</v>
      </c>
      <c r="M465" s="1">
        <v>1847000</v>
      </c>
      <c r="N465" s="1">
        <v>4328</v>
      </c>
      <c r="O465" s="1"/>
      <c r="P465" s="1" t="s">
        <v>1208</v>
      </c>
      <c r="Q465" s="1" t="s">
        <v>2080</v>
      </c>
      <c r="R465" s="1" t="s">
        <v>2108</v>
      </c>
      <c r="S465" s="1">
        <v>94.1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x14ac:dyDescent="0.25">
      <c r="A466" s="1">
        <v>4486</v>
      </c>
      <c r="B466" s="1">
        <v>4486</v>
      </c>
      <c r="C466" s="1" t="s">
        <v>367</v>
      </c>
      <c r="D466" s="1" t="s">
        <v>368</v>
      </c>
      <c r="E466" s="1" t="s">
        <v>1283</v>
      </c>
      <c r="F466" s="1" t="s">
        <v>1358</v>
      </c>
      <c r="G466" s="1" t="s">
        <v>199</v>
      </c>
      <c r="H466" s="1" t="s">
        <v>1286</v>
      </c>
      <c r="I466" s="1" t="s">
        <v>301</v>
      </c>
      <c r="J466" s="1" t="s">
        <v>1335</v>
      </c>
      <c r="K466" s="59">
        <v>33.299999999999997</v>
      </c>
      <c r="L466" s="1">
        <v>8.1</v>
      </c>
      <c r="M466" s="1">
        <v>2200000</v>
      </c>
      <c r="N466" s="1">
        <v>4328</v>
      </c>
      <c r="O466" s="1"/>
      <c r="P466" s="1" t="s">
        <v>1208</v>
      </c>
      <c r="Q466" s="1" t="s">
        <v>2083</v>
      </c>
      <c r="R466" s="1" t="s">
        <v>2109</v>
      </c>
      <c r="S466" s="1">
        <v>82.92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x14ac:dyDescent="0.25">
      <c r="A467" s="1">
        <v>8712</v>
      </c>
      <c r="B467" s="1">
        <v>8693</v>
      </c>
      <c r="C467" s="1" t="s">
        <v>615</v>
      </c>
      <c r="D467" s="1" t="s">
        <v>616</v>
      </c>
      <c r="E467" s="1" t="s">
        <v>1283</v>
      </c>
      <c r="F467" s="1" t="s">
        <v>1360</v>
      </c>
      <c r="G467" s="1" t="s">
        <v>199</v>
      </c>
      <c r="H467" s="1" t="s">
        <v>1286</v>
      </c>
      <c r="I467" s="1" t="s">
        <v>606</v>
      </c>
      <c r="J467" s="1" t="s">
        <v>1361</v>
      </c>
      <c r="K467" s="59">
        <v>33.299999999999997</v>
      </c>
      <c r="L467" s="1">
        <v>0.8</v>
      </c>
      <c r="M467" s="1">
        <v>2914000</v>
      </c>
      <c r="N467" s="1">
        <v>4328</v>
      </c>
      <c r="O467" s="1"/>
      <c r="P467" s="1" t="s">
        <v>1208</v>
      </c>
      <c r="Q467" s="1" t="s">
        <v>2084</v>
      </c>
      <c r="R467" s="1" t="s">
        <v>2112</v>
      </c>
      <c r="S467" s="1">
        <v>96.59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x14ac:dyDescent="0.25">
      <c r="A468" s="1">
        <v>4261</v>
      </c>
      <c r="B468" s="1">
        <v>4261</v>
      </c>
      <c r="C468" s="1" t="s">
        <v>463</v>
      </c>
      <c r="D468" s="1" t="s">
        <v>464</v>
      </c>
      <c r="E468" s="1" t="s">
        <v>1283</v>
      </c>
      <c r="F468" s="1" t="s">
        <v>1358</v>
      </c>
      <c r="G468" s="1" t="s">
        <v>199</v>
      </c>
      <c r="H468" s="1" t="s">
        <v>1286</v>
      </c>
      <c r="I468" s="1" t="s">
        <v>465</v>
      </c>
      <c r="J468" s="1" t="s">
        <v>1335</v>
      </c>
      <c r="K468" s="59">
        <v>49.2</v>
      </c>
      <c r="L468" s="1">
        <v>9.3000000000000007</v>
      </c>
      <c r="M468" s="1">
        <v>1500000</v>
      </c>
      <c r="N468" s="1">
        <v>4328</v>
      </c>
      <c r="O468" s="1"/>
      <c r="P468" s="1" t="s">
        <v>1208</v>
      </c>
      <c r="Q468" s="1" t="s">
        <v>2082</v>
      </c>
      <c r="R468" s="1" t="s">
        <v>2103</v>
      </c>
      <c r="S468" s="1">
        <v>97.64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x14ac:dyDescent="0.25">
      <c r="A469" s="1">
        <v>4338</v>
      </c>
      <c r="B469" s="1">
        <v>4338</v>
      </c>
      <c r="C469" s="1" t="s">
        <v>658</v>
      </c>
      <c r="D469" s="1" t="s">
        <v>659</v>
      </c>
      <c r="E469" s="1" t="s">
        <v>1283</v>
      </c>
      <c r="F469" s="1" t="s">
        <v>1358</v>
      </c>
      <c r="G469" s="1" t="s">
        <v>199</v>
      </c>
      <c r="H469" s="1" t="s">
        <v>1286</v>
      </c>
      <c r="I469" s="1" t="s">
        <v>301</v>
      </c>
      <c r="J469" s="1" t="s">
        <v>1335</v>
      </c>
      <c r="K469" s="59">
        <v>42.4</v>
      </c>
      <c r="L469" s="1">
        <v>18</v>
      </c>
      <c r="M469" s="1">
        <v>1653000</v>
      </c>
      <c r="N469" s="1">
        <v>4328</v>
      </c>
      <c r="O469" s="1"/>
      <c r="P469" s="1" t="s">
        <v>1208</v>
      </c>
      <c r="Q469" s="1" t="s">
        <v>2080</v>
      </c>
      <c r="R469" s="1" t="s">
        <v>2108</v>
      </c>
      <c r="S469" s="1">
        <v>68.989999999999995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x14ac:dyDescent="0.25">
      <c r="A470" s="1">
        <v>8647</v>
      </c>
      <c r="B470" s="1">
        <v>8628</v>
      </c>
      <c r="C470" s="1" t="s">
        <v>808</v>
      </c>
      <c r="D470" s="1" t="s">
        <v>809</v>
      </c>
      <c r="E470" s="1" t="s">
        <v>1283</v>
      </c>
      <c r="F470" s="1" t="s">
        <v>1401</v>
      </c>
      <c r="G470" s="1" t="s">
        <v>810</v>
      </c>
      <c r="H470" s="1" t="s">
        <v>1290</v>
      </c>
      <c r="I470" s="1" t="s">
        <v>39</v>
      </c>
      <c r="J470" s="1" t="s">
        <v>1402</v>
      </c>
      <c r="K470" s="59">
        <v>25.8</v>
      </c>
      <c r="L470" s="1">
        <v>0.9</v>
      </c>
      <c r="M470" s="1">
        <v>570000</v>
      </c>
      <c r="N470" s="1">
        <v>4716</v>
      </c>
      <c r="O470" s="1"/>
      <c r="P470" s="1" t="s">
        <v>903</v>
      </c>
      <c r="Q470" s="1" t="s">
        <v>2078</v>
      </c>
      <c r="R470" s="1" t="s">
        <v>2097</v>
      </c>
      <c r="S470" s="1">
        <v>79.8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x14ac:dyDescent="0.25">
      <c r="A471" s="1">
        <v>8845</v>
      </c>
      <c r="B471" s="1">
        <v>8826</v>
      </c>
      <c r="C471" s="1" t="s">
        <v>811</v>
      </c>
      <c r="D471" s="1" t="s">
        <v>812</v>
      </c>
      <c r="E471" s="1" t="s">
        <v>1283</v>
      </c>
      <c r="F471" s="1" t="s">
        <v>1401</v>
      </c>
      <c r="G471" s="1" t="s">
        <v>810</v>
      </c>
      <c r="H471" s="1" t="s">
        <v>1290</v>
      </c>
      <c r="I471" s="1" t="s">
        <v>39</v>
      </c>
      <c r="J471" s="1" t="s">
        <v>1402</v>
      </c>
      <c r="K471" s="59">
        <v>26.8</v>
      </c>
      <c r="L471" s="1">
        <v>0.8</v>
      </c>
      <c r="M471" s="1">
        <v>570000</v>
      </c>
      <c r="N471" s="1">
        <v>4716</v>
      </c>
      <c r="O471" s="1"/>
      <c r="P471" s="1" t="s">
        <v>903</v>
      </c>
      <c r="Q471" s="1" t="s">
        <v>2078</v>
      </c>
      <c r="R471" s="1" t="s">
        <v>2097</v>
      </c>
      <c r="S471" s="1">
        <v>79.8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x14ac:dyDescent="0.25">
      <c r="A472" s="1">
        <v>4583</v>
      </c>
      <c r="B472" s="1">
        <v>4583</v>
      </c>
      <c r="C472" s="1" t="s">
        <v>813</v>
      </c>
      <c r="D472" s="1" t="s">
        <v>814</v>
      </c>
      <c r="E472" s="1" t="s">
        <v>1283</v>
      </c>
      <c r="F472" s="1" t="s">
        <v>1401</v>
      </c>
      <c r="G472" s="1" t="s">
        <v>810</v>
      </c>
      <c r="H472" s="1" t="s">
        <v>1290</v>
      </c>
      <c r="I472" s="1" t="s">
        <v>39</v>
      </c>
      <c r="J472" s="1" t="s">
        <v>1402</v>
      </c>
      <c r="K472" s="59">
        <v>43.9</v>
      </c>
      <c r="L472" s="1">
        <v>5.4</v>
      </c>
      <c r="M472" s="1">
        <v>740000</v>
      </c>
      <c r="N472" s="1">
        <v>4716</v>
      </c>
      <c r="O472" s="1"/>
      <c r="P472" s="1" t="s">
        <v>903</v>
      </c>
      <c r="Q472" s="1" t="s">
        <v>2077</v>
      </c>
      <c r="R472" s="1" t="s">
        <v>2096</v>
      </c>
      <c r="S472" s="1">
        <v>88.56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x14ac:dyDescent="0.25">
      <c r="A473" s="1">
        <v>4406</v>
      </c>
      <c r="B473" s="1">
        <v>4406</v>
      </c>
      <c r="C473" s="1" t="s">
        <v>815</v>
      </c>
      <c r="D473" s="1" t="s">
        <v>816</v>
      </c>
      <c r="E473" s="1" t="s">
        <v>1283</v>
      </c>
      <c r="F473" s="1" t="s">
        <v>1401</v>
      </c>
      <c r="G473" s="1" t="s">
        <v>810</v>
      </c>
      <c r="H473" s="1" t="s">
        <v>1290</v>
      </c>
      <c r="I473" s="1" t="s">
        <v>39</v>
      </c>
      <c r="J473" s="1" t="s">
        <v>1402</v>
      </c>
      <c r="K473" s="59">
        <v>37.9</v>
      </c>
      <c r="L473" s="1">
        <v>7.2</v>
      </c>
      <c r="M473" s="1">
        <v>775000</v>
      </c>
      <c r="N473" s="1">
        <v>4716</v>
      </c>
      <c r="O473" s="1"/>
      <c r="P473" s="1" t="s">
        <v>903</v>
      </c>
      <c r="Q473" s="1" t="s">
        <v>2077</v>
      </c>
      <c r="R473" s="1" t="s">
        <v>2096</v>
      </c>
      <c r="S473" s="1">
        <v>99.6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x14ac:dyDescent="0.25">
      <c r="A474" s="1">
        <v>6666</v>
      </c>
      <c r="B474" s="1">
        <v>6647</v>
      </c>
      <c r="C474" s="1" t="s">
        <v>817</v>
      </c>
      <c r="D474" s="1" t="s">
        <v>818</v>
      </c>
      <c r="E474" s="1" t="s">
        <v>1283</v>
      </c>
      <c r="F474" s="1" t="s">
        <v>1401</v>
      </c>
      <c r="G474" s="1" t="s">
        <v>810</v>
      </c>
      <c r="H474" s="1" t="s">
        <v>1290</v>
      </c>
      <c r="I474" s="1" t="s">
        <v>39</v>
      </c>
      <c r="J474" s="1" t="s">
        <v>1402</v>
      </c>
      <c r="K474" s="59">
        <v>24.4</v>
      </c>
      <c r="L474" s="1">
        <v>1.7</v>
      </c>
      <c r="M474" s="1">
        <v>600000</v>
      </c>
      <c r="N474" s="1">
        <v>4716</v>
      </c>
      <c r="O474" s="1"/>
      <c r="P474" s="1" t="s">
        <v>903</v>
      </c>
      <c r="Q474" s="1" t="s">
        <v>2078</v>
      </c>
      <c r="R474" s="1" t="s">
        <v>2097</v>
      </c>
      <c r="S474" s="1">
        <v>91.63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x14ac:dyDescent="0.25">
      <c r="A475" s="1">
        <v>8747</v>
      </c>
      <c r="B475" s="1">
        <v>8728</v>
      </c>
      <c r="C475" s="1" t="s">
        <v>819</v>
      </c>
      <c r="D475" s="1" t="s">
        <v>820</v>
      </c>
      <c r="E475" s="1" t="s">
        <v>1283</v>
      </c>
      <c r="F475" s="1" t="s">
        <v>1401</v>
      </c>
      <c r="G475" s="1" t="s">
        <v>810</v>
      </c>
      <c r="H475" s="1" t="s">
        <v>1290</v>
      </c>
      <c r="I475" s="1" t="s">
        <v>39</v>
      </c>
      <c r="J475" s="1" t="s">
        <v>1402</v>
      </c>
      <c r="K475" s="59">
        <v>24.8</v>
      </c>
      <c r="L475" s="1">
        <v>0.8</v>
      </c>
      <c r="M475" s="1">
        <v>570000</v>
      </c>
      <c r="N475" s="1">
        <v>4716</v>
      </c>
      <c r="O475" s="1"/>
      <c r="P475" s="1" t="s">
        <v>903</v>
      </c>
      <c r="Q475" s="1" t="s">
        <v>2078</v>
      </c>
      <c r="R475" s="1" t="s">
        <v>2097</v>
      </c>
      <c r="S475" s="1">
        <v>79.8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x14ac:dyDescent="0.25">
      <c r="A476" s="1">
        <v>4693</v>
      </c>
      <c r="B476" s="1">
        <v>4693</v>
      </c>
      <c r="C476" s="1" t="s">
        <v>1072</v>
      </c>
      <c r="D476" s="1" t="s">
        <v>1073</v>
      </c>
      <c r="E476" s="1" t="s">
        <v>1283</v>
      </c>
      <c r="F476" s="1" t="s">
        <v>1441</v>
      </c>
      <c r="G476" s="1" t="s">
        <v>786</v>
      </c>
      <c r="H476" s="1" t="s">
        <v>1291</v>
      </c>
      <c r="I476" s="1" t="s">
        <v>601</v>
      </c>
      <c r="J476" s="1" t="s">
        <v>1351</v>
      </c>
      <c r="K476" s="59">
        <v>41.3</v>
      </c>
      <c r="L476" s="1">
        <v>4.4000000000000004</v>
      </c>
      <c r="M476" s="1">
        <v>1575000</v>
      </c>
      <c r="N476" s="1">
        <v>4182</v>
      </c>
      <c r="O476" s="1"/>
      <c r="P476" s="1" t="s">
        <v>785</v>
      </c>
      <c r="Q476" s="1" t="s">
        <v>2080</v>
      </c>
      <c r="R476" s="1" t="s">
        <v>2100</v>
      </c>
      <c r="S476" s="1">
        <v>58.9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x14ac:dyDescent="0.25">
      <c r="A477" s="1">
        <v>8349</v>
      </c>
      <c r="B477" s="1">
        <v>8330</v>
      </c>
      <c r="C477" s="1" t="s">
        <v>1074</v>
      </c>
      <c r="D477" s="1" t="s">
        <v>1075</v>
      </c>
      <c r="E477" s="1" t="s">
        <v>1283</v>
      </c>
      <c r="F477" s="1" t="s">
        <v>1443</v>
      </c>
      <c r="G477" s="1" t="s">
        <v>1068</v>
      </c>
      <c r="H477" s="1" t="s">
        <v>1291</v>
      </c>
      <c r="I477" s="1" t="s">
        <v>83</v>
      </c>
      <c r="J477" s="1" t="s">
        <v>1444</v>
      </c>
      <c r="K477" s="59">
        <v>26.6</v>
      </c>
      <c r="L477" s="1">
        <v>1</v>
      </c>
      <c r="M477" s="1">
        <v>673000</v>
      </c>
      <c r="N477" s="1">
        <v>4287</v>
      </c>
      <c r="O477" s="1"/>
      <c r="P477" s="1" t="s">
        <v>1067</v>
      </c>
      <c r="Q477" s="1" t="s">
        <v>2077</v>
      </c>
      <c r="R477" s="1" t="s">
        <v>2096</v>
      </c>
      <c r="S477" s="1">
        <v>67.42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x14ac:dyDescent="0.25">
      <c r="A478" s="1">
        <v>10164</v>
      </c>
      <c r="B478" s="1">
        <v>10145</v>
      </c>
      <c r="C478" s="1" t="s">
        <v>7</v>
      </c>
      <c r="D478" s="1" t="s">
        <v>1076</v>
      </c>
      <c r="E478" s="1" t="s">
        <v>1283</v>
      </c>
      <c r="F478" s="1" t="s">
        <v>1443</v>
      </c>
      <c r="G478" s="1" t="s">
        <v>1068</v>
      </c>
      <c r="H478" s="1" t="s">
        <v>1291</v>
      </c>
      <c r="I478" s="1" t="s">
        <v>83</v>
      </c>
      <c r="J478" s="1" t="s">
        <v>1444</v>
      </c>
      <c r="K478" s="59">
        <v>25.7</v>
      </c>
      <c r="L478" s="1">
        <v>0.3</v>
      </c>
      <c r="M478" s="1">
        <v>655000</v>
      </c>
      <c r="N478" s="1">
        <v>4287</v>
      </c>
      <c r="O478" s="1"/>
      <c r="P478" s="1" t="s">
        <v>1067</v>
      </c>
      <c r="Q478" s="1" t="s">
        <v>2077</v>
      </c>
      <c r="R478" s="1" t="s">
        <v>2098</v>
      </c>
      <c r="S478" s="1">
        <v>61.74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x14ac:dyDescent="0.25">
      <c r="A479" s="1">
        <v>4535</v>
      </c>
      <c r="B479" s="1">
        <v>4535</v>
      </c>
      <c r="C479" s="1" t="s">
        <v>1241</v>
      </c>
      <c r="D479" s="1" t="s">
        <v>1242</v>
      </c>
      <c r="E479" s="1" t="s">
        <v>1283</v>
      </c>
      <c r="F479" s="1" t="s">
        <v>1363</v>
      </c>
      <c r="G479" s="1" t="s">
        <v>1213</v>
      </c>
      <c r="H479" s="1" t="s">
        <v>1286</v>
      </c>
      <c r="I479" s="1" t="s">
        <v>1243</v>
      </c>
      <c r="J479" s="1" t="s">
        <v>1364</v>
      </c>
      <c r="K479" s="59">
        <v>30</v>
      </c>
      <c r="L479" s="1">
        <v>7.9</v>
      </c>
      <c r="M479" s="1">
        <v>1800000</v>
      </c>
      <c r="N479" s="1">
        <v>8253</v>
      </c>
      <c r="O479" s="1"/>
      <c r="P479" s="1" t="s">
        <v>1212</v>
      </c>
      <c r="Q479" s="1" t="s">
        <v>2080</v>
      </c>
      <c r="R479" s="1" t="s">
        <v>2108</v>
      </c>
      <c r="S479" s="1">
        <v>88.02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x14ac:dyDescent="0.25">
      <c r="A480" s="1">
        <v>4854</v>
      </c>
      <c r="B480" s="1">
        <v>4835</v>
      </c>
      <c r="C480" s="1" t="s">
        <v>1244</v>
      </c>
      <c r="D480" s="1" t="s">
        <v>876</v>
      </c>
      <c r="E480" s="1" t="s">
        <v>1283</v>
      </c>
      <c r="F480" s="1" t="s">
        <v>1363</v>
      </c>
      <c r="G480" s="1" t="s">
        <v>1213</v>
      </c>
      <c r="H480" s="1" t="s">
        <v>1286</v>
      </c>
      <c r="I480" s="1" t="s">
        <v>1243</v>
      </c>
      <c r="J480" s="1" t="s">
        <v>1364</v>
      </c>
      <c r="K480" s="59">
        <v>35</v>
      </c>
      <c r="L480" s="1">
        <v>3.3</v>
      </c>
      <c r="M480" s="1">
        <v>1239000</v>
      </c>
      <c r="N480" s="1">
        <v>8253</v>
      </c>
      <c r="O480" s="1"/>
      <c r="P480" s="1" t="s">
        <v>1212</v>
      </c>
      <c r="Q480" s="1" t="s">
        <v>2082</v>
      </c>
      <c r="R480" s="1" t="s">
        <v>2105</v>
      </c>
      <c r="S480" s="1">
        <v>55.43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x14ac:dyDescent="0.25">
      <c r="A481" s="1">
        <v>5412</v>
      </c>
      <c r="B481" s="1">
        <v>5393</v>
      </c>
      <c r="C481" s="1" t="s">
        <v>1245</v>
      </c>
      <c r="D481" s="1" t="s">
        <v>1246</v>
      </c>
      <c r="E481" s="1" t="s">
        <v>1283</v>
      </c>
      <c r="F481" s="1" t="s">
        <v>1363</v>
      </c>
      <c r="G481" s="1" t="s">
        <v>1213</v>
      </c>
      <c r="H481" s="1" t="s">
        <v>1286</v>
      </c>
      <c r="I481" s="1" t="s">
        <v>1243</v>
      </c>
      <c r="J481" s="1" t="s">
        <v>1364</v>
      </c>
      <c r="K481" s="59">
        <v>26.7</v>
      </c>
      <c r="L481" s="1">
        <v>2.2999999999999998</v>
      </c>
      <c r="M481" s="1">
        <v>1500000</v>
      </c>
      <c r="N481" s="1">
        <v>8253</v>
      </c>
      <c r="O481" s="1"/>
      <c r="P481" s="1" t="s">
        <v>1212</v>
      </c>
      <c r="Q481" s="1" t="s">
        <v>2082</v>
      </c>
      <c r="R481" s="1" t="s">
        <v>2103</v>
      </c>
      <c r="S481" s="1">
        <v>97.64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x14ac:dyDescent="0.25">
      <c r="A482" s="1">
        <v>10395</v>
      </c>
      <c r="B482" s="1">
        <v>10376</v>
      </c>
      <c r="C482" s="1" t="s">
        <v>1247</v>
      </c>
      <c r="D482" s="1" t="s">
        <v>1248</v>
      </c>
      <c r="E482" s="1" t="s">
        <v>1283</v>
      </c>
      <c r="F482" s="1" t="s">
        <v>1363</v>
      </c>
      <c r="G482" s="1" t="s">
        <v>1213</v>
      </c>
      <c r="H482" s="1" t="s">
        <v>1286</v>
      </c>
      <c r="I482" s="1" t="s">
        <v>1243</v>
      </c>
      <c r="J482" s="1" t="s">
        <v>1364</v>
      </c>
      <c r="K482" s="59">
        <v>22.9</v>
      </c>
      <c r="L482" s="1">
        <v>0.2</v>
      </c>
      <c r="M482" s="1">
        <v>848000</v>
      </c>
      <c r="N482" s="1">
        <v>8253</v>
      </c>
      <c r="O482" s="1"/>
      <c r="P482" s="1" t="s">
        <v>1212</v>
      </c>
      <c r="Q482" s="1" t="s">
        <v>2081</v>
      </c>
      <c r="R482" s="1" t="s">
        <v>2104</v>
      </c>
      <c r="S482" s="1">
        <v>69.19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x14ac:dyDescent="0.25">
      <c r="A483" s="1">
        <v>4239</v>
      </c>
      <c r="B483" s="1">
        <v>4239</v>
      </c>
      <c r="C483" s="1" t="s">
        <v>1249</v>
      </c>
      <c r="D483" s="1" t="s">
        <v>1250</v>
      </c>
      <c r="E483" s="1" t="s">
        <v>1283</v>
      </c>
      <c r="F483" s="1" t="s">
        <v>1363</v>
      </c>
      <c r="G483" s="1" t="s">
        <v>1213</v>
      </c>
      <c r="H483" s="1" t="s">
        <v>1286</v>
      </c>
      <c r="I483" s="1" t="s">
        <v>1251</v>
      </c>
      <c r="J483" s="1" t="s">
        <v>1364</v>
      </c>
      <c r="K483" s="59">
        <v>51.2</v>
      </c>
      <c r="L483" s="1">
        <v>9.8000000000000007</v>
      </c>
      <c r="M483" s="1">
        <v>1200000</v>
      </c>
      <c r="N483" s="1">
        <v>8253</v>
      </c>
      <c r="O483" s="1"/>
      <c r="P483" s="1" t="s">
        <v>1212</v>
      </c>
      <c r="Q483" s="1" t="s">
        <v>2079</v>
      </c>
      <c r="R483" s="1" t="s">
        <v>2102</v>
      </c>
      <c r="S483" s="1">
        <v>97.56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x14ac:dyDescent="0.25">
      <c r="A484" s="1">
        <v>8514</v>
      </c>
      <c r="B484" s="1">
        <v>8495</v>
      </c>
      <c r="C484" s="1" t="s">
        <v>1252</v>
      </c>
      <c r="D484" s="1" t="s">
        <v>1253</v>
      </c>
      <c r="E484" s="1" t="s">
        <v>1283</v>
      </c>
      <c r="F484" s="1" t="s">
        <v>1363</v>
      </c>
      <c r="G484" s="1" t="s">
        <v>1213</v>
      </c>
      <c r="H484" s="1" t="s">
        <v>1286</v>
      </c>
      <c r="I484" s="1" t="s">
        <v>1243</v>
      </c>
      <c r="J484" s="1" t="s">
        <v>1364</v>
      </c>
      <c r="K484" s="59">
        <v>52</v>
      </c>
      <c r="L484" s="1">
        <v>0.9</v>
      </c>
      <c r="M484" s="1">
        <v>1901000</v>
      </c>
      <c r="N484" s="1">
        <v>8253</v>
      </c>
      <c r="O484" s="1"/>
      <c r="P484" s="1" t="s">
        <v>1212</v>
      </c>
      <c r="Q484" s="1" t="s">
        <v>2083</v>
      </c>
      <c r="R484" s="1" t="s">
        <v>2106</v>
      </c>
      <c r="S484" s="1">
        <v>51.95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x14ac:dyDescent="0.25">
      <c r="A485" s="1">
        <v>8019</v>
      </c>
      <c r="B485" s="1">
        <v>8000</v>
      </c>
      <c r="C485" s="1" t="s">
        <v>1254</v>
      </c>
      <c r="D485" s="1" t="s">
        <v>1255</v>
      </c>
      <c r="E485" s="1" t="s">
        <v>1283</v>
      </c>
      <c r="F485" s="1" t="s">
        <v>1363</v>
      </c>
      <c r="G485" s="1" t="s">
        <v>1213</v>
      </c>
      <c r="H485" s="1" t="s">
        <v>1286</v>
      </c>
      <c r="I485" s="1" t="s">
        <v>1243</v>
      </c>
      <c r="J485" s="1" t="s">
        <v>1364</v>
      </c>
      <c r="K485" s="59">
        <v>39.299999999999997</v>
      </c>
      <c r="L485" s="1">
        <v>1.1000000000000001</v>
      </c>
      <c r="M485" s="1">
        <v>1958000</v>
      </c>
      <c r="N485" s="1">
        <v>8253</v>
      </c>
      <c r="O485" s="1"/>
      <c r="P485" s="1" t="s">
        <v>1212</v>
      </c>
      <c r="Q485" s="1" t="s">
        <v>2083</v>
      </c>
      <c r="R485" s="1" t="s">
        <v>2106</v>
      </c>
      <c r="S485" s="1">
        <v>57.86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x14ac:dyDescent="0.25">
      <c r="A486" s="1">
        <v>4205</v>
      </c>
      <c r="B486" s="1">
        <v>4205</v>
      </c>
      <c r="C486" s="1" t="s">
        <v>1083</v>
      </c>
      <c r="D486" s="1" t="s">
        <v>1084</v>
      </c>
      <c r="E486" s="1" t="s">
        <v>1283</v>
      </c>
      <c r="F486" s="1" t="s">
        <v>1412</v>
      </c>
      <c r="G486" s="1" t="s">
        <v>749</v>
      </c>
      <c r="H486" s="1" t="s">
        <v>1290</v>
      </c>
      <c r="I486" s="1" t="s">
        <v>1085</v>
      </c>
      <c r="J486" s="1" t="s">
        <v>1348</v>
      </c>
      <c r="K486" s="59">
        <v>58.6</v>
      </c>
      <c r="L486" s="1">
        <v>10.9</v>
      </c>
      <c r="M486" s="1">
        <v>1150000</v>
      </c>
      <c r="N486" s="1">
        <v>4915</v>
      </c>
      <c r="O486" s="1"/>
      <c r="P486" s="1" t="s">
        <v>748</v>
      </c>
      <c r="Q486" s="1" t="s">
        <v>2079</v>
      </c>
      <c r="R486" s="1" t="s">
        <v>2102</v>
      </c>
      <c r="S486" s="1">
        <v>87.45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x14ac:dyDescent="0.25">
      <c r="A487" s="1">
        <v>10791</v>
      </c>
      <c r="B487" s="1">
        <v>10739</v>
      </c>
      <c r="C487" s="1" t="s">
        <v>11</v>
      </c>
      <c r="D487" s="1" t="s">
        <v>69</v>
      </c>
      <c r="E487" s="1" t="s">
        <v>1283</v>
      </c>
      <c r="F487" s="1" t="s">
        <v>1396</v>
      </c>
      <c r="G487" s="1" t="s">
        <v>71</v>
      </c>
      <c r="H487" s="1" t="s">
        <v>1290</v>
      </c>
      <c r="I487" s="1" t="s">
        <v>70</v>
      </c>
      <c r="J487" s="1" t="s">
        <v>1345</v>
      </c>
      <c r="K487" s="59">
        <v>32</v>
      </c>
      <c r="L487" s="1">
        <v>0.1</v>
      </c>
      <c r="M487" s="1">
        <v>772000</v>
      </c>
      <c r="N487" s="1">
        <v>4438</v>
      </c>
      <c r="O487" s="1"/>
      <c r="P487" s="1" t="s">
        <v>1017</v>
      </c>
      <c r="Q487" s="1" t="s">
        <v>2077</v>
      </c>
      <c r="R487" s="1" t="s">
        <v>2096</v>
      </c>
      <c r="S487" s="1">
        <v>98.65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x14ac:dyDescent="0.25">
      <c r="A488" s="1">
        <v>7228</v>
      </c>
      <c r="B488" s="1">
        <v>7209</v>
      </c>
      <c r="C488" s="1" t="s">
        <v>291</v>
      </c>
      <c r="D488" s="1" t="s">
        <v>292</v>
      </c>
      <c r="E488" s="1" t="s">
        <v>1283</v>
      </c>
      <c r="F488" s="1" t="s">
        <v>1396</v>
      </c>
      <c r="G488" s="1" t="s">
        <v>71</v>
      </c>
      <c r="H488" s="1" t="s">
        <v>1290</v>
      </c>
      <c r="I488" s="1" t="s">
        <v>70</v>
      </c>
      <c r="J488" s="1" t="s">
        <v>1345</v>
      </c>
      <c r="K488" s="59">
        <v>24.8</v>
      </c>
      <c r="L488" s="1">
        <v>1.4</v>
      </c>
      <c r="M488" s="1">
        <v>673000</v>
      </c>
      <c r="N488" s="1">
        <v>4438</v>
      </c>
      <c r="O488" s="1"/>
      <c r="P488" s="1" t="s">
        <v>1017</v>
      </c>
      <c r="Q488" s="1" t="s">
        <v>2077</v>
      </c>
      <c r="R488" s="1" t="s">
        <v>2096</v>
      </c>
      <c r="S488" s="1">
        <v>67.42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x14ac:dyDescent="0.25">
      <c r="A489" s="1">
        <v>7128</v>
      </c>
      <c r="B489" s="1">
        <v>7109</v>
      </c>
      <c r="C489" s="1" t="s">
        <v>514</v>
      </c>
      <c r="D489" s="1" t="s">
        <v>515</v>
      </c>
      <c r="E489" s="1" t="s">
        <v>1283</v>
      </c>
      <c r="F489" s="1" t="s">
        <v>1396</v>
      </c>
      <c r="G489" s="1" t="s">
        <v>71</v>
      </c>
      <c r="H489" s="1" t="s">
        <v>1290</v>
      </c>
      <c r="I489" s="1" t="s">
        <v>70</v>
      </c>
      <c r="J489" s="1" t="s">
        <v>1345</v>
      </c>
      <c r="K489" s="59">
        <v>47.2</v>
      </c>
      <c r="L489" s="1">
        <v>1.5</v>
      </c>
      <c r="M489" s="1">
        <v>673000</v>
      </c>
      <c r="N489" s="1">
        <v>4438</v>
      </c>
      <c r="O489" s="1"/>
      <c r="P489" s="1" t="s">
        <v>1017</v>
      </c>
      <c r="Q489" s="1" t="s">
        <v>2077</v>
      </c>
      <c r="R489" s="1" t="s">
        <v>2096</v>
      </c>
      <c r="S489" s="1">
        <v>67.42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x14ac:dyDescent="0.25">
      <c r="A490" s="1">
        <v>4524</v>
      </c>
      <c r="B490" s="1">
        <v>4524</v>
      </c>
      <c r="C490" s="1" t="s">
        <v>383</v>
      </c>
      <c r="D490" s="1" t="s">
        <v>384</v>
      </c>
      <c r="E490" s="1" t="s">
        <v>1283</v>
      </c>
      <c r="F490" s="1" t="s">
        <v>1396</v>
      </c>
      <c r="G490" s="1" t="s">
        <v>71</v>
      </c>
      <c r="H490" s="1" t="s">
        <v>1290</v>
      </c>
      <c r="I490" s="1" t="s">
        <v>385</v>
      </c>
      <c r="J490" s="1" t="s">
        <v>1345</v>
      </c>
      <c r="K490" s="59">
        <v>30.8</v>
      </c>
      <c r="L490" s="1">
        <v>4.2</v>
      </c>
      <c r="M490" s="1">
        <v>1242000</v>
      </c>
      <c r="N490" s="1">
        <v>4438</v>
      </c>
      <c r="O490" s="1"/>
      <c r="P490" s="1" t="s">
        <v>1017</v>
      </c>
      <c r="Q490" s="1" t="s">
        <v>2082</v>
      </c>
      <c r="R490" s="1" t="s">
        <v>2105</v>
      </c>
      <c r="S490" s="1">
        <v>55.92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x14ac:dyDescent="0.25">
      <c r="A491" s="1">
        <v>4872</v>
      </c>
      <c r="B491" s="1">
        <v>4853</v>
      </c>
      <c r="C491" s="1" t="s">
        <v>516</v>
      </c>
      <c r="D491" s="1" t="s">
        <v>517</v>
      </c>
      <c r="E491" s="1" t="s">
        <v>1283</v>
      </c>
      <c r="F491" s="1" t="s">
        <v>1396</v>
      </c>
      <c r="G491" s="1" t="s">
        <v>71</v>
      </c>
      <c r="H491" s="1" t="s">
        <v>1290</v>
      </c>
      <c r="I491" s="1" t="s">
        <v>70</v>
      </c>
      <c r="J491" s="1" t="s">
        <v>1345</v>
      </c>
      <c r="K491" s="59">
        <v>36.9</v>
      </c>
      <c r="L491" s="1">
        <v>3.1</v>
      </c>
      <c r="M491" s="1">
        <v>740000</v>
      </c>
      <c r="N491" s="1">
        <v>4438</v>
      </c>
      <c r="O491" s="1"/>
      <c r="P491" s="1" t="s">
        <v>1017</v>
      </c>
      <c r="Q491" s="1" t="s">
        <v>2077</v>
      </c>
      <c r="R491" s="1" t="s">
        <v>2096</v>
      </c>
      <c r="S491" s="1">
        <v>88.56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x14ac:dyDescent="0.25">
      <c r="A492" s="1">
        <v>4337</v>
      </c>
      <c r="B492" s="1">
        <v>4337</v>
      </c>
      <c r="C492" s="1" t="s">
        <v>1100</v>
      </c>
      <c r="D492" s="1" t="s">
        <v>1101</v>
      </c>
      <c r="E492" s="1" t="s">
        <v>1283</v>
      </c>
      <c r="F492" s="1" t="s">
        <v>1396</v>
      </c>
      <c r="G492" s="1" t="s">
        <v>853</v>
      </c>
      <c r="H492" s="1" t="s">
        <v>1290</v>
      </c>
      <c r="I492" s="1" t="s">
        <v>70</v>
      </c>
      <c r="J492" s="1" t="s">
        <v>1345</v>
      </c>
      <c r="K492" s="59">
        <v>42.1</v>
      </c>
      <c r="L492" s="1">
        <v>18</v>
      </c>
      <c r="M492" s="1">
        <v>783000</v>
      </c>
      <c r="N492" s="1">
        <v>4483</v>
      </c>
      <c r="O492" s="1"/>
      <c r="P492" s="1" t="s">
        <v>852</v>
      </c>
      <c r="Q492" s="1" t="s">
        <v>2081</v>
      </c>
      <c r="R492" s="1" t="s">
        <v>2101</v>
      </c>
      <c r="S492" s="1">
        <v>52.78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x14ac:dyDescent="0.25">
      <c r="A493" s="1">
        <v>7757</v>
      </c>
      <c r="B493" s="1">
        <v>7738</v>
      </c>
      <c r="C493" s="1" t="s">
        <v>1102</v>
      </c>
      <c r="D493" s="1" t="s">
        <v>1103</v>
      </c>
      <c r="E493" s="1" t="s">
        <v>1283</v>
      </c>
      <c r="F493" s="1" t="s">
        <v>1396</v>
      </c>
      <c r="G493" s="1" t="s">
        <v>853</v>
      </c>
      <c r="H493" s="1" t="s">
        <v>1290</v>
      </c>
      <c r="I493" s="1" t="s">
        <v>70</v>
      </c>
      <c r="J493" s="1" t="s">
        <v>1345</v>
      </c>
      <c r="K493" s="59">
        <v>42.9</v>
      </c>
      <c r="L493" s="1">
        <v>1.2</v>
      </c>
      <c r="M493" s="1">
        <v>673000</v>
      </c>
      <c r="N493" s="1">
        <v>4483</v>
      </c>
      <c r="O493" s="1"/>
      <c r="P493" s="1" t="s">
        <v>852</v>
      </c>
      <c r="Q493" s="1" t="s">
        <v>2077</v>
      </c>
      <c r="R493" s="1" t="s">
        <v>2096</v>
      </c>
      <c r="S493" s="1">
        <v>67.42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x14ac:dyDescent="0.25">
      <c r="A494" s="1">
        <v>4537</v>
      </c>
      <c r="B494" s="1">
        <v>4537</v>
      </c>
      <c r="C494" s="1" t="s">
        <v>1104</v>
      </c>
      <c r="D494" s="1" t="s">
        <v>1105</v>
      </c>
      <c r="E494" s="1" t="s">
        <v>1283</v>
      </c>
      <c r="F494" s="1" t="s">
        <v>1387</v>
      </c>
      <c r="G494" s="1" t="s">
        <v>1092</v>
      </c>
      <c r="H494" s="1" t="s">
        <v>1290</v>
      </c>
      <c r="I494" s="1" t="s">
        <v>124</v>
      </c>
      <c r="J494" s="1" t="s">
        <v>1349</v>
      </c>
      <c r="K494" s="59">
        <v>29.7</v>
      </c>
      <c r="L494" s="1">
        <v>5.5</v>
      </c>
      <c r="M494" s="1">
        <v>880000</v>
      </c>
      <c r="N494" s="1">
        <v>4532</v>
      </c>
      <c r="O494" s="1"/>
      <c r="P494" s="1" t="s">
        <v>1091</v>
      </c>
      <c r="Q494" s="1" t="s">
        <v>2081</v>
      </c>
      <c r="R494" s="1" t="s">
        <v>2104</v>
      </c>
      <c r="S494" s="1">
        <v>77.27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x14ac:dyDescent="0.25">
      <c r="A495" s="1">
        <v>8184</v>
      </c>
      <c r="B495" s="1">
        <v>8165</v>
      </c>
      <c r="C495" s="1" t="s">
        <v>1106</v>
      </c>
      <c r="D495" s="1" t="s">
        <v>1107</v>
      </c>
      <c r="E495" s="1" t="s">
        <v>1283</v>
      </c>
      <c r="F495" s="1" t="s">
        <v>1387</v>
      </c>
      <c r="G495" s="1" t="s">
        <v>1092</v>
      </c>
      <c r="H495" s="1" t="s">
        <v>1290</v>
      </c>
      <c r="I495" s="1" t="s">
        <v>1108</v>
      </c>
      <c r="J495" s="1" t="s">
        <v>1349</v>
      </c>
      <c r="K495" s="58">
        <v>28.6</v>
      </c>
      <c r="L495" s="1">
        <v>1</v>
      </c>
      <c r="M495" s="1">
        <v>1865000</v>
      </c>
      <c r="N495" s="1">
        <v>4532</v>
      </c>
      <c r="O495" s="1"/>
      <c r="P495" s="1" t="s">
        <v>1091</v>
      </c>
      <c r="Q495" s="1" t="s">
        <v>2080</v>
      </c>
      <c r="R495" s="1" t="s">
        <v>2108</v>
      </c>
      <c r="S495" s="1">
        <v>96.43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x14ac:dyDescent="0.25">
      <c r="A496" s="1">
        <v>4711</v>
      </c>
      <c r="B496" s="1">
        <v>4711</v>
      </c>
      <c r="C496" s="1" t="s">
        <v>1109</v>
      </c>
      <c r="D496" s="1" t="s">
        <v>1110</v>
      </c>
      <c r="E496" s="1" t="s">
        <v>1283</v>
      </c>
      <c r="F496" s="1" t="s">
        <v>1387</v>
      </c>
      <c r="G496" s="1" t="s">
        <v>1092</v>
      </c>
      <c r="H496" s="1" t="s">
        <v>1290</v>
      </c>
      <c r="I496" s="1" t="s">
        <v>34</v>
      </c>
      <c r="J496" s="1" t="s">
        <v>1349</v>
      </c>
      <c r="K496" s="59">
        <v>34.299999999999997</v>
      </c>
      <c r="L496" s="1">
        <v>4.5</v>
      </c>
      <c r="M496" s="1">
        <v>760000</v>
      </c>
      <c r="N496" s="1">
        <v>4532</v>
      </c>
      <c r="O496" s="1"/>
      <c r="P496" s="1" t="s">
        <v>1091</v>
      </c>
      <c r="Q496" s="1" t="s">
        <v>2077</v>
      </c>
      <c r="R496" s="1" t="s">
        <v>2096</v>
      </c>
      <c r="S496" s="1">
        <v>94.87</v>
      </c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x14ac:dyDescent="0.25">
      <c r="A497" s="1">
        <v>4246</v>
      </c>
      <c r="B497" s="1">
        <v>4246</v>
      </c>
      <c r="C497" s="1" t="s">
        <v>1111</v>
      </c>
      <c r="D497" s="1" t="s">
        <v>1071</v>
      </c>
      <c r="E497" s="1" t="s">
        <v>1283</v>
      </c>
      <c r="F497" s="1" t="s">
        <v>1373</v>
      </c>
      <c r="G497" s="1" t="s">
        <v>1113</v>
      </c>
      <c r="H497" s="1" t="s">
        <v>1286</v>
      </c>
      <c r="I497" s="1" t="s">
        <v>1112</v>
      </c>
      <c r="J497" s="1" t="s">
        <v>1352</v>
      </c>
      <c r="K497" s="59">
        <v>51</v>
      </c>
      <c r="L497" s="1">
        <v>14.7</v>
      </c>
      <c r="M497" s="1">
        <v>2100000</v>
      </c>
      <c r="N497" s="1">
        <v>4251</v>
      </c>
      <c r="O497" s="1"/>
      <c r="P497" s="1" t="s">
        <v>1197</v>
      </c>
      <c r="Q497" s="1" t="s">
        <v>2083</v>
      </c>
      <c r="R497" s="1" t="s">
        <v>2109</v>
      </c>
      <c r="S497" s="1">
        <v>72.56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x14ac:dyDescent="0.25">
      <c r="A498" s="1">
        <v>11154</v>
      </c>
      <c r="B498" s="1">
        <v>11102</v>
      </c>
      <c r="C498" s="1" t="s">
        <v>1114</v>
      </c>
      <c r="D498" s="1" t="s">
        <v>1115</v>
      </c>
      <c r="E498" s="1" t="s">
        <v>1283</v>
      </c>
      <c r="F498" s="1" t="s">
        <v>1373</v>
      </c>
      <c r="G498" s="1" t="s">
        <v>1113</v>
      </c>
      <c r="H498" s="1" t="s">
        <v>1286</v>
      </c>
      <c r="I498" s="1" t="s">
        <v>1116</v>
      </c>
      <c r="J498" s="1" t="s">
        <v>1352</v>
      </c>
      <c r="K498" s="59">
        <v>24.9</v>
      </c>
      <c r="L498" s="1">
        <v>0.1</v>
      </c>
      <c r="M498" s="1">
        <v>849000</v>
      </c>
      <c r="N498" s="1">
        <v>4251</v>
      </c>
      <c r="O498" s="1"/>
      <c r="P498" s="1" t="s">
        <v>1197</v>
      </c>
      <c r="Q498" s="1" t="s">
        <v>2081</v>
      </c>
      <c r="R498" s="1" t="s">
        <v>2104</v>
      </c>
      <c r="S498" s="1">
        <v>69.45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x14ac:dyDescent="0.25">
      <c r="A499" s="1">
        <v>9373</v>
      </c>
      <c r="B499" s="1">
        <v>9354</v>
      </c>
      <c r="C499" s="1" t="s">
        <v>1256</v>
      </c>
      <c r="D499" s="1" t="s">
        <v>1257</v>
      </c>
      <c r="E499" s="1" t="s">
        <v>1283</v>
      </c>
      <c r="F499" s="1" t="s">
        <v>1438</v>
      </c>
      <c r="G499" s="1" t="s">
        <v>1081</v>
      </c>
      <c r="H499" s="1" t="s">
        <v>1291</v>
      </c>
      <c r="I499" s="1" t="s">
        <v>83</v>
      </c>
      <c r="J499" s="1" t="s">
        <v>1439</v>
      </c>
      <c r="K499" s="59">
        <v>31.9</v>
      </c>
      <c r="L499" s="1">
        <v>0.6</v>
      </c>
      <c r="M499" s="1">
        <v>655000</v>
      </c>
      <c r="N499" s="1">
        <v>6868</v>
      </c>
      <c r="O499" s="1"/>
      <c r="P499" s="1" t="s">
        <v>1080</v>
      </c>
      <c r="Q499" s="1" t="s">
        <v>2077</v>
      </c>
      <c r="R499" s="1" t="s">
        <v>2098</v>
      </c>
      <c r="S499" s="1">
        <v>61.74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x14ac:dyDescent="0.25">
      <c r="A500" s="1">
        <v>6304</v>
      </c>
      <c r="B500" s="1">
        <v>6285</v>
      </c>
      <c r="C500" s="1" t="s">
        <v>1258</v>
      </c>
      <c r="D500" s="1" t="s">
        <v>1259</v>
      </c>
      <c r="E500" s="1" t="s">
        <v>1283</v>
      </c>
      <c r="F500" s="1" t="s">
        <v>1435</v>
      </c>
      <c r="G500" s="1" t="s">
        <v>1081</v>
      </c>
      <c r="H500" s="1" t="s">
        <v>1291</v>
      </c>
      <c r="I500" s="1" t="s">
        <v>83</v>
      </c>
      <c r="J500" s="1" t="s">
        <v>1436</v>
      </c>
      <c r="K500" s="59">
        <v>28.5</v>
      </c>
      <c r="L500" s="1">
        <v>1.8</v>
      </c>
      <c r="M500" s="1">
        <v>655000</v>
      </c>
      <c r="N500" s="1">
        <v>6868</v>
      </c>
      <c r="O500" s="1"/>
      <c r="P500" s="1" t="s">
        <v>1080</v>
      </c>
      <c r="Q500" s="1" t="s">
        <v>2077</v>
      </c>
      <c r="R500" s="1" t="s">
        <v>2098</v>
      </c>
      <c r="S500" s="1">
        <v>61.74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x14ac:dyDescent="0.25">
      <c r="A501" s="1">
        <v>4769</v>
      </c>
      <c r="B501" s="1">
        <v>4741</v>
      </c>
      <c r="C501" s="1" t="s">
        <v>1260</v>
      </c>
      <c r="D501" s="1" t="s">
        <v>1261</v>
      </c>
      <c r="E501" s="1" t="s">
        <v>1283</v>
      </c>
      <c r="F501" s="1" t="s">
        <v>1435</v>
      </c>
      <c r="G501" s="1" t="s">
        <v>1081</v>
      </c>
      <c r="H501" s="1" t="s">
        <v>1291</v>
      </c>
      <c r="I501" s="1" t="s">
        <v>83</v>
      </c>
      <c r="J501" s="1" t="s">
        <v>1436</v>
      </c>
      <c r="K501" s="59">
        <v>25.5</v>
      </c>
      <c r="L501" s="1">
        <v>3.8</v>
      </c>
      <c r="M501" s="1">
        <v>750000</v>
      </c>
      <c r="N501" s="1">
        <v>6868</v>
      </c>
      <c r="O501" s="1"/>
      <c r="P501" s="1" t="s">
        <v>1080</v>
      </c>
      <c r="Q501" s="1" t="s">
        <v>2077</v>
      </c>
      <c r="R501" s="1" t="s">
        <v>2096</v>
      </c>
      <c r="S501" s="1">
        <v>91.71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x14ac:dyDescent="0.25">
      <c r="A502" s="1">
        <v>10231</v>
      </c>
      <c r="B502" s="1">
        <v>10212</v>
      </c>
      <c r="C502" s="1" t="s">
        <v>1262</v>
      </c>
      <c r="D502" s="1" t="s">
        <v>1263</v>
      </c>
      <c r="E502" s="1" t="s">
        <v>1283</v>
      </c>
      <c r="F502" s="1" t="s">
        <v>1443</v>
      </c>
      <c r="G502" s="1" t="s">
        <v>1063</v>
      </c>
      <c r="H502" s="1" t="s">
        <v>1291</v>
      </c>
      <c r="I502" s="1" t="s">
        <v>83</v>
      </c>
      <c r="J502" s="1" t="s">
        <v>1444</v>
      </c>
      <c r="K502" s="59">
        <v>26.5</v>
      </c>
      <c r="L502" s="1">
        <v>0.2</v>
      </c>
      <c r="M502" s="1">
        <v>655000</v>
      </c>
      <c r="N502" s="1">
        <v>7494</v>
      </c>
      <c r="O502" s="1"/>
      <c r="P502" s="1" t="s">
        <v>1062</v>
      </c>
      <c r="Q502" s="1" t="s">
        <v>2077</v>
      </c>
      <c r="R502" s="1" t="s">
        <v>2098</v>
      </c>
      <c r="S502" s="1">
        <v>61.74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x14ac:dyDescent="0.25">
      <c r="A503" s="1">
        <v>8283</v>
      </c>
      <c r="B503" s="1">
        <v>8264</v>
      </c>
      <c r="C503" s="1" t="s">
        <v>1117</v>
      </c>
      <c r="D503" s="1" t="s">
        <v>1118</v>
      </c>
      <c r="E503" s="1" t="s">
        <v>1283</v>
      </c>
      <c r="F503" s="1" t="s">
        <v>1373</v>
      </c>
      <c r="G503" s="1" t="s">
        <v>1119</v>
      </c>
      <c r="H503" s="1" t="s">
        <v>1286</v>
      </c>
      <c r="I503" s="1" t="s">
        <v>999</v>
      </c>
      <c r="J503" s="1" t="s">
        <v>1352</v>
      </c>
      <c r="K503" s="59">
        <v>41.2</v>
      </c>
      <c r="L503" s="1">
        <v>1</v>
      </c>
      <c r="M503" s="1">
        <v>930000</v>
      </c>
      <c r="N503" s="1">
        <v>4297</v>
      </c>
      <c r="O503" s="1"/>
      <c r="P503" s="1" t="s">
        <v>1202</v>
      </c>
      <c r="Q503" s="1" t="s">
        <v>2081</v>
      </c>
      <c r="R503" s="1" t="s">
        <v>2104</v>
      </c>
      <c r="S503" s="1">
        <v>89.9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x14ac:dyDescent="0.25">
      <c r="A504" s="1">
        <v>4514</v>
      </c>
      <c r="B504" s="1">
        <v>4514</v>
      </c>
      <c r="C504" s="1" t="s">
        <v>1077</v>
      </c>
      <c r="D504" s="1" t="s">
        <v>84</v>
      </c>
      <c r="E504" s="1" t="s">
        <v>1283</v>
      </c>
      <c r="F504" s="1" t="s">
        <v>1438</v>
      </c>
      <c r="G504" s="1" t="s">
        <v>959</v>
      </c>
      <c r="H504" s="1" t="s">
        <v>1291</v>
      </c>
      <c r="I504" s="1" t="s">
        <v>1078</v>
      </c>
      <c r="J504" s="1" t="s">
        <v>1439</v>
      </c>
      <c r="K504" s="59">
        <v>31.5</v>
      </c>
      <c r="L504" s="1">
        <v>7.2</v>
      </c>
      <c r="M504" s="1">
        <v>3433000</v>
      </c>
      <c r="N504" s="1">
        <v>4290</v>
      </c>
      <c r="O504" s="1"/>
      <c r="P504" s="1" t="s">
        <v>958</v>
      </c>
      <c r="Q504" s="1" t="s">
        <v>2086</v>
      </c>
      <c r="R504" s="1" t="s">
        <v>2111</v>
      </c>
      <c r="S504" s="1">
        <v>82.78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x14ac:dyDescent="0.25">
      <c r="A505" s="1">
        <v>4375</v>
      </c>
      <c r="B505" s="1">
        <v>4375</v>
      </c>
      <c r="C505" s="1" t="s">
        <v>1079</v>
      </c>
      <c r="D505" s="1" t="s">
        <v>890</v>
      </c>
      <c r="E505" s="1" t="s">
        <v>1283</v>
      </c>
      <c r="F505" s="1" t="s">
        <v>1438</v>
      </c>
      <c r="G505" s="1" t="s">
        <v>959</v>
      </c>
      <c r="H505" s="1" t="s">
        <v>1291</v>
      </c>
      <c r="I505" s="1" t="s">
        <v>1078</v>
      </c>
      <c r="J505" s="1" t="s">
        <v>1439</v>
      </c>
      <c r="K505" s="59">
        <v>39.299999999999997</v>
      </c>
      <c r="L505" s="1">
        <v>15.3</v>
      </c>
      <c r="M505" s="1">
        <v>2715000</v>
      </c>
      <c r="N505" s="1">
        <v>4290</v>
      </c>
      <c r="O505" s="1"/>
      <c r="P505" s="1" t="s">
        <v>958</v>
      </c>
      <c r="Q505" s="1" t="s">
        <v>2084</v>
      </c>
      <c r="R505" s="1" t="s">
        <v>2112</v>
      </c>
      <c r="S505" s="1">
        <v>80.099999999999994</v>
      </c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x14ac:dyDescent="0.25">
      <c r="A506" s="1">
        <v>6868</v>
      </c>
      <c r="B506" s="1">
        <v>6849</v>
      </c>
      <c r="C506" s="1" t="s">
        <v>1080</v>
      </c>
      <c r="D506" s="1" t="s">
        <v>1081</v>
      </c>
      <c r="E506" s="1" t="s">
        <v>1283</v>
      </c>
      <c r="F506" s="1" t="s">
        <v>1435</v>
      </c>
      <c r="G506" s="1" t="s">
        <v>959</v>
      </c>
      <c r="H506" s="1" t="s">
        <v>1291</v>
      </c>
      <c r="I506" s="1" t="s">
        <v>1078</v>
      </c>
      <c r="J506" s="1" t="s">
        <v>1436</v>
      </c>
      <c r="K506" s="59">
        <v>38.799999999999997</v>
      </c>
      <c r="L506" s="1">
        <v>1.6</v>
      </c>
      <c r="M506" s="1">
        <v>3000000</v>
      </c>
      <c r="N506" s="1">
        <v>4290</v>
      </c>
      <c r="O506" s="1"/>
      <c r="P506" s="1" t="s">
        <v>958</v>
      </c>
      <c r="Q506" s="1" t="s">
        <v>2086</v>
      </c>
      <c r="R506" s="1" t="s">
        <v>2114</v>
      </c>
      <c r="S506" s="1">
        <v>54.06</v>
      </c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x14ac:dyDescent="0.25">
      <c r="A507" s="1">
        <v>4610</v>
      </c>
      <c r="B507" s="1">
        <v>4610</v>
      </c>
      <c r="C507" s="1" t="s">
        <v>1082</v>
      </c>
      <c r="D507" s="1" t="s">
        <v>925</v>
      </c>
      <c r="E507" s="1" t="s">
        <v>1283</v>
      </c>
      <c r="F507" s="1" t="s">
        <v>1435</v>
      </c>
      <c r="G507" s="1" t="s">
        <v>959</v>
      </c>
      <c r="H507" s="1" t="s">
        <v>1291</v>
      </c>
      <c r="I507" s="1" t="s">
        <v>1078</v>
      </c>
      <c r="J507" s="1" t="s">
        <v>1436</v>
      </c>
      <c r="K507" s="59">
        <v>33.299999999999997</v>
      </c>
      <c r="L507" s="1">
        <v>6.8</v>
      </c>
      <c r="M507" s="1">
        <v>1800000</v>
      </c>
      <c r="N507" s="1">
        <v>4290</v>
      </c>
      <c r="O507" s="1"/>
      <c r="P507" s="1" t="s">
        <v>958</v>
      </c>
      <c r="Q507" s="1" t="s">
        <v>2080</v>
      </c>
      <c r="R507" s="1" t="s">
        <v>2108</v>
      </c>
      <c r="S507" s="1">
        <v>88.02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x14ac:dyDescent="0.25">
      <c r="A508" s="1">
        <v>7062</v>
      </c>
      <c r="B508" s="1">
        <v>7043</v>
      </c>
      <c r="C508" s="1" t="s">
        <v>1120</v>
      </c>
      <c r="D508" s="1" t="s">
        <v>1121</v>
      </c>
      <c r="E508" s="1" t="s">
        <v>1283</v>
      </c>
      <c r="F508" s="1" t="s">
        <v>1441</v>
      </c>
      <c r="G508" s="1" t="s">
        <v>789</v>
      </c>
      <c r="H508" s="1" t="s">
        <v>1291</v>
      </c>
      <c r="I508" s="1" t="s">
        <v>83</v>
      </c>
      <c r="J508" s="1" t="s">
        <v>1351</v>
      </c>
      <c r="K508" s="59">
        <v>26.4</v>
      </c>
      <c r="L508" s="1">
        <v>1.5</v>
      </c>
      <c r="M508" s="1">
        <v>780000</v>
      </c>
      <c r="N508" s="1">
        <v>4481</v>
      </c>
      <c r="O508" s="1"/>
      <c r="P508" s="1" t="s">
        <v>788</v>
      </c>
      <c r="Q508" s="1" t="s">
        <v>2081</v>
      </c>
      <c r="R508" s="1" t="s">
        <v>2101</v>
      </c>
      <c r="S508" s="1">
        <v>52.02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x14ac:dyDescent="0.25">
      <c r="A509" s="1">
        <v>4456</v>
      </c>
      <c r="B509" s="1">
        <v>4456</v>
      </c>
      <c r="C509" s="1" t="s">
        <v>1122</v>
      </c>
      <c r="D509" s="1" t="s">
        <v>1123</v>
      </c>
      <c r="E509" s="1" t="s">
        <v>1283</v>
      </c>
      <c r="F509" s="1" t="s">
        <v>1375</v>
      </c>
      <c r="G509" s="1" t="s">
        <v>1125</v>
      </c>
      <c r="H509" s="1" t="s">
        <v>1286</v>
      </c>
      <c r="I509" s="1" t="s">
        <v>1124</v>
      </c>
      <c r="J509" s="1" t="s">
        <v>1376</v>
      </c>
      <c r="K509" s="59">
        <v>35.200000000000003</v>
      </c>
      <c r="L509" s="1">
        <v>8.3000000000000007</v>
      </c>
      <c r="M509" s="1">
        <v>1250000</v>
      </c>
      <c r="N509" s="1">
        <v>4685</v>
      </c>
      <c r="O509" s="1"/>
      <c r="P509" s="1" t="s">
        <v>1215</v>
      </c>
      <c r="Q509" s="1" t="s">
        <v>2082</v>
      </c>
      <c r="R509" s="1" t="s">
        <v>2105</v>
      </c>
      <c r="S509" s="1">
        <v>57.21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x14ac:dyDescent="0.25">
      <c r="A510" s="1">
        <v>4816</v>
      </c>
      <c r="B510" s="1">
        <v>4798</v>
      </c>
      <c r="C510" s="1" t="s">
        <v>418</v>
      </c>
      <c r="D510" s="1" t="s">
        <v>419</v>
      </c>
      <c r="E510" s="1" t="s">
        <v>1284</v>
      </c>
      <c r="F510" s="1" t="s">
        <v>1380</v>
      </c>
      <c r="G510" s="1" t="s">
        <v>352</v>
      </c>
      <c r="H510" s="1" t="s">
        <v>1289</v>
      </c>
      <c r="I510" s="1" t="s">
        <v>420</v>
      </c>
      <c r="J510" s="1" t="s">
        <v>1344</v>
      </c>
      <c r="K510" s="59">
        <v>34.5</v>
      </c>
      <c r="L510" s="1">
        <v>3.5</v>
      </c>
      <c r="M510" s="1">
        <v>1680000</v>
      </c>
      <c r="N510" s="1">
        <v>4181</v>
      </c>
      <c r="O510" s="1"/>
      <c r="P510" s="1" t="s">
        <v>351</v>
      </c>
      <c r="Q510" s="1" t="s">
        <v>2080</v>
      </c>
      <c r="R510" s="1" t="s">
        <v>2108</v>
      </c>
      <c r="S510" s="1">
        <v>72.489999999999995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x14ac:dyDescent="0.25">
      <c r="A511" s="1">
        <v>4698</v>
      </c>
      <c r="B511" s="1">
        <v>4698</v>
      </c>
      <c r="C511" s="1" t="s">
        <v>560</v>
      </c>
      <c r="D511" s="1" t="s">
        <v>561</v>
      </c>
      <c r="E511" s="1" t="s">
        <v>1284</v>
      </c>
      <c r="F511" s="1" t="s">
        <v>1385</v>
      </c>
      <c r="G511" s="1" t="s">
        <v>352</v>
      </c>
      <c r="H511" s="1" t="s">
        <v>1289</v>
      </c>
      <c r="I511" s="1" t="s">
        <v>67</v>
      </c>
      <c r="J511" s="1" t="s">
        <v>1343</v>
      </c>
      <c r="K511" s="59">
        <v>34.5</v>
      </c>
      <c r="L511" s="1">
        <v>7.5</v>
      </c>
      <c r="M511" s="1">
        <v>2079000</v>
      </c>
      <c r="N511" s="1">
        <v>4181</v>
      </c>
      <c r="O511" s="1"/>
      <c r="P511" s="1" t="s">
        <v>351</v>
      </c>
      <c r="Q511" s="1" t="s">
        <v>2083</v>
      </c>
      <c r="R511" s="1" t="s">
        <v>2109</v>
      </c>
      <c r="S511" s="1">
        <v>70.39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x14ac:dyDescent="0.25">
      <c r="A512" s="1">
        <v>4479</v>
      </c>
      <c r="B512" s="1">
        <v>4479</v>
      </c>
      <c r="C512" s="1" t="s">
        <v>562</v>
      </c>
      <c r="D512" s="1" t="s">
        <v>563</v>
      </c>
      <c r="E512" s="1" t="s">
        <v>1284</v>
      </c>
      <c r="F512" s="1" t="s">
        <v>1385</v>
      </c>
      <c r="G512" s="1" t="s">
        <v>352</v>
      </c>
      <c r="H512" s="1" t="s">
        <v>1289</v>
      </c>
      <c r="I512" s="1" t="s">
        <v>67</v>
      </c>
      <c r="J512" s="1" t="s">
        <v>1343</v>
      </c>
      <c r="K512" s="59">
        <v>34.299999999999997</v>
      </c>
      <c r="L512" s="1">
        <v>8.4</v>
      </c>
      <c r="M512" s="1">
        <v>2380000</v>
      </c>
      <c r="N512" s="1">
        <v>4181</v>
      </c>
      <c r="O512" s="1"/>
      <c r="P512" s="1" t="s">
        <v>351</v>
      </c>
      <c r="Q512" s="1" t="s">
        <v>2084</v>
      </c>
      <c r="R512" s="1" t="s">
        <v>2107</v>
      </c>
      <c r="S512" s="1">
        <v>52.33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x14ac:dyDescent="0.25">
      <c r="A513" s="1">
        <v>8284</v>
      </c>
      <c r="B513" s="1">
        <v>8265</v>
      </c>
      <c r="C513" s="1" t="s">
        <v>564</v>
      </c>
      <c r="D513" s="1" t="s">
        <v>565</v>
      </c>
      <c r="E513" s="1" t="s">
        <v>1284</v>
      </c>
      <c r="F513" s="1" t="s">
        <v>1380</v>
      </c>
      <c r="G513" s="1" t="s">
        <v>352</v>
      </c>
      <c r="H513" s="1" t="s">
        <v>1289</v>
      </c>
      <c r="I513" s="1" t="s">
        <v>83</v>
      </c>
      <c r="J513" s="1" t="s">
        <v>1344</v>
      </c>
      <c r="K513" s="59">
        <v>36.1</v>
      </c>
      <c r="L513" s="1">
        <v>1</v>
      </c>
      <c r="M513" s="1">
        <v>655000</v>
      </c>
      <c r="N513" s="1">
        <v>4181</v>
      </c>
      <c r="O513" s="1"/>
      <c r="P513" s="1" t="s">
        <v>351</v>
      </c>
      <c r="Q513" s="1" t="s">
        <v>2077</v>
      </c>
      <c r="R513" s="1" t="s">
        <v>2098</v>
      </c>
      <c r="S513" s="1">
        <v>61.74</v>
      </c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x14ac:dyDescent="0.25">
      <c r="A514" s="1">
        <v>4941</v>
      </c>
      <c r="B514" s="1">
        <v>4922</v>
      </c>
      <c r="C514" s="1" t="s">
        <v>566</v>
      </c>
      <c r="D514" s="1" t="s">
        <v>567</v>
      </c>
      <c r="E514" s="1" t="s">
        <v>1284</v>
      </c>
      <c r="F514" s="1" t="s">
        <v>1385</v>
      </c>
      <c r="G514" s="1" t="s">
        <v>352</v>
      </c>
      <c r="H514" s="1" t="s">
        <v>1289</v>
      </c>
      <c r="I514" s="1" t="s">
        <v>568</v>
      </c>
      <c r="J514" s="1" t="s">
        <v>1343</v>
      </c>
      <c r="K514" s="59">
        <v>24.1</v>
      </c>
      <c r="L514" s="1">
        <v>2.7</v>
      </c>
      <c r="M514" s="1">
        <v>825000</v>
      </c>
      <c r="N514" s="1">
        <v>4181</v>
      </c>
      <c r="O514" s="1"/>
      <c r="P514" s="1" t="s">
        <v>351</v>
      </c>
      <c r="Q514" s="1" t="s">
        <v>2081</v>
      </c>
      <c r="R514" s="1" t="s">
        <v>2101</v>
      </c>
      <c r="S514" s="1">
        <v>63.39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x14ac:dyDescent="0.25">
      <c r="A515" s="1">
        <v>9141</v>
      </c>
      <c r="B515" s="1">
        <v>9122</v>
      </c>
      <c r="C515" s="1" t="s">
        <v>431</v>
      </c>
      <c r="D515" s="1" t="s">
        <v>432</v>
      </c>
      <c r="E515" s="1" t="s">
        <v>1284</v>
      </c>
      <c r="F515" s="1" t="s">
        <v>1461</v>
      </c>
      <c r="G515" s="1" t="s">
        <v>224</v>
      </c>
      <c r="H515" s="1" t="s">
        <v>1291</v>
      </c>
      <c r="I515" s="1" t="s">
        <v>83</v>
      </c>
      <c r="J515" s="1" t="s">
        <v>1351</v>
      </c>
      <c r="K515" s="59">
        <v>24.6</v>
      </c>
      <c r="L515" s="1">
        <v>0.7</v>
      </c>
      <c r="M515" s="1">
        <v>655000</v>
      </c>
      <c r="N515" s="1">
        <v>4485</v>
      </c>
      <c r="O515" s="1"/>
      <c r="P515" s="1" t="s">
        <v>654</v>
      </c>
      <c r="Q515" s="1" t="s">
        <v>2077</v>
      </c>
      <c r="R515" s="1" t="s">
        <v>2098</v>
      </c>
      <c r="S515" s="1">
        <v>61.74</v>
      </c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x14ac:dyDescent="0.25">
      <c r="A516" s="1">
        <v>4478</v>
      </c>
      <c r="B516" s="1">
        <v>4478</v>
      </c>
      <c r="C516" s="1" t="s">
        <v>221</v>
      </c>
      <c r="D516" s="1" t="s">
        <v>222</v>
      </c>
      <c r="E516" s="1" t="s">
        <v>1284</v>
      </c>
      <c r="F516" s="1" t="s">
        <v>1461</v>
      </c>
      <c r="G516" s="1" t="s">
        <v>224</v>
      </c>
      <c r="H516" s="1" t="s">
        <v>1291</v>
      </c>
      <c r="I516" s="1" t="s">
        <v>223</v>
      </c>
      <c r="J516" s="1" t="s">
        <v>1351</v>
      </c>
      <c r="K516" s="59">
        <v>34.5</v>
      </c>
      <c r="L516" s="1">
        <v>7.8</v>
      </c>
      <c r="M516" s="1">
        <v>1592000</v>
      </c>
      <c r="N516" s="1">
        <v>4485</v>
      </c>
      <c r="O516" s="1"/>
      <c r="P516" s="1" t="s">
        <v>654</v>
      </c>
      <c r="Q516" s="1" t="s">
        <v>2080</v>
      </c>
      <c r="R516" s="1" t="s">
        <v>2100</v>
      </c>
      <c r="S516" s="1">
        <v>61.1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x14ac:dyDescent="0.25">
      <c r="A517" s="1">
        <v>4933</v>
      </c>
      <c r="B517" s="1">
        <v>4914</v>
      </c>
      <c r="C517" s="1" t="s">
        <v>289</v>
      </c>
      <c r="D517" s="1" t="s">
        <v>290</v>
      </c>
      <c r="E517" s="1" t="s">
        <v>1284</v>
      </c>
      <c r="F517" s="1" t="s">
        <v>1461</v>
      </c>
      <c r="G517" s="1" t="s">
        <v>224</v>
      </c>
      <c r="H517" s="1" t="s">
        <v>1291</v>
      </c>
      <c r="I517" s="1" t="s">
        <v>83</v>
      </c>
      <c r="J517" s="1" t="s">
        <v>1351</v>
      </c>
      <c r="K517" s="59">
        <v>38.9</v>
      </c>
      <c r="L517" s="1">
        <v>2.7</v>
      </c>
      <c r="M517" s="1">
        <v>825000</v>
      </c>
      <c r="N517" s="1">
        <v>4485</v>
      </c>
      <c r="O517" s="1"/>
      <c r="P517" s="1" t="s">
        <v>654</v>
      </c>
      <c r="Q517" s="1" t="s">
        <v>2081</v>
      </c>
      <c r="R517" s="1" t="s">
        <v>2101</v>
      </c>
      <c r="S517" s="1">
        <v>63.39</v>
      </c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x14ac:dyDescent="0.25">
      <c r="A518" s="1">
        <v>10956</v>
      </c>
      <c r="B518" s="1">
        <v>10904</v>
      </c>
      <c r="C518" s="1" t="s">
        <v>888</v>
      </c>
      <c r="D518" s="1" t="s">
        <v>889</v>
      </c>
      <c r="E518" s="1" t="s">
        <v>1283</v>
      </c>
      <c r="F518" s="1" t="s">
        <v>1438</v>
      </c>
      <c r="G518" s="1" t="s">
        <v>890</v>
      </c>
      <c r="H518" s="1" t="s">
        <v>1291</v>
      </c>
      <c r="I518" s="1" t="s">
        <v>83</v>
      </c>
      <c r="J518" s="1" t="s">
        <v>1439</v>
      </c>
      <c r="K518" s="59">
        <v>22.3</v>
      </c>
      <c r="L518" s="1">
        <v>0.1</v>
      </c>
      <c r="M518" s="1">
        <v>655000</v>
      </c>
      <c r="N518" s="1">
        <v>4375</v>
      </c>
      <c r="O518" s="1"/>
      <c r="P518" s="1" t="s">
        <v>1079</v>
      </c>
      <c r="Q518" s="1" t="s">
        <v>2077</v>
      </c>
      <c r="R518" s="1" t="s">
        <v>2098</v>
      </c>
      <c r="S518" s="1">
        <v>61.74</v>
      </c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x14ac:dyDescent="0.25">
      <c r="A519" s="1">
        <v>9999</v>
      </c>
      <c r="B519" s="1">
        <v>9980</v>
      </c>
      <c r="C519" s="1" t="s">
        <v>891</v>
      </c>
      <c r="D519" s="1" t="s">
        <v>892</v>
      </c>
      <c r="E519" s="1" t="s">
        <v>1283</v>
      </c>
      <c r="F519" s="1" t="s">
        <v>1438</v>
      </c>
      <c r="G519" s="1" t="s">
        <v>890</v>
      </c>
      <c r="H519" s="1" t="s">
        <v>1291</v>
      </c>
      <c r="I519" s="1" t="s">
        <v>83</v>
      </c>
      <c r="J519" s="1" t="s">
        <v>1439</v>
      </c>
      <c r="K519" s="59">
        <v>25.4</v>
      </c>
      <c r="L519" s="1">
        <v>0.3</v>
      </c>
      <c r="M519" s="1">
        <v>655000</v>
      </c>
      <c r="N519" s="1">
        <v>4375</v>
      </c>
      <c r="O519" s="1"/>
      <c r="P519" s="1" t="s">
        <v>1079</v>
      </c>
      <c r="Q519" s="1" t="s">
        <v>2077</v>
      </c>
      <c r="R519" s="1" t="s">
        <v>2098</v>
      </c>
      <c r="S519" s="1">
        <v>61.74</v>
      </c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x14ac:dyDescent="0.25">
      <c r="A520" s="1">
        <v>4852</v>
      </c>
      <c r="B520" s="1">
        <v>4833</v>
      </c>
      <c r="C520" s="1" t="s">
        <v>893</v>
      </c>
      <c r="D520" s="1" t="s">
        <v>894</v>
      </c>
      <c r="E520" s="1" t="s">
        <v>1283</v>
      </c>
      <c r="F520" s="1" t="s">
        <v>1438</v>
      </c>
      <c r="G520" s="1" t="s">
        <v>890</v>
      </c>
      <c r="H520" s="1" t="s">
        <v>1291</v>
      </c>
      <c r="I520" s="1" t="s">
        <v>83</v>
      </c>
      <c r="J520" s="1" t="s">
        <v>1439</v>
      </c>
      <c r="K520" s="59">
        <v>40.4</v>
      </c>
      <c r="L520" s="1">
        <v>3.3</v>
      </c>
      <c r="M520" s="1">
        <v>720000</v>
      </c>
      <c r="N520" s="1">
        <v>4375</v>
      </c>
      <c r="O520" s="1"/>
      <c r="P520" s="1" t="s">
        <v>1079</v>
      </c>
      <c r="Q520" s="1" t="s">
        <v>2077</v>
      </c>
      <c r="R520" s="1" t="s">
        <v>2096</v>
      </c>
      <c r="S520" s="1">
        <v>82.25</v>
      </c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x14ac:dyDescent="0.25">
      <c r="A521" s="1">
        <v>4807</v>
      </c>
      <c r="B521" s="1">
        <v>4789</v>
      </c>
      <c r="C521" s="1" t="s">
        <v>1133</v>
      </c>
      <c r="D521" s="1" t="s">
        <v>940</v>
      </c>
      <c r="E521" s="1" t="s">
        <v>1283</v>
      </c>
      <c r="F521" s="1" t="s">
        <v>1409</v>
      </c>
      <c r="G521" s="1" t="s">
        <v>1135</v>
      </c>
      <c r="H521" s="1" t="s">
        <v>1290</v>
      </c>
      <c r="I521" s="1" t="s">
        <v>1134</v>
      </c>
      <c r="J521" s="1" t="s">
        <v>1410</v>
      </c>
      <c r="K521" s="59">
        <v>34.6</v>
      </c>
      <c r="L521" s="1">
        <v>3.7</v>
      </c>
      <c r="M521" s="1">
        <v>567000</v>
      </c>
      <c r="N521" s="1">
        <v>4210</v>
      </c>
      <c r="O521" s="1"/>
      <c r="P521" s="1" t="s">
        <v>1204</v>
      </c>
      <c r="Q521" s="1" t="s">
        <v>2078</v>
      </c>
      <c r="R521" s="1" t="s">
        <v>2097</v>
      </c>
      <c r="S521" s="1">
        <v>78.62</v>
      </c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x14ac:dyDescent="0.25">
      <c r="A522" s="1">
        <v>4160</v>
      </c>
      <c r="B522" s="1">
        <v>4160</v>
      </c>
      <c r="C522" s="1" t="s">
        <v>1136</v>
      </c>
      <c r="D522" s="1" t="s">
        <v>1137</v>
      </c>
      <c r="E522" s="1" t="s">
        <v>1283</v>
      </c>
      <c r="F522" s="1" t="s">
        <v>1286</v>
      </c>
      <c r="G522" s="1" t="s">
        <v>1135</v>
      </c>
      <c r="H522" s="1" t="s">
        <v>1286</v>
      </c>
      <c r="I522" s="1" t="s">
        <v>1138</v>
      </c>
      <c r="J522" s="1" t="s">
        <v>1337</v>
      </c>
      <c r="K522" s="59">
        <v>64.5</v>
      </c>
      <c r="L522" s="1">
        <v>19.600000000000001</v>
      </c>
      <c r="M522" s="1">
        <v>992000</v>
      </c>
      <c r="N522" s="1">
        <v>4210</v>
      </c>
      <c r="O522" s="1"/>
      <c r="P522" s="1" t="s">
        <v>1204</v>
      </c>
      <c r="Q522" s="1" t="s">
        <v>2079</v>
      </c>
      <c r="R522" s="1" t="s">
        <v>2099</v>
      </c>
      <c r="S522" s="1">
        <v>55.53</v>
      </c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x14ac:dyDescent="0.25">
      <c r="A523" s="1">
        <v>4811</v>
      </c>
      <c r="B523" s="1">
        <v>4793</v>
      </c>
      <c r="C523" s="1" t="s">
        <v>1139</v>
      </c>
      <c r="D523" s="1" t="s">
        <v>326</v>
      </c>
      <c r="E523" s="1" t="s">
        <v>1283</v>
      </c>
      <c r="F523" s="1" t="s">
        <v>1409</v>
      </c>
      <c r="G523" s="1" t="s">
        <v>1135</v>
      </c>
      <c r="H523" s="1" t="s">
        <v>1290</v>
      </c>
      <c r="I523" s="1" t="s">
        <v>1134</v>
      </c>
      <c r="J523" s="1" t="s">
        <v>1410</v>
      </c>
      <c r="K523" s="59">
        <v>55.1</v>
      </c>
      <c r="L523" s="1">
        <v>3.6</v>
      </c>
      <c r="M523" s="1">
        <v>567000</v>
      </c>
      <c r="N523" s="1">
        <v>4210</v>
      </c>
      <c r="O523" s="1"/>
      <c r="P523" s="1" t="s">
        <v>1204</v>
      </c>
      <c r="Q523" s="1" t="s">
        <v>2078</v>
      </c>
      <c r="R523" s="1" t="s">
        <v>2097</v>
      </c>
      <c r="S523" s="1">
        <v>78.62</v>
      </c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x14ac:dyDescent="0.25">
      <c r="A524" s="1">
        <v>4166</v>
      </c>
      <c r="B524" s="1">
        <v>4166</v>
      </c>
      <c r="C524" s="1" t="s">
        <v>1140</v>
      </c>
      <c r="D524" s="1" t="s">
        <v>1141</v>
      </c>
      <c r="E524" s="1" t="s">
        <v>1283</v>
      </c>
      <c r="F524" s="1" t="s">
        <v>1409</v>
      </c>
      <c r="G524" s="1" t="s">
        <v>1135</v>
      </c>
      <c r="H524" s="1" t="s">
        <v>1290</v>
      </c>
      <c r="I524" s="1" t="s">
        <v>1134</v>
      </c>
      <c r="J524" s="1" t="s">
        <v>1410</v>
      </c>
      <c r="K524" s="59">
        <v>64.8</v>
      </c>
      <c r="L524" s="1">
        <v>9.4</v>
      </c>
      <c r="M524" s="1">
        <v>660000</v>
      </c>
      <c r="N524" s="1">
        <v>4210</v>
      </c>
      <c r="O524" s="1"/>
      <c r="P524" s="1" t="s">
        <v>1204</v>
      </c>
      <c r="Q524" s="1" t="s">
        <v>2077</v>
      </c>
      <c r="R524" s="1" t="s">
        <v>2098</v>
      </c>
      <c r="S524" s="1">
        <v>63.31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x14ac:dyDescent="0.25">
      <c r="A525" s="1">
        <v>10957</v>
      </c>
      <c r="B525" s="1">
        <v>10905</v>
      </c>
      <c r="C525" s="1" t="s">
        <v>1142</v>
      </c>
      <c r="D525" s="1" t="s">
        <v>1143</v>
      </c>
      <c r="E525" s="1" t="s">
        <v>1283</v>
      </c>
      <c r="F525" s="1" t="s">
        <v>1409</v>
      </c>
      <c r="G525" s="1" t="s">
        <v>1135</v>
      </c>
      <c r="H525" s="1" t="s">
        <v>1290</v>
      </c>
      <c r="I525" s="1" t="s">
        <v>1134</v>
      </c>
      <c r="J525" s="1" t="s">
        <v>1410</v>
      </c>
      <c r="K525" s="59">
        <v>54.9</v>
      </c>
      <c r="L525" s="1">
        <v>0.1</v>
      </c>
      <c r="M525" s="1">
        <v>550000</v>
      </c>
      <c r="N525" s="1">
        <v>4210</v>
      </c>
      <c r="O525" s="1"/>
      <c r="P525" s="1" t="s">
        <v>1204</v>
      </c>
      <c r="Q525" s="1" t="s">
        <v>2078</v>
      </c>
      <c r="R525" s="1" t="s">
        <v>2097</v>
      </c>
      <c r="S525" s="1">
        <v>71.92</v>
      </c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x14ac:dyDescent="0.25">
      <c r="A526" s="1">
        <v>4249</v>
      </c>
      <c r="B526" s="1">
        <v>4249</v>
      </c>
      <c r="C526" s="1" t="s">
        <v>1144</v>
      </c>
      <c r="D526" s="1" t="s">
        <v>1145</v>
      </c>
      <c r="E526" s="1" t="s">
        <v>1283</v>
      </c>
      <c r="F526" s="1" t="s">
        <v>1286</v>
      </c>
      <c r="G526" s="1" t="s">
        <v>1135</v>
      </c>
      <c r="H526" s="1" t="s">
        <v>1286</v>
      </c>
      <c r="I526" s="1" t="s">
        <v>2167</v>
      </c>
      <c r="J526" s="1" t="s">
        <v>1337</v>
      </c>
      <c r="K526" s="59">
        <v>50.6</v>
      </c>
      <c r="L526" s="1">
        <v>9.8000000000000007</v>
      </c>
      <c r="M526" s="1">
        <v>1102000</v>
      </c>
      <c r="N526" s="1">
        <v>4210</v>
      </c>
      <c r="O526" s="1"/>
      <c r="P526" s="1" t="s">
        <v>1204</v>
      </c>
      <c r="Q526" s="1" t="s">
        <v>2079</v>
      </c>
      <c r="R526" s="1" t="s">
        <v>2102</v>
      </c>
      <c r="S526" s="1">
        <v>77.75</v>
      </c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x14ac:dyDescent="0.25">
      <c r="A527" s="1">
        <v>4361</v>
      </c>
      <c r="B527" s="1">
        <v>4361</v>
      </c>
      <c r="C527" s="1" t="s">
        <v>1146</v>
      </c>
      <c r="D527" s="1" t="s">
        <v>1147</v>
      </c>
      <c r="E527" s="1" t="s">
        <v>1283</v>
      </c>
      <c r="F527" s="1" t="s">
        <v>1378</v>
      </c>
      <c r="G527" s="1" t="s">
        <v>697</v>
      </c>
      <c r="H527" s="1" t="s">
        <v>1288</v>
      </c>
      <c r="I527" s="1" t="s">
        <v>67</v>
      </c>
      <c r="J527" s="1" t="s">
        <v>1342</v>
      </c>
      <c r="K527" s="59">
        <v>40.5</v>
      </c>
      <c r="L527" s="1">
        <v>4.0999999999999996</v>
      </c>
      <c r="M527" s="1">
        <v>3450000</v>
      </c>
      <c r="N527" s="1">
        <v>4162</v>
      </c>
      <c r="O527" s="1"/>
      <c r="P527" s="1" t="s">
        <v>696</v>
      </c>
      <c r="Q527" s="1" t="s">
        <v>2086</v>
      </c>
      <c r="R527" s="1" t="s">
        <v>2111</v>
      </c>
      <c r="S527" s="1">
        <v>83.91</v>
      </c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x14ac:dyDescent="0.25">
      <c r="A528" s="1">
        <v>6337</v>
      </c>
      <c r="B528" s="1">
        <v>6318</v>
      </c>
      <c r="C528" s="1" t="s">
        <v>1148</v>
      </c>
      <c r="D528" s="1" t="s">
        <v>1149</v>
      </c>
      <c r="E528" s="1" t="s">
        <v>1283</v>
      </c>
      <c r="F528" s="1" t="s">
        <v>1378</v>
      </c>
      <c r="G528" s="1" t="s">
        <v>697</v>
      </c>
      <c r="H528" s="1" t="s">
        <v>1288</v>
      </c>
      <c r="I528" s="1" t="s">
        <v>67</v>
      </c>
      <c r="J528" s="1" t="s">
        <v>1342</v>
      </c>
      <c r="K528" s="59">
        <v>35.5</v>
      </c>
      <c r="L528" s="1">
        <v>1.8</v>
      </c>
      <c r="M528" s="1">
        <v>3100000</v>
      </c>
      <c r="N528" s="1">
        <v>4162</v>
      </c>
      <c r="O528" s="1"/>
      <c r="P528" s="1" t="s">
        <v>696</v>
      </c>
      <c r="Q528" s="1" t="s">
        <v>2086</v>
      </c>
      <c r="R528" s="1" t="s">
        <v>2114</v>
      </c>
      <c r="S528" s="1">
        <v>60.69</v>
      </c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x14ac:dyDescent="0.25">
      <c r="A529" s="1">
        <v>4454</v>
      </c>
      <c r="B529" s="1">
        <v>4454</v>
      </c>
      <c r="C529" s="1" t="s">
        <v>1150</v>
      </c>
      <c r="D529" s="1" t="s">
        <v>1151</v>
      </c>
      <c r="E529" s="1" t="s">
        <v>1283</v>
      </c>
      <c r="F529" s="1" t="s">
        <v>1378</v>
      </c>
      <c r="G529" s="1" t="s">
        <v>697</v>
      </c>
      <c r="H529" s="1" t="s">
        <v>1288</v>
      </c>
      <c r="I529" s="1" t="s">
        <v>67</v>
      </c>
      <c r="J529" s="1" t="s">
        <v>1342</v>
      </c>
      <c r="K529" s="59">
        <v>35.1</v>
      </c>
      <c r="L529" s="1">
        <v>5.8</v>
      </c>
      <c r="M529" s="1">
        <v>3100000</v>
      </c>
      <c r="N529" s="1">
        <v>4162</v>
      </c>
      <c r="O529" s="1"/>
      <c r="P529" s="1" t="s">
        <v>696</v>
      </c>
      <c r="Q529" s="1" t="s">
        <v>2086</v>
      </c>
      <c r="R529" s="1" t="s">
        <v>2114</v>
      </c>
      <c r="S529" s="1">
        <v>60.69</v>
      </c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x14ac:dyDescent="0.25">
      <c r="A530" s="1">
        <v>4233</v>
      </c>
      <c r="B530" s="1">
        <v>4233</v>
      </c>
      <c r="C530" s="1" t="s">
        <v>1264</v>
      </c>
      <c r="D530" s="1" t="s">
        <v>204</v>
      </c>
      <c r="E530" s="1" t="s">
        <v>1283</v>
      </c>
      <c r="F530" s="1" t="s">
        <v>1387</v>
      </c>
      <c r="G530" s="1" t="s">
        <v>1097</v>
      </c>
      <c r="H530" s="1" t="s">
        <v>1290</v>
      </c>
      <c r="I530" s="1" t="s">
        <v>407</v>
      </c>
      <c r="J530" s="1" t="s">
        <v>1349</v>
      </c>
      <c r="K530" s="59">
        <v>52.2</v>
      </c>
      <c r="L530" s="1">
        <v>12.9</v>
      </c>
      <c r="M530" s="1">
        <v>2400000</v>
      </c>
      <c r="N530" s="1">
        <v>9207</v>
      </c>
      <c r="O530" s="1"/>
      <c r="P530" s="1" t="s">
        <v>1096</v>
      </c>
      <c r="Q530" s="1" t="s">
        <v>2084</v>
      </c>
      <c r="R530" s="1" t="s">
        <v>2107</v>
      </c>
      <c r="S530" s="1">
        <v>53.99</v>
      </c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x14ac:dyDescent="0.25">
      <c r="A531" s="1">
        <v>4678</v>
      </c>
      <c r="B531" s="1">
        <v>4678</v>
      </c>
      <c r="C531" s="1" t="s">
        <v>1265</v>
      </c>
      <c r="D531" s="1" t="s">
        <v>35</v>
      </c>
      <c r="E531" s="1" t="s">
        <v>1283</v>
      </c>
      <c r="F531" s="1" t="s">
        <v>1387</v>
      </c>
      <c r="G531" s="1" t="s">
        <v>1097</v>
      </c>
      <c r="H531" s="1" t="s">
        <v>1290</v>
      </c>
      <c r="I531" s="1" t="s">
        <v>407</v>
      </c>
      <c r="J531" s="1" t="s">
        <v>1349</v>
      </c>
      <c r="K531" s="59">
        <v>55.4</v>
      </c>
      <c r="L531" s="1">
        <v>31.9</v>
      </c>
      <c r="M531" s="1">
        <v>3150000</v>
      </c>
      <c r="N531" s="1">
        <v>9207</v>
      </c>
      <c r="O531" s="1"/>
      <c r="P531" s="1" t="s">
        <v>1096</v>
      </c>
      <c r="Q531" s="1" t="s">
        <v>2086</v>
      </c>
      <c r="R531" s="1" t="s">
        <v>2114</v>
      </c>
      <c r="S531" s="1">
        <v>64.010000000000005</v>
      </c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x14ac:dyDescent="0.25">
      <c r="A532" s="1">
        <v>4432</v>
      </c>
      <c r="B532" s="1">
        <v>4432</v>
      </c>
      <c r="C532" s="1" t="s">
        <v>1266</v>
      </c>
      <c r="D532" s="1" t="s">
        <v>62</v>
      </c>
      <c r="E532" s="1" t="s">
        <v>1283</v>
      </c>
      <c r="F532" s="1" t="s">
        <v>1387</v>
      </c>
      <c r="G532" s="1" t="s">
        <v>1097</v>
      </c>
      <c r="H532" s="1" t="s">
        <v>1290</v>
      </c>
      <c r="I532" s="1" t="s">
        <v>407</v>
      </c>
      <c r="J532" s="1" t="s">
        <v>1349</v>
      </c>
      <c r="K532" s="59">
        <v>36.4</v>
      </c>
      <c r="L532" s="1">
        <v>16</v>
      </c>
      <c r="M532" s="1">
        <v>3000000</v>
      </c>
      <c r="N532" s="1">
        <v>9207</v>
      </c>
      <c r="O532" s="1"/>
      <c r="P532" s="1" t="s">
        <v>1096</v>
      </c>
      <c r="Q532" s="1" t="s">
        <v>2086</v>
      </c>
      <c r="R532" s="1" t="s">
        <v>2114</v>
      </c>
      <c r="S532" s="1">
        <v>54.06</v>
      </c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x14ac:dyDescent="0.25">
      <c r="A533" s="1">
        <v>4301</v>
      </c>
      <c r="B533" s="1">
        <v>4301</v>
      </c>
      <c r="C533" s="1" t="s">
        <v>1267</v>
      </c>
      <c r="D533" s="1" t="s">
        <v>125</v>
      </c>
      <c r="E533" s="1" t="s">
        <v>1283</v>
      </c>
      <c r="F533" s="1" t="s">
        <v>1387</v>
      </c>
      <c r="G533" s="1" t="s">
        <v>1097</v>
      </c>
      <c r="H533" s="1" t="s">
        <v>1290</v>
      </c>
      <c r="I533" s="1" t="s">
        <v>1268</v>
      </c>
      <c r="J533" s="1" t="s">
        <v>1349</v>
      </c>
      <c r="K533" s="59">
        <v>45.6</v>
      </c>
      <c r="L533" s="1">
        <v>21</v>
      </c>
      <c r="M533" s="1">
        <v>3700000</v>
      </c>
      <c r="N533" s="1">
        <v>9207</v>
      </c>
      <c r="O533" s="1"/>
      <c r="P533" s="1" t="s">
        <v>1096</v>
      </c>
      <c r="Q533" s="1" t="s">
        <v>2088</v>
      </c>
      <c r="R533" s="1" t="s">
        <v>2117</v>
      </c>
      <c r="S533" s="1">
        <v>51.47</v>
      </c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x14ac:dyDescent="0.25">
      <c r="A534" s="1">
        <v>4625</v>
      </c>
      <c r="B534" s="1">
        <v>4625</v>
      </c>
      <c r="C534" s="1" t="s">
        <v>1269</v>
      </c>
      <c r="D534" s="1" t="s">
        <v>48</v>
      </c>
      <c r="E534" s="1" t="s">
        <v>1283</v>
      </c>
      <c r="F534" s="1" t="s">
        <v>1387</v>
      </c>
      <c r="G534" s="1" t="s">
        <v>1097</v>
      </c>
      <c r="H534" s="1" t="s">
        <v>1290</v>
      </c>
      <c r="I534" s="1" t="s">
        <v>407</v>
      </c>
      <c r="J534" s="1" t="s">
        <v>1349</v>
      </c>
      <c r="K534" s="59">
        <v>41.8</v>
      </c>
      <c r="L534" s="1">
        <v>5.5</v>
      </c>
      <c r="M534" s="1">
        <v>2600000</v>
      </c>
      <c r="N534" s="1">
        <v>9207</v>
      </c>
      <c r="O534" s="1"/>
      <c r="P534" s="1" t="s">
        <v>1096</v>
      </c>
      <c r="Q534" s="1" t="s">
        <v>2084</v>
      </c>
      <c r="R534" s="1" t="s">
        <v>2112</v>
      </c>
      <c r="S534" s="1">
        <v>70.569999999999993</v>
      </c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x14ac:dyDescent="0.25">
      <c r="A535" s="1">
        <v>10467</v>
      </c>
      <c r="B535" s="1">
        <v>10448</v>
      </c>
      <c r="C535" s="1" t="s">
        <v>1152</v>
      </c>
      <c r="D535" s="1" t="s">
        <v>1153</v>
      </c>
      <c r="E535" s="1" t="s">
        <v>1283</v>
      </c>
      <c r="F535" s="1" t="s">
        <v>1441</v>
      </c>
      <c r="G535" s="1" t="s">
        <v>68</v>
      </c>
      <c r="H535" s="1" t="s">
        <v>1291</v>
      </c>
      <c r="I535" s="1" t="s">
        <v>118</v>
      </c>
      <c r="J535" s="1" t="s">
        <v>1351</v>
      </c>
      <c r="K535" s="59">
        <v>26.8</v>
      </c>
      <c r="L535" s="1">
        <v>0.2</v>
      </c>
      <c r="M535" s="1">
        <v>922000</v>
      </c>
      <c r="N535" s="1">
        <v>4815</v>
      </c>
      <c r="O535" s="1"/>
      <c r="P535" s="1" t="s">
        <v>796</v>
      </c>
      <c r="Q535" s="1" t="s">
        <v>2081</v>
      </c>
      <c r="R535" s="1" t="s">
        <v>2104</v>
      </c>
      <c r="S535" s="1">
        <v>87.88</v>
      </c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x14ac:dyDescent="0.25">
      <c r="A536" s="1">
        <v>9245</v>
      </c>
      <c r="B536" s="1">
        <v>9226</v>
      </c>
      <c r="C536" s="1" t="s">
        <v>1154</v>
      </c>
      <c r="D536" s="1" t="s">
        <v>1155</v>
      </c>
      <c r="E536" s="1" t="s">
        <v>1283</v>
      </c>
      <c r="F536" s="1" t="s">
        <v>1441</v>
      </c>
      <c r="G536" s="1" t="s">
        <v>68</v>
      </c>
      <c r="H536" s="1" t="s">
        <v>1291</v>
      </c>
      <c r="I536" s="1" t="s">
        <v>83</v>
      </c>
      <c r="J536" s="1" t="s">
        <v>1351</v>
      </c>
      <c r="K536" s="59">
        <v>28.1</v>
      </c>
      <c r="L536" s="1">
        <v>0.6</v>
      </c>
      <c r="M536" s="1">
        <v>655000</v>
      </c>
      <c r="N536" s="1">
        <v>4815</v>
      </c>
      <c r="O536" s="1"/>
      <c r="P536" s="1" t="s">
        <v>796</v>
      </c>
      <c r="Q536" s="1" t="s">
        <v>2077</v>
      </c>
      <c r="R536" s="1" t="s">
        <v>2098</v>
      </c>
      <c r="S536" s="1">
        <v>61.74</v>
      </c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x14ac:dyDescent="0.25">
      <c r="A537" s="1">
        <v>11220</v>
      </c>
      <c r="B537" s="1">
        <v>11168</v>
      </c>
      <c r="C537" s="1" t="s">
        <v>2149</v>
      </c>
      <c r="D537" s="1" t="s">
        <v>2150</v>
      </c>
      <c r="E537" s="1" t="s">
        <v>1283</v>
      </c>
      <c r="F537" s="1" t="s">
        <v>1373</v>
      </c>
      <c r="G537" s="1" t="s">
        <v>1200</v>
      </c>
      <c r="H537" s="1" t="s">
        <v>1286</v>
      </c>
      <c r="I537" s="1" t="s">
        <v>1272</v>
      </c>
      <c r="J537" s="1" t="s">
        <v>1352</v>
      </c>
      <c r="K537" s="59">
        <v>24.5</v>
      </c>
      <c r="L537" s="1">
        <v>0</v>
      </c>
      <c r="M537" s="1">
        <v>849000</v>
      </c>
      <c r="N537" s="1">
        <v>8613</v>
      </c>
      <c r="O537" s="1"/>
      <c r="P537" s="1" t="s">
        <v>1199</v>
      </c>
      <c r="Q537" s="1" t="s">
        <v>2081</v>
      </c>
      <c r="R537" s="1" t="s">
        <v>2104</v>
      </c>
      <c r="S537" s="1">
        <v>69.45</v>
      </c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x14ac:dyDescent="0.25">
      <c r="A538" s="1">
        <v>4640</v>
      </c>
      <c r="B538" s="1">
        <v>4640</v>
      </c>
      <c r="C538" s="1" t="s">
        <v>1270</v>
      </c>
      <c r="D538" s="1" t="s">
        <v>1271</v>
      </c>
      <c r="E538" s="1" t="s">
        <v>1283</v>
      </c>
      <c r="F538" s="1" t="s">
        <v>1373</v>
      </c>
      <c r="G538" s="1" t="s">
        <v>1200</v>
      </c>
      <c r="H538" s="1" t="s">
        <v>1286</v>
      </c>
      <c r="I538" s="1" t="s">
        <v>1272</v>
      </c>
      <c r="J538" s="1" t="s">
        <v>1352</v>
      </c>
      <c r="K538" s="59">
        <v>30.8</v>
      </c>
      <c r="L538" s="1">
        <v>4.4000000000000004</v>
      </c>
      <c r="M538" s="1">
        <v>1500000</v>
      </c>
      <c r="N538" s="1">
        <v>8613</v>
      </c>
      <c r="O538" s="1"/>
      <c r="P538" s="1" t="s">
        <v>1199</v>
      </c>
      <c r="Q538" s="1" t="s">
        <v>2082</v>
      </c>
      <c r="R538" s="1" t="s">
        <v>2103</v>
      </c>
      <c r="S538" s="1">
        <v>97.64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x14ac:dyDescent="0.25">
      <c r="A539" s="1">
        <v>5907</v>
      </c>
      <c r="B539" s="1">
        <v>5888</v>
      </c>
      <c r="C539" s="1" t="s">
        <v>1273</v>
      </c>
      <c r="D539" s="1" t="s">
        <v>1274</v>
      </c>
      <c r="E539" s="1" t="s">
        <v>1283</v>
      </c>
      <c r="F539" s="1" t="s">
        <v>1373</v>
      </c>
      <c r="G539" s="1" t="s">
        <v>1200</v>
      </c>
      <c r="H539" s="1" t="s">
        <v>1286</v>
      </c>
      <c r="I539" s="1" t="s">
        <v>1272</v>
      </c>
      <c r="J539" s="1" t="s">
        <v>1352</v>
      </c>
      <c r="K539" s="59">
        <v>27.9</v>
      </c>
      <c r="L539" s="1">
        <v>2</v>
      </c>
      <c r="M539" s="1">
        <v>1350000</v>
      </c>
      <c r="N539" s="1">
        <v>8613</v>
      </c>
      <c r="O539" s="1"/>
      <c r="P539" s="1" t="s">
        <v>1199</v>
      </c>
      <c r="Q539" s="1" t="s">
        <v>2082</v>
      </c>
      <c r="R539" s="1" t="s">
        <v>2103</v>
      </c>
      <c r="S539" s="1">
        <v>73.38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x14ac:dyDescent="0.25">
      <c r="A540" s="1">
        <v>4480</v>
      </c>
      <c r="B540" s="1">
        <v>4480</v>
      </c>
      <c r="C540" s="1" t="s">
        <v>255</v>
      </c>
      <c r="D540" s="1" t="s">
        <v>256</v>
      </c>
      <c r="E540" s="1" t="s">
        <v>1283</v>
      </c>
      <c r="F540" s="1" t="s">
        <v>1396</v>
      </c>
      <c r="G540" s="1" t="s">
        <v>257</v>
      </c>
      <c r="H540" s="1" t="s">
        <v>1290</v>
      </c>
      <c r="I540" s="1" t="s">
        <v>70</v>
      </c>
      <c r="J540" s="1" t="s">
        <v>1345</v>
      </c>
      <c r="K540" s="59">
        <v>34.5</v>
      </c>
      <c r="L540" s="1">
        <v>5.4</v>
      </c>
      <c r="M540" s="1">
        <v>750000</v>
      </c>
      <c r="N540" s="1">
        <v>4502</v>
      </c>
      <c r="O540" s="1"/>
      <c r="P540" s="1" t="s">
        <v>872</v>
      </c>
      <c r="Q540" s="1" t="s">
        <v>2077</v>
      </c>
      <c r="R540" s="1" t="s">
        <v>2096</v>
      </c>
      <c r="S540" s="1">
        <v>91.71</v>
      </c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x14ac:dyDescent="0.25">
      <c r="A541" s="1">
        <v>4825</v>
      </c>
      <c r="B541" s="1">
        <v>4806</v>
      </c>
      <c r="C541" s="1" t="s">
        <v>1156</v>
      </c>
      <c r="D541" s="1" t="s">
        <v>1157</v>
      </c>
      <c r="E541" s="1" t="s">
        <v>1283</v>
      </c>
      <c r="F541" s="1" t="s">
        <v>1443</v>
      </c>
      <c r="G541" s="1" t="s">
        <v>1061</v>
      </c>
      <c r="H541" s="1" t="s">
        <v>1291</v>
      </c>
      <c r="I541" s="1" t="s">
        <v>83</v>
      </c>
      <c r="J541" s="1" t="s">
        <v>1444</v>
      </c>
      <c r="K541" s="59">
        <v>25.6</v>
      </c>
      <c r="L541" s="1">
        <v>3.5</v>
      </c>
      <c r="M541" s="1">
        <v>720000</v>
      </c>
      <c r="N541" s="1">
        <v>4677</v>
      </c>
      <c r="O541" s="1"/>
      <c r="P541" s="1" t="s">
        <v>1060</v>
      </c>
      <c r="Q541" s="1" t="s">
        <v>2077</v>
      </c>
      <c r="R541" s="1" t="s">
        <v>2096</v>
      </c>
      <c r="S541" s="1">
        <v>82.25</v>
      </c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x14ac:dyDescent="0.25">
      <c r="A542" s="1">
        <v>4280</v>
      </c>
      <c r="B542" s="1">
        <v>4280</v>
      </c>
      <c r="C542" s="1" t="s">
        <v>327</v>
      </c>
      <c r="D542" s="1" t="s">
        <v>328</v>
      </c>
      <c r="E542" s="1" t="s">
        <v>1283</v>
      </c>
      <c r="F542" s="1" t="s">
        <v>1371</v>
      </c>
      <c r="G542" s="1" t="s">
        <v>159</v>
      </c>
      <c r="H542" s="1" t="s">
        <v>1286</v>
      </c>
      <c r="I542" s="1" t="s">
        <v>158</v>
      </c>
      <c r="J542" s="1" t="s">
        <v>1341</v>
      </c>
      <c r="K542" s="59">
        <v>46.8</v>
      </c>
      <c r="L542" s="1">
        <v>8.8000000000000007</v>
      </c>
      <c r="M542" s="1">
        <v>2450000</v>
      </c>
      <c r="N542" s="1">
        <v>4267</v>
      </c>
      <c r="O542" s="1"/>
      <c r="P542" s="1" t="s">
        <v>827</v>
      </c>
      <c r="Q542" s="1" t="s">
        <v>2084</v>
      </c>
      <c r="R542" s="1" t="s">
        <v>2107</v>
      </c>
      <c r="S542" s="1">
        <v>58.13</v>
      </c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x14ac:dyDescent="0.25">
      <c r="A543" s="1">
        <v>4356</v>
      </c>
      <c r="B543" s="1">
        <v>4356</v>
      </c>
      <c r="C543" s="1" t="s">
        <v>373</v>
      </c>
      <c r="D543" s="1" t="s">
        <v>374</v>
      </c>
      <c r="E543" s="1" t="s">
        <v>1283</v>
      </c>
      <c r="F543" s="1" t="s">
        <v>1371</v>
      </c>
      <c r="G543" s="1" t="s">
        <v>159</v>
      </c>
      <c r="H543" s="1" t="s">
        <v>1286</v>
      </c>
      <c r="I543" s="1" t="s">
        <v>158</v>
      </c>
      <c r="J543" s="1" t="s">
        <v>1341</v>
      </c>
      <c r="K543" s="59">
        <v>40.799999999999997</v>
      </c>
      <c r="L543" s="1">
        <v>4.2</v>
      </c>
      <c r="M543" s="1">
        <v>3000000</v>
      </c>
      <c r="N543" s="1">
        <v>4267</v>
      </c>
      <c r="O543" s="1"/>
      <c r="P543" s="1" t="s">
        <v>827</v>
      </c>
      <c r="Q543" s="1" t="s">
        <v>2086</v>
      </c>
      <c r="R543" s="1" t="s">
        <v>2114</v>
      </c>
      <c r="S543" s="1">
        <v>54.06</v>
      </c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x14ac:dyDescent="0.25">
      <c r="A544" s="1">
        <v>4688</v>
      </c>
      <c r="B544" s="1">
        <v>4688</v>
      </c>
      <c r="C544" s="1" t="s">
        <v>156</v>
      </c>
      <c r="D544" s="1" t="s">
        <v>157</v>
      </c>
      <c r="E544" s="1" t="s">
        <v>1283</v>
      </c>
      <c r="F544" s="1" t="s">
        <v>1371</v>
      </c>
      <c r="G544" s="1" t="s">
        <v>159</v>
      </c>
      <c r="H544" s="1" t="s">
        <v>1286</v>
      </c>
      <c r="I544" s="1" t="s">
        <v>158</v>
      </c>
      <c r="J544" s="1" t="s">
        <v>1341</v>
      </c>
      <c r="K544" s="59">
        <v>47.1</v>
      </c>
      <c r="L544" s="1">
        <v>26.6</v>
      </c>
      <c r="M544" s="1">
        <v>2600000</v>
      </c>
      <c r="N544" s="1">
        <v>4267</v>
      </c>
      <c r="O544" s="1"/>
      <c r="P544" s="1" t="s">
        <v>827</v>
      </c>
      <c r="Q544" s="1" t="s">
        <v>2084</v>
      </c>
      <c r="R544" s="1" t="s">
        <v>2112</v>
      </c>
      <c r="S544" s="1">
        <v>70.569999999999993</v>
      </c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x14ac:dyDescent="0.25">
      <c r="A545" s="1">
        <v>8481</v>
      </c>
      <c r="B545" s="1">
        <v>8462</v>
      </c>
      <c r="C545" s="1" t="s">
        <v>377</v>
      </c>
      <c r="D545" s="1" t="s">
        <v>378</v>
      </c>
      <c r="E545" s="1" t="s">
        <v>1283</v>
      </c>
      <c r="F545" s="1" t="s">
        <v>1371</v>
      </c>
      <c r="G545" s="1" t="s">
        <v>159</v>
      </c>
      <c r="H545" s="1" t="s">
        <v>1286</v>
      </c>
      <c r="I545" s="1" t="s">
        <v>158</v>
      </c>
      <c r="J545" s="1" t="s">
        <v>1341</v>
      </c>
      <c r="K545" s="59">
        <v>44.5</v>
      </c>
      <c r="L545" s="1">
        <v>0.9</v>
      </c>
      <c r="M545" s="1">
        <v>2539000</v>
      </c>
      <c r="N545" s="1">
        <v>4267</v>
      </c>
      <c r="O545" s="1"/>
      <c r="P545" s="1" t="s">
        <v>827</v>
      </c>
      <c r="Q545" s="1" t="s">
        <v>2084</v>
      </c>
      <c r="R545" s="1" t="s">
        <v>2107</v>
      </c>
      <c r="S545" s="1">
        <v>65.510000000000005</v>
      </c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x14ac:dyDescent="0.25">
      <c r="A546" s="1">
        <v>4324</v>
      </c>
      <c r="B546" s="1">
        <v>4324</v>
      </c>
      <c r="C546" s="1" t="s">
        <v>334</v>
      </c>
      <c r="D546" s="1" t="s">
        <v>335</v>
      </c>
      <c r="E546" s="1" t="s">
        <v>1283</v>
      </c>
      <c r="F546" s="1" t="s">
        <v>1371</v>
      </c>
      <c r="G546" s="1" t="s">
        <v>159</v>
      </c>
      <c r="H546" s="1" t="s">
        <v>1286</v>
      </c>
      <c r="I546" s="1" t="s">
        <v>158</v>
      </c>
      <c r="J546" s="1" t="s">
        <v>1341</v>
      </c>
      <c r="K546" s="59">
        <v>43.1</v>
      </c>
      <c r="L546" s="1">
        <v>6</v>
      </c>
      <c r="M546" s="1">
        <v>2600000</v>
      </c>
      <c r="N546" s="1">
        <v>4267</v>
      </c>
      <c r="O546" s="1"/>
      <c r="P546" s="1" t="s">
        <v>827</v>
      </c>
      <c r="Q546" s="1" t="s">
        <v>2084</v>
      </c>
      <c r="R546" s="1" t="s">
        <v>2112</v>
      </c>
      <c r="S546" s="1">
        <v>70.569999999999993</v>
      </c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x14ac:dyDescent="0.25">
      <c r="A547" s="1">
        <v>9900</v>
      </c>
      <c r="B547" s="1">
        <v>9881</v>
      </c>
      <c r="C547" s="1" t="s">
        <v>1158</v>
      </c>
      <c r="D547" s="1" t="s">
        <v>1159</v>
      </c>
      <c r="E547" s="1" t="s">
        <v>1283</v>
      </c>
      <c r="F547" s="1" t="s">
        <v>1385</v>
      </c>
      <c r="G547" s="1" t="s">
        <v>767</v>
      </c>
      <c r="H547" s="1" t="s">
        <v>1289</v>
      </c>
      <c r="I547" s="1" t="s">
        <v>67</v>
      </c>
      <c r="J547" s="1" t="s">
        <v>1343</v>
      </c>
      <c r="K547" s="59">
        <v>39.4</v>
      </c>
      <c r="L547" s="1">
        <v>0.4</v>
      </c>
      <c r="M547" s="1">
        <v>2500000</v>
      </c>
      <c r="N547" s="1">
        <v>4226</v>
      </c>
      <c r="O547" s="1"/>
      <c r="P547" s="1" t="s">
        <v>766</v>
      </c>
      <c r="Q547" s="1" t="s">
        <v>2084</v>
      </c>
      <c r="R547" s="1" t="s">
        <v>2107</v>
      </c>
      <c r="S547" s="1">
        <v>62.28</v>
      </c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x14ac:dyDescent="0.25">
      <c r="A548" s="1">
        <v>4340</v>
      </c>
      <c r="B548" s="1">
        <v>4340</v>
      </c>
      <c r="C548" s="1" t="s">
        <v>1160</v>
      </c>
      <c r="D548" s="1" t="s">
        <v>1161</v>
      </c>
      <c r="E548" s="1" t="s">
        <v>1283</v>
      </c>
      <c r="F548" s="1" t="s">
        <v>1385</v>
      </c>
      <c r="G548" s="1" t="s">
        <v>767</v>
      </c>
      <c r="H548" s="1" t="s">
        <v>1289</v>
      </c>
      <c r="I548" s="1" t="s">
        <v>67</v>
      </c>
      <c r="J548" s="1" t="s">
        <v>1343</v>
      </c>
      <c r="K548" s="59">
        <v>41.6</v>
      </c>
      <c r="L548" s="1">
        <v>10.9</v>
      </c>
      <c r="M548" s="1">
        <v>3900000</v>
      </c>
      <c r="N548" s="1">
        <v>4226</v>
      </c>
      <c r="O548" s="1"/>
      <c r="P548" s="1" t="s">
        <v>766</v>
      </c>
      <c r="Q548" s="1" t="s">
        <v>2088</v>
      </c>
      <c r="R548" s="1" t="s">
        <v>2117</v>
      </c>
      <c r="S548" s="1">
        <v>62.09</v>
      </c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x14ac:dyDescent="0.25">
      <c r="A549" s="1">
        <v>4198</v>
      </c>
      <c r="B549" s="1">
        <v>4198</v>
      </c>
      <c r="C549" s="1" t="s">
        <v>1162</v>
      </c>
      <c r="D549" s="1" t="s">
        <v>1163</v>
      </c>
      <c r="E549" s="1" t="s">
        <v>1283</v>
      </c>
      <c r="F549" s="1" t="s">
        <v>1385</v>
      </c>
      <c r="G549" s="1" t="s">
        <v>767</v>
      </c>
      <c r="H549" s="1" t="s">
        <v>1289</v>
      </c>
      <c r="I549" s="1" t="s">
        <v>67</v>
      </c>
      <c r="J549" s="1" t="s">
        <v>1343</v>
      </c>
      <c r="K549" s="59">
        <v>49.2</v>
      </c>
      <c r="L549" s="1">
        <v>7</v>
      </c>
      <c r="M549" s="1">
        <v>3650000</v>
      </c>
      <c r="N549" s="1">
        <v>4226</v>
      </c>
      <c r="O549" s="1"/>
      <c r="P549" s="1" t="s">
        <v>766</v>
      </c>
      <c r="Q549" s="1" t="s">
        <v>2086</v>
      </c>
      <c r="R549" s="1" t="s">
        <v>2111</v>
      </c>
      <c r="S549" s="1">
        <v>97.17</v>
      </c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x14ac:dyDescent="0.25">
      <c r="A550" s="1">
        <v>4689</v>
      </c>
      <c r="B550" s="1">
        <v>4689</v>
      </c>
      <c r="C550" s="1" t="s">
        <v>1055</v>
      </c>
      <c r="D550" s="1" t="s">
        <v>799</v>
      </c>
      <c r="E550" s="1" t="s">
        <v>1283</v>
      </c>
      <c r="F550" s="1" t="s">
        <v>1443</v>
      </c>
      <c r="G550" s="1" t="s">
        <v>979</v>
      </c>
      <c r="H550" s="1" t="s">
        <v>1291</v>
      </c>
      <c r="I550" s="1" t="s">
        <v>1056</v>
      </c>
      <c r="J550" s="1" t="s">
        <v>1444</v>
      </c>
      <c r="K550" s="59">
        <v>47.9</v>
      </c>
      <c r="L550" s="1">
        <v>25.1</v>
      </c>
      <c r="M550" s="1">
        <v>4300000</v>
      </c>
      <c r="N550" s="1">
        <v>4499</v>
      </c>
      <c r="O550" s="1"/>
      <c r="P550" s="1" t="s">
        <v>978</v>
      </c>
      <c r="Q550" s="1" t="s">
        <v>2088</v>
      </c>
      <c r="R550" s="1" t="s">
        <v>2116</v>
      </c>
      <c r="S550" s="1">
        <v>83.32</v>
      </c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x14ac:dyDescent="0.25">
      <c r="A551" s="1">
        <v>6535</v>
      </c>
      <c r="B551" s="1">
        <v>6516</v>
      </c>
      <c r="C551" s="1" t="s">
        <v>1057</v>
      </c>
      <c r="D551" s="1" t="s">
        <v>1058</v>
      </c>
      <c r="E551" s="1" t="s">
        <v>1283</v>
      </c>
      <c r="F551" s="1" t="s">
        <v>1443</v>
      </c>
      <c r="G551" s="1" t="s">
        <v>979</v>
      </c>
      <c r="H551" s="1" t="s">
        <v>1291</v>
      </c>
      <c r="I551" s="1" t="s">
        <v>1059</v>
      </c>
      <c r="J551" s="1" t="s">
        <v>1444</v>
      </c>
      <c r="K551" s="59">
        <v>33.799999999999997</v>
      </c>
      <c r="L551" s="1">
        <v>1.7</v>
      </c>
      <c r="M551" s="1">
        <v>1600000</v>
      </c>
      <c r="N551" s="1">
        <v>4499</v>
      </c>
      <c r="O551" s="1"/>
      <c r="P551" s="1" t="s">
        <v>978</v>
      </c>
      <c r="Q551" s="1" t="s">
        <v>2080</v>
      </c>
      <c r="R551" s="1" t="s">
        <v>2100</v>
      </c>
      <c r="S551" s="1">
        <v>62.14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x14ac:dyDescent="0.25">
      <c r="A552" s="1">
        <v>4677</v>
      </c>
      <c r="B552" s="1">
        <v>4677</v>
      </c>
      <c r="C552" s="1" t="s">
        <v>1060</v>
      </c>
      <c r="D552" s="1" t="s">
        <v>1061</v>
      </c>
      <c r="E552" s="1" t="s">
        <v>1283</v>
      </c>
      <c r="F552" s="1" t="s">
        <v>1443</v>
      </c>
      <c r="G552" s="1" t="s">
        <v>979</v>
      </c>
      <c r="H552" s="1" t="s">
        <v>1291</v>
      </c>
      <c r="I552" s="1" t="s">
        <v>1059</v>
      </c>
      <c r="J552" s="1" t="s">
        <v>1444</v>
      </c>
      <c r="K552" s="59">
        <v>56.5</v>
      </c>
      <c r="L552" s="1">
        <v>34.799999999999997</v>
      </c>
      <c r="M552" s="1">
        <v>2650000</v>
      </c>
      <c r="N552" s="1">
        <v>4499</v>
      </c>
      <c r="O552" s="1"/>
      <c r="P552" s="1" t="s">
        <v>978</v>
      </c>
      <c r="Q552" s="1" t="s">
        <v>2084</v>
      </c>
      <c r="R552" s="1" t="s">
        <v>2112</v>
      </c>
      <c r="S552" s="1">
        <v>74.709999999999994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x14ac:dyDescent="0.25">
      <c r="A553" s="1">
        <v>7494</v>
      </c>
      <c r="B553" s="1">
        <v>7475</v>
      </c>
      <c r="C553" s="1" t="s">
        <v>1062</v>
      </c>
      <c r="D553" s="1" t="s">
        <v>1063</v>
      </c>
      <c r="E553" s="1" t="s">
        <v>1283</v>
      </c>
      <c r="F553" s="1" t="s">
        <v>1443</v>
      </c>
      <c r="G553" s="1" t="s">
        <v>979</v>
      </c>
      <c r="H553" s="1" t="s">
        <v>1291</v>
      </c>
      <c r="I553" s="1" t="s">
        <v>1064</v>
      </c>
      <c r="J553" s="1" t="s">
        <v>1444</v>
      </c>
      <c r="K553" s="59">
        <v>30.3</v>
      </c>
      <c r="L553" s="1">
        <v>1.3</v>
      </c>
      <c r="M553" s="1">
        <v>1500000</v>
      </c>
      <c r="N553" s="1">
        <v>4499</v>
      </c>
      <c r="O553" s="1"/>
      <c r="P553" s="1" t="s">
        <v>978</v>
      </c>
      <c r="Q553" s="1" t="s">
        <v>2082</v>
      </c>
      <c r="R553" s="1" t="s">
        <v>2103</v>
      </c>
      <c r="S553" s="1">
        <v>97.64</v>
      </c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x14ac:dyDescent="0.25">
      <c r="A554" s="1">
        <v>4436</v>
      </c>
      <c r="B554" s="1">
        <v>4436</v>
      </c>
      <c r="C554" s="1" t="s">
        <v>1065</v>
      </c>
      <c r="D554" s="1" t="s">
        <v>1066</v>
      </c>
      <c r="E554" s="1" t="s">
        <v>1283</v>
      </c>
      <c r="F554" s="1" t="s">
        <v>1443</v>
      </c>
      <c r="G554" s="1" t="s">
        <v>979</v>
      </c>
      <c r="H554" s="1" t="s">
        <v>1291</v>
      </c>
      <c r="I554" s="1" t="s">
        <v>223</v>
      </c>
      <c r="J554" s="1" t="s">
        <v>1444</v>
      </c>
      <c r="K554" s="59">
        <v>35.700000000000003</v>
      </c>
      <c r="L554" s="1">
        <v>7.3</v>
      </c>
      <c r="M554" s="1">
        <v>945000</v>
      </c>
      <c r="N554" s="1">
        <v>4499</v>
      </c>
      <c r="O554" s="1"/>
      <c r="P554" s="1" t="s">
        <v>978</v>
      </c>
      <c r="Q554" s="1" t="s">
        <v>2081</v>
      </c>
      <c r="R554" s="1" t="s">
        <v>2104</v>
      </c>
      <c r="S554" s="1">
        <v>93.69</v>
      </c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x14ac:dyDescent="0.25">
      <c r="A555" s="1">
        <v>4287</v>
      </c>
      <c r="B555" s="1">
        <v>4287</v>
      </c>
      <c r="C555" s="1" t="s">
        <v>1067</v>
      </c>
      <c r="D555" s="1" t="s">
        <v>1068</v>
      </c>
      <c r="E555" s="1" t="s">
        <v>1283</v>
      </c>
      <c r="F555" s="1" t="s">
        <v>1443</v>
      </c>
      <c r="G555" s="1" t="s">
        <v>979</v>
      </c>
      <c r="H555" s="1" t="s">
        <v>1291</v>
      </c>
      <c r="I555" s="1" t="s">
        <v>1069</v>
      </c>
      <c r="J555" s="1" t="s">
        <v>1444</v>
      </c>
      <c r="K555" s="59">
        <v>46.4</v>
      </c>
      <c r="L555" s="1">
        <v>19.899999999999999</v>
      </c>
      <c r="M555" s="1">
        <v>2800000</v>
      </c>
      <c r="N555" s="1">
        <v>4499</v>
      </c>
      <c r="O555" s="1"/>
      <c r="P555" s="1" t="s">
        <v>978</v>
      </c>
      <c r="Q555" s="1" t="s">
        <v>2084</v>
      </c>
      <c r="R555" s="1" t="s">
        <v>2112</v>
      </c>
      <c r="S555" s="1">
        <v>87.14</v>
      </c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x14ac:dyDescent="0.25">
      <c r="A556" s="1">
        <v>4864</v>
      </c>
      <c r="B556" s="1">
        <v>4845</v>
      </c>
      <c r="C556" s="1" t="s">
        <v>1275</v>
      </c>
      <c r="D556" s="1" t="s">
        <v>1276</v>
      </c>
      <c r="E556" s="1" t="s">
        <v>1283</v>
      </c>
      <c r="F556" s="1" t="s">
        <v>1443</v>
      </c>
      <c r="G556" s="1" t="s">
        <v>1058</v>
      </c>
      <c r="H556" s="1" t="s">
        <v>1291</v>
      </c>
      <c r="I556" s="1" t="s">
        <v>83</v>
      </c>
      <c r="J556" s="1" t="s">
        <v>1444</v>
      </c>
      <c r="K556" s="59">
        <v>22.5</v>
      </c>
      <c r="L556" s="1">
        <v>3.2</v>
      </c>
      <c r="M556" s="1">
        <v>720000</v>
      </c>
      <c r="N556" s="1">
        <v>6535</v>
      </c>
      <c r="O556" s="1"/>
      <c r="P556" s="1" t="s">
        <v>1057</v>
      </c>
      <c r="Q556" s="1" t="s">
        <v>2077</v>
      </c>
      <c r="R556" s="1" t="s">
        <v>2096</v>
      </c>
      <c r="S556" s="1">
        <v>82.25</v>
      </c>
    </row>
    <row r="557" spans="1:33" x14ac:dyDescent="0.25">
      <c r="A557" s="1">
        <v>4329</v>
      </c>
      <c r="B557" s="1">
        <v>4329</v>
      </c>
      <c r="C557" s="1" t="s">
        <v>1164</v>
      </c>
      <c r="D557" s="1" t="s">
        <v>1165</v>
      </c>
      <c r="E557" s="1" t="s">
        <v>1283</v>
      </c>
      <c r="F557" s="1" t="s">
        <v>1427</v>
      </c>
      <c r="G557" s="1" t="s">
        <v>1020</v>
      </c>
      <c r="H557" s="1" t="s">
        <v>1290</v>
      </c>
      <c r="I557" s="1" t="s">
        <v>1166</v>
      </c>
      <c r="J557" s="1" t="s">
        <v>1428</v>
      </c>
      <c r="K557" s="59">
        <v>42.3</v>
      </c>
      <c r="L557" s="1">
        <v>5.4</v>
      </c>
      <c r="M557" s="1">
        <v>2200000</v>
      </c>
      <c r="N557" s="1">
        <v>4354</v>
      </c>
      <c r="O557" s="1"/>
      <c r="P557" s="1" t="s">
        <v>1019</v>
      </c>
      <c r="Q557" s="1" t="s">
        <v>2083</v>
      </c>
      <c r="R557" s="1" t="s">
        <v>2109</v>
      </c>
      <c r="S557" s="1">
        <v>82.92</v>
      </c>
    </row>
    <row r="558" spans="1:33" x14ac:dyDescent="0.25">
      <c r="A558" s="1">
        <v>4949</v>
      </c>
      <c r="B558" s="1">
        <v>4930</v>
      </c>
      <c r="C558" s="1" t="s">
        <v>1167</v>
      </c>
      <c r="D558" s="1" t="s">
        <v>1168</v>
      </c>
      <c r="E558" s="1" t="s">
        <v>1283</v>
      </c>
      <c r="F558" s="1" t="s">
        <v>1427</v>
      </c>
      <c r="G558" s="1" t="s">
        <v>1020</v>
      </c>
      <c r="H558" s="1" t="s">
        <v>1290</v>
      </c>
      <c r="I558" s="1" t="s">
        <v>1166</v>
      </c>
      <c r="J558" s="1" t="s">
        <v>1428</v>
      </c>
      <c r="K558" s="59">
        <v>33.5</v>
      </c>
      <c r="L558" s="1">
        <v>2.6</v>
      </c>
      <c r="M558" s="1">
        <v>1155000</v>
      </c>
      <c r="N558" s="1">
        <v>4354</v>
      </c>
      <c r="O558" s="1"/>
      <c r="P558" s="1" t="s">
        <v>1019</v>
      </c>
      <c r="Q558" s="1" t="s">
        <v>2079</v>
      </c>
      <c r="R558" s="1" t="s">
        <v>2102</v>
      </c>
      <c r="S558" s="1">
        <v>88.46</v>
      </c>
    </row>
    <row r="559" spans="1:33" x14ac:dyDescent="0.25">
      <c r="A559" s="1">
        <v>10263</v>
      </c>
      <c r="B559" s="1">
        <v>10244</v>
      </c>
      <c r="C559" s="1" t="s">
        <v>1169</v>
      </c>
      <c r="D559" s="1" t="s">
        <v>1170</v>
      </c>
      <c r="E559" s="1" t="s">
        <v>1283</v>
      </c>
      <c r="F559" s="1" t="s">
        <v>1427</v>
      </c>
      <c r="G559" s="1" t="s">
        <v>1020</v>
      </c>
      <c r="H559" s="1" t="s">
        <v>1290</v>
      </c>
      <c r="I559" s="1" t="s">
        <v>1166</v>
      </c>
      <c r="J559" s="1" t="s">
        <v>1428</v>
      </c>
      <c r="K559" s="59">
        <v>33.9</v>
      </c>
      <c r="L559" s="1">
        <v>0.2</v>
      </c>
      <c r="M559" s="1">
        <v>1608000</v>
      </c>
      <c r="N559" s="1">
        <v>4354</v>
      </c>
      <c r="O559" s="1"/>
      <c r="P559" s="1" t="s">
        <v>1019</v>
      </c>
      <c r="Q559" s="1" t="s">
        <v>2080</v>
      </c>
      <c r="R559" s="1" t="s">
        <v>2100</v>
      </c>
      <c r="S559" s="1">
        <v>63.17</v>
      </c>
    </row>
    <row r="560" spans="1:33" x14ac:dyDescent="0.25">
      <c r="A560" s="1">
        <v>5215</v>
      </c>
      <c r="B560" s="1">
        <v>5196</v>
      </c>
      <c r="C560" s="1" t="s">
        <v>1171</v>
      </c>
      <c r="D560" s="1" t="s">
        <v>1172</v>
      </c>
      <c r="E560" s="1" t="s">
        <v>1283</v>
      </c>
      <c r="F560" s="1" t="s">
        <v>1427</v>
      </c>
      <c r="G560" s="1" t="s">
        <v>1020</v>
      </c>
      <c r="H560" s="1" t="s">
        <v>1290</v>
      </c>
      <c r="I560" s="1" t="s">
        <v>1173</v>
      </c>
      <c r="J560" s="1" t="s">
        <v>1428</v>
      </c>
      <c r="K560" s="59">
        <v>27.1</v>
      </c>
      <c r="L560" s="1">
        <v>2.5</v>
      </c>
      <c r="M560" s="1">
        <v>800000</v>
      </c>
      <c r="N560" s="1">
        <v>4354</v>
      </c>
      <c r="O560" s="1"/>
      <c r="P560" s="1" t="s">
        <v>1019</v>
      </c>
      <c r="Q560" s="1" t="s">
        <v>2081</v>
      </c>
      <c r="R560" s="1" t="s">
        <v>2101</v>
      </c>
      <c r="S560" s="1">
        <v>57.07</v>
      </c>
    </row>
    <row r="561" spans="1:19" x14ac:dyDescent="0.25">
      <c r="A561" s="1">
        <v>8945</v>
      </c>
      <c r="B561" s="1">
        <v>8926</v>
      </c>
      <c r="C561" s="1" t="s">
        <v>1126</v>
      </c>
      <c r="D561" s="1" t="s">
        <v>1127</v>
      </c>
      <c r="E561" s="1" t="s">
        <v>1283</v>
      </c>
      <c r="F561" s="1" t="s">
        <v>1366</v>
      </c>
      <c r="G561" s="1" t="s">
        <v>1129</v>
      </c>
      <c r="H561" s="1" t="s">
        <v>1286</v>
      </c>
      <c r="I561" s="1" t="s">
        <v>1128</v>
      </c>
      <c r="J561" s="1" t="s">
        <v>1367</v>
      </c>
      <c r="K561" s="59">
        <v>31.1</v>
      </c>
      <c r="L561" s="1">
        <v>0.7</v>
      </c>
      <c r="M561" s="1">
        <v>1995000</v>
      </c>
      <c r="N561" s="1">
        <v>4193</v>
      </c>
      <c r="O561" s="1"/>
      <c r="P561" s="1" t="s">
        <v>1210</v>
      </c>
      <c r="Q561" s="1" t="s">
        <v>2083</v>
      </c>
      <c r="R561" s="1" t="s">
        <v>2106</v>
      </c>
      <c r="S561" s="1">
        <v>61.69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G22" sqref="G22"/>
    </sheetView>
  </sheetViews>
  <sheetFormatPr baseColWidth="10" defaultRowHeight="15" x14ac:dyDescent="0.25"/>
  <cols>
    <col min="1" max="1" width="23.140625" bestFit="1" customWidth="1"/>
    <col min="2" max="2" width="19.85546875" customWidth="1"/>
    <col min="3" max="3" width="8.85546875" customWidth="1"/>
    <col min="4" max="4" width="17.5703125" customWidth="1"/>
    <col min="5" max="5" width="23.42578125" customWidth="1"/>
    <col min="6" max="6" width="8.85546875" customWidth="1"/>
    <col min="7" max="7" width="16.28515625" customWidth="1"/>
    <col min="8" max="8" width="23.42578125" bestFit="1" customWidth="1"/>
    <col min="9" max="9" width="8.85546875" bestFit="1" customWidth="1"/>
    <col min="10" max="10" width="16.28515625" bestFit="1" customWidth="1"/>
    <col min="11" max="11" width="13.7109375" customWidth="1"/>
    <col min="12" max="12" width="33.7109375" customWidth="1"/>
    <col min="13" max="161" width="55.5703125" bestFit="1" customWidth="1"/>
    <col min="162" max="162" width="12.5703125" bestFit="1" customWidth="1"/>
  </cols>
  <sheetData>
    <row r="1" spans="1:7" x14ac:dyDescent="0.25">
      <c r="A1" s="7" t="s">
        <v>1489</v>
      </c>
      <c r="B1" s="8" t="s">
        <v>1487</v>
      </c>
      <c r="C1" s="8" t="s">
        <v>2056</v>
      </c>
      <c r="D1" s="8" t="s">
        <v>1481</v>
      </c>
      <c r="E1" s="9" t="s">
        <v>1482</v>
      </c>
    </row>
    <row r="2" spans="1:7" x14ac:dyDescent="0.25">
      <c r="A2" s="10" t="s">
        <v>1483</v>
      </c>
      <c r="B2" s="12">
        <f>COUNTIF(Datos_API_BUK[Nombre_Area],"CARLOS CRAMER PRODUCTOS AROMÁTICOS S.A. C.I.")</f>
        <v>0</v>
      </c>
      <c r="C2" s="13">
        <f>SUMIF(Datos_API_BUK[Nombre_Area],"CARLOS CRAMER PRODUCTOS AROMÁTICOS S.A. C.I.",Datos_API_BUK[Horas Semanales])</f>
        <v>0</v>
      </c>
      <c r="D2" s="13" t="e">
        <f>AVERAGEIF(Datos_API_BUK[Nombre_Area],"CARLOS CRAMER PRODUCTOS AROMÁTICOS S.A. C.I.",Datos_API_BUK[Horas Semanales])</f>
        <v>#DIV/0!</v>
      </c>
      <c r="E2" s="14">
        <f>MEDIAN(IF(Datos_API_BUK[Nombre_Area]="CARLOS CRAMER PRODUCTOS AROMÁTICOS S.A. C.I.",Datos_API_BUK[Horas Semanales]))</f>
        <v>0</v>
      </c>
    </row>
    <row r="3" spans="1:7" x14ac:dyDescent="0.25">
      <c r="A3" s="10" t="s">
        <v>1484</v>
      </c>
      <c r="B3" s="15">
        <f>COUNTIF(Datos_API_BUK[Nombre_Area],"Sabores Y Fragancias.Cl Comercial Ltda.")</f>
        <v>0</v>
      </c>
      <c r="C3" s="16">
        <f>SUMIF(Datos_API_BUK[Nombre_Area],"Sabores Y Fragancias.Cl Comercial Ltda.",Datos_API_BUK[Horas Semanales])</f>
        <v>0</v>
      </c>
      <c r="D3" s="16" t="e">
        <f>AVERAGEIF(Datos_API_BUK[Nombre_Area],"Sabores Y Fragancias.Cl Comercial Ltda.",Datos_API_BUK[Horas Semanales])</f>
        <v>#DIV/0!</v>
      </c>
      <c r="E3" s="17" t="e">
        <f t="array" ref="E3">MEDIAN(IF(Datos_API_BUK[Nombre_Area]="Sabores Y Fragancias.Cl Comercial Ltda.",Datos_API_BUK[Horas Semanales]))</f>
        <v>#NUM!</v>
      </c>
    </row>
    <row r="4" spans="1:7" ht="18.75" x14ac:dyDescent="0.3">
      <c r="A4" s="10" t="s">
        <v>1485</v>
      </c>
      <c r="B4" s="15">
        <f>COUNTIF(Datos_API_BUK[Nombre_Area],"Servicios De Producción Y Logística Ccpa Ltda.")</f>
        <v>0</v>
      </c>
      <c r="C4" s="16">
        <f>SUMIF(Datos_API_BUK[Nombre_Area],"Servicios De Producción Y Logística Ccpa Ltda.",Datos_API_BUK[Horas Semanales])</f>
        <v>0</v>
      </c>
      <c r="D4" s="16" t="e">
        <f>AVERAGEIF(Datos_API_BUK[Nombre_Area],"Servicios De Producción Y Logística Ccpa Ltda.",Datos_API_BUK[Horas Semanales])</f>
        <v>#DIV/0!</v>
      </c>
      <c r="E4" s="17" t="e">
        <f t="array" ref="E4">MEDIAN(IF(Datos_API_BUK[Nombre_Area]="Servicios De Producción Y Logística Ccpa Ltda.",Datos_API_BUK[Horas Semanales]))</f>
        <v>#NUM!</v>
      </c>
      <c r="F4" s="2"/>
    </row>
    <row r="5" spans="1:7" ht="18.75" x14ac:dyDescent="0.3">
      <c r="A5" s="11" t="s">
        <v>2049</v>
      </c>
      <c r="B5" s="18">
        <f>COUNTA(Datos_API_BUK[RUT])</f>
        <v>558</v>
      </c>
      <c r="C5" s="96" t="s">
        <v>2095</v>
      </c>
      <c r="D5" s="96"/>
      <c r="E5" s="19">
        <f>SUM(Datos_API_BUK[Horas Semanales])</f>
        <v>22878</v>
      </c>
      <c r="F5" s="2"/>
    </row>
    <row r="8" spans="1:7" x14ac:dyDescent="0.25">
      <c r="A8" s="97" t="s">
        <v>2053</v>
      </c>
      <c r="B8" s="97"/>
      <c r="C8" s="97"/>
      <c r="D8" s="97" t="s">
        <v>2054</v>
      </c>
      <c r="E8" s="97"/>
      <c r="F8" s="97"/>
      <c r="G8" s="97"/>
    </row>
    <row r="9" spans="1:7" x14ac:dyDescent="0.25">
      <c r="A9" s="3" t="s">
        <v>30</v>
      </c>
      <c r="B9" t="s">
        <v>2052</v>
      </c>
      <c r="C9" t="s">
        <v>1486</v>
      </c>
      <c r="D9" s="3" t="s">
        <v>1488</v>
      </c>
      <c r="E9" t="s">
        <v>2055</v>
      </c>
      <c r="F9" t="s">
        <v>1486</v>
      </c>
      <c r="G9" t="s">
        <v>2050</v>
      </c>
    </row>
    <row r="10" spans="1:7" x14ac:dyDescent="0.25">
      <c r="A10" s="4" t="s">
        <v>34</v>
      </c>
      <c r="B10" s="1">
        <v>124574000</v>
      </c>
      <c r="C10" s="1">
        <v>168</v>
      </c>
      <c r="D10" s="4" t="s">
        <v>1290</v>
      </c>
      <c r="E10" s="20">
        <v>0.24940476190476071</v>
      </c>
      <c r="F10" s="1">
        <v>336</v>
      </c>
      <c r="G10" s="5">
        <v>909910.71428571432</v>
      </c>
    </row>
    <row r="11" spans="1:7" x14ac:dyDescent="0.25">
      <c r="A11" s="4" t="s">
        <v>67</v>
      </c>
      <c r="B11" s="1">
        <v>52025500</v>
      </c>
      <c r="C11" s="1">
        <v>17</v>
      </c>
      <c r="D11" s="4" t="s">
        <v>1286</v>
      </c>
      <c r="E11" s="20">
        <v>0.26404494382022514</v>
      </c>
      <c r="F11" s="1">
        <v>89</v>
      </c>
      <c r="G11" s="5">
        <v>2835907.8651685393</v>
      </c>
    </row>
    <row r="12" spans="1:7" x14ac:dyDescent="0.25">
      <c r="A12" s="4" t="s">
        <v>83</v>
      </c>
      <c r="B12" s="1">
        <v>30624000</v>
      </c>
      <c r="C12" s="1">
        <v>43</v>
      </c>
      <c r="D12" s="4" t="s">
        <v>1291</v>
      </c>
      <c r="E12" s="20">
        <v>0.2074074074074076</v>
      </c>
      <c r="F12" s="1">
        <v>81</v>
      </c>
      <c r="G12" s="5">
        <v>1357234.5679012346</v>
      </c>
    </row>
    <row r="13" spans="1:7" x14ac:dyDescent="0.25">
      <c r="A13" s="4" t="s">
        <v>47</v>
      </c>
      <c r="B13" s="1">
        <v>19626000</v>
      </c>
      <c r="C13" s="1">
        <v>15</v>
      </c>
      <c r="D13" s="4" t="s">
        <v>1289</v>
      </c>
      <c r="E13" s="20">
        <v>0.22954545454545452</v>
      </c>
      <c r="F13" s="1">
        <v>44</v>
      </c>
      <c r="G13" s="5">
        <v>1556750</v>
      </c>
    </row>
    <row r="14" spans="1:7" x14ac:dyDescent="0.25">
      <c r="A14" s="4" t="s">
        <v>993</v>
      </c>
      <c r="B14" s="1">
        <v>18200000</v>
      </c>
      <c r="C14" s="1">
        <v>1</v>
      </c>
      <c r="D14" s="4" t="s">
        <v>1288</v>
      </c>
      <c r="E14" s="20">
        <v>0.3</v>
      </c>
      <c r="F14" s="1">
        <v>4</v>
      </c>
      <c r="G14" s="5">
        <v>3275000</v>
      </c>
    </row>
    <row r="15" spans="1:7" x14ac:dyDescent="0.25">
      <c r="A15" s="4" t="s">
        <v>118</v>
      </c>
      <c r="B15" s="1">
        <v>16782000</v>
      </c>
      <c r="C15" s="1">
        <v>14</v>
      </c>
      <c r="D15" s="4" t="s">
        <v>1490</v>
      </c>
      <c r="E15" s="20">
        <v>0.24440433212996246</v>
      </c>
      <c r="F15" s="20">
        <v>554</v>
      </c>
      <c r="G15" s="5">
        <v>1353174.7292418773</v>
      </c>
    </row>
    <row r="16" spans="1:7" x14ac:dyDescent="0.25">
      <c r="A16" s="4" t="s">
        <v>39</v>
      </c>
      <c r="B16" s="1">
        <v>16305000</v>
      </c>
      <c r="C16" s="1">
        <v>25</v>
      </c>
    </row>
    <row r="17" spans="1:3" x14ac:dyDescent="0.25">
      <c r="A17" s="4" t="s">
        <v>88</v>
      </c>
      <c r="B17" s="1">
        <v>15078000</v>
      </c>
      <c r="C17" s="1">
        <v>6</v>
      </c>
    </row>
    <row r="18" spans="1:3" x14ac:dyDescent="0.25">
      <c r="A18" s="4" t="s">
        <v>54</v>
      </c>
      <c r="B18" s="1">
        <v>13530000</v>
      </c>
      <c r="C18" s="1">
        <v>11</v>
      </c>
    </row>
    <row r="19" spans="1:3" x14ac:dyDescent="0.25">
      <c r="A19" s="4" t="s">
        <v>1085</v>
      </c>
      <c r="B19" s="1">
        <v>13224124</v>
      </c>
      <c r="C19" s="1">
        <v>11</v>
      </c>
    </row>
    <row r="20" spans="1:3" x14ac:dyDescent="0.25">
      <c r="A20" s="4" t="s">
        <v>1490</v>
      </c>
      <c r="B20" s="1">
        <v>319968624</v>
      </c>
      <c r="C20" s="1">
        <v>311</v>
      </c>
    </row>
    <row r="38" spans="5:5" x14ac:dyDescent="0.25">
      <c r="E38" s="22"/>
    </row>
  </sheetData>
  <mergeCells count="3">
    <mergeCell ref="C5:D5"/>
    <mergeCell ref="A8:C8"/>
    <mergeCell ref="D8:G8"/>
  </mergeCells>
  <pageMargins left="0.7" right="0.7" top="0.75" bottom="0.75" header="0.3" footer="0.3"/>
  <pageSetup orientation="portrait" horizontalDpi="0" verticalDpi="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"/>
  <sheetViews>
    <sheetView workbookViewId="0">
      <selection activeCell="A4" sqref="A4"/>
    </sheetView>
  </sheetViews>
  <sheetFormatPr baseColWidth="10" defaultRowHeight="15" x14ac:dyDescent="0.25"/>
  <cols>
    <col min="1" max="1" width="17.5703125" bestFit="1" customWidth="1"/>
    <col min="2" max="2" width="19.85546875" bestFit="1" customWidth="1"/>
    <col min="3" max="3" width="14" customWidth="1"/>
  </cols>
  <sheetData>
    <row r="2" spans="1:18" x14ac:dyDescent="0.25">
      <c r="A2" s="3" t="s">
        <v>1488</v>
      </c>
      <c r="B2" t="s">
        <v>2052</v>
      </c>
    </row>
    <row r="3" spans="1:18" x14ac:dyDescent="0.25">
      <c r="A3" s="4" t="s">
        <v>1286</v>
      </c>
      <c r="B3" s="1">
        <v>288960478</v>
      </c>
      <c r="R3" s="6"/>
    </row>
    <row r="4" spans="1:18" x14ac:dyDescent="0.25">
      <c r="A4" s="4" t="s">
        <v>1288</v>
      </c>
      <c r="B4" s="1">
        <v>15450000</v>
      </c>
    </row>
    <row r="5" spans="1:18" x14ac:dyDescent="0.25">
      <c r="A5" s="4" t="s">
        <v>1289</v>
      </c>
      <c r="B5" s="1">
        <v>86473500</v>
      </c>
    </row>
    <row r="6" spans="1:18" x14ac:dyDescent="0.25">
      <c r="A6" s="4" t="s">
        <v>1290</v>
      </c>
      <c r="B6" s="1">
        <v>361161924</v>
      </c>
    </row>
    <row r="7" spans="1:18" x14ac:dyDescent="0.25">
      <c r="A7" s="4" t="s">
        <v>1291</v>
      </c>
      <c r="B7" s="1">
        <v>148427500</v>
      </c>
    </row>
    <row r="8" spans="1:18" x14ac:dyDescent="0.25">
      <c r="A8" s="4" t="s">
        <v>2051</v>
      </c>
      <c r="B8" s="1">
        <v>900473402</v>
      </c>
    </row>
  </sheetData>
  <pageMargins left="0.7" right="0.7" top="0.75" bottom="0.75" header="0.3" footer="0.3"/>
  <pageSetup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3" sqref="B3"/>
    </sheetView>
  </sheetViews>
  <sheetFormatPr baseColWidth="10" defaultRowHeight="15" x14ac:dyDescent="0.25"/>
  <cols>
    <col min="1" max="2" width="14.5703125" bestFit="1" customWidth="1"/>
    <col min="3" max="3" width="13.42578125" bestFit="1" customWidth="1"/>
    <col min="4" max="4" width="12.28515625" bestFit="1" customWidth="1"/>
    <col min="5" max="6" width="12" bestFit="1" customWidth="1"/>
    <col min="7" max="7" width="12.42578125" bestFit="1" customWidth="1"/>
    <col min="8" max="8" width="18.7109375" bestFit="1" customWidth="1"/>
    <col min="10" max="10" width="11.85546875" bestFit="1" customWidth="1"/>
  </cols>
  <sheetData>
    <row r="1" spans="1:9" x14ac:dyDescent="0.25">
      <c r="A1" s="98" t="s">
        <v>2068</v>
      </c>
      <c r="B1" s="99"/>
      <c r="C1" s="99"/>
      <c r="D1" s="99"/>
      <c r="E1" s="99"/>
      <c r="F1" s="99"/>
      <c r="G1" s="99"/>
      <c r="H1" s="99"/>
      <c r="I1" s="100"/>
    </row>
    <row r="2" spans="1:9" x14ac:dyDescent="0.25">
      <c r="A2" s="30" t="s">
        <v>2062</v>
      </c>
      <c r="B2" s="31" t="s">
        <v>2057</v>
      </c>
      <c r="C2" s="31" t="s">
        <v>2058</v>
      </c>
      <c r="D2" s="31" t="s">
        <v>2060</v>
      </c>
      <c r="E2" s="31" t="s">
        <v>1482</v>
      </c>
      <c r="F2" s="31" t="s">
        <v>2061</v>
      </c>
      <c r="G2" s="31" t="s">
        <v>1466</v>
      </c>
      <c r="H2" s="31" t="s">
        <v>2059</v>
      </c>
      <c r="I2" s="32" t="s">
        <v>2063</v>
      </c>
    </row>
    <row r="3" spans="1:9" x14ac:dyDescent="0.25">
      <c r="A3" s="30">
        <v>1</v>
      </c>
      <c r="B3" s="24">
        <f t="array" ref="B3">MIN(IF(Unificación_Niveles[Nivel Actualizado]=$A3,Unificación_Niveles[Sueldo Actualizado]))</f>
        <v>540000</v>
      </c>
      <c r="C3" s="13">
        <f t="array" ref="C3">MAX(IF(Unificación_Niveles[Nivel Actualizado]=$A3,Unificación_Niveles[Sueldo Actualizado]))</f>
        <v>970000</v>
      </c>
      <c r="D3" s="13">
        <f t="array" ref="D3">PERCENTILE(IF(Unificación_Niveles[Nivel Actualizado]=$A3,Unificación_Niveles[Sueldo Actualizado]),0.25)</f>
        <v>550000</v>
      </c>
      <c r="E3" s="13">
        <f t="array" ref="E3">PERCENTILE(IF(Unificación_Niveles[Nivel Actualizado]=$A3,Unificación_Niveles[Sueldo Actualizado]),0.5)</f>
        <v>550000</v>
      </c>
      <c r="F3" s="13">
        <f t="array" ref="F3">PERCENTILE(IF(Unificación_Niveles[Nivel Actualizado]=$A3,Unificación_Niveles[Sueldo Actualizado]),0.75)</f>
        <v>567000</v>
      </c>
      <c r="G3" s="13">
        <f t="array" ref="G3">AVERAGE(IF(Unificación_Niveles[Nivel Actualizado]=$A3,Unificación_Niveles[Sueldo Actualizado]))</f>
        <v>579958.33333333337</v>
      </c>
      <c r="H3" s="13">
        <f t="array" ref="H3">STDEV(IF(Unificación_Niveles[Nivel Actualizado]=$A3,Unificación_Niveles[Sueldo Actualizado]))</f>
        <v>85339.611498882092</v>
      </c>
      <c r="I3" s="25">
        <f t="array" ref="I3">COUNT(IF(Unificación_Niveles[Nivel Actualizado]=$A3,Unificación_Niveles[Sueldo Actualizado]))</f>
        <v>48</v>
      </c>
    </row>
    <row r="4" spans="1:9" x14ac:dyDescent="0.25">
      <c r="A4" s="30">
        <v>2</v>
      </c>
      <c r="B4" s="26">
        <f t="array" ref="B4">MIN(IF(Unificación_Niveles[Nivel Actualizado]=A4,Unificación_Niveles[Sueldo Actualizado]))</f>
        <v>570000</v>
      </c>
      <c r="C4" s="16">
        <f t="array" ref="C4">MAX(IF(Unificación_Niveles[Nivel Actualizado]=$A4,Unificación_Niveles[Sueldo Actualizado]))</f>
        <v>1000000</v>
      </c>
      <c r="D4" s="16">
        <f t="array" ref="D4">PERCENTILE(IF(Unificación_Niveles[Nivel Actualizado]=$A4,Unificación_Niveles[Sueldo Actualizado]),0.25)</f>
        <v>574000</v>
      </c>
      <c r="E4" s="16">
        <f t="array" ref="E4">PERCENTILE(IF(Unificación_Niveles[Nivel Actualizado]=$A4,Unificación_Niveles[Sueldo Actualizado]),0.5)</f>
        <v>600000</v>
      </c>
      <c r="F4" s="16">
        <f t="array" ref="F4">PERCENTILE(IF(Unificación_Niveles[Nivel Actualizado]=$A4,Unificación_Niveles[Sueldo Actualizado]),0.75)</f>
        <v>610000</v>
      </c>
      <c r="G4" s="16">
        <f t="array" ref="G4">AVERAGE(IF(Unificación_Niveles[Nivel Actualizado]=$A4,Unificación_Niveles[Sueldo Actualizado]))</f>
        <v>611068.96551724139</v>
      </c>
      <c r="H4" s="16">
        <f t="array" ref="H4">STDEV(IF(Unificación_Niveles[Nivel Actualizado]=$A4,Unificación_Niveles[Sueldo Actualizado]))</f>
        <v>67739.66214103243</v>
      </c>
      <c r="I4" s="27">
        <f t="array" ref="I4">COUNT(IF(Unificación_Niveles[Nivel Actualizado]=$A4,Unificación_Niveles[Sueldo Actualizado]))</f>
        <v>58</v>
      </c>
    </row>
    <row r="5" spans="1:9" x14ac:dyDescent="0.25">
      <c r="A5" s="30">
        <v>3</v>
      </c>
      <c r="B5" s="26">
        <f t="array" ref="B5">MIN(IF(Unificación_Niveles[Nivel Actualizado]=A5,Unificación_Niveles[Sueldo Actualizado]))</f>
        <v>570000</v>
      </c>
      <c r="C5" s="16">
        <f t="array" ref="C5">MAX(IF(Unificación_Niveles[Nivel Actualizado]=$A5,Unificación_Niveles[Sueldo Actualizado]))</f>
        <v>1450000</v>
      </c>
      <c r="D5" s="16">
        <f t="array" ref="D5">PERCENTILE(IF(Unificación_Niveles[Nivel Actualizado]=$A5,Unificación_Niveles[Sueldo Actualizado]),0.25)</f>
        <v>600000</v>
      </c>
      <c r="E5" s="16">
        <f t="array" ref="E5">PERCENTILE(IF(Unificación_Niveles[Nivel Actualizado]=$A5,Unificación_Niveles[Sueldo Actualizado]),0.5)</f>
        <v>630000</v>
      </c>
      <c r="F5" s="16">
        <f t="array" ref="F5">PERCENTILE(IF(Unificación_Niveles[Nivel Actualizado]=$A5,Unificación_Niveles[Sueldo Actualizado]),0.75)</f>
        <v>699000</v>
      </c>
      <c r="G5" s="16">
        <f t="array" ref="G5">AVERAGE(IF(Unificación_Niveles[Nivel Actualizado]=$A5,Unificación_Niveles[Sueldo Actualizado]))</f>
        <v>739084.37037037034</v>
      </c>
      <c r="H5" s="16">
        <f t="array" ref="H5">STDEV(IF(Unificación_Niveles[Nivel Actualizado]=$A5,Unificación_Niveles[Sueldo Actualizado]))</f>
        <v>251039.49682258067</v>
      </c>
      <c r="I5" s="27">
        <f t="array" ref="I5">COUNT(IF(Unificación_Niveles[Nivel Actualizado]=$A5,Unificación_Niveles[Sueldo Actualizado]))</f>
        <v>27</v>
      </c>
    </row>
    <row r="6" spans="1:9" x14ac:dyDescent="0.25">
      <c r="A6" s="30">
        <v>4</v>
      </c>
      <c r="B6" s="26">
        <f t="array" ref="B6">MIN(IF(Unificación_Niveles[Nivel Actualizado]=A6,Unificación_Niveles[Sueldo Actualizado]))</f>
        <v>610000</v>
      </c>
      <c r="C6" s="16">
        <f t="array" ref="C6">MAX(IF(Unificación_Niveles[Nivel Actualizado]=$A6,Unificación_Niveles[Sueldo Actualizado]))</f>
        <v>1450000</v>
      </c>
      <c r="D6" s="16">
        <f t="array" ref="D6">PERCENTILE(IF(Unificación_Niveles[Nivel Actualizado]=$A6,Unificación_Niveles[Sueldo Actualizado]),0.25)</f>
        <v>680500</v>
      </c>
      <c r="E6" s="16">
        <f t="array" ref="E6">PERCENTILE(IF(Unificación_Niveles[Nivel Actualizado]=$A6,Unificación_Niveles[Sueldo Actualizado]),0.5)</f>
        <v>742500</v>
      </c>
      <c r="F6" s="16">
        <f t="array" ref="F6">PERCENTILE(IF(Unificación_Niveles[Nivel Actualizado]=$A6,Unificación_Niveles[Sueldo Actualizado]),0.75)</f>
        <v>783000</v>
      </c>
      <c r="G6" s="16">
        <f t="array" ref="G6">AVERAGE(IF(Unificación_Niveles[Nivel Actualizado]=$A6,Unificación_Niveles[Sueldo Actualizado]))</f>
        <v>756210.52631578944</v>
      </c>
      <c r="H6" s="16">
        <f t="array" ref="H6">STDEV(IF(Unificación_Niveles[Nivel Actualizado]=$A6,Unificación_Niveles[Sueldo Actualizado]))</f>
        <v>127533.47460511413</v>
      </c>
      <c r="I6" s="27">
        <f t="array" ref="I6">COUNT(IF(Unificación_Niveles[Nivel Actualizado]=$A6,Unificación_Niveles[Sueldo Actualizado]))</f>
        <v>114</v>
      </c>
    </row>
    <row r="7" spans="1:9" x14ac:dyDescent="0.25">
      <c r="A7" s="30">
        <v>5</v>
      </c>
      <c r="B7" s="26">
        <f t="array" ref="B7">MIN(IF(Unificación_Niveles[Nivel Actualizado]=A7,Unificación_Niveles[Sueldo Actualizado]))</f>
        <v>750000</v>
      </c>
      <c r="C7" s="16">
        <f t="array" ref="C7">MAX(IF(Unificación_Niveles[Nivel Actualizado]=$A7,Unificación_Niveles[Sueldo Actualizado]))</f>
        <v>1580000</v>
      </c>
      <c r="D7" s="16">
        <f t="array" ref="D7">PERCENTILE(IF(Unificación_Niveles[Nivel Actualizado]=$A7,Unificación_Niveles[Sueldo Actualizado]),0.25)</f>
        <v>904000</v>
      </c>
      <c r="E7" s="16">
        <f t="array" ref="E7">PERCENTILE(IF(Unificación_Niveles[Nivel Actualizado]=$A7,Unificación_Niveles[Sueldo Actualizado]),0.5)</f>
        <v>1000000</v>
      </c>
      <c r="F7" s="16">
        <f t="array" ref="F7">PERCENTILE(IF(Unificación_Niveles[Nivel Actualizado]=$A7,Unificación_Niveles[Sueldo Actualizado]),0.75)</f>
        <v>1120000</v>
      </c>
      <c r="G7" s="16">
        <f t="array" ref="G7">AVERAGE(IF(Unificación_Niveles[Nivel Actualizado]=$A7,Unificación_Niveles[Sueldo Actualizado]))</f>
        <v>1030316</v>
      </c>
      <c r="H7" s="16">
        <f t="array" ref="H7">STDEV(IF(Unificación_Niveles[Nivel Actualizado]=$A7,Unificación_Niveles[Sueldo Actualizado]))</f>
        <v>180193.74951928321</v>
      </c>
      <c r="I7" s="27">
        <f t="array" ref="I7">COUNT(IF(Unificación_Niveles[Nivel Actualizado]=$A7,Unificación_Niveles[Sueldo Actualizado]))</f>
        <v>89</v>
      </c>
    </row>
    <row r="8" spans="1:9" x14ac:dyDescent="0.25">
      <c r="A8" s="30">
        <v>6</v>
      </c>
      <c r="B8" s="26">
        <f t="array" ref="B8">MIN(IF(Unificación_Niveles[Nivel Actualizado]=A8,Unificación_Niveles[Sueldo Actualizado]))</f>
        <v>959000</v>
      </c>
      <c r="C8" s="16">
        <f t="array" ref="C8">MAX(IF(Unificación_Niveles[Nivel Actualizado]=$A8,Unificación_Niveles[Sueldo Actualizado]))</f>
        <v>2510000</v>
      </c>
      <c r="D8" s="16">
        <f t="array" ref="D8">PERCENTILE(IF(Unificación_Niveles[Nivel Actualizado]=$A8,Unificación_Niveles[Sueldo Actualizado]),0.25)</f>
        <v>1225000</v>
      </c>
      <c r="E8" s="16">
        <f t="array" ref="E8">PERCENTILE(IF(Unificación_Niveles[Nivel Actualizado]=$A8,Unificación_Niveles[Sueldo Actualizado]),0.5)</f>
        <v>1350000</v>
      </c>
      <c r="F8" s="16">
        <f t="array" ref="F8">PERCENTILE(IF(Unificación_Niveles[Nivel Actualizado]=$A8,Unificación_Niveles[Sueldo Actualizado]),0.75)</f>
        <v>1562500</v>
      </c>
      <c r="G8" s="16">
        <f t="array" ref="G8">AVERAGE(IF(Unificación_Niveles[Nivel Actualizado]=$A8,Unificación_Niveles[Sueldo Actualizado]))</f>
        <v>1401600</v>
      </c>
      <c r="H8" s="16">
        <f t="array" ref="H8">STDEV(IF(Unificación_Niveles[Nivel Actualizado]=$A8,Unificación_Niveles[Sueldo Actualizado]))</f>
        <v>269453.8251184565</v>
      </c>
      <c r="I8" s="27">
        <f t="array" ref="I8">COUNT(IF(Unificación_Niveles[Nivel Actualizado]=$A8,Unificación_Niveles[Sueldo Actualizado]))</f>
        <v>63</v>
      </c>
    </row>
    <row r="9" spans="1:9" x14ac:dyDescent="0.25">
      <c r="A9" s="30">
        <v>7</v>
      </c>
      <c r="B9" s="26">
        <f t="array" ref="B9">MIN(IF(Unificación_Niveles[Nivel Actualizado]=A9,Unificación_Niveles[Sueldo Actualizado]))</f>
        <v>1000000</v>
      </c>
      <c r="C9" s="16">
        <f t="array" ref="C9">MAX(IF(Unificación_Niveles[Nivel Actualizado]=$A9,Unificación_Niveles[Sueldo Actualizado]))</f>
        <v>2600000</v>
      </c>
      <c r="D9" s="16">
        <f t="array" ref="D9">PERCENTILE(IF(Unificación_Niveles[Nivel Actualizado]=$A9,Unificación_Niveles[Sueldo Actualizado]),0.25)</f>
        <v>1500000</v>
      </c>
      <c r="E9" s="16">
        <f t="array" ref="E9">PERCENTILE(IF(Unificación_Niveles[Nivel Actualizado]=$A9,Unificación_Niveles[Sueldo Actualizado]),0.5)</f>
        <v>1758000</v>
      </c>
      <c r="F9" s="16">
        <f t="array" ref="F9">PERCENTILE(IF(Unificación_Niveles[Nivel Actualizado]=$A9,Unificación_Niveles[Sueldo Actualizado]),0.75)</f>
        <v>2059250</v>
      </c>
      <c r="G9" s="16">
        <f t="array" ref="G9">AVERAGE(IF(Unificación_Niveles[Nivel Actualizado]=$A9,Unificación_Niveles[Sueldo Actualizado]))</f>
        <v>1794760.8695652173</v>
      </c>
      <c r="H9" s="16">
        <f t="array" ref="H9">STDEV(IF(Unificación_Niveles[Nivel Actualizado]=$A9,Unificación_Niveles[Sueldo Actualizado]))</f>
        <v>393750.05804769148</v>
      </c>
      <c r="I9" s="27">
        <f t="array" ref="I9">COUNT(IF(Unificación_Niveles[Nivel Actualizado]=$A9,Unificación_Niveles[Sueldo Actualizado]))</f>
        <v>46</v>
      </c>
    </row>
    <row r="10" spans="1:9" x14ac:dyDescent="0.25">
      <c r="A10" s="30">
        <v>8</v>
      </c>
      <c r="B10" s="26">
        <f t="array" ref="B10">MIN(IF(Unificación_Niveles[Nivel Actualizado]=A10,Unificación_Niveles[Sueldo Actualizado]))</f>
        <v>1800000</v>
      </c>
      <c r="C10" s="16">
        <f t="array" ref="C10">MAX(IF(Unificación_Niveles[Nivel Actualizado]=$A10,Unificación_Niveles[Sueldo Actualizado]))</f>
        <v>3700000</v>
      </c>
      <c r="D10" s="16">
        <f t="array" ref="D10">PERCENTILE(IF(Unificación_Niveles[Nivel Actualizado]=$A10,Unificación_Niveles[Sueldo Actualizado]),0.25)</f>
        <v>2305000</v>
      </c>
      <c r="E10" s="16">
        <f t="array" ref="E10">PERCENTILE(IF(Unificación_Niveles[Nivel Actualizado]=$A10,Unificación_Niveles[Sueldo Actualizado]),0.5)</f>
        <v>2600000</v>
      </c>
      <c r="F10" s="16">
        <f t="array" ref="F10">PERCENTILE(IF(Unificación_Niveles[Nivel Actualizado]=$A10,Unificación_Niveles[Sueldo Actualizado]),0.75)</f>
        <v>2900000</v>
      </c>
      <c r="G10" s="16">
        <f t="array" ref="G10">AVERAGE(IF(Unificación_Niveles[Nivel Actualizado]=$A10,Unificación_Niveles[Sueldo Actualizado]))</f>
        <v>2662072.7272727271</v>
      </c>
      <c r="H10" s="16">
        <f t="array" ref="H10">STDEV(IF(Unificación_Niveles[Nivel Actualizado]=$A10,Unificación_Niveles[Sueldo Actualizado]))</f>
        <v>469034.47319515236</v>
      </c>
      <c r="I10" s="27">
        <f t="array" ref="I10">COUNT(IF(Unificación_Niveles[Nivel Actualizado]=$A10,Unificación_Niveles[Sueldo Actualizado]))</f>
        <v>33</v>
      </c>
    </row>
    <row r="11" spans="1:9" x14ac:dyDescent="0.25">
      <c r="A11" s="30">
        <v>9</v>
      </c>
      <c r="B11" s="26">
        <f t="array" ref="B11">MIN(IF(Unificación_Niveles[Nivel Actualizado]=A11,Unificación_Niveles[Sueldo Actualizado]))</f>
        <v>2200000</v>
      </c>
      <c r="C11" s="16">
        <f t="array" ref="C11">MAX(IF(Unificación_Niveles[Nivel Actualizado]=$A11,Unificación_Niveles[Sueldo Actualizado]))</f>
        <v>3800000</v>
      </c>
      <c r="D11" s="16">
        <f t="array" ref="D11">PERCENTILE(IF(Unificación_Niveles[Nivel Actualizado]=$A11,Unificación_Niveles[Sueldo Actualizado]),0.25)</f>
        <v>2903500</v>
      </c>
      <c r="E11" s="16">
        <f t="array" ref="E11">PERCENTILE(IF(Unificación_Niveles[Nivel Actualizado]=$A11,Unificación_Niveles[Sueldo Actualizado]),0.5)</f>
        <v>3050000</v>
      </c>
      <c r="F11" s="16">
        <f t="array" ref="F11">PERCENTILE(IF(Unificación_Niveles[Nivel Actualizado]=$A11,Unificación_Niveles[Sueldo Actualizado]),0.75)</f>
        <v>3273000</v>
      </c>
      <c r="G11" s="16">
        <f t="array" ref="G11">AVERAGE(IF(Unificación_Niveles[Nivel Actualizado]=$A11,Unificación_Niveles[Sueldo Actualizado]))</f>
        <v>3070992.3076923075</v>
      </c>
      <c r="H11" s="16">
        <f t="array" ref="H11">STDEV(IF(Unificación_Niveles[Nivel Actualizado]=$A11,Unificación_Niveles[Sueldo Actualizado]))</f>
        <v>387121.00632549153</v>
      </c>
      <c r="I11" s="27">
        <f t="array" ref="I11">COUNT(IF(Unificación_Niveles[Nivel Actualizado]=$A11,Unificación_Niveles[Sueldo Actualizado]))</f>
        <v>26</v>
      </c>
    </row>
    <row r="12" spans="1:9" x14ac:dyDescent="0.25">
      <c r="A12" s="30">
        <v>10</v>
      </c>
      <c r="B12" s="26">
        <f t="array" ref="B12">MIN(IF(Unificación_Niveles[Nivel Actualizado]=A12,Unificación_Niveles[Sueldo Actualizado]))</f>
        <v>3100000</v>
      </c>
      <c r="C12" s="16">
        <f t="array" ref="C12">MAX(IF(Unificación_Niveles[Nivel Actualizado]=$A12,Unificación_Niveles[Sueldo Actualizado]))</f>
        <v>4300000</v>
      </c>
      <c r="D12" s="16">
        <f t="array" ref="D12">PERCENTILE(IF(Unificación_Niveles[Nivel Actualizado]=$A12,Unificación_Niveles[Sueldo Actualizado]),0.25)</f>
        <v>3275000</v>
      </c>
      <c r="E12" s="16">
        <f t="array" ref="E12">PERCENTILE(IF(Unificación_Niveles[Nivel Actualizado]=$A12,Unificación_Niveles[Sueldo Actualizado]),0.5)</f>
        <v>3500000</v>
      </c>
      <c r="F12" s="16">
        <f t="array" ref="F12">PERCENTILE(IF(Unificación_Niveles[Nivel Actualizado]=$A12,Unificación_Niveles[Sueldo Actualizado]),0.75)</f>
        <v>3718250</v>
      </c>
      <c r="G12" s="16">
        <f t="array" ref="G12">AVERAGE(IF(Unificación_Niveles[Nivel Actualizado]=$A12,Unificación_Niveles[Sueldo Actualizado]))</f>
        <v>3566500</v>
      </c>
      <c r="H12" s="16">
        <f t="array" ref="H12">STDEV(IF(Unificación_Niveles[Nivel Actualizado]=$A12,Unificación_Niveles[Sueldo Actualizado]))</f>
        <v>359534.27477341029</v>
      </c>
      <c r="I12" s="27">
        <f t="array" ref="I12">COUNT(IF(Unificación_Niveles[Nivel Actualizado]=$A12,Unificación_Niveles[Sueldo Actualizado]))</f>
        <v>20</v>
      </c>
    </row>
    <row r="13" spans="1:9" x14ac:dyDescent="0.25">
      <c r="A13" s="30">
        <v>12</v>
      </c>
      <c r="B13" s="26">
        <f t="array" ref="B13">MIN(IF(Unificación_Niveles[Nivel Actualizado]=A13,Unificación_Niveles[Sueldo Actualizado]))</f>
        <v>4507000</v>
      </c>
      <c r="C13" s="16">
        <f t="array" ref="C13">MAX(IF(Unificación_Niveles[Nivel Actualizado]=$A13,Unificación_Niveles[Sueldo Actualizado]))</f>
        <v>6000000</v>
      </c>
      <c r="D13" s="16">
        <f t="array" ref="D13">PERCENTILE(IF(Unificación_Niveles[Nivel Actualizado]=$A13,Unificación_Niveles[Sueldo Actualizado]),0.25)</f>
        <v>4612500</v>
      </c>
      <c r="E13" s="16">
        <f t="array" ref="E13">PERCENTILE(IF(Unificación_Niveles[Nivel Actualizado]=$A13,Unificación_Niveles[Sueldo Actualizado]),0.5)</f>
        <v>4700000</v>
      </c>
      <c r="F13" s="16">
        <f t="array" ref="F13">PERCENTILE(IF(Unificación_Niveles[Nivel Actualizado]=$A13,Unificación_Niveles[Sueldo Actualizado]),0.75)</f>
        <v>4937500</v>
      </c>
      <c r="G13" s="16">
        <f t="array" ref="G13">AVERAGE(IF(Unificación_Niveles[Nivel Actualizado]=$A13,Unificación_Niveles[Sueldo Actualizado]))</f>
        <v>4917833.333333333</v>
      </c>
      <c r="H13" s="16">
        <f t="array" ref="H13">STDEV(IF(Unificación_Niveles[Nivel Actualizado]=$A13,Unificación_Niveles[Sueldo Actualizado]))</f>
        <v>556334.58158438141</v>
      </c>
      <c r="I13" s="27">
        <f t="array" ref="I13">COUNT(IF(Unificación_Niveles[Nivel Actualizado]=$A13,Unificación_Niveles[Sueldo Actualizado]))</f>
        <v>6</v>
      </c>
    </row>
    <row r="14" spans="1:9" x14ac:dyDescent="0.25">
      <c r="A14" s="30">
        <v>13</v>
      </c>
      <c r="B14" s="26">
        <f t="array" ref="B14">MIN(IF(Unificación_Niveles[Nivel Actualizado]=A14,Unificación_Niveles[Sueldo Actualizado]))</f>
        <v>4900000</v>
      </c>
      <c r="C14" s="16">
        <f t="array" ref="C14">MAX(IF(Unificación_Niveles[Nivel Actualizado]=$A14,Unificación_Niveles[Sueldo Actualizado]))</f>
        <v>7500000</v>
      </c>
      <c r="D14" s="16">
        <f t="array" ref="D14">PERCENTILE(IF(Unificación_Niveles[Nivel Actualizado]=$A14,Unificación_Niveles[Sueldo Actualizado]),0.25)</f>
        <v>5750000</v>
      </c>
      <c r="E14" s="16">
        <f t="array" ref="E14">PERCENTILE(IF(Unificación_Niveles[Nivel Actualizado]=$A14,Unificación_Niveles[Sueldo Actualizado]),0.5)</f>
        <v>6200000</v>
      </c>
      <c r="F14" s="16">
        <f t="array" ref="F14">PERCENTILE(IF(Unificación_Niveles[Nivel Actualizado]=$A14,Unificación_Niveles[Sueldo Actualizado]),0.75)</f>
        <v>6709500</v>
      </c>
      <c r="G14" s="16">
        <f t="array" ref="G14">AVERAGE(IF(Unificación_Niveles[Nivel Actualizado]=$A14,Unificación_Niveles[Sueldo Actualizado]))</f>
        <v>6232333.333333333</v>
      </c>
      <c r="H14" s="16">
        <f t="array" ref="H14">STDEV(IF(Unificación_Niveles[Nivel Actualizado]=$A14,Unificación_Niveles[Sueldo Actualizado]))</f>
        <v>727348.77632690384</v>
      </c>
      <c r="I14" s="27">
        <f t="array" ref="I14">COUNT(IF(Unificación_Niveles[Nivel Actualizado]=$A14,Unificación_Niveles[Sueldo Actualizado]))</f>
        <v>12</v>
      </c>
    </row>
    <row r="15" spans="1:9" x14ac:dyDescent="0.25">
      <c r="A15" s="33">
        <v>14</v>
      </c>
      <c r="B15" s="28">
        <f t="array" ref="B15">MIN(IF(Unificación_Niveles[Nivel Actualizado]=A15,Unificación_Niveles[Sueldo Actualizado]))</f>
        <v>8400000</v>
      </c>
      <c r="C15" s="21">
        <f t="array" ref="C15">MAX(IF(Unificación_Niveles[Nivel Actualizado]=$A15,Unificación_Niveles[Sueldo Actualizado]))</f>
        <v>18200000</v>
      </c>
      <c r="D15" s="21">
        <f t="array" ref="D15">PERCENTILE(IF(Unificación_Niveles[Nivel Actualizado]=$A15,Unificación_Niveles[Sueldo Actualizado]),0.25)</f>
        <v>8975000</v>
      </c>
      <c r="E15" s="21">
        <f t="array" ref="E15">PERCENTILE(IF(Unificación_Niveles[Nivel Actualizado]=$A15,Unificación_Niveles[Sueldo Actualizado]),0.5)</f>
        <v>9800000</v>
      </c>
      <c r="F15" s="21">
        <f t="array" ref="F15">PERCENTILE(IF(Unificación_Niveles[Nivel Actualizado]=$A15,Unificación_Niveles[Sueldo Actualizado]),0.75)</f>
        <v>10250000</v>
      </c>
      <c r="G15" s="21">
        <f t="array" ref="G15">AVERAGE(IF(Unificación_Niveles[Nivel Actualizado]=$A15,Unificación_Niveles[Sueldo Actualizado]))</f>
        <v>10275000</v>
      </c>
      <c r="H15" s="21">
        <f t="array" ref="H15">STDEV(IF(Unificación_Niveles[Nivel Actualizado]=$A15,Unificación_Niveles[Sueldo Actualizado]))</f>
        <v>2623018.732820502</v>
      </c>
      <c r="I15" s="29">
        <f t="array" ref="I15">COUNT(IF(Unificación_Niveles[Nivel Actualizado]=$A15,Unificación_Niveles[Sueldo Actualizado]))</f>
        <v>12</v>
      </c>
    </row>
    <row r="16" spans="1:9" x14ac:dyDescent="0.25">
      <c r="A16" s="98" t="s">
        <v>2075</v>
      </c>
      <c r="B16" s="99"/>
      <c r="C16" s="99"/>
      <c r="D16" s="99"/>
      <c r="E16" s="99"/>
      <c r="F16" s="99"/>
      <c r="G16" s="99"/>
      <c r="H16" s="100"/>
    </row>
    <row r="17" spans="1:8" x14ac:dyDescent="0.25">
      <c r="A17" s="30" t="s">
        <v>2069</v>
      </c>
      <c r="B17" s="16">
        <v>382426</v>
      </c>
      <c r="C17" s="40" t="s">
        <v>2070</v>
      </c>
      <c r="D17" s="40"/>
      <c r="E17" s="45">
        <v>0.2228</v>
      </c>
      <c r="F17" s="40" t="s">
        <v>2071</v>
      </c>
      <c r="G17" s="45">
        <v>2.7182818279999998</v>
      </c>
      <c r="H17" s="44"/>
    </row>
    <row r="18" spans="1:8" x14ac:dyDescent="0.25">
      <c r="A18" s="30" t="s">
        <v>2064</v>
      </c>
      <c r="B18" s="40" t="s">
        <v>2065</v>
      </c>
      <c r="C18" s="40" t="s">
        <v>2066</v>
      </c>
      <c r="D18" s="40" t="s">
        <v>2067</v>
      </c>
      <c r="E18" s="40" t="s">
        <v>2072</v>
      </c>
      <c r="F18" s="40"/>
      <c r="G18" s="40" t="s">
        <v>2073</v>
      </c>
      <c r="H18" s="32" t="s">
        <v>2074</v>
      </c>
    </row>
    <row r="19" spans="1:8" x14ac:dyDescent="0.25">
      <c r="A19" s="30">
        <v>0</v>
      </c>
      <c r="B19" s="24">
        <f>C19/1.3</f>
        <v>294173.84615384613</v>
      </c>
      <c r="C19" s="13">
        <f t="shared" ref="C19:C33" si="0">($B$17*($G$17^(A19*$E$17)))</f>
        <v>382426</v>
      </c>
      <c r="D19" s="13">
        <f>C19*1.3</f>
        <v>497153.8</v>
      </c>
      <c r="E19" s="41">
        <f>D19-B19</f>
        <v>202979.95384615386</v>
      </c>
      <c r="F19" s="39">
        <f t="shared" ref="F19:F33" si="1">(D19/B19)-1</f>
        <v>0.69000000000000017</v>
      </c>
      <c r="G19" s="38" t="s">
        <v>2076</v>
      </c>
      <c r="H19" s="39" t="s">
        <v>2076</v>
      </c>
    </row>
    <row r="20" spans="1:8" x14ac:dyDescent="0.25">
      <c r="A20" s="30">
        <v>1</v>
      </c>
      <c r="B20" s="26">
        <f t="shared" ref="B20:B33" si="2">C20/1.3</f>
        <v>367590.99961205514</v>
      </c>
      <c r="C20" s="16">
        <f t="shared" si="0"/>
        <v>477868.2994956717</v>
      </c>
      <c r="D20" s="16">
        <f t="shared" ref="D20:D33" si="3">C20*1.3</f>
        <v>621228.78934437328</v>
      </c>
      <c r="E20" s="42">
        <f t="shared" ref="E20:E33" si="4">D20-B20</f>
        <v>253637.78973231814</v>
      </c>
      <c r="F20" s="35">
        <f t="shared" si="1"/>
        <v>0.69000000000000017</v>
      </c>
      <c r="G20" s="34">
        <f t="shared" ref="G20:G33" si="5">(C20/C19)-1</f>
        <v>0.24957063456896678</v>
      </c>
      <c r="H20" s="35">
        <f t="shared" ref="H20:H33" si="6">(D19/B20)-1</f>
        <v>0.3524645612234294</v>
      </c>
    </row>
    <row r="21" spans="1:8" x14ac:dyDescent="0.25">
      <c r="A21" s="30">
        <v>2</v>
      </c>
      <c r="B21" s="26">
        <f t="shared" si="2"/>
        <v>459330.91864707653</v>
      </c>
      <c r="C21" s="16">
        <f t="shared" si="0"/>
        <v>597130.19424119953</v>
      </c>
      <c r="D21" s="16">
        <f t="shared" si="3"/>
        <v>776269.25251355942</v>
      </c>
      <c r="E21" s="42">
        <f t="shared" si="4"/>
        <v>316938.33386648289</v>
      </c>
      <c r="F21" s="35">
        <f t="shared" si="1"/>
        <v>0.69000000000000017</v>
      </c>
      <c r="G21" s="34">
        <f t="shared" si="5"/>
        <v>0.24957063456896678</v>
      </c>
      <c r="H21" s="35">
        <f t="shared" si="6"/>
        <v>0.35246456122342984</v>
      </c>
    </row>
    <row r="22" spans="1:8" x14ac:dyDescent="0.25">
      <c r="A22" s="30">
        <v>3</v>
      </c>
      <c r="B22" s="26">
        <f t="shared" si="2"/>
        <v>573966.42749097396</v>
      </c>
      <c r="C22" s="16">
        <f t="shared" si="0"/>
        <v>746156.35573826614</v>
      </c>
      <c r="D22" s="16">
        <f t="shared" si="3"/>
        <v>970003.26245974598</v>
      </c>
      <c r="E22" s="42">
        <f t="shared" si="4"/>
        <v>396036.83496877202</v>
      </c>
      <c r="F22" s="35">
        <f t="shared" si="1"/>
        <v>0.69</v>
      </c>
      <c r="G22" s="34">
        <f t="shared" si="5"/>
        <v>0.24957063456896678</v>
      </c>
      <c r="H22" s="35">
        <f t="shared" si="6"/>
        <v>0.3524645612234294</v>
      </c>
    </row>
    <row r="23" spans="1:8" x14ac:dyDescent="0.25">
      <c r="A23" s="30">
        <v>4</v>
      </c>
      <c r="B23" s="26">
        <f t="shared" si="2"/>
        <v>717211.5930211792</v>
      </c>
      <c r="C23" s="16">
        <f t="shared" si="0"/>
        <v>932375.07092753297</v>
      </c>
      <c r="D23" s="16">
        <f t="shared" si="3"/>
        <v>1212087.5922057929</v>
      </c>
      <c r="E23" s="42">
        <f t="shared" si="4"/>
        <v>494875.9991846137</v>
      </c>
      <c r="F23" s="35">
        <f t="shared" si="1"/>
        <v>0.69000000000000017</v>
      </c>
      <c r="G23" s="34">
        <f t="shared" si="5"/>
        <v>0.24957063456896678</v>
      </c>
      <c r="H23" s="35">
        <f t="shared" si="6"/>
        <v>0.3524645612234294</v>
      </c>
    </row>
    <row r="24" spans="1:8" x14ac:dyDescent="0.25">
      <c r="A24" s="30">
        <v>5</v>
      </c>
      <c r="B24" s="26">
        <f t="shared" si="2"/>
        <v>896206.54541169433</v>
      </c>
      <c r="C24" s="16">
        <f t="shared" si="0"/>
        <v>1165068.5090352027</v>
      </c>
      <c r="D24" s="16">
        <f t="shared" si="3"/>
        <v>1514589.0617457635</v>
      </c>
      <c r="E24" s="42">
        <f t="shared" si="4"/>
        <v>618382.51633406919</v>
      </c>
      <c r="F24" s="35">
        <f t="shared" si="1"/>
        <v>0.69000000000000017</v>
      </c>
      <c r="G24" s="34">
        <f t="shared" si="5"/>
        <v>0.24957063456896655</v>
      </c>
      <c r="H24" s="35">
        <f t="shared" si="6"/>
        <v>0.35246456122342962</v>
      </c>
    </row>
    <row r="25" spans="1:8" x14ac:dyDescent="0.25">
      <c r="A25" s="30">
        <v>6</v>
      </c>
      <c r="B25" s="26">
        <f t="shared" si="2"/>
        <v>1119873.3816549527</v>
      </c>
      <c r="C25" s="16">
        <f t="shared" si="0"/>
        <v>1455835.3961514384</v>
      </c>
      <c r="D25" s="16">
        <f t="shared" si="3"/>
        <v>1892586.01499687</v>
      </c>
      <c r="E25" s="42">
        <f t="shared" si="4"/>
        <v>772712.6333419173</v>
      </c>
      <c r="F25" s="35">
        <f t="shared" si="1"/>
        <v>0.69</v>
      </c>
      <c r="G25" s="34">
        <f t="shared" si="5"/>
        <v>0.249570634568967</v>
      </c>
      <c r="H25" s="35">
        <f t="shared" si="6"/>
        <v>0.3524645612234294</v>
      </c>
    </row>
    <row r="26" spans="1:8" x14ac:dyDescent="0.25">
      <c r="A26" s="30">
        <v>7</v>
      </c>
      <c r="B26" s="26">
        <f t="shared" si="2"/>
        <v>1399360.892151474</v>
      </c>
      <c r="C26" s="16">
        <f t="shared" si="0"/>
        <v>1819169.1597969162</v>
      </c>
      <c r="D26" s="16">
        <f t="shared" si="3"/>
        <v>2364919.9077359913</v>
      </c>
      <c r="E26" s="42">
        <f t="shared" si="4"/>
        <v>965559.01558451727</v>
      </c>
      <c r="F26" s="35">
        <f t="shared" si="1"/>
        <v>0.69000000000000017</v>
      </c>
      <c r="G26" s="34">
        <f t="shared" si="5"/>
        <v>0.249570634568967</v>
      </c>
      <c r="H26" s="35">
        <f t="shared" si="6"/>
        <v>0.3524645612234294</v>
      </c>
    </row>
    <row r="27" spans="1:8" x14ac:dyDescent="0.25">
      <c r="A27" s="30">
        <v>8</v>
      </c>
      <c r="B27" s="26">
        <f t="shared" si="2"/>
        <v>1748600.2779967121</v>
      </c>
      <c r="C27" s="16">
        <f t="shared" si="0"/>
        <v>2273180.361395726</v>
      </c>
      <c r="D27" s="16">
        <f t="shared" si="3"/>
        <v>2955134.469814444</v>
      </c>
      <c r="E27" s="42">
        <f t="shared" si="4"/>
        <v>1206534.1918177318</v>
      </c>
      <c r="F27" s="35">
        <f t="shared" si="1"/>
        <v>0.69000000000000017</v>
      </c>
      <c r="G27" s="34">
        <f t="shared" si="5"/>
        <v>0.24957063456896633</v>
      </c>
      <c r="H27" s="35">
        <f t="shared" si="6"/>
        <v>0.35246456122343006</v>
      </c>
    </row>
    <row r="28" spans="1:8" x14ac:dyDescent="0.25">
      <c r="A28" s="30">
        <v>9</v>
      </c>
      <c r="B28" s="26">
        <f t="shared" si="2"/>
        <v>2184999.5589838238</v>
      </c>
      <c r="C28" s="16">
        <f t="shared" si="0"/>
        <v>2840499.4266789709</v>
      </c>
      <c r="D28" s="16">
        <f t="shared" si="3"/>
        <v>3692649.2546826624</v>
      </c>
      <c r="E28" s="42">
        <f t="shared" si="4"/>
        <v>1507649.6956988387</v>
      </c>
      <c r="F28" s="35">
        <f t="shared" si="1"/>
        <v>0.69000000000000017</v>
      </c>
      <c r="G28" s="34">
        <f t="shared" si="5"/>
        <v>0.249570634568967</v>
      </c>
      <c r="H28" s="35">
        <f t="shared" si="6"/>
        <v>0.3524645612234294</v>
      </c>
    </row>
    <row r="29" spans="1:8" x14ac:dyDescent="0.25">
      <c r="A29" s="30">
        <v>10</v>
      </c>
      <c r="B29" s="26">
        <f t="shared" si="2"/>
        <v>2730311.2854523291</v>
      </c>
      <c r="C29" s="16">
        <f t="shared" si="0"/>
        <v>3549404.6710880278</v>
      </c>
      <c r="D29" s="16">
        <f t="shared" si="3"/>
        <v>4614226.0724144364</v>
      </c>
      <c r="E29" s="42">
        <f t="shared" si="4"/>
        <v>1883914.7869621073</v>
      </c>
      <c r="F29" s="35">
        <f t="shared" si="1"/>
        <v>0.69000000000000017</v>
      </c>
      <c r="G29" s="34">
        <f t="shared" si="5"/>
        <v>0.24957063456896678</v>
      </c>
      <c r="H29" s="35">
        <f t="shared" si="6"/>
        <v>0.35246456122342962</v>
      </c>
    </row>
    <row r="30" spans="1:8" x14ac:dyDescent="0.25">
      <c r="A30" s="30">
        <v>11</v>
      </c>
      <c r="B30" s="26">
        <f t="shared" si="2"/>
        <v>3411716.8055334794</v>
      </c>
      <c r="C30" s="16">
        <f t="shared" si="0"/>
        <v>4435231.8471935233</v>
      </c>
      <c r="D30" s="16">
        <f t="shared" si="3"/>
        <v>5765801.4013515804</v>
      </c>
      <c r="E30" s="42">
        <f t="shared" si="4"/>
        <v>2354084.595818101</v>
      </c>
      <c r="F30" s="35">
        <f t="shared" si="1"/>
        <v>0.69</v>
      </c>
      <c r="G30" s="34">
        <f t="shared" si="5"/>
        <v>0.24957063456896722</v>
      </c>
      <c r="H30" s="35">
        <f t="shared" si="6"/>
        <v>0.35246456122342917</v>
      </c>
    </row>
    <row r="31" spans="1:8" x14ac:dyDescent="0.25">
      <c r="A31" s="30">
        <v>12</v>
      </c>
      <c r="B31" s="26">
        <f t="shared" si="2"/>
        <v>4263181.1336600771</v>
      </c>
      <c r="C31" s="16">
        <f t="shared" si="0"/>
        <v>5542135.4737581005</v>
      </c>
      <c r="D31" s="16">
        <f t="shared" si="3"/>
        <v>7204776.1158855306</v>
      </c>
      <c r="E31" s="42">
        <f t="shared" si="4"/>
        <v>2941594.9822254535</v>
      </c>
      <c r="F31" s="35">
        <f t="shared" si="1"/>
        <v>0.69000000000000017</v>
      </c>
      <c r="G31" s="34">
        <f t="shared" si="5"/>
        <v>0.24957063456896655</v>
      </c>
      <c r="H31" s="35">
        <f t="shared" si="6"/>
        <v>0.35246456122342984</v>
      </c>
    </row>
    <row r="32" spans="1:8" x14ac:dyDescent="0.25">
      <c r="A32" s="30">
        <v>13</v>
      </c>
      <c r="B32" s="26">
        <f t="shared" si="2"/>
        <v>5327145.9544700691</v>
      </c>
      <c r="C32" s="16">
        <f t="shared" si="0"/>
        <v>6925289.74081109</v>
      </c>
      <c r="D32" s="16">
        <f t="shared" si="3"/>
        <v>9002876.6630544178</v>
      </c>
      <c r="E32" s="42">
        <f t="shared" si="4"/>
        <v>3675730.7085843487</v>
      </c>
      <c r="F32" s="35">
        <f t="shared" si="1"/>
        <v>0.69000000000000017</v>
      </c>
      <c r="G32" s="34">
        <f t="shared" si="5"/>
        <v>0.24957063456896655</v>
      </c>
      <c r="H32" s="35">
        <f t="shared" si="6"/>
        <v>0.35246456122342962</v>
      </c>
    </row>
    <row r="33" spans="1:8" x14ac:dyDescent="0.25">
      <c r="A33" s="33">
        <v>14</v>
      </c>
      <c r="B33" s="28">
        <f t="shared" si="2"/>
        <v>6656645.1507686703</v>
      </c>
      <c r="C33" s="21">
        <f t="shared" si="0"/>
        <v>8653638.6959992722</v>
      </c>
      <c r="D33" s="21">
        <f t="shared" si="3"/>
        <v>11249730.304799054</v>
      </c>
      <c r="E33" s="43">
        <f t="shared" si="4"/>
        <v>4593085.1540303836</v>
      </c>
      <c r="F33" s="37">
        <f t="shared" si="1"/>
        <v>0.69000000000000017</v>
      </c>
      <c r="G33" s="36">
        <f t="shared" si="5"/>
        <v>0.24957063456896722</v>
      </c>
      <c r="H33" s="37">
        <f t="shared" si="6"/>
        <v>0.35246456122342917</v>
      </c>
    </row>
  </sheetData>
  <mergeCells count="2">
    <mergeCell ref="A16:H16"/>
    <mergeCell ref="A1:I1"/>
  </mergeCells>
  <pageMargins left="0.7" right="0.7" top="0.75" bottom="0.75" header="0.3" footer="0.3"/>
  <pageSetup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="120" zoomScaleNormal="120" workbookViewId="0">
      <selection activeCell="J2" sqref="J2:J14"/>
    </sheetView>
  </sheetViews>
  <sheetFormatPr baseColWidth="10" defaultRowHeight="15" x14ac:dyDescent="0.25"/>
  <cols>
    <col min="1" max="1" width="33.7109375" bestFit="1" customWidth="1"/>
    <col min="2" max="2" width="20.140625" hidden="1" customWidth="1"/>
    <col min="3" max="3" width="14.85546875" style="53" customWidth="1"/>
    <col min="4" max="4" width="25.85546875" bestFit="1" customWidth="1"/>
    <col min="5" max="5" width="17.140625" style="53" bestFit="1" customWidth="1"/>
    <col min="6" max="6" width="22.7109375" style="53" bestFit="1" customWidth="1"/>
    <col min="7" max="7" width="20.85546875" bestFit="1" customWidth="1"/>
    <col min="8" max="8" width="19.42578125" bestFit="1" customWidth="1"/>
    <col min="9" max="9" width="14.140625" bestFit="1" customWidth="1"/>
    <col min="10" max="10" width="15.140625" bestFit="1" customWidth="1"/>
    <col min="11" max="11" width="17.85546875" bestFit="1" customWidth="1"/>
    <col min="12" max="12" width="10.140625" bestFit="1" customWidth="1"/>
    <col min="14" max="14" width="23.7109375" bestFit="1" customWidth="1"/>
    <col min="15" max="15" width="11.85546875" bestFit="1" customWidth="1"/>
  </cols>
  <sheetData>
    <row r="1" spans="1:15" x14ac:dyDescent="0.25">
      <c r="A1" s="47" t="s">
        <v>2125</v>
      </c>
      <c r="B1" s="47" t="s">
        <v>30</v>
      </c>
      <c r="C1" s="55" t="s">
        <v>1</v>
      </c>
      <c r="D1" s="47" t="s">
        <v>2123</v>
      </c>
      <c r="E1" s="55" t="s">
        <v>2126</v>
      </c>
      <c r="F1" s="75" t="s">
        <v>2171</v>
      </c>
      <c r="G1" s="76" t="s">
        <v>2130</v>
      </c>
      <c r="H1" s="47" t="s">
        <v>2129</v>
      </c>
      <c r="I1" s="76" t="s">
        <v>2172</v>
      </c>
      <c r="J1" s="76" t="s">
        <v>2169</v>
      </c>
      <c r="K1" s="50" t="s">
        <v>2134</v>
      </c>
      <c r="L1" s="57" t="s">
        <v>2159</v>
      </c>
    </row>
    <row r="2" spans="1:15" x14ac:dyDescent="0.25">
      <c r="A2" s="48" t="s">
        <v>1161</v>
      </c>
      <c r="B2" s="48" t="s">
        <v>67</v>
      </c>
      <c r="C2" s="56">
        <v>3900000</v>
      </c>
      <c r="D2" s="48" t="s">
        <v>2156</v>
      </c>
      <c r="E2" s="56">
        <v>37000000</v>
      </c>
      <c r="F2" s="79">
        <f t="shared" ref="F2:F19" si="0">$O$2*G2</f>
        <v>65002.280000000006</v>
      </c>
      <c r="G2" s="94">
        <f t="shared" ref="G2:G14" si="1">H2/12</f>
        <v>1.6600000000000001</v>
      </c>
      <c r="H2" s="48">
        <v>19.920000000000002</v>
      </c>
      <c r="I2" s="79">
        <f t="shared" ref="I2:I19" si="2">$O$2*J2</f>
        <v>195790</v>
      </c>
      <c r="J2" s="95">
        <v>5</v>
      </c>
      <c r="K2" s="48" t="s">
        <v>2157</v>
      </c>
      <c r="L2" s="1" t="s">
        <v>1289</v>
      </c>
      <c r="N2" s="91" t="s">
        <v>2168</v>
      </c>
      <c r="O2" s="92">
        <v>39158</v>
      </c>
    </row>
    <row r="3" spans="1:15" x14ac:dyDescent="0.25">
      <c r="A3" s="48" t="s">
        <v>1151</v>
      </c>
      <c r="B3" s="48" t="s">
        <v>67</v>
      </c>
      <c r="C3" s="56">
        <v>3100000</v>
      </c>
      <c r="D3" s="48" t="s">
        <v>2124</v>
      </c>
      <c r="E3" s="56">
        <v>27890000</v>
      </c>
      <c r="F3" s="67">
        <f t="shared" si="0"/>
        <v>83798.12000000001</v>
      </c>
      <c r="G3" s="69">
        <f t="shared" si="1"/>
        <v>2.14</v>
      </c>
      <c r="H3" s="48">
        <v>25.68</v>
      </c>
      <c r="I3" s="67">
        <f t="shared" si="2"/>
        <v>587370</v>
      </c>
      <c r="J3" s="81">
        <v>15</v>
      </c>
      <c r="K3" s="48" t="s">
        <v>2138</v>
      </c>
      <c r="L3" s="1" t="s">
        <v>1288</v>
      </c>
      <c r="N3" t="s">
        <v>2173</v>
      </c>
      <c r="O3" s="53">
        <f>5*$O$2</f>
        <v>195790</v>
      </c>
    </row>
    <row r="4" spans="1:15" x14ac:dyDescent="0.25">
      <c r="A4" s="52" t="s">
        <v>185</v>
      </c>
      <c r="B4" s="52" t="s">
        <v>67</v>
      </c>
      <c r="C4" s="54">
        <v>4650000</v>
      </c>
      <c r="D4" s="52" t="s">
        <v>2142</v>
      </c>
      <c r="E4" s="54">
        <v>27000000</v>
      </c>
      <c r="F4" s="67">
        <f t="shared" si="0"/>
        <v>98678.16</v>
      </c>
      <c r="G4" s="68">
        <f t="shared" si="1"/>
        <v>2.52</v>
      </c>
      <c r="H4" s="52">
        <v>30.24</v>
      </c>
      <c r="I4" s="82">
        <f t="shared" si="2"/>
        <v>195790</v>
      </c>
      <c r="J4" s="68">
        <v>5</v>
      </c>
      <c r="K4" s="52" t="s">
        <v>2137</v>
      </c>
      <c r="L4" s="1" t="s">
        <v>1291</v>
      </c>
      <c r="N4" t="s">
        <v>2175</v>
      </c>
      <c r="O4" s="5">
        <f>$O$3*18</f>
        <v>3524220</v>
      </c>
    </row>
    <row r="5" spans="1:15" x14ac:dyDescent="0.25">
      <c r="A5" s="52" t="s">
        <v>1149</v>
      </c>
      <c r="B5" s="52" t="s">
        <v>67</v>
      </c>
      <c r="C5" s="16">
        <v>3100000</v>
      </c>
      <c r="D5" s="63" t="s">
        <v>2131</v>
      </c>
      <c r="E5" s="16">
        <v>20490000</v>
      </c>
      <c r="F5" s="67">
        <f t="shared" si="0"/>
        <v>49730.66</v>
      </c>
      <c r="G5" s="71">
        <f t="shared" si="1"/>
        <v>1.27</v>
      </c>
      <c r="H5" s="63">
        <v>15.24</v>
      </c>
      <c r="I5" s="26">
        <f t="shared" si="2"/>
        <v>195790</v>
      </c>
      <c r="J5" s="71">
        <v>5</v>
      </c>
      <c r="K5" s="63" t="s">
        <v>2135</v>
      </c>
      <c r="L5" s="1" t="s">
        <v>1288</v>
      </c>
      <c r="N5" t="s">
        <v>2174</v>
      </c>
      <c r="O5" s="53">
        <f>60000 *18</f>
        <v>1080000</v>
      </c>
    </row>
    <row r="6" spans="1:15" x14ac:dyDescent="0.25">
      <c r="A6" s="52" t="s">
        <v>250</v>
      </c>
      <c r="B6" s="52" t="s">
        <v>67</v>
      </c>
      <c r="C6" s="16">
        <v>2900000</v>
      </c>
      <c r="D6" s="63" t="s">
        <v>2133</v>
      </c>
      <c r="E6" s="16">
        <v>18000000</v>
      </c>
      <c r="F6" s="67">
        <f t="shared" si="0"/>
        <v>57562.26</v>
      </c>
      <c r="G6" s="71">
        <f t="shared" si="1"/>
        <v>1.47</v>
      </c>
      <c r="H6" s="63">
        <v>17.64</v>
      </c>
      <c r="I6" s="26">
        <f t="shared" si="2"/>
        <v>391580</v>
      </c>
      <c r="J6" s="71">
        <v>10</v>
      </c>
      <c r="K6" s="63" t="s">
        <v>2137</v>
      </c>
      <c r="L6" s="1" t="s">
        <v>1291</v>
      </c>
      <c r="N6" t="s">
        <v>1490</v>
      </c>
      <c r="O6" s="59">
        <f>O4+O5</f>
        <v>4604220</v>
      </c>
    </row>
    <row r="7" spans="1:15" x14ac:dyDescent="0.25">
      <c r="A7" s="48" t="s">
        <v>66</v>
      </c>
      <c r="B7" s="48" t="s">
        <v>67</v>
      </c>
      <c r="C7" s="60">
        <v>2900000</v>
      </c>
      <c r="D7" s="62" t="s">
        <v>2132</v>
      </c>
      <c r="E7" s="60">
        <v>17990000</v>
      </c>
      <c r="F7" s="67">
        <f t="shared" si="0"/>
        <v>39810.633333333331</v>
      </c>
      <c r="G7" s="70">
        <f t="shared" si="1"/>
        <v>1.0166666666666666</v>
      </c>
      <c r="H7" s="49">
        <v>12.2</v>
      </c>
      <c r="I7" s="83">
        <f t="shared" si="2"/>
        <v>195790</v>
      </c>
      <c r="J7" s="84">
        <v>5</v>
      </c>
      <c r="K7" s="49" t="s">
        <v>2136</v>
      </c>
      <c r="L7" s="1" t="s">
        <v>1291</v>
      </c>
      <c r="O7" s="5"/>
    </row>
    <row r="8" spans="1:15" x14ac:dyDescent="0.25">
      <c r="A8" s="52" t="s">
        <v>563</v>
      </c>
      <c r="B8" s="52" t="s">
        <v>67</v>
      </c>
      <c r="C8" s="16">
        <v>2380000</v>
      </c>
      <c r="D8" s="52" t="s">
        <v>2160</v>
      </c>
      <c r="E8" s="54">
        <v>17690000</v>
      </c>
      <c r="F8" s="67">
        <f t="shared" si="0"/>
        <v>63827.539999999994</v>
      </c>
      <c r="G8" s="68">
        <f t="shared" si="1"/>
        <v>1.63</v>
      </c>
      <c r="H8" s="65">
        <f>1.63*12</f>
        <v>19.559999999999999</v>
      </c>
      <c r="I8" s="26">
        <f t="shared" si="2"/>
        <v>195790</v>
      </c>
      <c r="J8" s="27">
        <v>5</v>
      </c>
      <c r="K8" s="65" t="s">
        <v>2161</v>
      </c>
      <c r="L8" s="1" t="s">
        <v>1289</v>
      </c>
    </row>
    <row r="9" spans="1:15" x14ac:dyDescent="0.25">
      <c r="A9" s="52" t="s">
        <v>675</v>
      </c>
      <c r="B9" s="52" t="s">
        <v>67</v>
      </c>
      <c r="C9" s="54">
        <v>4600000</v>
      </c>
      <c r="D9" s="52" t="s">
        <v>2127</v>
      </c>
      <c r="E9" s="54">
        <v>16563731</v>
      </c>
      <c r="F9" s="67">
        <f t="shared" si="0"/>
        <v>37591.68</v>
      </c>
      <c r="G9" s="68">
        <f t="shared" si="1"/>
        <v>0.96</v>
      </c>
      <c r="H9" s="52">
        <v>11.52</v>
      </c>
      <c r="I9" s="82">
        <f t="shared" si="2"/>
        <v>469896</v>
      </c>
      <c r="J9" s="68">
        <v>12</v>
      </c>
      <c r="K9" s="52" t="s">
        <v>2139</v>
      </c>
      <c r="L9" s="1" t="s">
        <v>1291</v>
      </c>
    </row>
    <row r="10" spans="1:15" x14ac:dyDescent="0.25">
      <c r="A10" s="48" t="s">
        <v>1147</v>
      </c>
      <c r="B10" s="48" t="s">
        <v>67</v>
      </c>
      <c r="C10" s="56">
        <v>3450000</v>
      </c>
      <c r="D10" s="48" t="s">
        <v>2128</v>
      </c>
      <c r="E10" s="56">
        <v>16000000</v>
      </c>
      <c r="F10" s="67">
        <f t="shared" si="0"/>
        <v>69277.028333333335</v>
      </c>
      <c r="G10" s="69">
        <f t="shared" si="1"/>
        <v>1.7691666666666668</v>
      </c>
      <c r="H10" s="48">
        <v>21.23</v>
      </c>
      <c r="I10" s="67">
        <f t="shared" si="2"/>
        <v>391580</v>
      </c>
      <c r="J10" s="81">
        <v>10</v>
      </c>
      <c r="K10" s="48" t="s">
        <v>2138</v>
      </c>
      <c r="L10" s="1" t="s">
        <v>1288</v>
      </c>
    </row>
    <row r="11" spans="1:15" x14ac:dyDescent="0.25">
      <c r="A11" s="48" t="s">
        <v>546</v>
      </c>
      <c r="B11" s="48" t="s">
        <v>67</v>
      </c>
      <c r="C11" s="56">
        <v>3500000</v>
      </c>
      <c r="D11" s="48" t="s">
        <v>2140</v>
      </c>
      <c r="E11" s="56">
        <v>16000000</v>
      </c>
      <c r="F11" s="67">
        <f t="shared" si="0"/>
        <v>55995.939999999995</v>
      </c>
      <c r="G11" s="69">
        <f t="shared" si="1"/>
        <v>1.43</v>
      </c>
      <c r="H11" s="48">
        <v>17.16</v>
      </c>
      <c r="I11" s="67">
        <f t="shared" si="2"/>
        <v>117474</v>
      </c>
      <c r="J11" s="81">
        <v>3</v>
      </c>
      <c r="K11" s="48" t="s">
        <v>2141</v>
      </c>
      <c r="L11" s="1" t="s">
        <v>1291</v>
      </c>
    </row>
    <row r="12" spans="1:15" x14ac:dyDescent="0.25">
      <c r="A12" s="52" t="s">
        <v>1163</v>
      </c>
      <c r="B12" s="52" t="s">
        <v>67</v>
      </c>
      <c r="C12" s="54">
        <v>3650000</v>
      </c>
      <c r="D12" s="63" t="s">
        <v>2151</v>
      </c>
      <c r="E12" s="54">
        <v>14800000</v>
      </c>
      <c r="F12" s="67">
        <f t="shared" si="0"/>
        <v>47772.76</v>
      </c>
      <c r="G12" s="71">
        <f t="shared" si="1"/>
        <v>1.22</v>
      </c>
      <c r="H12" s="63">
        <v>14.64</v>
      </c>
      <c r="I12" s="26">
        <f t="shared" si="2"/>
        <v>391580</v>
      </c>
      <c r="J12" s="71">
        <v>10</v>
      </c>
      <c r="K12" s="63" t="s">
        <v>2137</v>
      </c>
      <c r="L12" s="1" t="s">
        <v>1289</v>
      </c>
    </row>
    <row r="13" spans="1:15" x14ac:dyDescent="0.25">
      <c r="A13" s="48" t="s">
        <v>1159</v>
      </c>
      <c r="B13" s="48" t="s">
        <v>67</v>
      </c>
      <c r="C13" s="56">
        <v>2500000</v>
      </c>
      <c r="D13" s="48" t="s">
        <v>2158</v>
      </c>
      <c r="E13" s="56">
        <v>13000000</v>
      </c>
      <c r="F13" s="67">
        <f t="shared" si="0"/>
        <v>86539.18</v>
      </c>
      <c r="G13" s="69">
        <f t="shared" si="1"/>
        <v>2.21</v>
      </c>
      <c r="H13" s="48">
        <v>26.52</v>
      </c>
      <c r="I13" s="67">
        <f t="shared" si="2"/>
        <v>391580</v>
      </c>
      <c r="J13" s="81">
        <v>10</v>
      </c>
      <c r="K13" s="48" t="s">
        <v>2137</v>
      </c>
      <c r="L13" s="1" t="s">
        <v>1289</v>
      </c>
    </row>
    <row r="14" spans="1:15" x14ac:dyDescent="0.25">
      <c r="A14" s="48" t="s">
        <v>212</v>
      </c>
      <c r="B14" s="48" t="s">
        <v>67</v>
      </c>
      <c r="C14" s="54">
        <v>1341000</v>
      </c>
      <c r="D14" s="48" t="s">
        <v>2162</v>
      </c>
      <c r="E14" s="93">
        <v>6000000</v>
      </c>
      <c r="F14" s="67">
        <f t="shared" si="0"/>
        <v>19579</v>
      </c>
      <c r="G14" s="68">
        <f t="shared" si="1"/>
        <v>0.5</v>
      </c>
      <c r="H14" s="61">
        <v>6</v>
      </c>
      <c r="I14" s="82">
        <f t="shared" si="2"/>
        <v>783160</v>
      </c>
      <c r="J14" s="72">
        <v>20</v>
      </c>
      <c r="K14" s="61" t="s">
        <v>2137</v>
      </c>
      <c r="L14" s="1" t="s">
        <v>1291</v>
      </c>
    </row>
    <row r="15" spans="1:15" x14ac:dyDescent="0.25">
      <c r="A15" s="52" t="s">
        <v>521</v>
      </c>
      <c r="B15" s="52" t="s">
        <v>67</v>
      </c>
      <c r="C15" s="54"/>
      <c r="D15" s="61"/>
      <c r="E15" s="54"/>
      <c r="F15" s="67">
        <f t="shared" si="0"/>
        <v>0</v>
      </c>
      <c r="G15" s="72"/>
      <c r="H15" s="61"/>
      <c r="I15" s="85">
        <f t="shared" si="2"/>
        <v>0</v>
      </c>
      <c r="J15" s="72"/>
      <c r="K15" s="61"/>
      <c r="L15" s="1" t="s">
        <v>1291</v>
      </c>
    </row>
    <row r="16" spans="1:15" x14ac:dyDescent="0.25">
      <c r="A16" s="48" t="s">
        <v>525</v>
      </c>
      <c r="B16" s="48" t="s">
        <v>67</v>
      </c>
      <c r="C16" s="54"/>
      <c r="E16" s="54"/>
      <c r="F16" s="67">
        <f t="shared" si="0"/>
        <v>0</v>
      </c>
      <c r="G16" s="27"/>
      <c r="I16" s="86">
        <f t="shared" si="2"/>
        <v>0</v>
      </c>
      <c r="J16" s="27"/>
      <c r="L16" s="1" t="s">
        <v>1291</v>
      </c>
    </row>
    <row r="17" spans="1:12" x14ac:dyDescent="0.25">
      <c r="A17" s="52" t="s">
        <v>538</v>
      </c>
      <c r="B17" s="52" t="s">
        <v>67</v>
      </c>
      <c r="D17" s="61"/>
      <c r="E17" s="54"/>
      <c r="F17" s="67">
        <f t="shared" si="0"/>
        <v>0</v>
      </c>
      <c r="G17" s="72"/>
      <c r="I17" s="86">
        <f t="shared" si="2"/>
        <v>0</v>
      </c>
      <c r="J17" s="27"/>
      <c r="L17" s="1" t="s">
        <v>1291</v>
      </c>
    </row>
    <row r="18" spans="1:12" x14ac:dyDescent="0.25">
      <c r="A18" s="48" t="s">
        <v>561</v>
      </c>
      <c r="B18" s="48" t="s">
        <v>67</v>
      </c>
      <c r="F18" s="67">
        <f t="shared" si="0"/>
        <v>0</v>
      </c>
      <c r="G18" s="27"/>
      <c r="I18" s="86">
        <f t="shared" si="2"/>
        <v>0</v>
      </c>
      <c r="J18" s="27"/>
      <c r="L18" s="1" t="s">
        <v>1289</v>
      </c>
    </row>
    <row r="19" spans="1:12" x14ac:dyDescent="0.25">
      <c r="A19" s="64" t="s">
        <v>2170</v>
      </c>
      <c r="B19" s="64"/>
      <c r="C19" s="16"/>
      <c r="D19" s="65"/>
      <c r="E19" s="66"/>
      <c r="F19" s="73">
        <f t="shared" si="0"/>
        <v>0</v>
      </c>
      <c r="G19" s="29"/>
      <c r="H19" s="65"/>
      <c r="I19" s="87">
        <f t="shared" si="2"/>
        <v>0</v>
      </c>
      <c r="J19" s="29"/>
      <c r="K19" s="65"/>
      <c r="L19" s="65"/>
    </row>
    <row r="22" spans="1:12" ht="15.75" thickBot="1" x14ac:dyDescent="0.3">
      <c r="F22" s="77" t="s">
        <v>2171</v>
      </c>
      <c r="G22" s="78" t="s">
        <v>2172</v>
      </c>
    </row>
    <row r="23" spans="1:12" x14ac:dyDescent="0.25">
      <c r="F23" s="80">
        <v>19579</v>
      </c>
      <c r="G23" s="80">
        <v>783160</v>
      </c>
    </row>
    <row r="24" spans="1:12" x14ac:dyDescent="0.25">
      <c r="F24" s="74">
        <v>83798.12000000001</v>
      </c>
      <c r="G24" s="74">
        <v>587370</v>
      </c>
    </row>
    <row r="25" spans="1:12" x14ac:dyDescent="0.25">
      <c r="F25" s="74">
        <v>37591.68</v>
      </c>
      <c r="G25" s="74">
        <v>469896</v>
      </c>
    </row>
    <row r="26" spans="1:12" x14ac:dyDescent="0.25">
      <c r="F26" s="74">
        <v>86539.18</v>
      </c>
      <c r="G26" s="88">
        <v>391580</v>
      </c>
    </row>
    <row r="27" spans="1:12" x14ac:dyDescent="0.25">
      <c r="F27" s="74">
        <v>69277.028333333335</v>
      </c>
      <c r="G27" s="88">
        <v>391580</v>
      </c>
    </row>
    <row r="28" spans="1:12" x14ac:dyDescent="0.25">
      <c r="F28" s="74">
        <v>57562.26</v>
      </c>
      <c r="G28" s="89">
        <v>391580</v>
      </c>
    </row>
    <row r="29" spans="1:12" x14ac:dyDescent="0.25">
      <c r="F29" s="74">
        <v>47772.76</v>
      </c>
      <c r="G29" s="88">
        <v>391580</v>
      </c>
    </row>
    <row r="30" spans="1:12" x14ac:dyDescent="0.25">
      <c r="F30" s="74">
        <v>98678.16</v>
      </c>
      <c r="G30" s="90">
        <v>195790</v>
      </c>
    </row>
    <row r="31" spans="1:12" x14ac:dyDescent="0.25">
      <c r="F31" s="74">
        <v>65002.280000000006</v>
      </c>
      <c r="G31" s="74">
        <v>195790</v>
      </c>
    </row>
    <row r="32" spans="1:12" x14ac:dyDescent="0.25">
      <c r="F32" s="74">
        <v>63827.539999999994</v>
      </c>
      <c r="G32" s="90">
        <v>195790</v>
      </c>
    </row>
    <row r="33" spans="6:7" x14ac:dyDescent="0.25">
      <c r="F33" s="74">
        <v>49730.66</v>
      </c>
      <c r="G33" s="88">
        <v>195790</v>
      </c>
    </row>
    <row r="34" spans="6:7" x14ac:dyDescent="0.25">
      <c r="F34" s="74">
        <v>39810.633333333331</v>
      </c>
      <c r="G34" s="74">
        <v>195790</v>
      </c>
    </row>
    <row r="35" spans="6:7" x14ac:dyDescent="0.25">
      <c r="F35" s="74">
        <v>55995.939999999995</v>
      </c>
      <c r="G35" s="74">
        <v>117474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97FF-FB6C-4591-8C7B-F5482BE9EB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 API BUK</vt:lpstr>
      <vt:lpstr>Datos Api</vt:lpstr>
      <vt:lpstr>Niveles Asignados</vt:lpstr>
      <vt:lpstr>Análisis</vt:lpstr>
      <vt:lpstr>Tablas</vt:lpstr>
      <vt:lpstr>Niveles</vt:lpstr>
      <vt:lpstr>Seguros Cramer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2025-08-22T18:32:04Z</dcterms:modified>
</cp:coreProperties>
</file>