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'RELEVANCIA-PUNTAJE'!$A$3</definedName>
    <definedName name="RE_NL">'RELEVANCIA-PUNTAJE'!$E$4</definedName>
    <definedName name="NL">'RELEVANCIA-PUNTAJE'!$E$2</definedName>
    <definedName name="PR_TL">'RELEVANCIA-PUNTAJE'!$B$5</definedName>
    <definedName name="RE">'RELEVANCIA-PUNTAJE'!$A$4</definedName>
    <definedName name="PR">'RELEVANCIA-PUNTAJE'!$A$5</definedName>
    <definedName name="MR_L">'RELEVANCIA-PUNTAJE'!$C$3</definedName>
    <definedName name="PR_ML">'RELEVANCIA-PUNTAJE'!$D$5</definedName>
    <definedName name="MR_ML">'RELEVANCIA-PUNTAJE'!$D$3</definedName>
    <definedName name="MR_TL">'RELEVANCIA-PUNTAJE'!$B$3</definedName>
    <definedName name="TL">'RELEVANCIA-PUNTAJE'!$B$2</definedName>
    <definedName name="PR_NL">'RELEVANCIA-PUNTAJE'!$E$5</definedName>
    <definedName name="L">'RELEVANCIA-PUNTAJE'!$C$2</definedName>
    <definedName name="RE_ML">'RELEVANCIA-PUNTAJE'!$D$4</definedName>
    <definedName name="MR_CL">'RELEVANCIA-PUNTAJE'!$B$3</definedName>
    <definedName name="CL">'RELEVANCIA-PUNTAJE'!$B$2</definedName>
    <definedName name="RE_TL">'RELEVANCIA-PUNTAJE'!$B$4</definedName>
    <definedName name="ML">'RELEVANCIA-PUNTAJE'!$D$2</definedName>
  </definedNames>
  <calcPr/>
  <extLst>
    <ext uri="GoogleSheetsCustomDataVersion2">
      <go:sheetsCustomData xmlns:go="http://customooxmlschemas.google.com/" r:id="rId10" roundtripDataChecksum="OJjo7GcQ1fq+KbdB3UbZDNxc846dgoTO4rq+r2colsE="/>
    </ext>
  </extLst>
</workbook>
</file>

<file path=xl/sharedStrings.xml><?xml version="1.0" encoding="utf-8"?>
<sst xmlns="http://schemas.openxmlformats.org/spreadsheetml/2006/main" count="83" uniqueCount="65">
  <si>
    <t>INTEGRANTES</t>
  </si>
  <si>
    <t>GRUPAL</t>
  </si>
  <si>
    <t>Polet Arenas</t>
  </si>
  <si>
    <t>Jarvi Barona</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</si>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</sst>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2" fillId="0" fontId="1" numFmtId="0" xfId="0" applyAlignment="1" applyBorder="1" applyFont="1">
      <alignment horizontal="left"/>
    </xf>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8"/>
      <c r="C6" s="6">
        <f>EVALUACION2!$C$22</f>
        <v>7</v>
      </c>
      <c r="G6" s="7"/>
    </row>
    <row r="11" outlineLevel="1">
      <c r="A11" s="9" t="s">
        <v>1</v>
      </c>
      <c r="B11" s="10"/>
      <c r="C11" s="11" t="s">
        <v>4</v>
      </c>
      <c r="D11" s="12" t="s">
        <v>5</v>
      </c>
      <c r="E11" s="13"/>
      <c r="F11" s="13"/>
      <c r="G11" s="13"/>
      <c r="H11" s="13"/>
      <c r="I11" s="13"/>
      <c r="J11" s="13"/>
      <c r="K11" s="14"/>
    </row>
    <row r="12" outlineLevel="1">
      <c r="A12" s="15"/>
      <c r="B12" s="16" t="s">
        <v>6</v>
      </c>
      <c r="C12" s="17"/>
      <c r="D12" s="12" t="s">
        <v>7</v>
      </c>
      <c r="E12" s="14"/>
      <c r="F12" s="12" t="s">
        <v>8</v>
      </c>
      <c r="G12" s="14"/>
      <c r="H12" s="12" t="s">
        <v>9</v>
      </c>
      <c r="I12" s="14"/>
      <c r="J12" s="12" t="s">
        <v>10</v>
      </c>
      <c r="K12" s="14"/>
    </row>
    <row r="13" outlineLevel="1">
      <c r="A13" s="15"/>
      <c r="B13" s="18" t="str">
        <f>RUBRICA!A4</f>
        <v>1. Propone ajustes al Proyecto APT considerando dificultades, facilitadores y retroalimentación. </v>
      </c>
      <c r="C13" s="19" t="s">
        <v>7</v>
      </c>
      <c r="D13" s="20" t="str">
        <f>IF($C13=CL,"X","")</f>
        <v>X</v>
      </c>
      <c r="E13" s="20">
        <f t="shared" ref="E13:E14" si="1">IF(D13="X",100*0.1,"")</f>
        <v>10</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5"/>
      <c r="B14" s="18" t="str">
        <f>RUBRICA!A5</f>
        <v>2. Aplica una metodología que permite el logro de los objetivos propuestos, de acuerdo a los estándares de la disciplina.</v>
      </c>
      <c r="C14" s="19" t="s">
        <v>7</v>
      </c>
      <c r="D14" s="20" t="str">
        <f>IF($C14=CL,"X","")</f>
        <v>X</v>
      </c>
      <c r="E14" s="20">
        <f t="shared" si="1"/>
        <v>10</v>
      </c>
      <c r="F14" s="20" t="str">
        <f>IF($C14=L,"X","")</f>
        <v/>
      </c>
      <c r="G14" s="20" t="str">
        <f t="shared" si="2"/>
        <v/>
      </c>
      <c r="H14" s="20" t="str">
        <f>IF($C14=ML,"X","")</f>
        <v/>
      </c>
      <c r="I14" s="20" t="str">
        <f t="shared" si="3"/>
        <v/>
      </c>
      <c r="J14" s="20" t="str">
        <f>IF($C14=NL,"X","")</f>
        <v/>
      </c>
      <c r="K14" s="20" t="str">
        <f t="shared" si="4"/>
        <v/>
      </c>
    </row>
    <row r="15" outlineLevel="1">
      <c r="A15" s="15"/>
      <c r="B15" s="18" t="str">
        <f>RUBRICA!A6</f>
        <v>3. Genera evidencias que dan cuenta del avance del Proyecto APT en relación a documentación, programación y almacenamiento de datos , de acuerdo a lo planificado por el equipo y que cumpla con estándares de desarrollo de la industria</v>
      </c>
      <c r="C15" s="19" t="s">
        <v>7</v>
      </c>
      <c r="D15" s="20" t="str">
        <f>IF($C15=CL,"X","")</f>
        <v>X</v>
      </c>
      <c r="E15" s="20">
        <f>IF(D15="X",100*0.25,"")</f>
        <v>25</v>
      </c>
      <c r="F15" s="20" t="str">
        <f>IF($C15=L,"X","")</f>
        <v/>
      </c>
      <c r="G15" s="20" t="str">
        <f>IF(F15="X",60*0.25,"")</f>
        <v/>
      </c>
      <c r="H15" s="20" t="str">
        <f>IF($C15=ML,"X","")</f>
        <v/>
      </c>
      <c r="I15" s="20" t="str">
        <f>IF(H15="X",30*0.25,"")</f>
        <v/>
      </c>
      <c r="J15" s="20" t="str">
        <f>IF($C15=NL,"X","")</f>
        <v/>
      </c>
      <c r="K15" s="20" t="str">
        <f t="shared" si="4"/>
        <v/>
      </c>
    </row>
    <row r="16" outlineLevel="1">
      <c r="A16" s="15"/>
      <c r="B16" s="18" t="str">
        <f>RUBRICA!A7</f>
        <v>4. Utiliza de manera precisa el lenguaje técnico en los entregables de acuerdo con lo requerido por la disciplina.</v>
      </c>
      <c r="C16" s="19" t="s">
        <v>7</v>
      </c>
      <c r="D16" s="20" t="str">
        <f>IF($C16=CL,"X","")</f>
        <v>X</v>
      </c>
      <c r="E16" s="20">
        <f t="shared" ref="E16:E17" si="5">IF(D16="X",100*0.05,"")</f>
        <v>5</v>
      </c>
      <c r="F16" s="20" t="str">
        <f>IF($C16=L,"X","")</f>
        <v/>
      </c>
      <c r="G16" s="20" t="str">
        <f t="shared" ref="G16:G17" si="6">IF(F16="X",60*0.05,"")</f>
        <v/>
      </c>
      <c r="H16" s="20" t="str">
        <f>IF($C16=ML,"X","")</f>
        <v/>
      </c>
      <c r="I16" s="20" t="str">
        <f t="shared" ref="I16:I17" si="7">IF(H16="X",30*0.05,"")</f>
        <v/>
      </c>
      <c r="J16" s="20" t="str">
        <f>IF($C16=NL,"X","")</f>
        <v/>
      </c>
      <c r="K16" s="20" t="str">
        <f t="shared" si="4"/>
        <v/>
      </c>
    </row>
    <row r="17" outlineLevel="1">
      <c r="A17" s="15"/>
      <c r="B17" s="18" t="str">
        <f>RUBRICA!A8</f>
        <v>5. Utiliza reglas de redacción, ortografía (literal, puntual, acentual) y las normas para citas y referencias. </v>
      </c>
      <c r="C17" s="19" t="s">
        <v>7</v>
      </c>
      <c r="D17" s="20" t="str">
        <f>IF($C17=CL,"X","")</f>
        <v>X</v>
      </c>
      <c r="E17" s="20">
        <f t="shared" si="5"/>
        <v>5</v>
      </c>
      <c r="F17" s="20" t="str">
        <f>IF($C17=L,"X","")</f>
        <v/>
      </c>
      <c r="G17" s="20" t="str">
        <f t="shared" si="6"/>
        <v/>
      </c>
      <c r="H17" s="20" t="str">
        <f>IF($C17=ML,"X","")</f>
        <v/>
      </c>
      <c r="I17" s="20" t="str">
        <f t="shared" si="7"/>
        <v/>
      </c>
      <c r="J17" s="20" t="str">
        <f>IF($C17=NL,"X","")</f>
        <v/>
      </c>
      <c r="K17" s="20" t="str">
        <f t="shared" si="4"/>
        <v/>
      </c>
    </row>
    <row r="18" outlineLevel="1">
      <c r="A18" s="15"/>
      <c r="B18" s="18" t="str">
        <f>RUBRICA!A9</f>
        <v>6. Entrega la documentación y evidencias requerida por la asignatura de acuerdo a la estrucutra y nombres solicitados, guardando todas las evidencias de avances en Git</v>
      </c>
      <c r="C18" s="19" t="s">
        <v>7</v>
      </c>
      <c r="D18" s="20" t="str">
        <f>IF($C18=CL,"X","")</f>
        <v>X</v>
      </c>
      <c r="E18" s="20">
        <f>IF(D18="X",100*0.2,"")</f>
        <v>20</v>
      </c>
      <c r="F18" s="20" t="str">
        <f>IF($C18=L,"X","")</f>
        <v/>
      </c>
      <c r="G18" s="20" t="str">
        <f>IF(F18="X",60*0.2,"")</f>
        <v/>
      </c>
      <c r="H18" s="20" t="str">
        <f>IF($C18=ML,"X","")</f>
        <v/>
      </c>
      <c r="I18" s="20" t="str">
        <f>IF(H18="X",30*0.2,"")</f>
        <v/>
      </c>
      <c r="J18" s="20" t="str">
        <f>IF($C18=NL,"X","")</f>
        <v/>
      </c>
      <c r="K18" s="20" t="str">
        <f t="shared" si="4"/>
        <v/>
      </c>
    </row>
    <row r="19" outlineLevel="1">
      <c r="A19" s="15"/>
      <c r="B19" s="18" t="str">
        <f>RUBRICA!A10</f>
        <v>7.- Generan evidencias claras dentro del repositorio  del aporte de cada uno de los integrantes del equipo que permitan identificar la equidad en el trabajo y la participación de cada estudiante.</v>
      </c>
      <c r="C19" s="19" t="s">
        <v>7</v>
      </c>
      <c r="D19" s="20" t="str">
        <f>IF($C19=CL,"X","")</f>
        <v>X</v>
      </c>
      <c r="E19" s="20">
        <f>IF(D19="X",100*0.15,"")</f>
        <v>15</v>
      </c>
      <c r="F19" s="20" t="str">
        <f>IF($C19=L,"X","")</f>
        <v/>
      </c>
      <c r="G19" s="20" t="str">
        <f>IF(F19="X",60*0.15,"")</f>
        <v/>
      </c>
      <c r="H19" s="20" t="str">
        <f>IF($C19=ML,"X","")</f>
        <v/>
      </c>
      <c r="I19" s="20" t="str">
        <f>IF(H19="X",30*0.15,"")</f>
        <v/>
      </c>
      <c r="J19" s="20" t="str">
        <f>IF($C19=NL,"X","")</f>
        <v/>
      </c>
      <c r="K19" s="20" t="str">
        <f t="shared" si="4"/>
        <v/>
      </c>
    </row>
    <row r="20" outlineLevel="1">
      <c r="A20" s="15"/>
      <c r="B20" s="18" t="str">
        <f>RUBRICA!A11</f>
        <v>8. Demuestra un trabajo en equipo en donde todos los miembros del equipo expresan con fluidez el conocimiento del tema expuesto y  participan de las actividades planificadas en el proyecto</v>
      </c>
      <c r="C20" s="19" t="s">
        <v>7</v>
      </c>
      <c r="D20" s="20" t="str">
        <f>IF($C20=CL,"X","")</f>
        <v>X</v>
      </c>
      <c r="E20" s="20">
        <f>IF(D20="X",100*0.1,"")</f>
        <v>10</v>
      </c>
      <c r="F20" s="20" t="str">
        <f>IF($C20=L,"X","")</f>
        <v/>
      </c>
      <c r="G20" s="20" t="str">
        <f>IF(F20="X",60*0.1,"")</f>
        <v/>
      </c>
      <c r="H20" s="20" t="str">
        <f>IF($C20=ML,"X","")</f>
        <v/>
      </c>
      <c r="I20" s="20" t="str">
        <f>IF(H20="X",30*0.1,"")</f>
        <v/>
      </c>
      <c r="J20" s="20" t="str">
        <f>IF($C20=NL,"X","")</f>
        <v/>
      </c>
      <c r="K20" s="20" t="str">
        <f t="shared" si="4"/>
        <v/>
      </c>
    </row>
    <row r="21" ht="15.75" customHeight="1" outlineLevel="1">
      <c r="A21" s="15"/>
      <c r="B21" s="21" t="s">
        <v>11</v>
      </c>
      <c r="C21" s="22">
        <f>E21+G21+I21+K21</f>
        <v>100</v>
      </c>
      <c r="D21" s="23"/>
      <c r="E21" s="23">
        <f>SUM(E13:E20)</f>
        <v>100</v>
      </c>
      <c r="F21" s="23"/>
      <c r="G21" s="23">
        <f>SUM(G13:G20)</f>
        <v>0</v>
      </c>
      <c r="H21" s="23"/>
      <c r="I21" s="23">
        <f>SUM(I13:I20)</f>
        <v>0</v>
      </c>
      <c r="J21" s="23"/>
      <c r="K21" s="23">
        <f>SUM(K13:K20)</f>
        <v>0</v>
      </c>
    </row>
    <row r="22" ht="15.75" customHeight="1" outlineLevel="1">
      <c r="A22" s="17"/>
      <c r="B22" s="24" t="s">
        <v>12</v>
      </c>
      <c r="C22" s="25">
        <f>VLOOKUP(C21,ESCALA_IEP!A2:B202,2,FALSE)</f>
        <v>7</v>
      </c>
    </row>
    <row r="23" ht="15.75" customHeight="1">
      <c r="D23" s="26" t="s">
        <v>13</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14</v>
      </c>
      <c r="B1" s="32" t="s">
        <v>15</v>
      </c>
      <c r="C1" s="33"/>
      <c r="D1" s="33"/>
      <c r="E1" s="34"/>
      <c r="F1" s="31" t="s">
        <v>16</v>
      </c>
    </row>
    <row r="2" ht="14.25" customHeight="1">
      <c r="A2" s="35"/>
      <c r="B2" s="36" t="s">
        <v>17</v>
      </c>
      <c r="C2" s="36" t="s">
        <v>18</v>
      </c>
      <c r="D2" s="37" t="s">
        <v>19</v>
      </c>
      <c r="E2" s="38" t="s">
        <v>10</v>
      </c>
      <c r="F2" s="35"/>
    </row>
    <row r="3" ht="14.25" customHeight="1">
      <c r="A3" s="39"/>
      <c r="B3" s="39"/>
      <c r="C3" s="39"/>
      <c r="D3" s="40">
        <v>-0.3</v>
      </c>
      <c r="E3" s="40">
        <v>0.0</v>
      </c>
      <c r="F3" s="41"/>
    </row>
    <row r="4" ht="14.25" customHeight="1">
      <c r="A4" s="42" t="s">
        <v>20</v>
      </c>
      <c r="B4" s="42" t="s">
        <v>21</v>
      </c>
      <c r="C4" s="42" t="s">
        <v>22</v>
      </c>
      <c r="D4" s="42" t="s">
        <v>23</v>
      </c>
      <c r="E4" s="42" t="s">
        <v>24</v>
      </c>
      <c r="F4" s="43">
        <v>10.0</v>
      </c>
    </row>
    <row r="5" ht="14.25" customHeight="1">
      <c r="A5" s="42" t="s">
        <v>25</v>
      </c>
      <c r="B5" s="42" t="s">
        <v>26</v>
      </c>
      <c r="C5" s="42" t="s">
        <v>27</v>
      </c>
      <c r="D5" s="42" t="s">
        <v>28</v>
      </c>
      <c r="E5" s="42" t="s">
        <v>29</v>
      </c>
      <c r="F5" s="43">
        <v>10.0</v>
      </c>
    </row>
    <row r="6" ht="14.25" customHeight="1">
      <c r="A6" s="42" t="s">
        <v>30</v>
      </c>
      <c r="B6" s="42" t="s">
        <v>31</v>
      </c>
      <c r="C6" s="42" t="s">
        <v>32</v>
      </c>
      <c r="D6" s="42" t="s">
        <v>33</v>
      </c>
      <c r="E6" s="42" t="s">
        <v>34</v>
      </c>
      <c r="F6" s="43">
        <v>25.0</v>
      </c>
    </row>
    <row r="7" ht="14.25" customHeight="1">
      <c r="A7" s="42" t="s">
        <v>35</v>
      </c>
      <c r="B7" s="42" t="s">
        <v>36</v>
      </c>
      <c r="C7" s="42" t="s">
        <v>37</v>
      </c>
      <c r="D7" s="42" t="s">
        <v>38</v>
      </c>
      <c r="E7" s="42" t="s">
        <v>39</v>
      </c>
      <c r="F7" s="43">
        <v>5.0</v>
      </c>
    </row>
    <row r="8" ht="14.25" customHeight="1">
      <c r="A8" s="42" t="s">
        <v>40</v>
      </c>
      <c r="B8" s="42" t="s">
        <v>41</v>
      </c>
      <c r="C8" s="42" t="s">
        <v>42</v>
      </c>
      <c r="D8" s="42" t="s">
        <v>43</v>
      </c>
      <c r="E8" s="42" t="s">
        <v>44</v>
      </c>
      <c r="F8" s="44">
        <v>5.0</v>
      </c>
    </row>
    <row r="9" ht="14.25" customHeight="1">
      <c r="A9" s="42" t="s">
        <v>45</v>
      </c>
      <c r="B9" s="42" t="s">
        <v>46</v>
      </c>
      <c r="C9" s="42" t="s">
        <v>47</v>
      </c>
      <c r="D9" s="42" t="s">
        <v>48</v>
      </c>
      <c r="E9" s="42" t="s">
        <v>49</v>
      </c>
      <c r="F9" s="43">
        <v>20.0</v>
      </c>
    </row>
    <row r="10" ht="14.25" customHeight="1">
      <c r="A10" s="45" t="s">
        <v>50</v>
      </c>
      <c r="B10" s="45" t="s">
        <v>51</v>
      </c>
      <c r="C10" s="45" t="s">
        <v>52</v>
      </c>
      <c r="D10" s="45" t="s">
        <v>53</v>
      </c>
      <c r="E10" s="45" t="s">
        <v>54</v>
      </c>
      <c r="F10" s="46">
        <v>15.0</v>
      </c>
    </row>
    <row r="11" ht="81.0" customHeight="1">
      <c r="A11" s="42" t="s">
        <v>55</v>
      </c>
      <c r="B11" s="42" t="s">
        <v>56</v>
      </c>
      <c r="C11" s="42" t="s">
        <v>57</v>
      </c>
      <c r="D11" s="42" t="s">
        <v>58</v>
      </c>
      <c r="E11" s="42" t="s">
        <v>59</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11</v>
      </c>
      <c r="B1" s="26" t="s">
        <v>12</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60</v>
      </c>
      <c r="B1" s="26" t="s">
        <v>61</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11</v>
      </c>
      <c r="B1" s="26" t="s">
        <v>12</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62</v>
      </c>
      <c r="B1" s="49" t="s">
        <v>11</v>
      </c>
      <c r="C1" s="50"/>
      <c r="D1" s="50"/>
      <c r="E1" s="51"/>
    </row>
    <row r="2">
      <c r="A2" s="52"/>
      <c r="B2" s="53" t="s">
        <v>7</v>
      </c>
      <c r="C2" s="54" t="s">
        <v>8</v>
      </c>
      <c r="D2" s="54" t="s">
        <v>63</v>
      </c>
      <c r="E2" s="55" t="s">
        <v>10</v>
      </c>
    </row>
    <row r="3">
      <c r="A3" s="56" t="s">
        <v>64</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