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defaultThemeVersion="124226"/>
  <xr:revisionPtr revIDLastSave="0" documentId="13_ncr:1_{43578377-F2FC-4D5E-B6E4-D31580841587}" xr6:coauthVersionLast="45" xr6:coauthVersionMax="45" xr10:uidLastSave="{00000000-0000-0000-0000-000000000000}"/>
  <bookViews>
    <workbookView xWindow="-110" yWindow="-110" windowWidth="19420" windowHeight="10420" tabRatio="820" xr2:uid="{00000000-000D-0000-FFFF-FFFF00000000}"/>
  </bookViews>
  <sheets>
    <sheet name="FILF" sheetId="14" r:id="rId1"/>
    <sheet name="FBPF" sheetId="12" r:id="rId2"/>
    <sheet name="FIONF" sheetId="13" r:id="rId3"/>
    <sheet name="FISF" sheetId="4" r:id="rId4"/>
    <sheet name="FIFRF" sheetId="8" r:id="rId5"/>
    <sheet name="FIGSF" sheetId="7" r:id="rId6"/>
    <sheet name="FICDF" sheetId="11" r:id="rId7"/>
    <sheet name="FIUBF" sheetId="2" r:id="rId8"/>
    <sheet name="FISTIP" sheetId="3" r:id="rId9"/>
    <sheet name="FILDF" sheetId="5" r:id="rId10"/>
    <sheet name="FIIOF" sheetId="6" r:id="rId11"/>
    <sheet name="FIDA" sheetId="9" r:id="rId12"/>
    <sheet name="FICRF" sheetId="10" r:id="rId13"/>
    <sheet name="FMPS6C" sheetId="15" r:id="rId14"/>
    <sheet name="FMPS5F" sheetId="16" r:id="rId15"/>
    <sheet name="FMPS5E" sheetId="17" r:id="rId16"/>
    <sheet name="FMPS5D" sheetId="18" r:id="rId17"/>
    <sheet name="FMPS5C" sheetId="19" r:id="rId18"/>
    <sheet name="FMPS5B" sheetId="20" r:id="rId19"/>
    <sheet name="FMPS5A" sheetId="21" r:id="rId20"/>
    <sheet name="FMPS4F" sheetId="22" r:id="rId21"/>
    <sheet name="FMPS4E" sheetId="23" r:id="rId22"/>
    <sheet name="FMPS4D" sheetId="24" r:id="rId23"/>
    <sheet name="FMPS4C" sheetId="25" r:id="rId24"/>
    <sheet name="FMPS4B" sheetId="26" r:id="rId25"/>
    <sheet name="FMPS4A" sheetId="27" r:id="rId26"/>
    <sheet name="FMPS3F" sheetId="28" r:id="rId27"/>
    <sheet name="FMPS3E" sheetId="29" r:id="rId28"/>
    <sheet name="FMPS3D" sheetId="30" r:id="rId29"/>
    <sheet name="FMPS3C" sheetId="31" r:id="rId30"/>
    <sheet name="FMPS3B" sheetId="32" r:id="rId31"/>
    <sheet name="FMPS3A" sheetId="33" r:id="rId32"/>
    <sheet name="FMPS2C" sheetId="34" r:id="rId33"/>
    <sheet name="FMPS2B" sheetId="35" r:id="rId34"/>
    <sheet name="FMPS2A" sheetId="36" r:id="rId35"/>
    <sheet name="FIPP" sheetId="37" r:id="rId36"/>
    <sheet name="FIDHY" sheetId="38" r:id="rId37"/>
    <sheet name="FIESF" sheetId="39" r:id="rId38"/>
    <sheet name="FIEHF" sheetId="40" r:id="rId39"/>
    <sheet name="TIVF" sheetId="41" r:id="rId40"/>
    <sheet name="TIEIF" sheetId="42" r:id="rId41"/>
    <sheet name="FITF" sheetId="43" r:id="rId42"/>
    <sheet name="FISCF" sheetId="44" r:id="rId43"/>
    <sheet name="FIPF" sheetId="45" r:id="rId44"/>
    <sheet name="FIOF" sheetId="46" r:id="rId45"/>
    <sheet name="FIFEF" sheetId="47" r:id="rId46"/>
    <sheet name="FIEF" sheetId="48" r:id="rId47"/>
    <sheet name="FIEAF" sheetId="49" r:id="rId48"/>
    <sheet name="FIBF" sheetId="50" r:id="rId49"/>
    <sheet name="FBIF" sheetId="51" r:id="rId50"/>
    <sheet name="FAEF" sheetId="52" r:id="rId51"/>
    <sheet name="FIIF-NSE" sheetId="53" r:id="rId52"/>
    <sheet name="FITX" sheetId="54" r:id="rId53"/>
    <sheet name="FIUS" sheetId="55" r:id="rId54"/>
    <sheet name="FEGF" sheetId="56" r:id="rId55"/>
    <sheet name="FIMAS" sheetId="57" r:id="rId56"/>
    <sheet name="FIFOF-50's+" sheetId="58" r:id="rId57"/>
    <sheet name="FIFOF-50's" sheetId="59" r:id="rId58"/>
    <sheet name="FIFOF-40's" sheetId="60" r:id="rId59"/>
    <sheet name="FIFOF-30's" sheetId="61" r:id="rId60"/>
    <sheet name="FIFOF-20's" sheetId="62" r:id="rId61"/>
    <sheet name="FF" sheetId="63" r:id="rId6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3" i="39" l="1"/>
  <c r="F199" i="3"/>
  <c r="F201" i="3" s="1"/>
  <c r="E199" i="3"/>
  <c r="E203" i="3" s="1"/>
  <c r="F164" i="3"/>
  <c r="F166" i="3" s="1"/>
  <c r="E164" i="3"/>
  <c r="E168" i="3" s="1"/>
  <c r="E95" i="5"/>
  <c r="F93" i="5"/>
  <c r="F95" i="5" s="1"/>
  <c r="E93" i="5"/>
  <c r="E97" i="5" s="1"/>
  <c r="F94" i="6"/>
  <c r="F96" i="6" s="1"/>
  <c r="E94" i="6"/>
  <c r="E98" i="6" s="1"/>
  <c r="F143" i="9"/>
  <c r="E143" i="9"/>
  <c r="F141" i="9"/>
  <c r="E141" i="9"/>
  <c r="E145" i="9" s="1"/>
  <c r="F111" i="9"/>
  <c r="F113" i="9" s="1"/>
  <c r="E111" i="9"/>
  <c r="E113" i="9" s="1"/>
  <c r="E201" i="3" l="1"/>
  <c r="E166" i="3"/>
  <c r="E96" i="6"/>
  <c r="E115" i="9"/>
  <c r="F150" i="10"/>
  <c r="F152" i="10" s="1"/>
  <c r="E150" i="10"/>
  <c r="E154" i="10" s="1"/>
  <c r="F120" i="10"/>
  <c r="F122" i="10" s="1"/>
  <c r="E120" i="10"/>
  <c r="E124" i="10" s="1"/>
  <c r="E152" i="10" l="1"/>
  <c r="E122" i="10"/>
  <c r="F103" i="38"/>
  <c r="F101" i="38"/>
  <c r="E101" i="38"/>
  <c r="E103" i="38" s="1"/>
  <c r="G43" i="39"/>
  <c r="E12" i="63" l="1"/>
  <c r="E10" i="63"/>
  <c r="E14" i="63" s="1"/>
  <c r="D10" i="63"/>
  <c r="D12" i="63" s="1"/>
  <c r="D14" i="63"/>
  <c r="E13" i="62"/>
  <c r="E17" i="62" s="1"/>
  <c r="D13" i="62"/>
  <c r="D17" i="62" s="1"/>
  <c r="D15" i="61"/>
  <c r="E13" i="61"/>
  <c r="E15" i="61" s="1"/>
  <c r="D13" i="61"/>
  <c r="D17" i="61"/>
  <c r="E13" i="60"/>
  <c r="E17" i="60" s="1"/>
  <c r="D13" i="60"/>
  <c r="D17" i="60" s="1"/>
  <c r="D14" i="59"/>
  <c r="E12" i="59"/>
  <c r="E16" i="59" s="1"/>
  <c r="D12" i="59"/>
  <c r="D16" i="59"/>
  <c r="E9" i="58"/>
  <c r="E11" i="58" s="1"/>
  <c r="D9" i="58"/>
  <c r="D13" i="58" s="1"/>
  <c r="E11" i="57"/>
  <c r="E15" i="57" s="1"/>
  <c r="D11" i="57"/>
  <c r="D13" i="57" s="1"/>
  <c r="D15" i="57"/>
  <c r="E7" i="56"/>
  <c r="E9" i="56" s="1"/>
  <c r="D7" i="56"/>
  <c r="D11" i="56" s="1"/>
  <c r="E7" i="55"/>
  <c r="E9" i="55" s="1"/>
  <c r="E11" i="55"/>
  <c r="D7" i="55"/>
  <c r="D9" i="55" s="1"/>
  <c r="F66" i="54"/>
  <c r="F70" i="54" s="1"/>
  <c r="E66" i="54"/>
  <c r="F60" i="54"/>
  <c r="E60" i="54"/>
  <c r="E70" i="54" s="1"/>
  <c r="F58" i="53"/>
  <c r="F62" i="53" s="1"/>
  <c r="E58" i="53"/>
  <c r="E62" i="53" s="1"/>
  <c r="F63" i="52"/>
  <c r="E63" i="52"/>
  <c r="F20" i="52"/>
  <c r="F67" i="52" s="1"/>
  <c r="E20" i="52"/>
  <c r="E67" i="52" s="1"/>
  <c r="F41" i="51"/>
  <c r="F43" i="51"/>
  <c r="E41" i="51"/>
  <c r="E43" i="51" s="1"/>
  <c r="F32" i="50"/>
  <c r="F34" i="50" s="1"/>
  <c r="E32" i="50"/>
  <c r="E34" i="50" s="1"/>
  <c r="F64" i="49"/>
  <c r="F66" i="49"/>
  <c r="E64" i="49"/>
  <c r="E66" i="49" s="1"/>
  <c r="F59" i="48"/>
  <c r="E59" i="48"/>
  <c r="F53" i="48"/>
  <c r="F61" i="48" s="1"/>
  <c r="E53" i="48"/>
  <c r="E61" i="48"/>
  <c r="F31" i="47"/>
  <c r="F35" i="47" s="1"/>
  <c r="E31" i="47"/>
  <c r="E35" i="47" s="1"/>
  <c r="E48" i="46"/>
  <c r="F46" i="46"/>
  <c r="E46" i="46"/>
  <c r="F39" i="46"/>
  <c r="F50" i="46" s="1"/>
  <c r="E39" i="46"/>
  <c r="E50" i="46" s="1"/>
  <c r="F62" i="45"/>
  <c r="E62" i="45"/>
  <c r="F58" i="45"/>
  <c r="F66" i="45" s="1"/>
  <c r="E58" i="45"/>
  <c r="E66" i="45" s="1"/>
  <c r="F69" i="44"/>
  <c r="F71" i="44" s="1"/>
  <c r="E69" i="44"/>
  <c r="E71" i="44"/>
  <c r="F41" i="43"/>
  <c r="E41" i="43"/>
  <c r="F37" i="43"/>
  <c r="F43" i="43" s="1"/>
  <c r="E37" i="43"/>
  <c r="F22" i="43"/>
  <c r="E22" i="43"/>
  <c r="F18" i="43"/>
  <c r="E18" i="43"/>
  <c r="E43" i="43" s="1"/>
  <c r="F63" i="42"/>
  <c r="E63" i="42"/>
  <c r="F50" i="42"/>
  <c r="F67" i="42" s="1"/>
  <c r="E50" i="42"/>
  <c r="F46" i="42"/>
  <c r="F65" i="42" s="1"/>
  <c r="E46" i="42"/>
  <c r="E65" i="42" s="1"/>
  <c r="F47" i="41"/>
  <c r="E47" i="41"/>
  <c r="E45" i="41"/>
  <c r="F43" i="41"/>
  <c r="F45" i="41" s="1"/>
  <c r="E43" i="41"/>
  <c r="F77" i="40"/>
  <c r="E77" i="40"/>
  <c r="F69" i="40"/>
  <c r="E69" i="40"/>
  <c r="F64" i="40"/>
  <c r="E64" i="40"/>
  <c r="F59" i="40"/>
  <c r="E59" i="40"/>
  <c r="F47" i="40"/>
  <c r="E47" i="40"/>
  <c r="F42" i="40"/>
  <c r="E42" i="40"/>
  <c r="F59" i="39"/>
  <c r="E59" i="39"/>
  <c r="F54" i="39"/>
  <c r="E54" i="39"/>
  <c r="F49" i="39"/>
  <c r="E49" i="39"/>
  <c r="F43" i="39"/>
  <c r="E43" i="39"/>
  <c r="F61" i="38"/>
  <c r="E61" i="38"/>
  <c r="F54" i="38"/>
  <c r="E54" i="38"/>
  <c r="F50" i="38"/>
  <c r="E50" i="38"/>
  <c r="E63" i="38" s="1"/>
  <c r="F45" i="38"/>
  <c r="E45" i="38"/>
  <c r="F35" i="38"/>
  <c r="E35" i="38"/>
  <c r="E65" i="38" s="1"/>
  <c r="F75" i="37"/>
  <c r="E75" i="37"/>
  <c r="F67" i="37"/>
  <c r="E67" i="37"/>
  <c r="F63" i="37"/>
  <c r="E63" i="37"/>
  <c r="F57" i="37"/>
  <c r="E57" i="37"/>
  <c r="F53" i="37"/>
  <c r="E53" i="37"/>
  <c r="F40" i="37"/>
  <c r="E40" i="37"/>
  <c r="F37" i="36"/>
  <c r="E37" i="36"/>
  <c r="F32" i="36"/>
  <c r="E32" i="36"/>
  <c r="F27" i="36"/>
  <c r="F39" i="36" s="1"/>
  <c r="E27" i="36"/>
  <c r="F37" i="35"/>
  <c r="E37" i="35"/>
  <c r="F33" i="35"/>
  <c r="E33" i="35"/>
  <c r="F28" i="35"/>
  <c r="E28" i="35"/>
  <c r="F23" i="35"/>
  <c r="F41" i="35" s="1"/>
  <c r="E23" i="35"/>
  <c r="E41" i="35" s="1"/>
  <c r="F40" i="34"/>
  <c r="E40" i="34"/>
  <c r="F36" i="34"/>
  <c r="E36" i="34"/>
  <c r="F31" i="34"/>
  <c r="E31" i="34"/>
  <c r="F25" i="34"/>
  <c r="F42" i="34" s="1"/>
  <c r="E25" i="34"/>
  <c r="E44" i="34" s="1"/>
  <c r="F37" i="33"/>
  <c r="E37" i="33"/>
  <c r="F33" i="33"/>
  <c r="E33" i="33"/>
  <c r="F28" i="33"/>
  <c r="E28" i="33"/>
  <c r="F22" i="33"/>
  <c r="F39" i="33" s="1"/>
  <c r="E22" i="33"/>
  <c r="F33" i="32"/>
  <c r="E33" i="32"/>
  <c r="F28" i="32"/>
  <c r="F37" i="32" s="1"/>
  <c r="E28" i="32"/>
  <c r="F23" i="32"/>
  <c r="E23" i="32"/>
  <c r="E35" i="32" s="1"/>
  <c r="F35" i="31"/>
  <c r="E35" i="31"/>
  <c r="F30" i="31"/>
  <c r="E30" i="31"/>
  <c r="E39" i="31"/>
  <c r="F25" i="31"/>
  <c r="E25" i="31"/>
  <c r="E37" i="31"/>
  <c r="F30" i="30"/>
  <c r="E30" i="30"/>
  <c r="E32" i="30" s="1"/>
  <c r="F25" i="30"/>
  <c r="E25" i="30"/>
  <c r="F20" i="30"/>
  <c r="E20" i="30"/>
  <c r="E34" i="30" s="1"/>
  <c r="F37" i="29"/>
  <c r="E37" i="29"/>
  <c r="F33" i="29"/>
  <c r="E33" i="29"/>
  <c r="F28" i="29"/>
  <c r="E28" i="29"/>
  <c r="F22" i="29"/>
  <c r="E22" i="29"/>
  <c r="F36" i="28"/>
  <c r="F40" i="28" s="1"/>
  <c r="E36" i="28"/>
  <c r="F31" i="28"/>
  <c r="E31" i="28"/>
  <c r="F26" i="28"/>
  <c r="E26" i="28"/>
  <c r="E38" i="28" s="1"/>
  <c r="F33" i="27"/>
  <c r="E33" i="27"/>
  <c r="F28" i="27"/>
  <c r="E28" i="27"/>
  <c r="F24" i="27"/>
  <c r="E24" i="27"/>
  <c r="E37" i="27" s="1"/>
  <c r="F35" i="26"/>
  <c r="E35" i="26"/>
  <c r="F30" i="26"/>
  <c r="F39" i="26" s="1"/>
  <c r="E30" i="26"/>
  <c r="F26" i="26"/>
  <c r="E26" i="26"/>
  <c r="F28" i="25"/>
  <c r="E28" i="25"/>
  <c r="F23" i="25"/>
  <c r="E23" i="25"/>
  <c r="F27" i="24"/>
  <c r="F31" i="24" s="1"/>
  <c r="E27" i="24"/>
  <c r="F22" i="24"/>
  <c r="E22" i="24"/>
  <c r="F17" i="24"/>
  <c r="E17" i="24"/>
  <c r="F29" i="23"/>
  <c r="E29" i="23"/>
  <c r="F24" i="23"/>
  <c r="E24" i="23"/>
  <c r="F20" i="23"/>
  <c r="E20" i="23"/>
  <c r="F27" i="22"/>
  <c r="F31" i="22" s="1"/>
  <c r="E27" i="22"/>
  <c r="F23" i="22"/>
  <c r="E23" i="22"/>
  <c r="E29" i="22" s="1"/>
  <c r="F19" i="21"/>
  <c r="F21" i="21" s="1"/>
  <c r="E19" i="21"/>
  <c r="E21" i="21" s="1"/>
  <c r="F24" i="20"/>
  <c r="F28" i="20" s="1"/>
  <c r="F26" i="20"/>
  <c r="E24" i="20"/>
  <c r="E26" i="20" s="1"/>
  <c r="F24" i="19"/>
  <c r="F26" i="19" s="1"/>
  <c r="E24" i="19"/>
  <c r="E26" i="19" s="1"/>
  <c r="F21" i="18"/>
  <c r="F23" i="18" s="1"/>
  <c r="E21" i="18"/>
  <c r="E23" i="18" s="1"/>
  <c r="F20" i="17"/>
  <c r="F22" i="17" s="1"/>
  <c r="E20" i="17"/>
  <c r="E24" i="17" s="1"/>
  <c r="F21" i="16"/>
  <c r="F23" i="16" s="1"/>
  <c r="E21" i="16"/>
  <c r="E25" i="16" s="1"/>
  <c r="F22" i="15"/>
  <c r="F26" i="15" s="1"/>
  <c r="E22" i="15"/>
  <c r="E24" i="15" s="1"/>
  <c r="F36" i="14"/>
  <c r="E36" i="14"/>
  <c r="F27" i="14"/>
  <c r="E27" i="14"/>
  <c r="F12" i="14"/>
  <c r="E12" i="14"/>
  <c r="F57" i="12"/>
  <c r="E57" i="12"/>
  <c r="F51" i="12"/>
  <c r="E51" i="12"/>
  <c r="E61" i="12" s="1"/>
  <c r="F43" i="12"/>
  <c r="E43" i="12"/>
  <c r="F66" i="11"/>
  <c r="E66" i="11"/>
  <c r="F61" i="11"/>
  <c r="E61" i="11"/>
  <c r="F56" i="11"/>
  <c r="E56" i="11"/>
  <c r="F52" i="11"/>
  <c r="E52" i="11"/>
  <c r="F77" i="10"/>
  <c r="E77" i="10"/>
  <c r="F57" i="10"/>
  <c r="E57" i="10"/>
  <c r="F64" i="9"/>
  <c r="E64" i="9"/>
  <c r="F40" i="9"/>
  <c r="E40" i="9"/>
  <c r="F24" i="8"/>
  <c r="E24" i="8"/>
  <c r="F17" i="8"/>
  <c r="E17" i="8"/>
  <c r="F12" i="8"/>
  <c r="F28" i="8" s="1"/>
  <c r="E12" i="8"/>
  <c r="E28" i="8" s="1"/>
  <c r="F15" i="7"/>
  <c r="F17" i="7" s="1"/>
  <c r="E15" i="7"/>
  <c r="F8" i="7"/>
  <c r="E8" i="7"/>
  <c r="F54" i="6"/>
  <c r="E54" i="6"/>
  <c r="E56" i="6" s="1"/>
  <c r="F35" i="6"/>
  <c r="E35" i="6"/>
  <c r="F51" i="5"/>
  <c r="E51" i="5"/>
  <c r="F36" i="5"/>
  <c r="F55" i="5" s="1"/>
  <c r="E36" i="5"/>
  <c r="F36" i="4"/>
  <c r="E36" i="4"/>
  <c r="F30" i="4"/>
  <c r="F40" i="4" s="1"/>
  <c r="E30" i="4"/>
  <c r="F14" i="4"/>
  <c r="E14" i="4"/>
  <c r="F105" i="3"/>
  <c r="E105" i="3"/>
  <c r="F70" i="3"/>
  <c r="E70" i="3"/>
  <c r="F63" i="2"/>
  <c r="E63" i="2"/>
  <c r="F43" i="2"/>
  <c r="F65" i="2" s="1"/>
  <c r="E43" i="2"/>
  <c r="E65" i="2" s="1"/>
  <c r="F26" i="8"/>
  <c r="E19" i="7"/>
  <c r="E40" i="14"/>
  <c r="E26" i="15"/>
  <c r="E28" i="19"/>
  <c r="E28" i="20"/>
  <c r="E23" i="21"/>
  <c r="E32" i="25"/>
  <c r="E40" i="28"/>
  <c r="E41" i="29"/>
  <c r="E45" i="43"/>
  <c r="E73" i="44"/>
  <c r="E63" i="48"/>
  <c r="E68" i="49"/>
  <c r="E36" i="50"/>
  <c r="E45" i="51"/>
  <c r="E65" i="52"/>
  <c r="F19" i="7"/>
  <c r="F25" i="16"/>
  <c r="F24" i="17"/>
  <c r="F25" i="18"/>
  <c r="F23" i="21"/>
  <c r="F33" i="23"/>
  <c r="F32" i="25"/>
  <c r="F41" i="33"/>
  <c r="F45" i="43"/>
  <c r="F73" i="44"/>
  <c r="F64" i="45"/>
  <c r="F63" i="48"/>
  <c r="F68" i="49"/>
  <c r="F36" i="50"/>
  <c r="F45" i="51"/>
  <c r="E39" i="36"/>
  <c r="F32" i="30"/>
  <c r="F77" i="37" l="1"/>
  <c r="F65" i="52"/>
  <c r="F44" i="34"/>
  <c r="E81" i="10"/>
  <c r="F29" i="22"/>
  <c r="E30" i="25"/>
  <c r="E41" i="36"/>
  <c r="E33" i="47"/>
  <c r="E64" i="45"/>
  <c r="E17" i="7"/>
  <c r="F68" i="11"/>
  <c r="F24" i="15"/>
  <c r="E31" i="22"/>
  <c r="E31" i="24"/>
  <c r="F39" i="29"/>
  <c r="F37" i="31"/>
  <c r="E41" i="33"/>
  <c r="F33" i="47"/>
  <c r="D11" i="58"/>
  <c r="D15" i="60"/>
  <c r="D15" i="62"/>
  <c r="E39" i="29"/>
  <c r="F63" i="38"/>
  <c r="E67" i="42"/>
  <c r="E67" i="2"/>
  <c r="F67" i="2"/>
  <c r="E25" i="18"/>
  <c r="F38" i="14"/>
  <c r="E23" i="16"/>
  <c r="F29" i="24"/>
  <c r="F30" i="25"/>
  <c r="F35" i="27"/>
  <c r="F39" i="35"/>
  <c r="F48" i="46"/>
  <c r="E68" i="54"/>
  <c r="E37" i="32"/>
  <c r="E66" i="9"/>
  <c r="E70" i="11"/>
  <c r="E59" i="12"/>
  <c r="E38" i="14"/>
  <c r="F31" i="23"/>
  <c r="E29" i="24"/>
  <c r="E39" i="26"/>
  <c r="E35" i="27"/>
  <c r="F34" i="30"/>
  <c r="E79" i="37"/>
  <c r="E64" i="39"/>
  <c r="E79" i="40"/>
  <c r="E60" i="53"/>
  <c r="F68" i="54"/>
  <c r="E40" i="4"/>
  <c r="F70" i="11"/>
  <c r="F59" i="12"/>
  <c r="F40" i="14"/>
  <c r="E33" i="23"/>
  <c r="F38" i="28"/>
  <c r="E42" i="34"/>
  <c r="F79" i="37"/>
  <c r="F79" i="40"/>
  <c r="D11" i="55"/>
  <c r="F37" i="26"/>
  <c r="F28" i="19"/>
  <c r="E22" i="17"/>
  <c r="E15" i="62"/>
  <c r="F60" i="53"/>
  <c r="F79" i="10"/>
  <c r="F61" i="39"/>
  <c r="E107" i="3"/>
  <c r="F109" i="3"/>
  <c r="E109" i="3"/>
  <c r="F107" i="3"/>
  <c r="E38" i="4"/>
  <c r="F38" i="4"/>
  <c r="E55" i="5"/>
  <c r="E53" i="5"/>
  <c r="F53" i="5"/>
  <c r="F58" i="6"/>
  <c r="F56" i="6"/>
  <c r="E58" i="6"/>
  <c r="E26" i="8"/>
  <c r="F68" i="9"/>
  <c r="E68" i="9"/>
  <c r="F66" i="9"/>
  <c r="F81" i="10"/>
  <c r="E79" i="10"/>
  <c r="E68" i="11"/>
  <c r="F61" i="12"/>
  <c r="F37" i="27"/>
  <c r="F35" i="32"/>
  <c r="E31" i="23"/>
  <c r="F39" i="31"/>
  <c r="E39" i="33"/>
  <c r="E37" i="26"/>
  <c r="F41" i="29"/>
  <c r="E39" i="35"/>
  <c r="F41" i="36"/>
  <c r="E77" i="37"/>
  <c r="F65" i="38"/>
  <c r="F64" i="39"/>
  <c r="E61" i="39"/>
  <c r="E81" i="40"/>
  <c r="F81" i="40"/>
  <c r="D9" i="56"/>
  <c r="E11" i="56"/>
  <c r="E13" i="57"/>
  <c r="E13" i="58"/>
  <c r="E14" i="59"/>
  <c r="E15" i="60"/>
  <c r="E17" i="61"/>
</calcChain>
</file>

<file path=xl/sharedStrings.xml><?xml version="1.0" encoding="utf-8"?>
<sst xmlns="http://schemas.openxmlformats.org/spreadsheetml/2006/main" count="7780" uniqueCount="1598">
  <si>
    <t>Name of the Instrument</t>
  </si>
  <si>
    <t>Quantity</t>
  </si>
  <si>
    <t>ISIN Number</t>
  </si>
  <si>
    <t xml:space="preserve">Market Value(Rs. in Lakhs) </t>
  </si>
  <si>
    <t>% to Net Assets</t>
  </si>
  <si>
    <t>Industry Classification / Rating</t>
  </si>
  <si>
    <t>Portfolio Statement as on August 31, 2020</t>
  </si>
  <si>
    <t>Franklin India Ultra Short Bond Fund - (No. of segregated Portfolio in the scheme -1) - (under winding up)</t>
  </si>
  <si>
    <t>Franklin India Short-Term Income Plan (No. of segregated Portfolios in the scheme - 3) - (under winding up)</t>
  </si>
  <si>
    <t>Franklin India Savings Fund</t>
  </si>
  <si>
    <t>Franklin India Low Duration Fund (No. of segregated Portfolio in the scheme -2) - (under winding up)</t>
  </si>
  <si>
    <t>Franklin India Income Opportunities Fund (No. of segregated Portfolio in the scheme - 2) - (under winding up)</t>
  </si>
  <si>
    <t>Franklin India Government Securities Fund</t>
  </si>
  <si>
    <t>Franklin India Floating Rate Fund</t>
  </si>
  <si>
    <t>Franklin India Dynamic Accrual Fund (No. of segregated Portfolios in the scheme - 3) - (under winding up)</t>
  </si>
  <si>
    <t>Franklin India Credit Risk Fund (No. of segregated Portfolios in the scheme -3) - (under winding up)</t>
  </si>
  <si>
    <t>Franklin India Corporate Debt Fund</t>
  </si>
  <si>
    <t>Franklin India Banking &amp; PSU Debt Fund</t>
  </si>
  <si>
    <t>Franklin India Overnight Fund</t>
  </si>
  <si>
    <t>Franklin India Liquid Fund</t>
  </si>
  <si>
    <t>Franklin India Fixed Maturity Plans-Series 6 – Plan C  (1169 days)</t>
  </si>
  <si>
    <t>Franklin India Fixed Maturity Plans-Series 5 – Plan F (1203 days)</t>
  </si>
  <si>
    <t>Franklin India Fixed Maturity Plans-Series 5 – Plan E (1224 days)</t>
  </si>
  <si>
    <t>Franklin India Fixed Maturity Plans – Series 5 – Plan D (1238 days)</t>
  </si>
  <si>
    <t>Franklin India Fixed Maturity Plans - Series 5 -Plan C (1259 Days)</t>
  </si>
  <si>
    <t>Franklin India Fixed Maturity Plans – Series 5 - Plan B (1244 days)</t>
  </si>
  <si>
    <t>Franklin India Fixed Maturity Plans - Series 5 - Plan A (1273 days)</t>
  </si>
  <si>
    <t>Franklin India Fixed Maturity Plans - Series 4 - Plan F (1286 Days)</t>
  </si>
  <si>
    <t>Franklin India Fixed Maturity Plans - Series 4 - Plan E (1098 days)</t>
  </si>
  <si>
    <t>Franklin India Fixed Maturity Plans - Series 4 - Plan D (1098 Days)</t>
  </si>
  <si>
    <t>Franklin India Fixed Maturity Plans - Series 4 - Plan C (1098 Days)</t>
  </si>
  <si>
    <t>Franklin India Fixed Maturity Plans - Series 4 - Plan B (1098 days)</t>
  </si>
  <si>
    <t>Franklin India Fixed Maturity Plans-Series 4 - Plan A (1098 Days)</t>
  </si>
  <si>
    <t>Franklin India Fixed Maturity Plans - Series 3 - Plan F (1098 days)</t>
  </si>
  <si>
    <t>Franklin India Fixed Maturity Plans - Series 3 - Plan E (1104 Days)</t>
  </si>
  <si>
    <t>Franklin India Fixed Maturity Plans - Series 3 - Plan D (1132 Days)</t>
  </si>
  <si>
    <t>Franklin India Fixed Maturity Plans - Series 3 - Plan C (1132 Days)</t>
  </si>
  <si>
    <t>Franklin India Fixed Maturity Plans - Series 3 - Plan B (1139 Days)</t>
  </si>
  <si>
    <t>Franklin India Fixed Maturity Plans-Series 3-Plan A (1157 Days)</t>
  </si>
  <si>
    <t>Franklin India Fixed Maturity Plans- Series 2 - Plan C (1205 Days)</t>
  </si>
  <si>
    <t>Franklin India Fixed Maturity Plans - Series 2 - Plan B (1224 Days)</t>
  </si>
  <si>
    <t>Franklin India Fixed Maturity Plans - Series 2- Plan A (1224 Days)</t>
  </si>
  <si>
    <t>Franklin India Pension Plan</t>
  </si>
  <si>
    <t>Franklin India Debt Hybrid Fund (No. of segregated Portfolio in the scheme - 1)</t>
  </si>
  <si>
    <t>Franklin India Equity Savings Fund</t>
  </si>
  <si>
    <t>Franklin India Equity Hybrid Fund</t>
  </si>
  <si>
    <t>Templeton India Value Fund</t>
  </si>
  <si>
    <t>Templeton India Equity Income Fund</t>
  </si>
  <si>
    <t>Franklin India Technology Fund</t>
  </si>
  <si>
    <t>Franklin India Smaller Companies Fund</t>
  </si>
  <si>
    <t>Franklin India Prima Fund</t>
  </si>
  <si>
    <t>Franklin India Opportunities Fund</t>
  </si>
  <si>
    <t>Franklin India Focused Equity Fund</t>
  </si>
  <si>
    <t>Franklin India Equity Fund</t>
  </si>
  <si>
    <t>Franklin India Equity Advantage Fund</t>
  </si>
  <si>
    <t>Franklin India Bluechip Fund</t>
  </si>
  <si>
    <t>Franklin Build India Fund</t>
  </si>
  <si>
    <t>Franklin Asian Equity Fund</t>
  </si>
  <si>
    <t>Franklin India Index Fund NSE Nifty Plan</t>
  </si>
  <si>
    <t>Franklin India TAXSHIELD</t>
  </si>
  <si>
    <t>Franklin India Feeder - Franklin U.S. Opportunities Fund</t>
  </si>
  <si>
    <t>Franklin India Multi-Asset Solution Fund</t>
  </si>
  <si>
    <t>Franklin India Life Stage Fund Of Funds - 50's Plus Floating Rate Plan</t>
  </si>
  <si>
    <t>Franklin India Life Stage Fund Of Funds - 50's Plus Plan</t>
  </si>
  <si>
    <t>Franklin India Life Stage Fund Of Funds - 40's Plan</t>
  </si>
  <si>
    <t>Franklin India Life Stage Fund Of Funds - 30's Plan</t>
  </si>
  <si>
    <t>Franklin India Life Stage Fund Of Funds - 20's Plan</t>
  </si>
  <si>
    <t>Franklin India Dynamic Asset Allocation Fund Of Funds</t>
  </si>
  <si>
    <t>Debt Instruments</t>
  </si>
  <si>
    <t>(a) Listed / awaiting listing on Stock Exchanges</t>
  </si>
  <si>
    <t>JM Financial Credit Solutions Ltd (1Y SBI MCLR + 460 Bps) (23-Jul-2024) **</t>
  </si>
  <si>
    <t>INE651J07739</t>
  </si>
  <si>
    <t>ICRA AA</t>
  </si>
  <si>
    <t>Indostar Capital Finance Ltd (1Y SBI MCLR + 200 Bps) (02-May-2023) **</t>
  </si>
  <si>
    <t>INE896L07561</t>
  </si>
  <si>
    <t>CARE AA-</t>
  </si>
  <si>
    <t>Edelweiss Rural &amp; Corporate Services Ltd (1Y SBI MCLR + 250 Bps) (29-Nov-2021) **</t>
  </si>
  <si>
    <t>INE657N07597</t>
  </si>
  <si>
    <t>ICRA A+</t>
  </si>
  <si>
    <t>Edelweiss Rural &amp; Corporate Services Ltd (1Y SBI MCLR + 250 Bps) (29-Nov-2021) - Series II **</t>
  </si>
  <si>
    <t>INE657N07605</t>
  </si>
  <si>
    <t>CRISIL AA-</t>
  </si>
  <si>
    <t>12.75% Renew Power Private Ltd (26-Feb-2021) **</t>
  </si>
  <si>
    <t>INE003S07213</t>
  </si>
  <si>
    <t>CARE A+</t>
  </si>
  <si>
    <t>9.60% Piramal Enterprises Ltd (06-May-2022) **</t>
  </si>
  <si>
    <t>INE140A07567</t>
  </si>
  <si>
    <t>CARE AA</t>
  </si>
  <si>
    <t>Motilal Oswal Home Finance Ltd ( 1Y SBI MCLR + 215 Bps) (28-Sep-2023) **</t>
  </si>
  <si>
    <t>INE658R08149</t>
  </si>
  <si>
    <t>8.47% PNB Housing Finance Ltd (01-Jul-2021) **</t>
  </si>
  <si>
    <t>INE572E09361</t>
  </si>
  <si>
    <t>10.15% Uttar Pradesh Power Corporation Ltd (20-Jan-2021) **</t>
  </si>
  <si>
    <t>INE540P07285</t>
  </si>
  <si>
    <t>CRISIL A+(CE)</t>
  </si>
  <si>
    <t>8.25% Vizag General Cargo Berth Pvt Ltd (30-Sep-2020) **</t>
  </si>
  <si>
    <t>INE905O07028</t>
  </si>
  <si>
    <t>CRISIL AA(CE)</t>
  </si>
  <si>
    <t>7.63% PNB Housing Finance Ltd (15-Dec-2020) **</t>
  </si>
  <si>
    <t>INE572E09452</t>
  </si>
  <si>
    <t>7.80% PNB Housing Finance Ltd (07-May-2021) **</t>
  </si>
  <si>
    <t>INE572E09429</t>
  </si>
  <si>
    <t>10.15% Uttar Pradesh Power Corporation Ltd (20-Jan-2022) **</t>
  </si>
  <si>
    <t>INE540P07293</t>
  </si>
  <si>
    <t>9.70% Xander Finance Pvt Ltd (15-Mar-2021) **</t>
  </si>
  <si>
    <t>INE252T07040</t>
  </si>
  <si>
    <t>Northern ARC Capital Ltd (6M SBI MCLR + 305 Bps) Series B (16-Jul-2021) **</t>
  </si>
  <si>
    <t>INE850M08069</t>
  </si>
  <si>
    <t>Northern ARC Capital Ltd (6M SBI MCLR + 305 Bps) Series A (16-Jul-2021) **</t>
  </si>
  <si>
    <t>INE850M08051</t>
  </si>
  <si>
    <t>Northern ARC Capital Ltd (6M SBI MCLR + 305 Bps) Series C (16-Jul-2021) **</t>
  </si>
  <si>
    <t>INE850M08077</t>
  </si>
  <si>
    <t>11.75% AU Small Finance Bank Ltd (04-May-2021) **</t>
  </si>
  <si>
    <t>INE949L08152</t>
  </si>
  <si>
    <t>IND AA-</t>
  </si>
  <si>
    <t>11.80% Tata Steel Ltd (18-Mar-2111) **</t>
  </si>
  <si>
    <t>INE081A08165</t>
  </si>
  <si>
    <t>9.23% Talwandi Sabo Power Ltd (30-Jul-2021) **</t>
  </si>
  <si>
    <t>INE694L07123</t>
  </si>
  <si>
    <t>7.50% PNB Housing Finance Ltd (15-Sep-2020) **</t>
  </si>
  <si>
    <t>INE572E09478</t>
  </si>
  <si>
    <t>11.40% Tata Power Co Ltd (02-Jun-2111) **</t>
  </si>
  <si>
    <t>INE245A08034</t>
  </si>
  <si>
    <t>7.58% PNB Housing Finance Ltd (15-Mar-2021) **</t>
  </si>
  <si>
    <t>INE572E09569</t>
  </si>
  <si>
    <t>8.55% Shriram Transport Finance Co Ltd (21-May-2021) **</t>
  </si>
  <si>
    <t>INE721A07NI6</t>
  </si>
  <si>
    <t>CRISIL AA+</t>
  </si>
  <si>
    <t>10.75% The Tata Power Co Ltd (21-Aug-2022) **</t>
  </si>
  <si>
    <t>INE245A08042</t>
  </si>
  <si>
    <t>9.75% Uttar Pradesh Power Corporation Ltd (20-Oct-2020) **</t>
  </si>
  <si>
    <t>INE540P07194</t>
  </si>
  <si>
    <t>7.40% Tata Motors Ltd (29-Jun-2021) **</t>
  </si>
  <si>
    <t>INE155A08365</t>
  </si>
  <si>
    <t>9.10% Shriram Transport Finance Co Ltd (12-Jul-2021) **</t>
  </si>
  <si>
    <t>INE721A07NV9</t>
  </si>
  <si>
    <t>11.30% Hinduja Leyland Finance Ltd (21-Jul-2021) **</t>
  </si>
  <si>
    <t>INE146O08084</t>
  </si>
  <si>
    <t>ICRA AA-</t>
  </si>
  <si>
    <t>9.70% Xander Finance Pvt Ltd (30-Apr-2021) **</t>
  </si>
  <si>
    <t>INE252T07057</t>
  </si>
  <si>
    <t>7.6414% Shriram Transport Finance Co Ltd (10-Nov-2020) **</t>
  </si>
  <si>
    <t>INE721A07MW9</t>
  </si>
  <si>
    <t>12.00% Vivriti Capital Pvt Ltd (19-Mar-2021) **</t>
  </si>
  <si>
    <t>INE01HV07015</t>
  </si>
  <si>
    <t>ICRA A-</t>
  </si>
  <si>
    <t>10.15% Uttar Pradesh Power Corporation Ltd (20-Jan-2023) **</t>
  </si>
  <si>
    <t>INE540P07301</t>
  </si>
  <si>
    <t>8.70% Edelweiss Rural &amp; Corporate Services Ltd (30-Jun-2027) **</t>
  </si>
  <si>
    <t>INE616U07036</t>
  </si>
  <si>
    <t>7.50% Tata Motors Ltd (20-Oct-2021) **</t>
  </si>
  <si>
    <t>INE155A08316</t>
  </si>
  <si>
    <t>10.25% Sikka Ports &amp; Terminals Ltd (22-Aug-2021)</t>
  </si>
  <si>
    <t>INE941D08065</t>
  </si>
  <si>
    <t>CRISIL AAA</t>
  </si>
  <si>
    <t>Sub Total</t>
  </si>
  <si>
    <t>(b) Privately Placed / Unlisted</t>
  </si>
  <si>
    <t>Indostar Capital Finance Ltd (1Y SBI MCLR + 325 Bps) (02-Nov-2021) **</t>
  </si>
  <si>
    <t>INE896L07660</t>
  </si>
  <si>
    <t>0.00% Bharti Telecom Ltd (19-Feb-2021) **</t>
  </si>
  <si>
    <t>INE403D08025</t>
  </si>
  <si>
    <t>11.25% Clix Capital Services Pvt Ltd (27-Jun-2023) **</t>
  </si>
  <si>
    <t>INE157D08027</t>
  </si>
  <si>
    <t>0.00% Tata Realty &amp; Infrastructure Ltd (04-Jun-2021) **</t>
  </si>
  <si>
    <t>INE371K08128</t>
  </si>
  <si>
    <t>11.25% Clix Capital Services Pvt Ltd (25-May-2023) **</t>
  </si>
  <si>
    <t>INE157D08019</t>
  </si>
  <si>
    <t>9.00% Pune Solapur Expressways Pvt Ltd (31-Mar-2029) **</t>
  </si>
  <si>
    <t>INE598K07011</t>
  </si>
  <si>
    <t>ICRA A</t>
  </si>
  <si>
    <t>0.00% Hero Wind Energy Pvt Ltd (08-Feb-2022) **</t>
  </si>
  <si>
    <t>INE918T07020</t>
  </si>
  <si>
    <t>9.40% Small Business Fincredit India Pvt Ltd (28-Sep-2020) **</t>
  </si>
  <si>
    <t>INE423Y07013</t>
  </si>
  <si>
    <t>4.00% HPCL-Mittal Energy Ltd (03-Sep-2020) **</t>
  </si>
  <si>
    <t>INE137K07018</t>
  </si>
  <si>
    <t>ICRA AA+</t>
  </si>
  <si>
    <t>12.50% Clix Finance India Pvt Ltd (06-Jan-2022) **</t>
  </si>
  <si>
    <t>INE587B08037</t>
  </si>
  <si>
    <t>12.50% Clix Capital Services Pvt Ltd (06-Sep-2021) **</t>
  </si>
  <si>
    <t>INE157D08035</t>
  </si>
  <si>
    <t>12.50% Clix Capital Services Pvt Ltd (06-Jul-2021) **</t>
  </si>
  <si>
    <t>INE157D08068</t>
  </si>
  <si>
    <t>12.50% Clix Capital Services Pvt Ltd (06-May-2021) **</t>
  </si>
  <si>
    <t>INE157D08050</t>
  </si>
  <si>
    <t>12.50% Clix Capital Services Pvt Ltd (12-Nov-2021) **</t>
  </si>
  <si>
    <t>INE157D08043</t>
  </si>
  <si>
    <t>11.96% Renew Power Pvt Ltd (28-Sep-2022) **</t>
  </si>
  <si>
    <t>INE003S07155</t>
  </si>
  <si>
    <t>9.99% India Shelter Finance Corporation Ltd (10-Feb-2022) **</t>
  </si>
  <si>
    <t>INE922K07013</t>
  </si>
  <si>
    <t>0.00% KKR India Financial Services Pvt Ltd (10-Mar-2021) **</t>
  </si>
  <si>
    <t>INE321N07244</t>
  </si>
  <si>
    <t>CRISIL AA</t>
  </si>
  <si>
    <t>Total</t>
  </si>
  <si>
    <t>Net Assets</t>
  </si>
  <si>
    <t>Call, Cash &amp; Other Assets</t>
  </si>
  <si>
    <t>Rating</t>
  </si>
  <si>
    <t>** Non- Traded Scrips</t>
  </si>
  <si>
    <t>Notes</t>
  </si>
  <si>
    <t>a) NAV at the beginning and at the end of the Half-year ended 31-Aug-2020</t>
  </si>
  <si>
    <t xml:space="preserve">      Plan/Option</t>
  </si>
  <si>
    <t>As on 31-Aug-2020</t>
  </si>
  <si>
    <t>As on 28-Feb-2020</t>
  </si>
  <si>
    <t xml:space="preserve">      Retail Plan Growth Option</t>
  </si>
  <si>
    <t xml:space="preserve">      Retail Plan Daily Dividend Option</t>
  </si>
  <si>
    <t xml:space="preserve">      Retail Plan Weekly Dividend Option</t>
  </si>
  <si>
    <t xml:space="preserve">      Institutional Plan Growth Option</t>
  </si>
  <si>
    <t xml:space="preserve">      Institutional Plan Daily Dividend Option</t>
  </si>
  <si>
    <t xml:space="preserve">      Super Institutional Plan Growth Option</t>
  </si>
  <si>
    <t xml:space="preserve">      Super Institutional Plan Daily Dividend Option</t>
  </si>
  <si>
    <t xml:space="preserve">      Super Institutional Plan Weekly Dividend Option</t>
  </si>
  <si>
    <t xml:space="preserve">      Direct Super Institutional Plan Growth Option</t>
  </si>
  <si>
    <t xml:space="preserve">      Direct Super Institutional Plan Daily Dividend Option</t>
  </si>
  <si>
    <t xml:space="preserve">      Direct Super Institutional Plan Weekly Dividend Option</t>
  </si>
  <si>
    <t>b) Aggregate Dividends declared during the Half - year ended 31-Aug-2020</t>
  </si>
  <si>
    <t>Nil</t>
  </si>
  <si>
    <t>c) Average Maturity as on 31-Aug-2020</t>
  </si>
  <si>
    <t>(In Years)</t>
  </si>
  <si>
    <t xml:space="preserve">d) During the month additional instances of fair valuation/deviation from valuation price provided by the valuation agencies </t>
  </si>
  <si>
    <t>Main Portfolio</t>
  </si>
  <si>
    <t>10.25% Shriram Transport Finance Co Ltd (26-Apr-2024) **</t>
  </si>
  <si>
    <t>INE721A08DC8</t>
  </si>
  <si>
    <t>9.50% Piramal Capital &amp; Housing Finance Ltd (15-Apr-2022) **</t>
  </si>
  <si>
    <t>INE516Y07105</t>
  </si>
  <si>
    <t>10.32% Andhra Pradesh Capital Region Development Authority (16-Aug-2025) **</t>
  </si>
  <si>
    <t>INE01E708024</t>
  </si>
  <si>
    <t>10.32% Andhra Pradesh Capital Region Development Authority (16-Aug-2024) **</t>
  </si>
  <si>
    <t>INE01E708016</t>
  </si>
  <si>
    <t>12.55% Sterlite Power Grid Ventures Ltd (28-Mar-2022) **</t>
  </si>
  <si>
    <t>INE615S07065</t>
  </si>
  <si>
    <t>IND A</t>
  </si>
  <si>
    <t>10.00% Aptus Value Housing Finance India Ltd (20-Aug-2025) **</t>
  </si>
  <si>
    <t>INE852O07097</t>
  </si>
  <si>
    <t>7.91% PNB Housing Finance Ltd (29-Mar-2022) **</t>
  </si>
  <si>
    <t>INE572E09403</t>
  </si>
  <si>
    <t>12.40% JM Financial Asset Reconstruction Co Ltd (02-Feb-2022) **</t>
  </si>
  <si>
    <t>INE265J07357</t>
  </si>
  <si>
    <t>12.64% Five-Star Business Finance Ltd (16-Apr-2022) **</t>
  </si>
  <si>
    <t>INE128S07374</t>
  </si>
  <si>
    <t>9.90% Shriram Transport Finance Co Ltd (21-Jun-2024) **</t>
  </si>
  <si>
    <t>INE721A08DF1</t>
  </si>
  <si>
    <t>12.00% Ess Kay Fincorp Ltd (01-Aug-2023) **</t>
  </si>
  <si>
    <t>INE124N07309</t>
  </si>
  <si>
    <t>CRISIL A</t>
  </si>
  <si>
    <t>8.50% Vedanta Ltd (05-Apr-2021) **</t>
  </si>
  <si>
    <t>INE205A07139</t>
  </si>
  <si>
    <t>10.00% Aptus Value Housing Finance India Ltd (20-Jul-2025) **</t>
  </si>
  <si>
    <t>INE852O07089</t>
  </si>
  <si>
    <t>INE657N07381</t>
  </si>
  <si>
    <t>10.15% Uttar Pradesh Power Corporation Ltd (19-Jan-2024) **</t>
  </si>
  <si>
    <t>INE540P07319</t>
  </si>
  <si>
    <t>10.15% Uttar Pradesh Power Corporation Ltd (20-Jan-2025) **</t>
  </si>
  <si>
    <t>INE540P07327</t>
  </si>
  <si>
    <t>12.40% JM Financial Asset Reconstruction Co Ltd (02-Aug-2021) **</t>
  </si>
  <si>
    <t>INE265J07365</t>
  </si>
  <si>
    <t>12.64% Five-Star Business Finance Ltd (28-May-2022) **</t>
  </si>
  <si>
    <t>INE128S07390</t>
  </si>
  <si>
    <t>10.15% Uttar Pradesh Power Corporation Ltd (20-Jan-2026) **</t>
  </si>
  <si>
    <t>INE540P07335</t>
  </si>
  <si>
    <t>10.50% Vistaar Financial Services Pvt Ltd (24-Aug-2025) **</t>
  </si>
  <si>
    <t>INE016P07146</t>
  </si>
  <si>
    <t>11.60% Hinduja Leyland Finance Ltd (29-Sep-2024) **</t>
  </si>
  <si>
    <t>INE146O08159</t>
  </si>
  <si>
    <t>12.64% Five-Star Business Finance Ltd (29-Mar-2022) **</t>
  </si>
  <si>
    <t>INE128S07358</t>
  </si>
  <si>
    <t>10.40% Vastu Housing Finance Corporation Ltd (27-Nov-2025) **</t>
  </si>
  <si>
    <t>INE459T07082</t>
  </si>
  <si>
    <t>BWR A+</t>
  </si>
  <si>
    <t>INE459T07090</t>
  </si>
  <si>
    <t>9.90% Coastal Gujarat Power Ltd (25-Aug-2028) **</t>
  </si>
  <si>
    <t>INE295J08022</t>
  </si>
  <si>
    <t>CARE AA(CE)</t>
  </si>
  <si>
    <t>10.32% Andhra Pradesh Capital Region Development Authority (16-Aug-2026) **</t>
  </si>
  <si>
    <t>INE01E708032</t>
  </si>
  <si>
    <t>11.50% Hinduja Leyland Finance Ltd (31-May-2021) **</t>
  </si>
  <si>
    <t>INE146O08068</t>
  </si>
  <si>
    <t>9.75% Uttar Pradesh Power Corporation Ltd (20-Oct-2021) **</t>
  </si>
  <si>
    <t>INE540P07202</t>
  </si>
  <si>
    <t>9.95% Vastu Housing Finance Corporation Ltd (27-Feb-2025) **</t>
  </si>
  <si>
    <t>INE459T07025</t>
  </si>
  <si>
    <t>10.90% Punjab &amp; Sind Bank (07-May-2022) **</t>
  </si>
  <si>
    <t>INE608A08025</t>
  </si>
  <si>
    <t>10.21% Five-Star Business Finance Ltd (28-Mar-2023) **</t>
  </si>
  <si>
    <t>INE128S07333</t>
  </si>
  <si>
    <t>CARE A</t>
  </si>
  <si>
    <t>11.50% JM Financial Asset Reconstruction Co Ltd (29-May-2022) **</t>
  </si>
  <si>
    <t>INE265J07316</t>
  </si>
  <si>
    <t>9.18% Vedanta Ltd (02-Jul-2021) **</t>
  </si>
  <si>
    <t>INE205A07154</t>
  </si>
  <si>
    <t>12.64% Five-Star Business Finance Ltd (28-Jun-2022) **</t>
  </si>
  <si>
    <t>INE128S07408</t>
  </si>
  <si>
    <t>11.10% Hinduja Leyland Finance Ltd (08-Apr-2022) **</t>
  </si>
  <si>
    <t>INE146O08092</t>
  </si>
  <si>
    <t>9.85% DCB Bank Ltd (18-Nov-2026) **</t>
  </si>
  <si>
    <t>INE503A08028</t>
  </si>
  <si>
    <t>12.00% Hinduja Leyland Finance Ltd (28-Mar-2021) **</t>
  </si>
  <si>
    <t>INE146O08027</t>
  </si>
  <si>
    <t>9.73% Tata Motors Ltd (01-Oct-2020) **</t>
  </si>
  <si>
    <t>INE155A08225</t>
  </si>
  <si>
    <t>8.90% Vedanta Ltd (09-Dec-2021) **</t>
  </si>
  <si>
    <t>INE205A07162</t>
  </si>
  <si>
    <t>10.15% Uttar Pradesh Power Corporation Ltd (20-Jan-2027) **</t>
  </si>
  <si>
    <t>INE540P07343</t>
  </si>
  <si>
    <t>10.15% Uttar Pradesh Power Corporation Ltd (20-Jan-2028) **</t>
  </si>
  <si>
    <t>INE540P07350</t>
  </si>
  <si>
    <t>8.50% Bank of Baroda (02-Dec-2021) **</t>
  </si>
  <si>
    <t>INE028A08083</t>
  </si>
  <si>
    <t>INE128S07317</t>
  </si>
  <si>
    <t>10.00% Aptus Value Housing Finance India Ltd (24-Jan-2025) **</t>
  </si>
  <si>
    <t>INE852O07055</t>
  </si>
  <si>
    <t>7.50% Power Finance Corporation Ltd (17-Sep-2020) **</t>
  </si>
  <si>
    <t>INE134E08IW3</t>
  </si>
  <si>
    <t>9.30% Fullerton India Credit Co Ltd (15-Mar-2021) **</t>
  </si>
  <si>
    <t>INE535H07AU7</t>
  </si>
  <si>
    <t>0.00% Mahindra &amp; Mahindra Financial Services Ltd (07-Apr-2021) **</t>
  </si>
  <si>
    <t>INE774D07RY7</t>
  </si>
  <si>
    <t>IND AAA</t>
  </si>
  <si>
    <t>8.39% National Bank For Agriculture &amp; Rural Development (19-Jul-2021) **</t>
  </si>
  <si>
    <t>INE261F08AL1</t>
  </si>
  <si>
    <t>8.32% Reliance Industries Ltd (08-Jul-2021) **</t>
  </si>
  <si>
    <t>INE110L07070</t>
  </si>
  <si>
    <t>11.90% Vishal Mega Mart Pvt Ltd (20-Oct-2023) **</t>
  </si>
  <si>
    <t>INE01EA07016</t>
  </si>
  <si>
    <t>9.45% Renew Power Pvt Ltd (31-Jul-2025) **</t>
  </si>
  <si>
    <t>INE003S07189</t>
  </si>
  <si>
    <t>11.50% S. D. Corporation Pvt Ltd (03-Jun-2022) **</t>
  </si>
  <si>
    <t>INE660N07047</t>
  </si>
  <si>
    <t>10.25% Star Health &amp; Allied Insurance Co Ltd (06-Sep-2024) **</t>
  </si>
  <si>
    <t>INE575P08016</t>
  </si>
  <si>
    <t>IND A+</t>
  </si>
  <si>
    <t>9.60% Narmada Wind Energy Pvt Ltd (31-Mar-2023) **</t>
  </si>
  <si>
    <t>INE209W07010</t>
  </si>
  <si>
    <t>CARE A+(CE)</t>
  </si>
  <si>
    <t>9.60% Renew Wind Energy (Rajasthan One) Pvt Ltd (31-Mar-2023) **</t>
  </si>
  <si>
    <t>INE964Q07012</t>
  </si>
  <si>
    <t>11.50% S D Corporation Pvt Ltd (03-Jun-2022) **</t>
  </si>
  <si>
    <t>INE660N07062</t>
  </si>
  <si>
    <t>9.95% Molagavalli Renewable Pvt Ltd (31-Mar-2023) **</t>
  </si>
  <si>
    <t>INE659X07014</t>
  </si>
  <si>
    <t>11.70% Svatantra Microfin Pvt Ltd (30-Nov-2023) **</t>
  </si>
  <si>
    <t>INE00MX08011</t>
  </si>
  <si>
    <t>9.95% Narmada Wind Energy Pvt Ltd (31-Mar-2023) **</t>
  </si>
  <si>
    <t>INE209W07028</t>
  </si>
  <si>
    <t>12.41% Renew Solar Power Pvt Ltd (01-Nov-2022) **</t>
  </si>
  <si>
    <t>INE139S07017</t>
  </si>
  <si>
    <t>11.49% Reliance Infrastructure Consulting &amp; Engineers Pvt Ltd (15-Jan-2021) $$ ^^ **</t>
  </si>
  <si>
    <t>INE428K07011</t>
  </si>
  <si>
    <t>BWR D</t>
  </si>
  <si>
    <t>11.49% Reliance Big Pvt Ltd Series II (14-Jan-2021) $$ ^^ **</t>
  </si>
  <si>
    <t>INE333T07055</t>
  </si>
  <si>
    <t>8.01% Tata Sons Pvt Ltd (02-Sep-2021) **</t>
  </si>
  <si>
    <t>INE895D08634</t>
  </si>
  <si>
    <t>11.49% Reliance Big Pvt Ltd  Series I (14-Jan-2021) $$ ^^ **</t>
  </si>
  <si>
    <t>INE333T07048</t>
  </si>
  <si>
    <t>INE946S07122</t>
  </si>
  <si>
    <t>BWR D(CE)</t>
  </si>
  <si>
    <t>INE971Z07075</t>
  </si>
  <si>
    <t>BWR BB+(CE)</t>
  </si>
  <si>
    <t>14.15% Future Ideas Co Ltd (31-Jan-2023) $$ @@@ **</t>
  </si>
  <si>
    <t>INE080T07110</t>
  </si>
  <si>
    <t>INE971Z07034</t>
  </si>
  <si>
    <t>INE285T07099</t>
  </si>
  <si>
    <t>INE971Z07109</t>
  </si>
  <si>
    <t>14.15% Future Ideas Co Ltd (31-Jan-2021) $$ @@@ **</t>
  </si>
  <si>
    <t>INE080T07094</t>
  </si>
  <si>
    <t>14.15% Future Ideas Co Ltd (31-Jan-2022) $$ @@@ **</t>
  </si>
  <si>
    <t>INE080T07102</t>
  </si>
  <si>
    <t>INE946S07098</t>
  </si>
  <si>
    <t>INE971Z07083</t>
  </si>
  <si>
    <t>INE971Z07042</t>
  </si>
  <si>
    <t>INE971Z07091</t>
  </si>
  <si>
    <t>INE946S07114</t>
  </si>
  <si>
    <t>* Less than 0.01%</t>
  </si>
  <si>
    <t xml:space="preserve">      Retail Plan Monthly Dividend Option</t>
  </si>
  <si>
    <t xml:space="preserve">      Retail Plan Quarterly Dividend Option</t>
  </si>
  <si>
    <t xml:space="preserve">      Direct Retail Plan Growth Option</t>
  </si>
  <si>
    <t xml:space="preserve">      Direct Retail Plan Weekly Dividend Option</t>
  </si>
  <si>
    <t xml:space="preserve">      Direct Retail Plan Monthly Dividend Option</t>
  </si>
  <si>
    <t xml:space="preserve">      Direct Retail Plan Quarterly Dividend Option</t>
  </si>
  <si>
    <t>Plan Name</t>
  </si>
  <si>
    <t>Dividend per unit (Rs.)</t>
  </si>
  <si>
    <t>Individuals/HUF</t>
  </si>
  <si>
    <t>Others</t>
  </si>
  <si>
    <t>Refer below link for rationale of devation under Valuation policy</t>
  </si>
  <si>
    <t>Franklin India Short Term Income Plan - Segregated Portfolio 2 - 10.90% Vodafone Idea Ltd (02-Sep-2023) P/C 03 Sep 2021</t>
  </si>
  <si>
    <t>10.90% Vodafone Idea Ltd (02-Sep-2023) $$ ^^ **</t>
  </si>
  <si>
    <t>INE669E08318</t>
  </si>
  <si>
    <t>CARE B+</t>
  </si>
  <si>
    <t>Franklin India Short Term Income Plan - Segregated Portfolio 3 - 9.50% Yes Bank Ltd CO 23 Dec 2021</t>
  </si>
  <si>
    <t>9.50% Yes Bank Ltd (23-Dec-2021)  $$ **</t>
  </si>
  <si>
    <t>INE528G08352</t>
  </si>
  <si>
    <t>CARE D</t>
  </si>
  <si>
    <t>Money Market Instruments</t>
  </si>
  <si>
    <t>Certificate of Deposit</t>
  </si>
  <si>
    <t>Bank of Baroda (11-Feb-2021) **</t>
  </si>
  <si>
    <t>INE028A16BX1</t>
  </si>
  <si>
    <t>IND A1+</t>
  </si>
  <si>
    <t>Bank of Baroda (09-Mar-2021) **</t>
  </si>
  <si>
    <t>INE028A16BY9</t>
  </si>
  <si>
    <t>CRISIL A1+</t>
  </si>
  <si>
    <t>National Bank For Agriculture &amp; Rural Development (10-Jun-2021) **</t>
  </si>
  <si>
    <t>INE261F16538</t>
  </si>
  <si>
    <t>ICICI Bank Ltd (14-Sep-2020) **</t>
  </si>
  <si>
    <t>INE090A166V8</t>
  </si>
  <si>
    <t>ICRA A1+</t>
  </si>
  <si>
    <t>National Bank For Agriculture &amp; Rural Development (03-Feb-2021) **</t>
  </si>
  <si>
    <t>INE261F16488</t>
  </si>
  <si>
    <t>National Bank For Agriculture &amp; Rural Development (05-Mar-2021)</t>
  </si>
  <si>
    <t>INE261F16512</t>
  </si>
  <si>
    <t>Cooperatieve Rabobank (MIBOR+110 Bps) (27-Nov-2020) **</t>
  </si>
  <si>
    <t>INE480Q16465</t>
  </si>
  <si>
    <t>Commercial Paper</t>
  </si>
  <si>
    <t>Kotak Mahindra Prime Ltd (27-Nov-2020) **@</t>
  </si>
  <si>
    <t>INE916D14S54</t>
  </si>
  <si>
    <t>Export-Import Bank Of India (14-Oct-2020) **@</t>
  </si>
  <si>
    <t>INE514E14OP6</t>
  </si>
  <si>
    <t>Fullerton India Credit Co Ltd (08-Dec-2020) **@</t>
  </si>
  <si>
    <t>INE535H14ID2</t>
  </si>
  <si>
    <t>Reliance Jio Infocomm Ltd (09-Feb-2021) **@</t>
  </si>
  <si>
    <t>INE110L14NK1</t>
  </si>
  <si>
    <t>CARE A1+</t>
  </si>
  <si>
    <t>L&amp;T Infrastructure Finance Co Ltd (29-Jan-2021) **@</t>
  </si>
  <si>
    <t>INE691I14JS7</t>
  </si>
  <si>
    <t>Power Finance Corporation Ltd (30-Jul-2021) **@</t>
  </si>
  <si>
    <t>INE134E14AR8</t>
  </si>
  <si>
    <t>Housing Development Finance Corporation Ltd (13-Jan-2021) **@</t>
  </si>
  <si>
    <t>INE001A14WG4</t>
  </si>
  <si>
    <t>Bajaj Housing Finance Ltd (29-Jan-2021) **@</t>
  </si>
  <si>
    <t>INE377Y14710</t>
  </si>
  <si>
    <t>L&amp;T Infrastructure Finance Co Ltd (08-Feb-2021) **@</t>
  </si>
  <si>
    <t>INE691I14JR9</t>
  </si>
  <si>
    <t>Reliance Industries Ltd (05-Mar-2021)@</t>
  </si>
  <si>
    <t>INE002A14FM5</t>
  </si>
  <si>
    <t>Reliance Industries Ltd (15-Mar-2021) **@</t>
  </si>
  <si>
    <t>INE002A14EY3</t>
  </si>
  <si>
    <t>Kotak Mahindra Investments Ltd (23-Mar-2021) **@</t>
  </si>
  <si>
    <t>INE975F14SW3</t>
  </si>
  <si>
    <t>Housing Development Finance Corporation Ltd (10-Mar-2021) **@</t>
  </si>
  <si>
    <t>INE001A14WM2</t>
  </si>
  <si>
    <t>Treasury Bill</t>
  </si>
  <si>
    <t>364 DTB (25-Mar-2021)</t>
  </si>
  <si>
    <t>IN002019Z537</t>
  </si>
  <si>
    <t xml:space="preserve"> SOVEREIGN</t>
  </si>
  <si>
    <t>364 DTB (30-Mar-2021)</t>
  </si>
  <si>
    <t>IN002019Z545</t>
  </si>
  <si>
    <t>182 DTB (31-Dec-2020)</t>
  </si>
  <si>
    <t>IN002020Y132</t>
  </si>
  <si>
    <t>@ Listed</t>
  </si>
  <si>
    <t xml:space="preserve">      Institutional Plan Dividend Option</t>
  </si>
  <si>
    <t xml:space="preserve">      Direct Retail Plan Daily Dividend Option</t>
  </si>
  <si>
    <t>11.50% JM Financial Asset Reconstruction Co Ltd (29-Mar-2022) **</t>
  </si>
  <si>
    <t>INE265J07324</t>
  </si>
  <si>
    <t>10.25% Shriram Transport Finance Co Ltd (27-Dec-2024) **</t>
  </si>
  <si>
    <t>INE721A08DE4</t>
  </si>
  <si>
    <t>10.25% Incred Financial Services Pvt Ltd (26-Apr-2021) **</t>
  </si>
  <si>
    <t>INE945W07035</t>
  </si>
  <si>
    <t>0.00% Shriram Transport Finance Co Ltd (31-May-2021) **</t>
  </si>
  <si>
    <t>INE721A07NQ9</t>
  </si>
  <si>
    <t>0.00% Sadbhav Infrastructure Project Ltd (23-Apr-2023) **</t>
  </si>
  <si>
    <t>INE764L07173</t>
  </si>
  <si>
    <t>CARE A-(CE)</t>
  </si>
  <si>
    <t>9.50% Piramal Capital &amp; Housing Finance Ltd (21-Apr-2022) **</t>
  </si>
  <si>
    <t>INE516Y07089</t>
  </si>
  <si>
    <t>9.00% Shriram Transport Finance Co Ltd (28-Mar-2028) **</t>
  </si>
  <si>
    <t>INE721A08DA2</t>
  </si>
  <si>
    <t xml:space="preserve">      Growth Plan</t>
  </si>
  <si>
    <t xml:space="preserve">      Monthly Dividend Plan</t>
  </si>
  <si>
    <t xml:space="preserve">      Quarterly Dividend Plan</t>
  </si>
  <si>
    <t xml:space="preserve">      Direct Growth Plan</t>
  </si>
  <si>
    <t xml:space="preserve">      Direct Monthly Dividend Plan</t>
  </si>
  <si>
    <t xml:space="preserve">      Direct Quarterly Dividend Plan</t>
  </si>
  <si>
    <t>Franklin India Low Duration Fund-Segregated Portfolio 2 - 10.90% Vodafone Idea Ltd (02-Sep-2023) P/C 03 Sep 2021</t>
  </si>
  <si>
    <t>9.55% Piramal Capital &amp; Housing Finance Ltd (08-Mar-2027) **</t>
  </si>
  <si>
    <t>INE641O08035</t>
  </si>
  <si>
    <t>9.85% DCB Bank Ltd (12-Jan-2028) **</t>
  </si>
  <si>
    <t>INE503A08044</t>
  </si>
  <si>
    <t>10.32% Andhra Pradesh Capital Region Development Authority (16-Aug-2028) **</t>
  </si>
  <si>
    <t>INE01E708057</t>
  </si>
  <si>
    <t>10.15% Hinduja Leyland Finance Ltd (27-Mar-2025) **</t>
  </si>
  <si>
    <t>INE146O08134</t>
  </si>
  <si>
    <t>INE459T07041</t>
  </si>
  <si>
    <t>10.00% Aptus Value Housing Finance India Ltd (26-Feb-2025) **</t>
  </si>
  <si>
    <t>INE852O07063</t>
  </si>
  <si>
    <t>0.00% India Shelter Finance Corporation Ltd (02-May-2025) **</t>
  </si>
  <si>
    <t>INE922K07039</t>
  </si>
  <si>
    <t>9.75% Uttar Pradesh Power Corporation Ltd (20-Oct-2022) **</t>
  </si>
  <si>
    <t>INE540P07210</t>
  </si>
  <si>
    <t>9.20% Hinduja Leyland Finance Ltd (13-Sep-2024) **</t>
  </si>
  <si>
    <t>INE146O08118</t>
  </si>
  <si>
    <t>INE459T07058</t>
  </si>
  <si>
    <t>0.00% Sadbhav Infrastructure Project Ltd (06-Jun-2023) **</t>
  </si>
  <si>
    <t>INE764L07181</t>
  </si>
  <si>
    <t>INE598K07029</t>
  </si>
  <si>
    <t>11.49% Reliance Big Pvt Ltd Series III (14-Jan-2021) $$ ^^ **</t>
  </si>
  <si>
    <t>INE333T07063</t>
  </si>
  <si>
    <t>14.15% Future Ideas Co Ltd (31-Dec-2023) $$ @@@ **</t>
  </si>
  <si>
    <t>INE080T07128</t>
  </si>
  <si>
    <t>INE946S07148</t>
  </si>
  <si>
    <t>INE971Z07059</t>
  </si>
  <si>
    <t xml:space="preserve">      Dividend Plan</t>
  </si>
  <si>
    <t xml:space="preserve">      Direct Dividend Plan</t>
  </si>
  <si>
    <t>Franklin India Income Opportunities Fund-Segregated Portfolio 2 - 10.90% Vodafone Idea Ltd (02-Sep-2023) P/C 03 Sep 2021</t>
  </si>
  <si>
    <t>91 DTB (10-Sep-2020)</t>
  </si>
  <si>
    <t>IN002020X126</t>
  </si>
  <si>
    <t>Government Securities</t>
  </si>
  <si>
    <t>5.79% GOI 2030 (11-May-2030)</t>
  </si>
  <si>
    <t>IN0020200070</t>
  </si>
  <si>
    <t>SOVEREIGN</t>
  </si>
  <si>
    <t>5.77% GOI 2030 (03-Aug-2030)</t>
  </si>
  <si>
    <t>IN0020200153</t>
  </si>
  <si>
    <t>7.27% GOI 2026 (08-Apr-2026)</t>
  </si>
  <si>
    <t>IN0020190016</t>
  </si>
  <si>
    <t>7.32% GOI 2024 (28-Jan-2024)</t>
  </si>
  <si>
    <t>IN0020180488</t>
  </si>
  <si>
    <t xml:space="preserve">      Growth Option</t>
  </si>
  <si>
    <t xml:space="preserve">      Quarterly Dividend Option</t>
  </si>
  <si>
    <t xml:space="preserve">      Direct Growth Option</t>
  </si>
  <si>
    <t xml:space="preserve">      Direct Quarterly Dividend Option</t>
  </si>
  <si>
    <t>Aditya Birla Housing Finance Ltd (364DTB +250 Bps) (17-Feb-2023) **</t>
  </si>
  <si>
    <t>INE831R07268</t>
  </si>
  <si>
    <t>ICRA AAA</t>
  </si>
  <si>
    <t>HDB Financial Services Ltd (91DTB + 205 Bps) (12-Jul-2021) **</t>
  </si>
  <si>
    <t>INE756I07CA5</t>
  </si>
  <si>
    <t>GOI FRB 2020 (21-Dec-2020)</t>
  </si>
  <si>
    <t>IN0020092071</t>
  </si>
  <si>
    <t>6.18% GOI 2024 (04-Nov-2024)</t>
  </si>
  <si>
    <t>IN0020190396</t>
  </si>
  <si>
    <t>6.45% GOI 2029 (07-Oct-2029)</t>
  </si>
  <si>
    <t>IN0020190362</t>
  </si>
  <si>
    <t>5.22% GOI 2025 (15-Jun-2025)</t>
  </si>
  <si>
    <t>IN0020200112</t>
  </si>
  <si>
    <t xml:space="preserve">      Daily Dividend Plan</t>
  </si>
  <si>
    <t xml:space="preserve">      Direct Daily Dividend Plan</t>
  </si>
  <si>
    <t>12.50% JM Financial Asset Reconstruction Co Ltd (02-Aug-2022) **</t>
  </si>
  <si>
    <t>INE265J07373</t>
  </si>
  <si>
    <t>11.25% India Shelter Finance Corporation Ltd (01-Oct-2026) **</t>
  </si>
  <si>
    <t>INE922K07047</t>
  </si>
  <si>
    <t>10.32% Andhra Pradesh Capital Region Development Authority (16-Aug-2027) **</t>
  </si>
  <si>
    <t>INE01E708040</t>
  </si>
  <si>
    <t>9.40% Hinduja Leyland Finance Ltd (28-Aug-2024) **</t>
  </si>
  <si>
    <t>INE146O08100</t>
  </si>
  <si>
    <t>9.75% Uttar Pradesh Power Corporation Ltd (20-Oct-2023) **</t>
  </si>
  <si>
    <t>INE540P07228</t>
  </si>
  <si>
    <t>8.36% Power Finance Corporation Ltd (04-Sep-2020) **</t>
  </si>
  <si>
    <t>INE134E08HV7</t>
  </si>
  <si>
    <t>8.85% REC Ltd (16-Apr-2029) **</t>
  </si>
  <si>
    <t>INE020B08BQ7</t>
  </si>
  <si>
    <t>10.20% Star Health &amp; Allied Insurance Co Ltd (31-Oct-2024) **</t>
  </si>
  <si>
    <t>INE575P08024</t>
  </si>
  <si>
    <t>9.41% Renew Wind Energy Delhi Pvt Ltd (30-Sep-2030) **</t>
  </si>
  <si>
    <t>INE458O07036</t>
  </si>
  <si>
    <t>CARE A+(SO)</t>
  </si>
  <si>
    <t>13.50% Future Ideas Co Ltd (30-Sep-2020) $$ @@@ **</t>
  </si>
  <si>
    <t>INE080T07086</t>
  </si>
  <si>
    <t>Franklin India Dynamic Accrual Fund - Segregated Portfolio 2 - 10.90% Vodafone Idea Ltd (02-Sep-2023) P/C 03 Sep 2021</t>
  </si>
  <si>
    <t>Franklin India Dynamic Accrual Fund - Segregated Portfolio 3 - 9.50% Yes Bank Ltd CO 23 Dec 2021</t>
  </si>
  <si>
    <t>10.50% Vistaar Financial Services Pvt Ltd (22-Jun-2023) **</t>
  </si>
  <si>
    <t>INE016P07120</t>
  </si>
  <si>
    <t>10.50% Vistaar Financial Services Pvt Ltd (23-Jul-2024) **</t>
  </si>
  <si>
    <t>INE016P07138</t>
  </si>
  <si>
    <t>INE128S07325</t>
  </si>
  <si>
    <t>INE128S07341</t>
  </si>
  <si>
    <t>10.00% Aptus Value Housing Finance India Ltd (26-Dec-2024) **</t>
  </si>
  <si>
    <t>INE852O07048</t>
  </si>
  <si>
    <t>10.00% Aptus Value Housing Finance India Ltd (20-Jun-2025) **</t>
  </si>
  <si>
    <t>INE852O07071</t>
  </si>
  <si>
    <t>8.9492% L&amp;T Finance Ltd (16-Aug-2021) **</t>
  </si>
  <si>
    <t>INE027E07709</t>
  </si>
  <si>
    <t>CARE AAA</t>
  </si>
  <si>
    <t>8.75% Housing Development Finance Corporation Ltd (04-Mar-2021) **</t>
  </si>
  <si>
    <t>INE001A07OO9</t>
  </si>
  <si>
    <t>INE660N07054</t>
  </si>
  <si>
    <t>INE946S07130</t>
  </si>
  <si>
    <t>Franklin India Credit Risk Fund-Segregated Portfolio 2 - 10.90% Vodafone Idea Ltd (02-Sep-2023) P/C 03 Sep 2021</t>
  </si>
  <si>
    <t>Franklin India Credit Risk Fund - Segregated Portfolio 3 - 9.50% Yes Bank Ltd CO 23 Dec 2021</t>
  </si>
  <si>
    <t>8.62% Food Corporation Of India (22-Mar-2023) **</t>
  </si>
  <si>
    <t>INE861G08019</t>
  </si>
  <si>
    <t>ICRA AAA(CE)</t>
  </si>
  <si>
    <t>8.45% Sikka Ports &amp; Terminals Ltd (12-Jun-2023) **</t>
  </si>
  <si>
    <t>INE941D07133</t>
  </si>
  <si>
    <t>7.06% Housing Development Finance Corporation Ltd (13-Dec-2021) **</t>
  </si>
  <si>
    <t>INE001A07SL6</t>
  </si>
  <si>
    <t>8.60% ONGC Petro Additions Ltd (11-Mar-2022) **</t>
  </si>
  <si>
    <t>INE163N08065</t>
  </si>
  <si>
    <t>CARE AAA(CE)</t>
  </si>
  <si>
    <t>8.85% ONGC Petro Additions Ltd (19-Apr-2022) **</t>
  </si>
  <si>
    <t>INE163N08073</t>
  </si>
  <si>
    <t>7.90% National Bank For Agriculture &amp; Rural Development (18-Apr-2022) **</t>
  </si>
  <si>
    <t>INE261F08BI5</t>
  </si>
  <si>
    <t>7.60% National Highways Authority Of India (18-Mar-2022) **</t>
  </si>
  <si>
    <t>INE906B07FG1</t>
  </si>
  <si>
    <t>7.09% REC Ltd (17-Oct-2022) **</t>
  </si>
  <si>
    <t>INE020B08AM8</t>
  </si>
  <si>
    <t>7.44% Power Finance Corporation Ltd (11-Jun-2027) **</t>
  </si>
  <si>
    <t>INE134E08JC3</t>
  </si>
  <si>
    <t>6.19% Indian Railway Finance Corporation Ltd (28-Apr-2023)</t>
  </si>
  <si>
    <t>INE053F07CC9</t>
  </si>
  <si>
    <t>6.99% REC Ltd (30-Sep-2024) **</t>
  </si>
  <si>
    <t>INE020B08CM4</t>
  </si>
  <si>
    <t>5.80% National Housing Bank (15-May-2023) **</t>
  </si>
  <si>
    <t>INE557F08FJ5</t>
  </si>
  <si>
    <t>7.00% Hindustan Petroleum Corporation Ltd (14-Aug-2024) **</t>
  </si>
  <si>
    <t>INE094A08036</t>
  </si>
  <si>
    <t>0.00% LIC Housing Finance Ltd (25-Feb-2022) **</t>
  </si>
  <si>
    <t>INE115A07NM3</t>
  </si>
  <si>
    <t>7.17% National Highways Authority Of India (23-Dec-2021) **</t>
  </si>
  <si>
    <t>INE906B07FE6</t>
  </si>
  <si>
    <t>8.02% Export-Import Bank of India (29-Oct-2025) **</t>
  </si>
  <si>
    <t>INE514E08EQ7</t>
  </si>
  <si>
    <t>8.30% REC Ltd (10-Apr-2025) **</t>
  </si>
  <si>
    <t>INE020B08930</t>
  </si>
  <si>
    <t>7.42% Power Finance Corporation Ltd (19-Nov-2024) **</t>
  </si>
  <si>
    <t>INE134E08KH0</t>
  </si>
  <si>
    <t>6.98% Power Finance Corporation Ltd (20-Apr-2023)</t>
  </si>
  <si>
    <t>INE134E08KN8</t>
  </si>
  <si>
    <t>8.60% National Bank For Agriculture &amp; Rural Development (31-Jan-2022) **</t>
  </si>
  <si>
    <t>INE261F08AI7</t>
  </si>
  <si>
    <t>8.18% Power Finance Corporation Ltd (19-Mar-2022) **</t>
  </si>
  <si>
    <t>INE134E08JW1</t>
  </si>
  <si>
    <t>8.41% Housing &amp; Urban Development Corporation Ltd (15-Mar-2029) **</t>
  </si>
  <si>
    <t>INE031A08699</t>
  </si>
  <si>
    <t>10.40% Sikka Ports &amp; Terminals Ltd (18-Jul-2021) **</t>
  </si>
  <si>
    <t>INE941D07125</t>
  </si>
  <si>
    <t>0.00% Fullerton India Credit Co Ltd (08-Apr-2021) **</t>
  </si>
  <si>
    <t>INE535H07AG6</t>
  </si>
  <si>
    <t>7.14% REC Ltd (02-Mar-2030) **</t>
  </si>
  <si>
    <t>INE020B08CO0</t>
  </si>
  <si>
    <t>9.25% Power Finance Corporation Ltd (25-Sep-2024) **</t>
  </si>
  <si>
    <t>INE134E08JY7</t>
  </si>
  <si>
    <t>0.00% LIC Housing Finance Ltd (04-May-2022) **</t>
  </si>
  <si>
    <t>INE115A07NW2</t>
  </si>
  <si>
    <t>8.81% Small Industries Development Bank Of India (25-Jan-2022) **</t>
  </si>
  <si>
    <t>INE556F08JI1</t>
  </si>
  <si>
    <t>7.50% Power Finance Corporation Ltd (16-Aug-2021) **</t>
  </si>
  <si>
    <t>INE134E08IH4</t>
  </si>
  <si>
    <t>7.07% Reliance Industries Ltd (24-Dec-2020) **</t>
  </si>
  <si>
    <t>INE002A08526</t>
  </si>
  <si>
    <t>8.85% Power Finance Corporation Ltd (25-May-2029)</t>
  </si>
  <si>
    <t>INE134E08KC1</t>
  </si>
  <si>
    <t>8.40% Power Grid Corporation of India Ltd (14-Sep-2021) **</t>
  </si>
  <si>
    <t>INE752E07MZ9</t>
  </si>
  <si>
    <t>0.00% HDB Financial Services Ltd (29-Oct-2021) **</t>
  </si>
  <si>
    <t>INE756I07CD9</t>
  </si>
  <si>
    <t>8.50% NHPC Ltd (14-Jul-2021) **</t>
  </si>
  <si>
    <t>INE848E07815</t>
  </si>
  <si>
    <t>0.00% Aditya Birla Finance Ltd (08-Apr-2022) **</t>
  </si>
  <si>
    <t>INE860H07GE0</t>
  </si>
  <si>
    <t>7.35% Bharat Petroleum Corporation Ltd (10-Mar-2022) **</t>
  </si>
  <si>
    <t>INE029A07075</t>
  </si>
  <si>
    <t>7.65% Indian Railway Finance Corporation Ltd (15-Mar-2021) **</t>
  </si>
  <si>
    <t>INE053F07AK6</t>
  </si>
  <si>
    <t>9.57% Indian Railway Finance Corporation Ltd (31-May-2021) **</t>
  </si>
  <si>
    <t>INE053F09HR2</t>
  </si>
  <si>
    <t>6.70% Indian Railway Finance Corporation Ltd (24-Nov-2021) **</t>
  </si>
  <si>
    <t>INE053F07942</t>
  </si>
  <si>
    <t>7.48% Bennett Coleman and Co Ltd (26-Apr-2021) **</t>
  </si>
  <si>
    <t>INE801J08019</t>
  </si>
  <si>
    <t>6.79% GOI 2027 (15-May-2027)</t>
  </si>
  <si>
    <t>IN0020170026</t>
  </si>
  <si>
    <t xml:space="preserve">      Half Yearly Dividend Plan</t>
  </si>
  <si>
    <t xml:space="preserve">      Annual Dividend Plan</t>
  </si>
  <si>
    <t xml:space="preserve">      Direct Half Yearly Dividend Plan</t>
  </si>
  <si>
    <t xml:space="preserve">      Direct Annual Dividend Plan</t>
  </si>
  <si>
    <t>7.05% National Housing Bank (18-Dec-2024) **</t>
  </si>
  <si>
    <t>INE557F08FG1</t>
  </si>
  <si>
    <t>5.36% Hindustan Petroleum Corporation Ltd (11-Apr-2025) **</t>
  </si>
  <si>
    <t>INE094A08077</t>
  </si>
  <si>
    <t>8.05% NTPC Ltd (05-May-2026) **</t>
  </si>
  <si>
    <t>INE733E07KA6</t>
  </si>
  <si>
    <t>7.62% Export-Import Bank of India (01-Sep-2026) **</t>
  </si>
  <si>
    <t>INE514E08FG5</t>
  </si>
  <si>
    <t>7.70% REC Ltd (10-Dec-2027) **</t>
  </si>
  <si>
    <t>INE020B08AQ9</t>
  </si>
  <si>
    <t>7.29% Small Industries Development Bank Of India (01-Aug-2022) **</t>
  </si>
  <si>
    <t>INE556F08JM3</t>
  </si>
  <si>
    <t>9.17% NTPC Ltd (21-Sep-2024) **</t>
  </si>
  <si>
    <t>INE733E07JO9</t>
  </si>
  <si>
    <t>7.27% National Highways Authority Of India (06-Jun-2022) **</t>
  </si>
  <si>
    <t>INE906B07FT4</t>
  </si>
  <si>
    <t>6.70% National Bank For Agriculture &amp; Rural Development (11-Nov-2022) **</t>
  </si>
  <si>
    <t>INE261F08BQ8</t>
  </si>
  <si>
    <t>7.50% NHPC Ltd (07-Oct-2025) **</t>
  </si>
  <si>
    <t>INE848E07AO4</t>
  </si>
  <si>
    <t>8.14% Nuclear Power Corporation of India Ltd (25-Mar-2026) **</t>
  </si>
  <si>
    <t>INE206D08261</t>
  </si>
  <si>
    <t>8.27% REC Ltd (06-Feb-2025) **</t>
  </si>
  <si>
    <t>INE020B08906</t>
  </si>
  <si>
    <t>7.13% NHPC Ltd (11-Feb-2027) **</t>
  </si>
  <si>
    <t>INE848E07AZ0</t>
  </si>
  <si>
    <t>10.20% RBL Bank Ltd (15-Apr-2023) **</t>
  </si>
  <si>
    <t>INE976G08064</t>
  </si>
  <si>
    <t>6.80% NHPC Ltd (23-Apr-2027) **</t>
  </si>
  <si>
    <t>INE848E07BK0</t>
  </si>
  <si>
    <t>8.80% REC Ltd (14-May-2029) **</t>
  </si>
  <si>
    <t>INE020B08BS3</t>
  </si>
  <si>
    <t>8.19% NTPC Ltd (15-Dec-2025) **</t>
  </si>
  <si>
    <t>INE733E07JX0</t>
  </si>
  <si>
    <t>8.25% Export-Import Bank of India (28-Sep-2025) **</t>
  </si>
  <si>
    <t>INE514E08EP9</t>
  </si>
  <si>
    <t>8.40% Power Grid Corporation of India Ltd (27-May-2024) **</t>
  </si>
  <si>
    <t>INE752E07MQ8</t>
  </si>
  <si>
    <t>9.95% Food Corporation Of India (07-Mar-2022) **</t>
  </si>
  <si>
    <t>INE861G08035</t>
  </si>
  <si>
    <t>CRISIL AAA(CE)</t>
  </si>
  <si>
    <t>8.35% REC Ltd (11-Mar-2022) **</t>
  </si>
  <si>
    <t>INE020B08BM6</t>
  </si>
  <si>
    <t>8.13% Power Grid Corporation of India Ltd (23-Apr-2021) **</t>
  </si>
  <si>
    <t>INE752E07NN3</t>
  </si>
  <si>
    <t>Small Industries Development Bank of India (20-Jan-2021) **</t>
  </si>
  <si>
    <t>INE556F16804</t>
  </si>
  <si>
    <t>6.68% GOI 2031 (17-Sep-2031)</t>
  </si>
  <si>
    <t>IN0020170042</t>
  </si>
  <si>
    <t>6.19% GOI 2034 (16-Sep-2034)</t>
  </si>
  <si>
    <t>IN0020200096</t>
  </si>
  <si>
    <t xml:space="preserve">      Weekly Dividend Plan</t>
  </si>
  <si>
    <t xml:space="preserve">      Direct Weekly Dividend Plan</t>
  </si>
  <si>
    <t>7.13% REC Ltd (21-Sep-2020) **</t>
  </si>
  <si>
    <t>INE020B08AE5</t>
  </si>
  <si>
    <t>6.98% National Bank For Agriculture &amp; Rural Development (30-Sep-2020)</t>
  </si>
  <si>
    <t>INE261F08907</t>
  </si>
  <si>
    <t>8.62% Housing Development Finance Corporation Ltd (15-Oct-2020) **</t>
  </si>
  <si>
    <t>INE001A07RP9</t>
  </si>
  <si>
    <t>8.36% REC Ltd (22-Sep-2020) **</t>
  </si>
  <si>
    <t>INE020B08955</t>
  </si>
  <si>
    <t>8.65% Housing Development Finance Corporation Ltd (18-Sep-2020) **</t>
  </si>
  <si>
    <t>INE001A07OA8</t>
  </si>
  <si>
    <t>Reliance Jio Infocomm Ltd (14-Sep-2020) **@</t>
  </si>
  <si>
    <t>INE110L14OR4</t>
  </si>
  <si>
    <t>Reliance Jio Infocomm Ltd (19-Oct-2020) **@</t>
  </si>
  <si>
    <t>INE110L14OX2</t>
  </si>
  <si>
    <t>Reliance Industries Ltd (28-Oct-2020) **@</t>
  </si>
  <si>
    <t>INE002A14FS2</t>
  </si>
  <si>
    <t>Kotak Securities Ltd (12-Nov-2020) **@</t>
  </si>
  <si>
    <t>INE028E14HF2</t>
  </si>
  <si>
    <t>ICICI Securities Ltd (11-Sep-2020) **@</t>
  </si>
  <si>
    <t>INE763G14IJ9</t>
  </si>
  <si>
    <t>Axis Finance Ltd (30-Sep-2020) **@</t>
  </si>
  <si>
    <t>INE891K14JO8</t>
  </si>
  <si>
    <t>ICICI Securities Ltd (12-Nov-2020) **@</t>
  </si>
  <si>
    <t>INE763G14IO9</t>
  </si>
  <si>
    <t>Godrej Industries Ltd (07-Sep-2020) **@</t>
  </si>
  <si>
    <t>INE233A14PS2</t>
  </si>
  <si>
    <t>Indian Oil Corporation Ltd (25-Sep-2020) **@</t>
  </si>
  <si>
    <t>INE242A14RI0</t>
  </si>
  <si>
    <t>Reliance Industries Ltd (02-Nov-2020) **@</t>
  </si>
  <si>
    <t>INE002A14FV6</t>
  </si>
  <si>
    <t>Chambal Fertilizers &amp; Chemicals Ltd (29-Sep-2020) **@</t>
  </si>
  <si>
    <t>INE085A14HL8</t>
  </si>
  <si>
    <t>182 DTB (17-Sep-2020)</t>
  </si>
  <si>
    <t>IN002019Y522</t>
  </si>
  <si>
    <t>91 DTB (15-Oct-2020)</t>
  </si>
  <si>
    <t>IN002020X175</t>
  </si>
  <si>
    <t>91 DTB (26-Nov-2020)</t>
  </si>
  <si>
    <t>IN002020X233</t>
  </si>
  <si>
    <t>91 DTB (22-Oct-2020)</t>
  </si>
  <si>
    <t>IN002020X183</t>
  </si>
  <si>
    <t>182 DTB (19-Nov-2020)</t>
  </si>
  <si>
    <t>IN002020Y074</t>
  </si>
  <si>
    <t>91 DTB (03-Sep-2020)</t>
  </si>
  <si>
    <t>IN002020X118</t>
  </si>
  <si>
    <t xml:space="preserve">      Regular Plan Growth Option</t>
  </si>
  <si>
    <t xml:space="preserve">      Regular Plan Daily Dividend Reinvestment Option</t>
  </si>
  <si>
    <t xml:space="preserve">      Regular Plan Weekly Dividend Option</t>
  </si>
  <si>
    <t xml:space="preserve">      Institutional Plan Daily Dividend Reinvestment Option</t>
  </si>
  <si>
    <t xml:space="preserve">      Institutional Plan Weekly Dividend Option</t>
  </si>
  <si>
    <t xml:space="preserve">      Super Institutional Plan Daily Dividend Reinvestment Option</t>
  </si>
  <si>
    <t xml:space="preserve">      Direct Super Institutional Growth Option</t>
  </si>
  <si>
    <t xml:space="preserve">      Direct Super Institutional Daily Dividend Reinvestment Option</t>
  </si>
  <si>
    <t xml:space="preserve">      Direct Super Institutional Weekly Dividend Option</t>
  </si>
  <si>
    <t xml:space="preserve">      Unclaimed Redemption Plan - Growth</t>
  </si>
  <si>
    <t xml:space="preserve">      Unclaimed Dividend Plan - Growth</t>
  </si>
  <si>
    <t xml:space="preserve">      Unclaimed Redemption Investor Education Plan - Growth</t>
  </si>
  <si>
    <t xml:space="preserve">      Unclaimed Dividend Investor Education Plan - Growth</t>
  </si>
  <si>
    <t>0.00% Axis Finance Ltd (19-Apr-2022) **</t>
  </si>
  <si>
    <t>INE891K07416</t>
  </si>
  <si>
    <t>0.00% Bajaj Housing Finance Ltd (05-Apr-2022) **</t>
  </si>
  <si>
    <t>INE377Y07052</t>
  </si>
  <si>
    <t>0.00% Mahindra &amp; Mahindra Financial Services Ltd (29-Mar-2022) **</t>
  </si>
  <si>
    <t>INE774D07SQ1</t>
  </si>
  <si>
    <t>0.00% Bajaj Finance Ltd (05-Apr-2022)</t>
  </si>
  <si>
    <t>INE296A07QQ5</t>
  </si>
  <si>
    <t>8.23% Housing &amp; Urban Development Corporation Ltd (15-Apr-2022) **</t>
  </si>
  <si>
    <t>INE031A08657</t>
  </si>
  <si>
    <t>0.00% Fullerton India Credit Co Ltd (13-Apr-2022) **</t>
  </si>
  <si>
    <t>INE535H07AT9</t>
  </si>
  <si>
    <t xml:space="preserve">      Dividend Plan </t>
  </si>
  <si>
    <t>8.45% REC Ltd (22-Mar-2022) **</t>
  </si>
  <si>
    <t>INE020B08BF0</t>
  </si>
  <si>
    <t>8.55% Power Finance Corporation Ltd (09-Dec-2021) **</t>
  </si>
  <si>
    <t>INE134E08GT3</t>
  </si>
  <si>
    <t>0.00% Aditya Birla Housing Finance Ltd (13-Apr-2022) **</t>
  </si>
  <si>
    <t>INE831R07235</t>
  </si>
  <si>
    <t>0.00% Bajaj Housing Finance Ltd (05-May-2022) **</t>
  </si>
  <si>
    <t>INE377Y07086</t>
  </si>
  <si>
    <t>0.00% HDB Financial Services Ltd (05-Apr-2022) **</t>
  </si>
  <si>
    <t>INE756I07CI8</t>
  </si>
  <si>
    <t>9.4756% Tata Capital Financial Services Ltd (08-Apr-2022) **</t>
  </si>
  <si>
    <t>INE306N07KG9</t>
  </si>
  <si>
    <t>9.05% Mahindra &amp; Mahindra Financial Services Ltd (18-Apr-2022) **</t>
  </si>
  <si>
    <t>INE774D07SS7</t>
  </si>
  <si>
    <t>0.00% Fullerton India Credit Co Ltd (19-Apr-2022) **</t>
  </si>
  <si>
    <t>INE535H07AQ5</t>
  </si>
  <si>
    <t>9.3772% L&amp;T Housing Finance Ltd (11-Mar-2022) **</t>
  </si>
  <si>
    <t>INE476M07BR8</t>
  </si>
  <si>
    <t>9.1791% Tata Capital Housing Finance Ltd (13-Apr-2022) **</t>
  </si>
  <si>
    <t>INE033L07GA4</t>
  </si>
  <si>
    <t>7.95% LIC Housing Finance Ltd (24-Mar-2022) **</t>
  </si>
  <si>
    <t>INE115A07LM7</t>
  </si>
  <si>
    <t>7.27% Power Finance Corporation Ltd (22-Dec-2021) **</t>
  </si>
  <si>
    <t>INE134E08IN2</t>
  </si>
  <si>
    <t>8.25% Tata Sons Pvt Ltd (23-Mar-2022) **</t>
  </si>
  <si>
    <t>INE895D08790</t>
  </si>
  <si>
    <t>8.36% Ultratech Cement Ltd (07-Jun-2021) **</t>
  </si>
  <si>
    <t>INE481G08057</t>
  </si>
  <si>
    <t>8.40% Small Industries Development Bank Of India (10-Aug-2021) **</t>
  </si>
  <si>
    <t>INE556F08JH3</t>
  </si>
  <si>
    <t>8.37% National Bank For Agriculture &amp; Rural Development (03-Aug-2021) **</t>
  </si>
  <si>
    <t>INE261F08AM9</t>
  </si>
  <si>
    <t>0.00% Sundaram Finance Ltd (31-Aug-2021) **</t>
  </si>
  <si>
    <t>INE660A07PT8</t>
  </si>
  <si>
    <t>7.18% REC Ltd (21-May-2021) **</t>
  </si>
  <si>
    <t>INE020B08AO4</t>
  </si>
  <si>
    <t>0.00% Aditya Birla Finance Ltd (26-Jul-2021) **</t>
  </si>
  <si>
    <t>INE860H07FW4</t>
  </si>
  <si>
    <t>8.1352% Bajaj Housing Finance Ltd (04-Jun-2021) **</t>
  </si>
  <si>
    <t>INE377Y07045</t>
  </si>
  <si>
    <t>0.00% LIC Housing Finance Ltd (25-Mar-2021) **</t>
  </si>
  <si>
    <t>INE115A07MX2</t>
  </si>
  <si>
    <t>0.00% Axis Finance Ltd (31-Aug-2021) **</t>
  </si>
  <si>
    <t>INE891K07440</t>
  </si>
  <si>
    <t>0.00% Aditya Birla Housing Finance Ltd (26-Jul-2021) **</t>
  </si>
  <si>
    <t>INE831R07201</t>
  </si>
  <si>
    <t>9.40% REC Ltd (17-Jul-2021) **</t>
  </si>
  <si>
    <t>INE020B07IW2</t>
  </si>
  <si>
    <t>0.00% Fullerton India Credit Co Ltd (15-Jul-2021) **</t>
  </si>
  <si>
    <t>INE535H07AK8</t>
  </si>
  <si>
    <t>9.70% Power Finance Corporation Ltd (09-Jun-2021) **</t>
  </si>
  <si>
    <t>INE134E08DN3</t>
  </si>
  <si>
    <t>8.25% L&amp;T Finance Ltd (21-Jun-2021) **</t>
  </si>
  <si>
    <t>INE027E07642</t>
  </si>
  <si>
    <t>8.05% Power Finance Corporation Ltd (27-Apr-2021) **</t>
  </si>
  <si>
    <t>INE134E08ID3</t>
  </si>
  <si>
    <t>8.40% Power Grid Corporation of India Ltd (27-May-2021) **</t>
  </si>
  <si>
    <t>INE752E07MN5</t>
  </si>
  <si>
    <t>0.00% Sundaram Finance Ltd (15-Jun-2021) **</t>
  </si>
  <si>
    <t>INE660A07PN1</t>
  </si>
  <si>
    <t>8.22% ICICI Home Finance Co Ltd (27-May-2021) **</t>
  </si>
  <si>
    <t>INE071G07314</t>
  </si>
  <si>
    <t>0.00% Bajaj Housing Finance Ltd (06-Apr-2021) **</t>
  </si>
  <si>
    <t>INE377Y07029</t>
  </si>
  <si>
    <t>7.88% LIC Housing Finance Ltd (28-Jan-2021) **</t>
  </si>
  <si>
    <t>INE115A07MT0</t>
  </si>
  <si>
    <t>8.70% Reliance Industries Ltd (15-Jun-2021) **</t>
  </si>
  <si>
    <t>INE110L07112</t>
  </si>
  <si>
    <t>0.00% Axis Finance Ltd (14-Jun-2021) **</t>
  </si>
  <si>
    <t>INE891K07390</t>
  </si>
  <si>
    <t>8.50% Small Industries Development Bank of India (21-Jun-2021) **</t>
  </si>
  <si>
    <t>INE556F08JF7</t>
  </si>
  <si>
    <t>7.73% REC Ltd (15-Jun-2021) **</t>
  </si>
  <si>
    <t>INE020B08AW7</t>
  </si>
  <si>
    <t>8.80% L&amp;T Housing Finance Ltd (23-Jun-2021) **</t>
  </si>
  <si>
    <t>INE476M07BM9</t>
  </si>
  <si>
    <t>7.73% Housing &amp; Urban Development Corporation Ltd (15-Apr-2021) **</t>
  </si>
  <si>
    <t>INE031A08566</t>
  </si>
  <si>
    <t>8.10% Mahindra &amp; Mahindra Financial Services Ltd (19-Apr-2021) **</t>
  </si>
  <si>
    <t>INE774D07SB3</t>
  </si>
  <si>
    <t>7.65% Small Industries Development Bank Of India (15-Apr-2021) **</t>
  </si>
  <si>
    <t>INE556F08JD2</t>
  </si>
  <si>
    <t>10.09% MRF Ltd (27-May-2021) **</t>
  </si>
  <si>
    <t>INE883A07174</t>
  </si>
  <si>
    <t>9.18% Power Finance Corporation Ltd (15-Apr-2021) **</t>
  </si>
  <si>
    <t>INE134E08DM5</t>
  </si>
  <si>
    <t>0.00% HDB Financial Services Ltd (06-Apr-2021) **</t>
  </si>
  <si>
    <t>INE756I07BW1</t>
  </si>
  <si>
    <t>8.50% LIC Housing Finance Ltd (05-Jan-2021) **</t>
  </si>
  <si>
    <t>INE115A07IO9</t>
  </si>
  <si>
    <t>8.19% Mahindra Vehicle Manufacturers Ltd (23-Feb-2021) **</t>
  </si>
  <si>
    <t>INE244N07065</t>
  </si>
  <si>
    <t>7.75% Power Finance Corporation Ltd (15-Apr-2021) **</t>
  </si>
  <si>
    <t>INE134E08JM2</t>
  </si>
  <si>
    <t>7.70% REC Ltd (15-Mar-2021) **</t>
  </si>
  <si>
    <t>INE020B08AS5</t>
  </si>
  <si>
    <t>7.68% Housing &amp; Urban Development Corporation Ltd (05-Apr-2021) **</t>
  </si>
  <si>
    <t>INE031A08590</t>
  </si>
  <si>
    <t>0.00% Kotak Mahindra Prime Ltd (27-May-2021) **</t>
  </si>
  <si>
    <t>INE916DA7PO3</t>
  </si>
  <si>
    <t>7.40% National Bank For Agriculture &amp; Rural Development (01-Feb-2021) **</t>
  </si>
  <si>
    <t>INE261F08956</t>
  </si>
  <si>
    <t>8.25% Tata Sons Pvt Ltd (24-Mar-2021) **</t>
  </si>
  <si>
    <t>INE895D08899</t>
  </si>
  <si>
    <t>Reliance Industries Ltd (02-Mar-2021)@</t>
  </si>
  <si>
    <t>INE002A14EM8</t>
  </si>
  <si>
    <t>0.00% Kotak Mahindra Prime Ltd (26-Apr-2021) **</t>
  </si>
  <si>
    <t>INE916DA7PI5</t>
  </si>
  <si>
    <t>7.73% Power Finance Corporation Ltd (05-Apr-2021) **</t>
  </si>
  <si>
    <t>INE134E08JK6</t>
  </si>
  <si>
    <t>7.52% Small Industries Development Bank of India (10-Feb-2021) **</t>
  </si>
  <si>
    <t>INE556F08JA8</t>
  </si>
  <si>
    <t>7.60% REC Ltd (17-Apr-2021) **</t>
  </si>
  <si>
    <t>INE020B08AR7</t>
  </si>
  <si>
    <t>8.84% Power Grid Corporation of India Ltd (29-Mar-2021) **</t>
  </si>
  <si>
    <t>INE752E07GX6</t>
  </si>
  <si>
    <t>8.25% Tata Sons Pvt Ltd (23-Mar-2021) **</t>
  </si>
  <si>
    <t>INE895D08881</t>
  </si>
  <si>
    <t>9.60% LIC Housing Finance Ltd (07-Mar-2021) **</t>
  </si>
  <si>
    <t>INE115A07AL2</t>
  </si>
  <si>
    <t>7.14% Housing &amp; Urban Development Corporation Ltd (22-Dec-2020) **</t>
  </si>
  <si>
    <t>INE031A08541</t>
  </si>
  <si>
    <t>7.9407% HDB Financial Services Ltd (15-Apr-2021) **</t>
  </si>
  <si>
    <t>INE756I07BU5</t>
  </si>
  <si>
    <t>7.64% Can Fin Homes Ltd (28-Feb-2021) **</t>
  </si>
  <si>
    <t>INE477A07274</t>
  </si>
  <si>
    <t>8.75% LIC Housing Finance Ltd (12-Feb-2021) **</t>
  </si>
  <si>
    <t>INE115A07JB4</t>
  </si>
  <si>
    <t>7.85% Tata Sons Pvt Ltd (31-Jan-2021) **</t>
  </si>
  <si>
    <t>INE895D08725</t>
  </si>
  <si>
    <t>8.33% NTPC Ltd (24-Feb-2021) **</t>
  </si>
  <si>
    <t>INE733E07JZ5</t>
  </si>
  <si>
    <t>9.70% Power Finance Corporation Ltd (31-Jan-2021) **</t>
  </si>
  <si>
    <t>INE134E07505</t>
  </si>
  <si>
    <t>8.62% India Infradebt Ltd (08-Mar-2021) **</t>
  </si>
  <si>
    <t>INE537P07117</t>
  </si>
  <si>
    <t>8.70% L&amp;T Infrastructure Debt Fund Ltd (24-Feb-2021) **</t>
  </si>
  <si>
    <t>INE235P07167</t>
  </si>
  <si>
    <t>8.78% NHPC Ltd (11-Feb-2021) **</t>
  </si>
  <si>
    <t>INE848E07419</t>
  </si>
  <si>
    <t>9.47% Power Grid Corporation of India Ltd (31-Mar-2021) **</t>
  </si>
  <si>
    <t>INE752E07ER3</t>
  </si>
  <si>
    <t>9.15% Export-Import Bank of India (18-Mar-2021) **</t>
  </si>
  <si>
    <t>INE514E08951</t>
  </si>
  <si>
    <t>9.15% Export-Import Bank of India (25-Feb-2021) **</t>
  </si>
  <si>
    <t>INE514E08928</t>
  </si>
  <si>
    <t>Equity &amp; Equity related</t>
  </si>
  <si>
    <t>HDFC Bank Ltd</t>
  </si>
  <si>
    <t>INE040A01034</t>
  </si>
  <si>
    <t>Banks</t>
  </si>
  <si>
    <t>Bharti Airtel Ltd</t>
  </si>
  <si>
    <t>INE397D01024</t>
  </si>
  <si>
    <t>Telecom - Services</t>
  </si>
  <si>
    <t>Axis Bank Ltd</t>
  </si>
  <si>
    <t>INE238A01034</t>
  </si>
  <si>
    <t>Infosys Ltd</t>
  </si>
  <si>
    <t>INE009A01021</t>
  </si>
  <si>
    <t>Software</t>
  </si>
  <si>
    <t>ICICI Bank Ltd</t>
  </si>
  <si>
    <t>INE090A01021</t>
  </si>
  <si>
    <t>Kotak Mahindra Bank Ltd</t>
  </si>
  <si>
    <t>INE237A01028</t>
  </si>
  <si>
    <t>Grasim Industries Ltd</t>
  </si>
  <si>
    <t>INE047A01021</t>
  </si>
  <si>
    <t>Cement</t>
  </si>
  <si>
    <t>Balkrishna Industries Ltd</t>
  </si>
  <si>
    <t>INE787D01026</t>
  </si>
  <si>
    <t>Auto Ancillaries</t>
  </si>
  <si>
    <t>Hindalco Industries Ltd</t>
  </si>
  <si>
    <t>INE038A01020</t>
  </si>
  <si>
    <t>Non - Ferrous Metals</t>
  </si>
  <si>
    <t>Petronet LNG Ltd</t>
  </si>
  <si>
    <t>INE347G01014</t>
  </si>
  <si>
    <t>Gas</t>
  </si>
  <si>
    <t>Mahindra &amp; Mahindra Ltd</t>
  </si>
  <si>
    <t>INE101A01026</t>
  </si>
  <si>
    <t>Auto</t>
  </si>
  <si>
    <t>Voltas Ltd</t>
  </si>
  <si>
    <t>INE226A01021</t>
  </si>
  <si>
    <t>Consumer Durables</t>
  </si>
  <si>
    <t>Colgate Palmolive (India) Ltd</t>
  </si>
  <si>
    <t>INE259A01022</t>
  </si>
  <si>
    <t>Consumer Non Durables</t>
  </si>
  <si>
    <t>Gujarat State Petronet Ltd</t>
  </si>
  <si>
    <t>INE246F01010</t>
  </si>
  <si>
    <t>Hindustan Petroleum Corporation Ltd</t>
  </si>
  <si>
    <t>INE094A01015</t>
  </si>
  <si>
    <t>Petroleum Products</t>
  </si>
  <si>
    <t>Tata Steel Ltd</t>
  </si>
  <si>
    <t>INE081A01012</t>
  </si>
  <si>
    <t>Ferrous Metals</t>
  </si>
  <si>
    <t>Cadila Healthcare Ltd</t>
  </si>
  <si>
    <t>INE010B01027</t>
  </si>
  <si>
    <t>Pharmaceuticals</t>
  </si>
  <si>
    <t>Power Grid Corporation of India Ltd</t>
  </si>
  <si>
    <t>INE752E01010</t>
  </si>
  <si>
    <t>Power</t>
  </si>
  <si>
    <t>NTPC Ltd</t>
  </si>
  <si>
    <t>INE733E01010</t>
  </si>
  <si>
    <t>Torrent Pharmaceuticals Ltd</t>
  </si>
  <si>
    <t>INE685A01028</t>
  </si>
  <si>
    <t>State Bank of India</t>
  </si>
  <si>
    <t>INE062A01020</t>
  </si>
  <si>
    <t>Bharat Petroleum Corporation Ltd</t>
  </si>
  <si>
    <t>INE029A01011</t>
  </si>
  <si>
    <t>United Breweries Ltd</t>
  </si>
  <si>
    <t>INE686F01025</t>
  </si>
  <si>
    <t>Cummins India Ltd</t>
  </si>
  <si>
    <t>INE298A01020</t>
  </si>
  <si>
    <t>Industrial Products</t>
  </si>
  <si>
    <t>Bajaj Auto Ltd</t>
  </si>
  <si>
    <t>INE917I01010</t>
  </si>
  <si>
    <t>Kansai Nerolac Paints Ltd</t>
  </si>
  <si>
    <t>INE531A01024</t>
  </si>
  <si>
    <t>Karur Vysya Bank Ltd</t>
  </si>
  <si>
    <t>INE036D01028</t>
  </si>
  <si>
    <t>Tata Motors Ltd</t>
  </si>
  <si>
    <t>INE155A01022</t>
  </si>
  <si>
    <t>TVS Motor Co Ltd</t>
  </si>
  <si>
    <t>INE494B01023</t>
  </si>
  <si>
    <t>Aditya Birla Fashion and Retail Ltd</t>
  </si>
  <si>
    <t>INE647O01011</t>
  </si>
  <si>
    <t>Retailing</t>
  </si>
  <si>
    <t>Jagran Prakashan Ltd</t>
  </si>
  <si>
    <t>INE199G01027</t>
  </si>
  <si>
    <t>Media &amp; Entertainment</t>
  </si>
  <si>
    <t>IN9647O01019</t>
  </si>
  <si>
    <t>Coal India Ltd</t>
  </si>
  <si>
    <t>INE522F01014</t>
  </si>
  <si>
    <t>Minerals/Mining</t>
  </si>
  <si>
    <t>9.00% State Bank of India (06-Sep-2021) **</t>
  </si>
  <si>
    <t>INE062A08124</t>
  </si>
  <si>
    <t>6.95% Housing Development Finance Corporation Ltd (27-Apr-2023) **</t>
  </si>
  <si>
    <t>INE001A07SK8</t>
  </si>
  <si>
    <t>9.25% Reliance Industries Ltd (17-Jun-2024) **</t>
  </si>
  <si>
    <t>INE110L08037</t>
  </si>
  <si>
    <t>364 DTB (03-Sep-2020)</t>
  </si>
  <si>
    <t>IN002019Z248</t>
  </si>
  <si>
    <t>Dr. Reddy's Laboratories Ltd</t>
  </si>
  <si>
    <t>INE089A01023</t>
  </si>
  <si>
    <t>Franklin India Debt Hybrid Fund - Segregated Portfolio 1 - 10.25% Yes Bank Ltd CO 05 Mar 2020</t>
  </si>
  <si>
    <t>10.25% Yes Bank Ltd (05-Mar-2110)  $$ **</t>
  </si>
  <si>
    <t>INE528G09061</t>
  </si>
  <si>
    <t>Housing Development Finance Corporation Ltd</t>
  </si>
  <si>
    <t>INE001A01036</t>
  </si>
  <si>
    <t>Finance</t>
  </si>
  <si>
    <t>Sun TV Network Ltd</t>
  </si>
  <si>
    <t>INE424H01027</t>
  </si>
  <si>
    <t>Tata Power Co Ltd</t>
  </si>
  <si>
    <t>INE245A01021</t>
  </si>
  <si>
    <t>Maruti Suzuki India Ltd</t>
  </si>
  <si>
    <t>INE585B01010</t>
  </si>
  <si>
    <t>NHPC Ltd</t>
  </si>
  <si>
    <t>INE848E01016</t>
  </si>
  <si>
    <t>Cholamandalam Financial Holdings Ltd</t>
  </si>
  <si>
    <t>INE149A01033</t>
  </si>
  <si>
    <t>Tech Mahindra Ltd</t>
  </si>
  <si>
    <t>INE669C01036</t>
  </si>
  <si>
    <t>Dabur India Ltd</t>
  </si>
  <si>
    <t>INE016A01026</t>
  </si>
  <si>
    <t>Larsen &amp; Toubro Ltd</t>
  </si>
  <si>
    <t>INE018A01030</t>
  </si>
  <si>
    <t>Construction Project</t>
  </si>
  <si>
    <t>Nestle India Ltd</t>
  </si>
  <si>
    <t>INE239A01016</t>
  </si>
  <si>
    <t>Indian Hotels Co Ltd</t>
  </si>
  <si>
    <t>INE053A01029</t>
  </si>
  <si>
    <t>Hotels/ Resorts And Other Recreational Activities</t>
  </si>
  <si>
    <t>Indian Oil Corporation Ltd</t>
  </si>
  <si>
    <t>INE242A01010</t>
  </si>
  <si>
    <t>Mahindra CIE Automotive Ltd</t>
  </si>
  <si>
    <t>INE536H01010</t>
  </si>
  <si>
    <t>PNB Housing Finance Ltd</t>
  </si>
  <si>
    <t>INE572E01012</t>
  </si>
  <si>
    <t>Himatsingka Seide Ltd</t>
  </si>
  <si>
    <t>INE049A01027</t>
  </si>
  <si>
    <t>Textile Products</t>
  </si>
  <si>
    <t>GAIL (India) Ltd</t>
  </si>
  <si>
    <t>INE129A01019</t>
  </si>
  <si>
    <t>Federal Bank Ltd</t>
  </si>
  <si>
    <t>INE171A01029</t>
  </si>
  <si>
    <t>c) Portfolio Turnover Ratio during the Half - year 31-Aug-2020</t>
  </si>
  <si>
    <t>d) Average Maturity as on 31-Aug-2020</t>
  </si>
  <si>
    <t xml:space="preserve">e) During the month additional instances of fair valuation/deviation from valuation price provided by the valuation agencies </t>
  </si>
  <si>
    <t>Tata Consultancy Services Ltd</t>
  </si>
  <si>
    <t>INE467B01029</t>
  </si>
  <si>
    <t>Titan Co Ltd</t>
  </si>
  <si>
    <t>INE280A01028</t>
  </si>
  <si>
    <t xml:space="preserve">(b) Unlisted </t>
  </si>
  <si>
    <t>Globsyn Technologies Ltd</t>
  </si>
  <si>
    <t>INE671B01018</t>
  </si>
  <si>
    <t>Numero Uno International Ltd</t>
  </si>
  <si>
    <t>10.25% JM Financial Asset Reconstruction Co Ltd (31-Aug-2021) **</t>
  </si>
  <si>
    <t>INE265J07282</t>
  </si>
  <si>
    <t>Union Bank of India (24-Feb-2021) **</t>
  </si>
  <si>
    <t>INE434A16RB3</t>
  </si>
  <si>
    <t>HCL Technologies Ltd</t>
  </si>
  <si>
    <t>INE860A01027</t>
  </si>
  <si>
    <t>ITC Ltd</t>
  </si>
  <si>
    <t>INE154A01025</t>
  </si>
  <si>
    <t>Tata Motors Ltd DVR</t>
  </si>
  <si>
    <t>IN9155A01020</t>
  </si>
  <si>
    <t>Bharat Electronics Ltd</t>
  </si>
  <si>
    <t>INE263A01024</t>
  </si>
  <si>
    <t>Industrial Capital Goods</t>
  </si>
  <si>
    <t>Emami Ltd</t>
  </si>
  <si>
    <t>INE548C01032</t>
  </si>
  <si>
    <t>Oil &amp; Natural Gas Corporation Ltd</t>
  </si>
  <si>
    <t>INE213A01029</t>
  </si>
  <si>
    <t>Oil</t>
  </si>
  <si>
    <t>Tata Chemicals Ltd</t>
  </si>
  <si>
    <t>INE092A01019</t>
  </si>
  <si>
    <t>Chemicals</t>
  </si>
  <si>
    <t>Cyient Ltd</t>
  </si>
  <si>
    <t>INE136B01020</t>
  </si>
  <si>
    <t>Container Corporation Of India Ltd</t>
  </si>
  <si>
    <t>INE111A01025</t>
  </si>
  <si>
    <t>Transportation</t>
  </si>
  <si>
    <t>Finolex Cables Ltd</t>
  </si>
  <si>
    <t>INE235A01022</t>
  </si>
  <si>
    <t>Gulf Oil Lubricants India Ltd</t>
  </si>
  <si>
    <t>INE635Q01029</t>
  </si>
  <si>
    <t>Equitas Holdings Ltd</t>
  </si>
  <si>
    <t>INE988K01017</t>
  </si>
  <si>
    <t>Tata Consumer Products Ltd</t>
  </si>
  <si>
    <t>INE192A01025</t>
  </si>
  <si>
    <t>Ashok Leyland Ltd</t>
  </si>
  <si>
    <t>INE208A01029</t>
  </si>
  <si>
    <t>Apollo Tyres Ltd</t>
  </si>
  <si>
    <t>INE438A01022</t>
  </si>
  <si>
    <t>Vardhman Textiles Ltd</t>
  </si>
  <si>
    <t>INE825A01012</t>
  </si>
  <si>
    <t>Textiles - Cotton</t>
  </si>
  <si>
    <t>Century Textile &amp; Industries Ltd</t>
  </si>
  <si>
    <t>INE055A01016</t>
  </si>
  <si>
    <t>Paper</t>
  </si>
  <si>
    <t>Industry Classification</t>
  </si>
  <si>
    <t>Tata Investment Corporation Ltd</t>
  </si>
  <si>
    <t>INE672A01018</t>
  </si>
  <si>
    <t>Finolex Industries Ltd</t>
  </si>
  <si>
    <t>INE183A01016</t>
  </si>
  <si>
    <t>J.K. Cement Ltd</t>
  </si>
  <si>
    <t>INE823G01014</t>
  </si>
  <si>
    <t>Redington (India) Ltd</t>
  </si>
  <si>
    <t>INE891D01026</t>
  </si>
  <si>
    <t>National Aluminium Co Ltd</t>
  </si>
  <si>
    <t>INE139A01034</t>
  </si>
  <si>
    <t>Dalmia Bharat Ltd</t>
  </si>
  <si>
    <t>INE00R701025</t>
  </si>
  <si>
    <t>K.P.R. Mill Ltd</t>
  </si>
  <si>
    <t>INE930H01023</t>
  </si>
  <si>
    <t>Sundaram Clayton Ltd</t>
  </si>
  <si>
    <t>INE105A01035</t>
  </si>
  <si>
    <t>NMDC Ltd</t>
  </si>
  <si>
    <t>INE584A01023</t>
  </si>
  <si>
    <t>CESC Ltd</t>
  </si>
  <si>
    <t>INE486A01013</t>
  </si>
  <si>
    <t>(b) Units of Real Estate Investment Trusts (REITs)</t>
  </si>
  <si>
    <t>Embassy Office Parks REIT</t>
  </si>
  <si>
    <t>INE041025011</t>
  </si>
  <si>
    <t>Foreign Equity Securities</t>
  </si>
  <si>
    <t>Xinyi Solar Holdings Ltd</t>
  </si>
  <si>
    <t>KYG9829N1025</t>
  </si>
  <si>
    <t>Unilever PLC ADR</t>
  </si>
  <si>
    <t>US9047677045</t>
  </si>
  <si>
    <t>Aramex PJSC</t>
  </si>
  <si>
    <t>AEA002301017</t>
  </si>
  <si>
    <t>Novatek Microelectronics Corp. Ltd</t>
  </si>
  <si>
    <t>TW0003034005</t>
  </si>
  <si>
    <t>Semiconductors</t>
  </si>
  <si>
    <t>Travelsky Technology Ltd, H</t>
  </si>
  <si>
    <t>CNE1000004J3</t>
  </si>
  <si>
    <t>Medy-Tox Inc.</t>
  </si>
  <si>
    <t>KR7086900008</t>
  </si>
  <si>
    <t>Xtep International Holdings Ltd</t>
  </si>
  <si>
    <t>KYG982771092</t>
  </si>
  <si>
    <t>Primax Electronics Ltd</t>
  </si>
  <si>
    <t>TW0004915004</t>
  </si>
  <si>
    <t>Hardware</t>
  </si>
  <si>
    <t>Mahle-Metal Leve S A</t>
  </si>
  <si>
    <t>BRLEVEACNOR2</t>
  </si>
  <si>
    <t>Fanhua Inc, (ADR)</t>
  </si>
  <si>
    <t>US30712A1034</t>
  </si>
  <si>
    <t>Info Edge (India) Ltd</t>
  </si>
  <si>
    <t>INE663F01024</t>
  </si>
  <si>
    <t>Larsen &amp; Toubro Infotech Ltd</t>
  </si>
  <si>
    <t>INE214T01019</t>
  </si>
  <si>
    <t>Indiamart Intermesh Ltd</t>
  </si>
  <si>
    <t>INE933S01016</t>
  </si>
  <si>
    <t>Hexaware Technologies Ltd</t>
  </si>
  <si>
    <t>INE093A01033</t>
  </si>
  <si>
    <t>Vodafone Idea Ltd</t>
  </si>
  <si>
    <t>INE669E01016</t>
  </si>
  <si>
    <t>Brillio Technologies Pvt Ltd</t>
  </si>
  <si>
    <t>Taiwan Semiconductor Manufacturing Co. Ltd</t>
  </si>
  <si>
    <t>TW0002330008</t>
  </si>
  <si>
    <t>Cognizant Technology Solutions Corp., A</t>
  </si>
  <si>
    <t>US1924461023</t>
  </si>
  <si>
    <t>Makemytrip Ltd</t>
  </si>
  <si>
    <t>MU0295S00016</t>
  </si>
  <si>
    <t>Twitter Inc.</t>
  </si>
  <si>
    <t>US90184L1026</t>
  </si>
  <si>
    <t>Samsung Electronics Co. Ltd</t>
  </si>
  <si>
    <t>KR7005930003</t>
  </si>
  <si>
    <t>Qualcomm Inc.</t>
  </si>
  <si>
    <t>US7475251036</t>
  </si>
  <si>
    <t>Telecom -  Equipment &amp; Accessories</t>
  </si>
  <si>
    <t>US79466L3024</t>
  </si>
  <si>
    <t xml:space="preserve">Software                                </t>
  </si>
  <si>
    <t>Nvidia Corp</t>
  </si>
  <si>
    <t>US67066G1040</t>
  </si>
  <si>
    <t>US4581401001</t>
  </si>
  <si>
    <t>Alphabet Inc</t>
  </si>
  <si>
    <t>US02079K3059</t>
  </si>
  <si>
    <t>Sunny Optical Technology Group Co. Ltd</t>
  </si>
  <si>
    <t>KYG8586D1097</t>
  </si>
  <si>
    <t>Microsoft Corp</t>
  </si>
  <si>
    <t>US5949181045</t>
  </si>
  <si>
    <t>Foreign Mutual Fund Units</t>
  </si>
  <si>
    <t>Franklin Technology Fund, Class I (Acc)</t>
  </si>
  <si>
    <t>LU0626261944</t>
  </si>
  <si>
    <t>Foreign Mutual Fund</t>
  </si>
  <si>
    <t>Deepak Nitrite Ltd</t>
  </si>
  <si>
    <t>INE288B01029</t>
  </si>
  <si>
    <t>Brigade Enterprises Ltd</t>
  </si>
  <si>
    <t>INE791I01019</t>
  </si>
  <si>
    <t>Construction</t>
  </si>
  <si>
    <t>Nesco Ltd</t>
  </si>
  <si>
    <t>INE317F01035</t>
  </si>
  <si>
    <t>Commercial Services</t>
  </si>
  <si>
    <t>Jyothy Labs Ltd</t>
  </si>
  <si>
    <t>INE668F01031</t>
  </si>
  <si>
    <t>J.B. Chemicals &amp; Pharmaceuticals Ltd</t>
  </si>
  <si>
    <t>INE572A01028</t>
  </si>
  <si>
    <t>CCL Products (India) Ltd</t>
  </si>
  <si>
    <t>INE421D01022</t>
  </si>
  <si>
    <t>Blue Star Ltd</t>
  </si>
  <si>
    <t>INE472A01039</t>
  </si>
  <si>
    <t>Eris Lifesciences Ltd</t>
  </si>
  <si>
    <t>INE406M01024</t>
  </si>
  <si>
    <t>Atul Ltd</t>
  </si>
  <si>
    <t>INE100A01010</t>
  </si>
  <si>
    <t>Teamlease Services Ltd</t>
  </si>
  <si>
    <t>INE985S01024</t>
  </si>
  <si>
    <t>TTK Prestige Ltd</t>
  </si>
  <si>
    <t>INE690A01010</t>
  </si>
  <si>
    <t>Quess Corp Ltd</t>
  </si>
  <si>
    <t>INE615P01015</t>
  </si>
  <si>
    <t>Services</t>
  </si>
  <si>
    <t>Navneet Education Ltd</t>
  </si>
  <si>
    <t>INE060A01024</t>
  </si>
  <si>
    <t>Ahluwalia Contracts (India) Ltd</t>
  </si>
  <si>
    <t>INE758C01029</t>
  </si>
  <si>
    <t>DCB Bank Ltd</t>
  </si>
  <si>
    <t>INE503A01015</t>
  </si>
  <si>
    <t>Kajaria Ceramics Ltd</t>
  </si>
  <si>
    <t>INE217B01036</t>
  </si>
  <si>
    <t>Narayana Hrudayalaya Ltd</t>
  </si>
  <si>
    <t>INE410P01011</t>
  </si>
  <si>
    <t>Healthcare Services</t>
  </si>
  <si>
    <t>Carborundum Universal Ltd</t>
  </si>
  <si>
    <t>INE120A01034</t>
  </si>
  <si>
    <t>Sobha Ltd</t>
  </si>
  <si>
    <t>INE671H01015</t>
  </si>
  <si>
    <t>Metropolis Healthcare Ltd</t>
  </si>
  <si>
    <t>INE112L01020</t>
  </si>
  <si>
    <t>KNR Constructions Ltd</t>
  </si>
  <si>
    <t>INE634I01029</t>
  </si>
  <si>
    <t>Lemon Tree Hotels Ltd</t>
  </si>
  <si>
    <t>INE970X01018</t>
  </si>
  <si>
    <t>Tube Investments of India Ltd</t>
  </si>
  <si>
    <t>INE974X01010</t>
  </si>
  <si>
    <t>TV Today Network Ltd</t>
  </si>
  <si>
    <t>INE038F01029</t>
  </si>
  <si>
    <t>GHCL Ltd</t>
  </si>
  <si>
    <t>INE539A01019</t>
  </si>
  <si>
    <t>JK Lakshmi Cement Ltd</t>
  </si>
  <si>
    <t>INE786A01032</t>
  </si>
  <si>
    <t>Multi Commodity Exchange Of India Ltd</t>
  </si>
  <si>
    <t>INE745G01035</t>
  </si>
  <si>
    <t>Rallis India Ltd</t>
  </si>
  <si>
    <t>INE613A01020</t>
  </si>
  <si>
    <t>Pesticides</t>
  </si>
  <si>
    <t>City Union Bank Ltd</t>
  </si>
  <si>
    <t>INE491A01021</t>
  </si>
  <si>
    <t>V.I.P. Industries Ltd</t>
  </si>
  <si>
    <t>INE054A01027</t>
  </si>
  <si>
    <t>Schaeffler India Ltd</t>
  </si>
  <si>
    <t>INE513A01014</t>
  </si>
  <si>
    <t>Inox Leisure Ltd</t>
  </si>
  <si>
    <t>INE312H01016</t>
  </si>
  <si>
    <t>Himadri Speciality Chemical Ltd</t>
  </si>
  <si>
    <t>INE019C01026</t>
  </si>
  <si>
    <t>Music Broadcast Ltd</t>
  </si>
  <si>
    <t>INE919I01024</t>
  </si>
  <si>
    <t>Ashoka Buildcon Ltd</t>
  </si>
  <si>
    <t>INE442H01029</t>
  </si>
  <si>
    <t>CARE Ratings Ltd</t>
  </si>
  <si>
    <t>INE752H01013</t>
  </si>
  <si>
    <t>Techno Electric &amp; Engineering Co Ltd</t>
  </si>
  <si>
    <t>INE285K01026</t>
  </si>
  <si>
    <t>Shankara Building Products Ltd</t>
  </si>
  <si>
    <t>INE274V01019</t>
  </si>
  <si>
    <t>M M Forgings Ltd</t>
  </si>
  <si>
    <t>INE227C01017</t>
  </si>
  <si>
    <t>Ramkrishna Forgings Ltd</t>
  </si>
  <si>
    <t>INE399G01015</t>
  </si>
  <si>
    <t>KPIT Technologies Ltd</t>
  </si>
  <si>
    <t>INE04I401011</t>
  </si>
  <si>
    <t>Cholamandalam Investment and Finance Co Ltd</t>
  </si>
  <si>
    <t>INE121A01024</t>
  </si>
  <si>
    <t>Sanghi Industries Ltd</t>
  </si>
  <si>
    <t>INE999B01013</t>
  </si>
  <si>
    <t>HT Media Ltd</t>
  </si>
  <si>
    <t>INE501G01024</t>
  </si>
  <si>
    <t>Pennar Industries Ltd</t>
  </si>
  <si>
    <t>INE932A01024</t>
  </si>
  <si>
    <t>The Ramco Cements Ltd</t>
  </si>
  <si>
    <t>INE331A01037</t>
  </si>
  <si>
    <t>Crompton Greaves Consumer Electricals Ltd</t>
  </si>
  <si>
    <t>INE299U01018</t>
  </si>
  <si>
    <t>WABCO India Ltd</t>
  </si>
  <si>
    <t>INE342J01019</t>
  </si>
  <si>
    <t>Trent Ltd</t>
  </si>
  <si>
    <t>INE849A01020</t>
  </si>
  <si>
    <t>Aarti Industries Ltd</t>
  </si>
  <si>
    <t>INE769A01020</t>
  </si>
  <si>
    <t>SKF India Ltd</t>
  </si>
  <si>
    <t>INE640A01023</t>
  </si>
  <si>
    <t>Sundaram Finance Ltd</t>
  </si>
  <si>
    <t>INE660A01013</t>
  </si>
  <si>
    <t>Apollo Hospitals Enterprise Ltd</t>
  </si>
  <si>
    <t>INE437A01024</t>
  </si>
  <si>
    <t>PI Industries Ltd</t>
  </si>
  <si>
    <t>INE603J01030</t>
  </si>
  <si>
    <t>Coromandel International Ltd</t>
  </si>
  <si>
    <t>INE169A01031</t>
  </si>
  <si>
    <t>Fertilisers</t>
  </si>
  <si>
    <t>Oberoi Realty Ltd</t>
  </si>
  <si>
    <t>INE093I01010</t>
  </si>
  <si>
    <t>Hindustan Unilever Ltd</t>
  </si>
  <si>
    <t>INE030A01027</t>
  </si>
  <si>
    <t>AIA Engineering Ltd</t>
  </si>
  <si>
    <t>INE212H01026</t>
  </si>
  <si>
    <t>ACC Ltd</t>
  </si>
  <si>
    <t>INE012A01025</t>
  </si>
  <si>
    <t>RBL Bank Ltd</t>
  </si>
  <si>
    <t>INE976G01028</t>
  </si>
  <si>
    <t>Sundram Fasteners Ltd</t>
  </si>
  <si>
    <t>INE387A01021</t>
  </si>
  <si>
    <t>Torrent Power Ltd</t>
  </si>
  <si>
    <t>INE813H01021</t>
  </si>
  <si>
    <t>Bharat Forge Ltd</t>
  </si>
  <si>
    <t>INE465A01025</t>
  </si>
  <si>
    <t>Phoenix Mills Ltd</t>
  </si>
  <si>
    <t>INE211B01039</t>
  </si>
  <si>
    <t>Aarti Surfactants Ltd ^^</t>
  </si>
  <si>
    <t>INE09EO01013</t>
  </si>
  <si>
    <t>Asian Paints Ltd</t>
  </si>
  <si>
    <t>INE021A01026</t>
  </si>
  <si>
    <t>Kalyani Invest Co Ltd</t>
  </si>
  <si>
    <t>INE029L01018</t>
  </si>
  <si>
    <t>Quantum Information Services</t>
  </si>
  <si>
    <t>INE696201123</t>
  </si>
  <si>
    <t>Chennai Interactive Business Services Pvt Ltd</t>
  </si>
  <si>
    <t>Ultratech Cement Ltd</t>
  </si>
  <si>
    <t>INE481G01011</t>
  </si>
  <si>
    <t>Lupin Ltd</t>
  </si>
  <si>
    <t>INE326A01037</t>
  </si>
  <si>
    <t>Interglobe Aviation Ltd</t>
  </si>
  <si>
    <t>INE646L01027</t>
  </si>
  <si>
    <t>KEI Industries Ltd</t>
  </si>
  <si>
    <t>INE878B01027</t>
  </si>
  <si>
    <t>Orient Cement Ltd</t>
  </si>
  <si>
    <t>INE876N01018</t>
  </si>
  <si>
    <t>Spicejet Ltd</t>
  </si>
  <si>
    <t>INE285B01017</t>
  </si>
  <si>
    <t>ITD Cementation India Ltd</t>
  </si>
  <si>
    <t>INE686A01026</t>
  </si>
  <si>
    <t>Somany Ceramics Ltd</t>
  </si>
  <si>
    <t>INE355A01028</t>
  </si>
  <si>
    <t>Marico Ltd</t>
  </si>
  <si>
    <t>INE196A01026</t>
  </si>
  <si>
    <t>United Spirits Ltd</t>
  </si>
  <si>
    <t>INE854D01024</t>
  </si>
  <si>
    <t>ICICI Prudential Life Insurance Co Ltd</t>
  </si>
  <si>
    <t>INE726G01019</t>
  </si>
  <si>
    <t>Sun Pharmaceutical Industries Ltd</t>
  </si>
  <si>
    <t>INE044A01036</t>
  </si>
  <si>
    <t>Aditya Birla Capital Ltd</t>
  </si>
  <si>
    <t>INE674K01013</t>
  </si>
  <si>
    <t>CG Power and Industrial Solutions Ltd</t>
  </si>
  <si>
    <t>INE067A01029</t>
  </si>
  <si>
    <t>Gujarat Pipavav Port Ltd</t>
  </si>
  <si>
    <t>INE517F01014</t>
  </si>
  <si>
    <t>Arvind Fashions Ltd</t>
  </si>
  <si>
    <t>INE955V01021</t>
  </si>
  <si>
    <t>Quantum Information Systems</t>
  </si>
  <si>
    <t>IndusInd Bank Ltd</t>
  </si>
  <si>
    <t>INE095A01012</t>
  </si>
  <si>
    <t>NRB Bearings Ltd</t>
  </si>
  <si>
    <t>INE349A01021</t>
  </si>
  <si>
    <t>Dish TV India Ltd</t>
  </si>
  <si>
    <t>INE836F01026</t>
  </si>
  <si>
    <t>Ambuja Cements Ltd</t>
  </si>
  <si>
    <t>INE079A01024</t>
  </si>
  <si>
    <t>Spencers Retail Ltd</t>
  </si>
  <si>
    <t>INE020801028</t>
  </si>
  <si>
    <t>Hero MotoCorp Ltd</t>
  </si>
  <si>
    <t>INE158A01026</t>
  </si>
  <si>
    <t>Gateway Distriparks Ltd</t>
  </si>
  <si>
    <t>INE852F01015</t>
  </si>
  <si>
    <t>Puravankara Ltd</t>
  </si>
  <si>
    <t>INE323I01011</t>
  </si>
  <si>
    <t>The New India Assurance Co Ltd</t>
  </si>
  <si>
    <t>INE470Y01017</t>
  </si>
  <si>
    <t>Punjab National Bank</t>
  </si>
  <si>
    <t>INE160A01022</t>
  </si>
  <si>
    <t>Hindustan Media Vent Ltd</t>
  </si>
  <si>
    <t>INE871K01015</t>
  </si>
  <si>
    <t>Godrej Properties Ltd</t>
  </si>
  <si>
    <t>INE484J01027</t>
  </si>
  <si>
    <t>Motilal Oswal Financial Services Ltd</t>
  </si>
  <si>
    <t>INE338I01027</t>
  </si>
  <si>
    <t>Alibaba Group Holding Ltd (ADR)</t>
  </si>
  <si>
    <t>US01609W1027</t>
  </si>
  <si>
    <t>Tencent Holdings Ltd</t>
  </si>
  <si>
    <t>KYG875721634</t>
  </si>
  <si>
    <t>AIA Group Ltd</t>
  </si>
  <si>
    <t>HK0000069689</t>
  </si>
  <si>
    <t>Meituan Dianping</t>
  </si>
  <si>
    <t>KYG596691041</t>
  </si>
  <si>
    <t>Ping An Insurance (Group) Co. Of China Ltd, H</t>
  </si>
  <si>
    <t>CNE1000003X6</t>
  </si>
  <si>
    <t>New Oriental Education &amp; Technology Group Inc, (ADR)</t>
  </si>
  <si>
    <t>US6475811070</t>
  </si>
  <si>
    <t>Diversified Consumer Service</t>
  </si>
  <si>
    <t>China Mengniu Dairy Co. Ltd</t>
  </si>
  <si>
    <t>KYG210961051</t>
  </si>
  <si>
    <t>Techtronic Industries Co. Ltd</t>
  </si>
  <si>
    <t>HK0669013440</t>
  </si>
  <si>
    <t>Naver Corp</t>
  </si>
  <si>
    <t>KR7035420009</t>
  </si>
  <si>
    <t>Bank Central Asia Tbk Pt</t>
  </si>
  <si>
    <t>ID1000109507</t>
  </si>
  <si>
    <t>Kweichow Moutai Co. Ltd, A</t>
  </si>
  <si>
    <t>CNE0000018R8</t>
  </si>
  <si>
    <t>China Resources Land Ltd</t>
  </si>
  <si>
    <t>KYG2108Y1052</t>
  </si>
  <si>
    <t>China Merchants Bank Co Ltd</t>
  </si>
  <si>
    <t>CNE1000002M1</t>
  </si>
  <si>
    <t>Semen Indonesia (Persero) Tbk PT</t>
  </si>
  <si>
    <t>ID1000106800</t>
  </si>
  <si>
    <t>SM Investments Corp</t>
  </si>
  <si>
    <t>PHY806761029</t>
  </si>
  <si>
    <t>Budweiser Brewing Co APAC Ltd</t>
  </si>
  <si>
    <t>KYG1674K1013</t>
  </si>
  <si>
    <t>Trip.Com Group Ltd, (ADR)</t>
  </si>
  <si>
    <t>US89677Q1076</t>
  </si>
  <si>
    <t>Midea Group Co Ltd</t>
  </si>
  <si>
    <t>CNE100001QQ5</t>
  </si>
  <si>
    <t>Yum China Holdings INC</t>
  </si>
  <si>
    <t>US98850P1093</t>
  </si>
  <si>
    <t>Country Garden Services Holdings Co Ltd</t>
  </si>
  <si>
    <t>KYG2453A1085</t>
  </si>
  <si>
    <t>Alibaba Health Information Technology Ltd</t>
  </si>
  <si>
    <t>BMG0171K1018</t>
  </si>
  <si>
    <t>ACE Hardware Indonesia Tbk Pt</t>
  </si>
  <si>
    <t>ID1000125503</t>
  </si>
  <si>
    <t>The Siam Cement PCL, Fgn.</t>
  </si>
  <si>
    <t>TH0003010Z12</t>
  </si>
  <si>
    <t>CNOOC Ltd</t>
  </si>
  <si>
    <t>HK0883013259</t>
  </si>
  <si>
    <t>China Resources Cement Holdings Ltd</t>
  </si>
  <si>
    <t>KYG2113L1068</t>
  </si>
  <si>
    <t>Indocement Tunggal Prakarsa Tbk Pt</t>
  </si>
  <si>
    <t>ID1000061302</t>
  </si>
  <si>
    <t>Sea Ltd (ADR)</t>
  </si>
  <si>
    <t>US81141R1005</t>
  </si>
  <si>
    <t>Minor International Pcl, Fgn.</t>
  </si>
  <si>
    <t>TH0128B10Z17</t>
  </si>
  <si>
    <t>Shinhan Financial Group Co. Ltd</t>
  </si>
  <si>
    <t>KR7055550008</t>
  </si>
  <si>
    <t>Samsonite International S A</t>
  </si>
  <si>
    <t>LU0633102719</t>
  </si>
  <si>
    <t>Largan Precision Co. Ltd</t>
  </si>
  <si>
    <t>TW0003008009</t>
  </si>
  <si>
    <t>SK Hynix Inc</t>
  </si>
  <si>
    <t>KR7000660001</t>
  </si>
  <si>
    <t>TW0002454006</t>
  </si>
  <si>
    <t>Health &amp; Happiness H&amp;H International Holdings Ltd</t>
  </si>
  <si>
    <t>KYG4387E1070</t>
  </si>
  <si>
    <t>Minor International PCL- Warrants (31-July-2023)</t>
  </si>
  <si>
    <t>TH0128053707</t>
  </si>
  <si>
    <t>Minor International PCL- Warrants (30-Sep-2021)</t>
  </si>
  <si>
    <t>TH0128051909</t>
  </si>
  <si>
    <t>Reliance Industries Ltd</t>
  </si>
  <si>
    <t>INE002A01018</t>
  </si>
  <si>
    <t>Bajaj Finance Ltd</t>
  </si>
  <si>
    <t>INE296A01024</t>
  </si>
  <si>
    <t>Britannia Industries Ltd</t>
  </si>
  <si>
    <t>INE216A01030</t>
  </si>
  <si>
    <t>HDFC Life Insurance Co Ltd</t>
  </si>
  <si>
    <t>INE795G01014</t>
  </si>
  <si>
    <t>Wipro Ltd</t>
  </si>
  <si>
    <t>INE075A01022</t>
  </si>
  <si>
    <t>Bajaj Finserv Ltd</t>
  </si>
  <si>
    <t>INE918I01018</t>
  </si>
  <si>
    <t>Cipla Ltd</t>
  </si>
  <si>
    <t>INE059A01026</t>
  </si>
  <si>
    <t>Eicher Motors Ltd</t>
  </si>
  <si>
    <t>INE066A01021</t>
  </si>
  <si>
    <t>Shree Cement Ltd</t>
  </si>
  <si>
    <t>INE070A01015</t>
  </si>
  <si>
    <t>UPL Ltd</t>
  </si>
  <si>
    <t>INE628A01036</t>
  </si>
  <si>
    <t>JSW Steel Ltd</t>
  </si>
  <si>
    <t>INE019A01038</t>
  </si>
  <si>
    <t>Adani Ports and Special Economic Zone Ltd</t>
  </si>
  <si>
    <t>INE742F01042</t>
  </si>
  <si>
    <t>Zee Entertainment Enterprises Ltd</t>
  </si>
  <si>
    <t>INE256A01028</t>
  </si>
  <si>
    <t>Bharti Infratel Ltd</t>
  </si>
  <si>
    <t>INE121J01017</t>
  </si>
  <si>
    <t>Yes Bank Ltd</t>
  </si>
  <si>
    <t>INE528G01035</t>
  </si>
  <si>
    <t>Prestige Estates Projects Ltd</t>
  </si>
  <si>
    <t>INE811K01011</t>
  </si>
  <si>
    <t>Franklin U.S. Opportunities Fund, Class I (Acc)</t>
  </si>
  <si>
    <t>LU0195948665</t>
  </si>
  <si>
    <t>Templeton European Opportunities Fund, Class I (Acc)</t>
  </si>
  <si>
    <t>LU0195949390</t>
  </si>
  <si>
    <t>Mutual Fund Units</t>
  </si>
  <si>
    <t>Franklin India Bluechip Fund Direct-Growth Plan</t>
  </si>
  <si>
    <t>INF090I01FN7</t>
  </si>
  <si>
    <t>Franklin India Short-Term Income Plan (No. of Segregated Portfolios in the Scheme- 3) - (under winding up) Direct-Growth Plan ^^</t>
  </si>
  <si>
    <t>INF090I01GK1</t>
  </si>
  <si>
    <t>Nippon India ETF Gold Bees</t>
  </si>
  <si>
    <t>INF204KB17I5</t>
  </si>
  <si>
    <t>Franklin India Short Term Income Plan-Segregated Portfolio 3- 9.50% Yes Bank Ltd CO 23Dec21-Direct-Growth Plan</t>
  </si>
  <si>
    <t>INF090I01VS3</t>
  </si>
  <si>
    <t>Franklin India Short Term Income Plan- Segregated Portfolio 2- 10.90% Vodafone Idea Ltd 02Sep2023 (P/C 03Sep2021)-Direct-Growth Plan</t>
  </si>
  <si>
    <t>INF090I01UY3</t>
  </si>
  <si>
    <t>Franklin India Savings Fund Direct-Growth Plan</t>
  </si>
  <si>
    <t>INF090I01GV8</t>
  </si>
  <si>
    <t>Templeton India Value Fund Direct-Growth Plan</t>
  </si>
  <si>
    <t>INF090I01GY2</t>
  </si>
  <si>
    <t xml:space="preserve">      Dividend Option</t>
  </si>
  <si>
    <t xml:space="preserve">      Direct Dividend Option</t>
  </si>
  <si>
    <t>Franklin India Corporate Debt Fund Direct-Growth Plan</t>
  </si>
  <si>
    <t>INF090I01FW8</t>
  </si>
  <si>
    <t>Franklin India Dynamic Accrual Fund (No. of Segregated Portfolios in the Scheme- 3) - (under winding up) Direct-Growth Plan ^^</t>
  </si>
  <si>
    <t>INF090I01HB8</t>
  </si>
  <si>
    <t>Franklin India Dynamic Accrual Fund- Segregated Portfolio 3- 9.50% Yes Bank Ltd CO 23Dec21-Direct-Growth Plan</t>
  </si>
  <si>
    <t>INF090I01WD3</t>
  </si>
  <si>
    <t>Franklin India Dynamic Accrual Fund- Segregated Portfolio 2- 10.90% Vodafone Idea Ltd 02Sep2023 (P/C 03Sep2021)-Direct-Growth Plan</t>
  </si>
  <si>
    <t>INF090I01TX7</t>
  </si>
  <si>
    <t>Franklin India Prima Fund Direct-Growth Plan</t>
  </si>
  <si>
    <t>INF090I01FH9</t>
  </si>
  <si>
    <t>Franklin India Equity Fund Direct-Growth Plan</t>
  </si>
  <si>
    <t>INF090I01FK3</t>
  </si>
  <si>
    <t>^^ Securities are fair Valued</t>
  </si>
  <si>
    <t>Franklin India Feeder - Templeton European Opportunities Fund ^^</t>
  </si>
  <si>
    <t>^^ Franklin India Feeder - Franklin European Growth Fund is renamed as Franklin India Feeder - Templeton European Opportunities Fund effective Aug 18, 2020.</t>
  </si>
  <si>
    <t>Salesforce.Com Inc</t>
  </si>
  <si>
    <t>Intel Corp</t>
  </si>
  <si>
    <t>% to Net Assets Derivative</t>
  </si>
  <si>
    <t>Margin on Derivatives</t>
  </si>
  <si>
    <t xml:space="preserve"> $$ Indicates securties below investment grade or default</t>
  </si>
  <si>
    <t>NA****</t>
  </si>
  <si>
    <t>****Portfolio was created on March 06, 2020 on account of Segregation</t>
  </si>
  <si>
    <t>N..A **</t>
  </si>
  <si>
    <t>** Plan closed effective 09 July 2020</t>
  </si>
  <si>
    <t>e) For ISIN INE445K07106 - 9.50% Reliance Broadcast Network Ltd (20-Jul-2020), the amount due at maturity was not received. For further details refer below link</t>
  </si>
  <si>
    <t>https://www.franklintempletonindia.com/downloadsServlet/pdf/franklin-templeton-update-on-reliance-broadcast-july-23-2020-kcg9m1gq</t>
  </si>
  <si>
    <t>https://www.franklintempletonindia.com/investor/reports?firstFilter-4</t>
  </si>
  <si>
    <t>e) For ISIN INE498F07071 - 0% Essel Infra Series II 22 May 2020 and ISIN INE498F07063 - 0% Essel Infra Series I 22 May 2020, the amount due at maturity was not received. For further details refer below link</t>
  </si>
  <si>
    <t>https://www.franklintempletonindia.com/downloadsServlet/pdf/franklin-templetonupdate-on-essel-infraproject22may2020-k9zjtc8d</t>
  </si>
  <si>
    <t>https://www.franklintempletonindia.com/downloadsServlet/pdf/franklin-templeton-update-on-future-group-july-31-2020-kd193hq1</t>
  </si>
  <si>
    <t>g) Post the creation of the segregated portfolio i.e. 8.25% Vodafone Idea Ltd 10JUL20 - Segregated Portfolio 1 on January 24, 2020, the annual coupon due and the full principal due along with the interest was received by the segregated portfolio on June 12, 2020 and July 10, 2020 respectively. With these receipts, the segregated portfolio completed full recovery on July 10, 2020.</t>
  </si>
  <si>
    <t>13.55% Nufuture Digital (India) Ltd (31-Dec-2022) $$ @@@ **</t>
  </si>
  <si>
    <t>12.90% Nufuture Digital (India) Ltd (02-Sep-2020) $$ @@@ **</t>
  </si>
  <si>
    <t xml:space="preserve">b) During the month additional instances of fair valuation/deviation from valuation price provided by the valuation agencies </t>
  </si>
  <si>
    <t>13.00% Rivaaz Trade Ventures Pvt Ltd (30-Dec-2022) $$ @@@ **</t>
  </si>
  <si>
    <t>12.65% Rivaaz Trade Ventures Pvt Ltd (07-Nov-2020) $$ @@@ **</t>
  </si>
  <si>
    <t>13.00% Rivaaz Trade Ventures Pvt Ltd (31-Dec-2023) $$ @@@ **</t>
  </si>
  <si>
    <t>13.55% Nufuture Digital (India) Ltd (31-Dec-2023) $$ @@@ **</t>
  </si>
  <si>
    <t>12.25% Rivaaz Trade Ventures Pvt Ltd (30-Jun-2023) $$ @@@ **</t>
  </si>
  <si>
    <t>e) For ISIN INE498F07071 - 0% Essel Infra Series II 22 May 2020 the amount due at maturity was not received. For further details refer below link</t>
  </si>
  <si>
    <t>f) Post the creation of the segregated portfolio i.e. 8.25% Vodafone Idea Ltd 10JUL20 - Segregated Portfolio 1 on January 24, 2020, the annual coupon due and the full principal due along with the interest was received by the segregated portfolio on June 12, 2020 and July 10, 2020 respectively. With these receipts, the segregated portfolio completed full recovery on July 10, 2020.</t>
  </si>
  <si>
    <t>e) @@@ On July 31, 2020, coupons/ part payments were due to be paid by Nufuture Digital (India) Ltd. and Future Ideas Co Ltd. and on August 31, 2020 by Rivaaz Trade Ventures Pvt. Ltd. However, these issuers were unable to meet their payment obligations. Due to default in payment, the securities of these issuers are valued at zero basis the AMFI standard haircut matrix. This amount only reflects the realizable value as on the date of disclosure and does not indicate any reduction or write-off of the amount repayable by the issuers. For more details kindly refer to the note for July 31, 2020 and note for August 31, 2020 on our website.</t>
  </si>
  <si>
    <t>f) @@@ On July 31, 2020, coupons/ part payments were due to be paid by Nufuture Digital (India) Ltd. and Future Ideas Co Ltd. and on August 31, 2020 by Rivaaz Trade Ventures Pvt. Ltd. However, these issuers were unable to meet their payment obligations. Due to default in payment, the securities of these issuers are valued at zero basis the AMFI standard haircut matrix. This amount only reflects the realizable value as on the date of disclosure and does not indicate any reduction or write-off of the amount repayable by the issuers. For more details kindly refer to the note for July 31, 2020 and note for August 31, 2020 on our website.</t>
  </si>
  <si>
    <t>f) Post the creation of the segregated portfolio i.e. 8.25% Vodafone Idea Ltd 10JUL20 - Segregated Portfolio 1 on January 24, 2020, the annual coupon due and the full principal due along with the interest was received by the segregated portfolio on June 12, 2020 and July 10, 2020 respectively. With these receipts, the segregated portfolio completed full recovery on July 10, 2020</t>
  </si>
  <si>
    <t>** Plan closed effective 19 June 2020</t>
  </si>
  <si>
    <t>13.55% Nufuture Digital (India) Ltd (31-Dec-2021) $$ @@@ **</t>
  </si>
  <si>
    <t>13.00% Rivaaz Trade Ventures Pvt Ltd (30-Dec-2020) $$ @@@ **</t>
  </si>
  <si>
    <t>12.25% Rivaaz Trade Ventures Pvt Ltd (30-Jun-2021) $$ @@@ **</t>
  </si>
  <si>
    <t>13.00% Rivaaz Trade Ventures Pvt Ltd (30-Dec-2021) $$ @@@ **</t>
  </si>
  <si>
    <t>12.25% Rivaaz Trade Ventures Pvt Ltd (30-Jun-2022) $$ @@@ **</t>
  </si>
  <si>
    <t>13.55% Nufuture Digital (India) Ltd (31-Dec-2020) $$ @@@ **</t>
  </si>
  <si>
    <t>NIL</t>
  </si>
  <si>
    <t>f) For ISIN INE445K07106 - 9.50% Reliance Broadcast Network Ltd (20-Jul-2020), the amount due at maturity was not received. For further details refer below link</t>
  </si>
  <si>
    <t>h) Post the creation of the segregated portfolio i.e. 8.25% Vodafone Idea Ltd 10JUL20 - Segregated Portfolio 1 on January 24, 2020, the annual coupon due and the full principal due along with the interest was received by the segregated portfolio on June 12, 2020 and July 10, 2020 respectively. With these receipts, the segregated portfolio completed full recovery on July 10, 2020.</t>
  </si>
  <si>
    <t>g) @@@ On July 31, 2020, coupons/ part payments were due to be paid by Nufuture Digital (India) Ltd. and Future Ideas Co Ltd. and on August 31, 2020 by Rivaaz Trade Ventures Pvt. Ltd. However, these issuers were unable to meet their payment obligations. Due to default in payment, the securities of these issuers are valued at zero basis the AMFI standard haircut matrix. This amount only reflects the realizable value as on the date of disclosure and does not indicate any reduction or write-off of the amount repayable by the issuers. For more details kindly refer to the note for July 31, 2020 and note for August 31, 2020 on our website.</t>
  </si>
  <si>
    <t>e) Post the creation of the segregated portfolio i.e. 8.25% Vodafone Idea Ltd 10JUL20 - Segregated Portfolio 1 on January 24, 2020, the annual coupon due and the full principal due along with the interest was received by the segregated portfolio on June 12, 2020 and July 10, 2020 respectively. With these receipts, the segregated portfolio completed full recovery on July 10, 2020.</t>
  </si>
  <si>
    <t>Mediatek Inc</t>
  </si>
  <si>
    <t>Mutual Fund Units / ETF</t>
  </si>
  <si>
    <t>https://www.franklintempletonindia.com/downloadsServlet/pdf/franklin-templeton-update-on-future-group-aug-31-2020-kegstinm</t>
  </si>
  <si>
    <t>Aditya Birla Fashion and Retail Ltd Partly-Paid ##</t>
  </si>
  <si>
    <t>## Partly Paid</t>
  </si>
  <si>
    <t xml:space="preserve">Aditya Birla Fashion and Retail Ltd Partly-Paid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</si>
</sst>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
    <numFmt numFmtId="165" formatCode="#,##0.00%"/>
    <numFmt numFmtId="166" formatCode="#,##0.000"/>
  </numFmts>
  <fonts count="11" x14ac:knownFonts="1">
    <font>
      <sz val="11"/>
      <color theme="1"/>
      <name val="Calibri"/>
      <family val="2"/>
      <scheme val="minor"/>
    </font>
    <font>
      <b/>
      <sz val="9"/>
      <name val="Arial"/>
      <family val="2"/>
    </font>
    <font>
      <sz val="9"/>
      <name val="Arial"/>
      <family val="2"/>
    </font>
    <font>
      <b/>
      <sz val="8"/>
      <name val="Arial"/>
      <family val="2"/>
    </font>
    <font>
      <b/>
      <sz val="11"/>
      <color indexed="63"/>
      <name val="Arial"/>
      <family val="2"/>
    </font>
    <font>
      <sz val="9"/>
      <color theme="1"/>
      <name val="Arial"/>
      <family val="2"/>
    </font>
    <font>
      <b/>
      <sz val="8"/>
      <color theme="1"/>
      <name val="Arial"/>
      <family val="2"/>
    </font>
    <font>
      <sz val="8"/>
      <color theme="1"/>
      <name val="Arial"/>
      <family val="2"/>
    </font>
    <font>
      <b/>
      <sz val="9"/>
      <color theme="1"/>
      <name val="Arial"/>
      <family val="2"/>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9" fillId="0" borderId="0" applyNumberFormat="0" applyFill="0" applyBorder="0" applyAlignment="0" applyProtection="0"/>
    <xf numFmtId="43" fontId="10" fillId="0" borderId="0" applyFont="0" applyFill="0" applyBorder="0" applyAlignment="0" applyProtection="0"/>
    <xf numFmtId="9" fontId="10" fillId="0" borderId="0" applyFont="0" applyFill="0" applyBorder="0" applyAlignment="0" applyProtection="0"/>
  </cellStyleXfs>
  <cellXfs count="90">
    <xf numFmtId="0" fontId="0" fillId="0" borderId="0" xfId="0"/>
    <xf numFmtId="0" fontId="5" fillId="2" borderId="0" xfId="0" applyFont="1" applyFill="1"/>
    <xf numFmtId="0" fontId="1" fillId="2" borderId="0" xfId="0" applyFont="1" applyFill="1" applyAlignment="1">
      <alignment horizontal="left" vertical="top" wrapText="1"/>
    </xf>
    <xf numFmtId="0" fontId="2" fillId="2" borderId="0" xfId="0" applyFont="1" applyFill="1" applyAlignment="1">
      <alignment horizontal="left" vertical="top" wrapText="1"/>
    </xf>
    <xf numFmtId="0" fontId="2" fillId="2" borderId="0" xfId="0" applyNumberFormat="1" applyFont="1" applyFill="1" applyAlignment="1">
      <alignment horizontal="left" vertical="top" wrapText="1"/>
    </xf>
    <xf numFmtId="4" fontId="2" fillId="2" borderId="0" xfId="0" applyNumberFormat="1" applyFont="1" applyFill="1" applyAlignment="1">
      <alignment horizontal="left" vertical="top" wrapText="1"/>
    </xf>
    <xf numFmtId="0" fontId="5" fillId="2" borderId="0" xfId="0" applyNumberFormat="1" applyFont="1" applyFill="1"/>
    <xf numFmtId="4" fontId="5" fillId="2" borderId="0" xfId="0" applyNumberFormat="1" applyFont="1" applyFill="1"/>
    <xf numFmtId="0" fontId="6" fillId="0" borderId="1" xfId="0" applyFont="1" applyBorder="1" applyAlignment="1">
      <alignment vertical="center"/>
    </xf>
    <xf numFmtId="2" fontId="6" fillId="0" borderId="1" xfId="0" applyNumberFormat="1" applyFont="1" applyBorder="1" applyAlignment="1">
      <alignment vertical="center"/>
    </xf>
    <xf numFmtId="0" fontId="7" fillId="2" borderId="0" xfId="0" applyFont="1" applyFill="1"/>
    <xf numFmtId="0" fontId="7" fillId="2" borderId="0" xfId="0" applyNumberFormat="1" applyFont="1" applyFill="1"/>
    <xf numFmtId="0" fontId="3" fillId="2" borderId="0" xfId="0" applyFont="1" applyFill="1" applyAlignment="1">
      <alignment horizontal="left" vertical="top"/>
    </xf>
    <xf numFmtId="4" fontId="7" fillId="3" borderId="0" xfId="0" applyNumberFormat="1" applyFont="1" applyFill="1" applyBorder="1"/>
    <xf numFmtId="39" fontId="7" fillId="2" borderId="0" xfId="0" applyNumberFormat="1" applyFont="1" applyFill="1"/>
    <xf numFmtId="39" fontId="7" fillId="3" borderId="0" xfId="0" applyNumberFormat="1" applyFont="1" applyFill="1" applyBorder="1"/>
    <xf numFmtId="2" fontId="6"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6" fillId="2" borderId="0" xfId="0" applyFont="1" applyFill="1"/>
    <xf numFmtId="0" fontId="6" fillId="2" borderId="0" xfId="0" applyNumberFormat="1" applyFont="1" applyFill="1"/>
    <xf numFmtId="39" fontId="6" fillId="3" borderId="0" xfId="0" applyNumberFormat="1" applyFont="1" applyFill="1" applyBorder="1"/>
    <xf numFmtId="0" fontId="6" fillId="2" borderId="2" xfId="0" applyFont="1" applyFill="1" applyBorder="1"/>
    <xf numFmtId="0" fontId="7" fillId="2" borderId="2" xfId="0" applyFont="1" applyFill="1" applyBorder="1"/>
    <xf numFmtId="0" fontId="7" fillId="2" borderId="2" xfId="0" applyNumberFormat="1" applyFont="1" applyFill="1" applyBorder="1"/>
    <xf numFmtId="39" fontId="7" fillId="2" borderId="2" xfId="0" applyNumberFormat="1" applyFont="1" applyFill="1" applyBorder="1"/>
    <xf numFmtId="39" fontId="7" fillId="3" borderId="2" xfId="0" applyNumberFormat="1" applyFont="1" applyFill="1" applyBorder="1"/>
    <xf numFmtId="0" fontId="6" fillId="2" borderId="3" xfId="0" applyFont="1" applyFill="1" applyBorder="1"/>
    <xf numFmtId="0" fontId="7" fillId="2" borderId="3" xfId="0" applyFont="1" applyFill="1" applyBorder="1"/>
    <xf numFmtId="0" fontId="7" fillId="2" borderId="3" xfId="0" applyNumberFormat="1" applyFont="1" applyFill="1" applyBorder="1"/>
    <xf numFmtId="39" fontId="7" fillId="2" borderId="3" xfId="0" applyNumberFormat="1" applyFont="1" applyFill="1" applyBorder="1"/>
    <xf numFmtId="39" fontId="7" fillId="3" borderId="3" xfId="0" applyNumberFormat="1" applyFont="1" applyFill="1" applyBorder="1"/>
    <xf numFmtId="3" fontId="7" fillId="2" borderId="3" xfId="0" applyNumberFormat="1" applyFont="1" applyFill="1" applyBorder="1"/>
    <xf numFmtId="0" fontId="6" fillId="2" borderId="3" xfId="0" applyNumberFormat="1" applyFont="1" applyFill="1" applyBorder="1"/>
    <xf numFmtId="39" fontId="6" fillId="2" borderId="3" xfId="0" applyNumberFormat="1" applyFont="1" applyFill="1" applyBorder="1"/>
    <xf numFmtId="39" fontId="6" fillId="3" borderId="3" xfId="0" applyNumberFormat="1" applyFont="1" applyFill="1" applyBorder="1"/>
    <xf numFmtId="0" fontId="6" fillId="2" borderId="4" xfId="0" applyFont="1" applyFill="1" applyBorder="1"/>
    <xf numFmtId="0" fontId="6" fillId="2" borderId="4" xfId="0" applyNumberFormat="1" applyFont="1" applyFill="1" applyBorder="1"/>
    <xf numFmtId="39" fontId="6" fillId="2" borderId="4" xfId="0" applyNumberFormat="1" applyFont="1" applyFill="1" applyBorder="1"/>
    <xf numFmtId="39" fontId="6" fillId="3" borderId="4" xfId="0" applyNumberFormat="1" applyFont="1" applyFill="1" applyBorder="1"/>
    <xf numFmtId="0" fontId="6" fillId="2" borderId="0" xfId="0" applyFont="1" applyFill="1" applyAlignment="1">
      <alignment horizontal="right"/>
    </xf>
    <xf numFmtId="164" fontId="7" fillId="2" borderId="0" xfId="0" applyNumberFormat="1" applyFont="1" applyFill="1"/>
    <xf numFmtId="0" fontId="6" fillId="2" borderId="0" xfId="0" applyNumberFormat="1" applyFont="1" applyFill="1" applyAlignment="1">
      <alignment horizontal="right"/>
    </xf>
    <xf numFmtId="4" fontId="7" fillId="2" borderId="0" xfId="0" applyNumberFormat="1" applyFont="1" applyFill="1"/>
    <xf numFmtId="0" fontId="8" fillId="2" borderId="0" xfId="0" applyFont="1" applyFill="1"/>
    <xf numFmtId="0" fontId="6" fillId="2" borderId="1" xfId="0" applyFont="1" applyFill="1" applyBorder="1" applyAlignment="1">
      <alignment horizontal="right"/>
    </xf>
    <xf numFmtId="0" fontId="6" fillId="2" borderId="1" xfId="0" applyNumberFormat="1" applyFont="1" applyFill="1" applyBorder="1" applyAlignment="1">
      <alignment horizontal="right"/>
    </xf>
    <xf numFmtId="164" fontId="7" fillId="2" borderId="1" xfId="0" applyNumberFormat="1" applyFont="1" applyFill="1" applyBorder="1"/>
    <xf numFmtId="0" fontId="9" fillId="2" borderId="0" xfId="1" applyFill="1"/>
    <xf numFmtId="165" fontId="7" fillId="2" borderId="0" xfId="0" applyNumberFormat="1" applyFont="1" applyFill="1"/>
    <xf numFmtId="2" fontId="6" fillId="0" borderId="1" xfId="0" applyNumberFormat="1" applyFont="1" applyBorder="1" applyAlignment="1">
      <alignment horizontal="center" vertical="center" wrapText="1"/>
    </xf>
    <xf numFmtId="0" fontId="7" fillId="2" borderId="3" xfId="0" applyFont="1" applyFill="1" applyBorder="1" applyAlignment="1">
      <alignment wrapText="1"/>
    </xf>
    <xf numFmtId="39" fontId="6" fillId="3" borderId="0" xfId="0" applyNumberFormat="1" applyFont="1" applyFill="1" applyBorder="1" applyAlignment="1">
      <alignment horizontal="right"/>
    </xf>
    <xf numFmtId="2" fontId="6" fillId="3" borderId="1" xfId="0" applyNumberFormat="1" applyFont="1" applyFill="1" applyBorder="1" applyAlignment="1">
      <alignment horizontal="center" vertical="center" wrapText="1"/>
    </xf>
    <xf numFmtId="0" fontId="6" fillId="3" borderId="3" xfId="0" applyFont="1" applyFill="1" applyBorder="1"/>
    <xf numFmtId="4" fontId="7" fillId="3" borderId="3" xfId="0" applyNumberFormat="1" applyFont="1" applyFill="1" applyBorder="1"/>
    <xf numFmtId="4" fontId="6" fillId="2" borderId="3" xfId="0" applyNumberFormat="1" applyFont="1" applyFill="1" applyBorder="1"/>
    <xf numFmtId="4" fontId="6" fillId="3" borderId="3" xfId="0" applyNumberFormat="1" applyFont="1" applyFill="1" applyBorder="1"/>
    <xf numFmtId="4" fontId="7" fillId="2" borderId="3" xfId="0" applyNumberFormat="1" applyFont="1" applyFill="1" applyBorder="1"/>
    <xf numFmtId="4" fontId="6" fillId="2" borderId="4" xfId="0" applyNumberFormat="1" applyFont="1" applyFill="1" applyBorder="1"/>
    <xf numFmtId="4" fontId="6" fillId="3" borderId="4" xfId="0" applyNumberFormat="1" applyFont="1" applyFill="1" applyBorder="1"/>
    <xf numFmtId="164" fontId="7" fillId="2" borderId="0" xfId="0" applyNumberFormat="1" applyFont="1" applyFill="1" applyAlignment="1">
      <alignment horizontal="right"/>
    </xf>
    <xf numFmtId="164" fontId="7" fillId="3" borderId="0" xfId="0" applyNumberFormat="1" applyFont="1" applyFill="1" applyAlignment="1">
      <alignment horizontal="right"/>
    </xf>
    <xf numFmtId="0" fontId="9" fillId="0" borderId="0" xfId="1" applyAlignment="1">
      <alignment vertical="center"/>
    </xf>
    <xf numFmtId="0" fontId="9" fillId="2" borderId="0" xfId="1" applyFill="1" applyAlignment="1"/>
    <xf numFmtId="0" fontId="9" fillId="0" borderId="0" xfId="1" applyAlignment="1">
      <alignment vertical="top"/>
    </xf>
    <xf numFmtId="0" fontId="6" fillId="2" borderId="0" xfId="0" quotePrefix="1" applyFont="1" applyFill="1" applyAlignment="1">
      <alignment horizontal="justify" vertical="top" wrapText="1"/>
    </xf>
    <xf numFmtId="0" fontId="6" fillId="3" borderId="0" xfId="0" applyFont="1" applyFill="1"/>
    <xf numFmtId="0" fontId="6" fillId="3" borderId="0" xfId="0" quotePrefix="1" applyFont="1" applyFill="1"/>
    <xf numFmtId="0" fontId="7" fillId="3" borderId="0" xfId="0" applyFont="1" applyFill="1"/>
    <xf numFmtId="0" fontId="7" fillId="3" borderId="0" xfId="0" applyNumberFormat="1" applyFont="1" applyFill="1"/>
    <xf numFmtId="39" fontId="7" fillId="3" borderId="0" xfId="0" applyNumberFormat="1" applyFont="1" applyFill="1"/>
    <xf numFmtId="0" fontId="9" fillId="3" borderId="0" xfId="1" applyFill="1"/>
    <xf numFmtId="0" fontId="7" fillId="3" borderId="3" xfId="0" applyFont="1" applyFill="1" applyBorder="1"/>
    <xf numFmtId="3" fontId="7" fillId="3" borderId="3" xfId="0" applyNumberFormat="1" applyFont="1" applyFill="1" applyBorder="1"/>
    <xf numFmtId="166" fontId="7" fillId="2" borderId="0" xfId="0" applyNumberFormat="1" applyFont="1" applyFill="1"/>
    <xf numFmtId="0" fontId="6" fillId="2" borderId="0" xfId="0" applyFont="1" applyFill="1" applyAlignment="1">
      <alignment horizontal="justify" vertical="top" wrapText="1"/>
    </xf>
    <xf numFmtId="43" fontId="7" fillId="2" borderId="3" xfId="2" applyFont="1" applyFill="1" applyBorder="1"/>
    <xf numFmtId="10" fontId="7" fillId="2" borderId="0" xfId="3" applyNumberFormat="1" applyFont="1" applyFill="1"/>
    <xf numFmtId="0" fontId="9" fillId="3" borderId="0" xfId="1" applyFill="1" applyAlignment="1"/>
    <xf numFmtId="0" fontId="4" fillId="4" borderId="0" xfId="0" applyFont="1" applyFill="1" applyBorder="1" applyAlignment="1">
      <alignment horizontal="center" vertical="center" wrapText="1"/>
    </xf>
    <xf numFmtId="0" fontId="6" fillId="2" borderId="5" xfId="0" applyFont="1" applyFill="1" applyBorder="1" applyAlignment="1">
      <alignment horizontal="center"/>
    </xf>
    <xf numFmtId="0" fontId="6" fillId="2" borderId="6" xfId="0" applyFont="1" applyFill="1" applyBorder="1" applyAlignment="1">
      <alignment horizontal="center"/>
    </xf>
    <xf numFmtId="0" fontId="6" fillId="2" borderId="5" xfId="0" applyFont="1" applyFill="1" applyBorder="1"/>
    <xf numFmtId="0" fontId="6" fillId="2" borderId="6" xfId="0" applyFont="1" applyFill="1" applyBorder="1"/>
    <xf numFmtId="0" fontId="7" fillId="2" borderId="5" xfId="0" applyFont="1" applyFill="1" applyBorder="1"/>
    <xf numFmtId="0" fontId="7" fillId="2" borderId="6" xfId="0" applyFont="1" applyFill="1" applyBorder="1"/>
    <xf numFmtId="0" fontId="6" fillId="2" borderId="0" xfId="0" applyFont="1" applyFill="1" applyAlignment="1">
      <alignment horizontal="left" vertical="top" wrapText="1"/>
    </xf>
    <xf numFmtId="0" fontId="6" fillId="2" borderId="0" xfId="0" quotePrefix="1" applyFont="1" applyFill="1" applyAlignment="1">
      <alignment horizontal="justify" vertical="top" wrapText="1"/>
    </xf>
    <xf numFmtId="0" fontId="9" fillId="0" borderId="0" xfId="1" quotePrefix="1" applyFill="1" applyAlignment="1">
      <alignment horizontal="left" vertical="top" wrapText="1"/>
    </xf>
    <xf numFmtId="0" fontId="6" fillId="2" borderId="0" xfId="0" applyFont="1" applyFill="1" applyAlignment="1">
      <alignment horizontal="justify" vertical="top" wrapText="1"/>
    </xf>
  </cellXfs>
  <cellStyles count="4">
    <cellStyle name="Comma" xfId="2" builtinId="3"/>
    <cellStyle name="Hyperlink" xfId="1" builtinId="8"/>
    <cellStyle name="Normal" xfId="0" builtinId="0"/>
    <cellStyle name="Percent" xfId="3" builtinId="5"/>
  </cellStyles>
  <dxfs count="106">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
      <numFmt numFmtId="167" formatCode="&quot;0.00*&quo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franklintempletonindia.com/investor/reports?firstFilter-4" TargetMode="External"/><Relationship Id="rId2" Type="http://schemas.openxmlformats.org/officeDocument/2006/relationships/hyperlink" Target="https://www.franklintempletonindia.com/downloadsServlet/pdf/franklin-templetonupdate-on-essel-infraproject22may2020-k9zjtc8d" TargetMode="External"/><Relationship Id="rId1" Type="http://schemas.openxmlformats.org/officeDocument/2006/relationships/hyperlink" Target="https://www.franklintempletonindia.com/investor/reports?firstFilter-4"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franklintempletonindia.com/investor/reports?firstFilter-4" TargetMode="External"/><Relationship Id="rId2" Type="http://schemas.openxmlformats.org/officeDocument/2006/relationships/hyperlink" Target="https://www.franklintempletonindia.com/downloadsServlet/pdf/franklin-templeton-update-on-future-group-july-31-2020-kd193hq1" TargetMode="External"/><Relationship Id="rId1" Type="http://schemas.openxmlformats.org/officeDocument/2006/relationships/hyperlink" Target="https://www.franklintempletonindia.com/investor/reports?firstFilter-4" TargetMode="External"/><Relationship Id="rId5" Type="http://schemas.openxmlformats.org/officeDocument/2006/relationships/printerSettings" Target="../printerSettings/printerSettings11.bin"/><Relationship Id="rId4" Type="http://schemas.openxmlformats.org/officeDocument/2006/relationships/hyperlink" Target="https://www.franklintempletonindia.com/downloadsServlet/pdf/franklin-templeton-update-on-future-group-aug-31-2020-kegstin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franklintempletonindia.com/downloadsServlet/pdf/franklin-templeton-update-on-future-group-july-31-2020-kd193hq1" TargetMode="External"/><Relationship Id="rId7" Type="http://schemas.openxmlformats.org/officeDocument/2006/relationships/printerSettings" Target="../printerSettings/printerSettings12.bin"/><Relationship Id="rId2" Type="http://schemas.openxmlformats.org/officeDocument/2006/relationships/hyperlink" Target="https://www.franklintempletonindia.com/downloadsServlet/pdf/franklin-templetonupdate-on-essel-infraproject22may2020-k9zjtc8d" TargetMode="External"/><Relationship Id="rId1" Type="http://schemas.openxmlformats.org/officeDocument/2006/relationships/hyperlink" Target="https://www.franklintempletonindia.com/investor/reports?firstFilter-4" TargetMode="External"/><Relationship Id="rId6" Type="http://schemas.openxmlformats.org/officeDocument/2006/relationships/hyperlink" Target="https://www.franklintempletonindia.com/downloadsServlet/pdf/franklin-templeton-update-on-future-group-aug-31-2020-kegstinm" TargetMode="External"/><Relationship Id="rId5" Type="http://schemas.openxmlformats.org/officeDocument/2006/relationships/hyperlink" Target="https://www.franklintempletonindia.com/investor/reports?firstFilter-4" TargetMode="External"/><Relationship Id="rId4" Type="http://schemas.openxmlformats.org/officeDocument/2006/relationships/hyperlink" Target="https://www.franklintempletonindia.com/investor/reports?firstFilter-4"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franklintempletonindia.com/downloadsServlet/pdf/franklin-templeton-update-on-future-group-july-31-2020-kd193hq1" TargetMode="External"/><Relationship Id="rId7" Type="http://schemas.openxmlformats.org/officeDocument/2006/relationships/printerSettings" Target="../printerSettings/printerSettings13.bin"/><Relationship Id="rId2" Type="http://schemas.openxmlformats.org/officeDocument/2006/relationships/hyperlink" Target="https://www.franklintempletonindia.com/downloadsServlet/pdf/franklin-templetonupdate-on-essel-infraproject22may2020-k9zjtc8d" TargetMode="External"/><Relationship Id="rId1" Type="http://schemas.openxmlformats.org/officeDocument/2006/relationships/hyperlink" Target="https://www.franklintempletonindia.com/investor/reports?firstFilter-4" TargetMode="External"/><Relationship Id="rId6" Type="http://schemas.openxmlformats.org/officeDocument/2006/relationships/hyperlink" Target="https://www.franklintempletonindia.com/downloadsServlet/pdf/franklin-templeton-update-on-future-group-aug-31-2020-kegstinm" TargetMode="External"/><Relationship Id="rId5" Type="http://schemas.openxmlformats.org/officeDocument/2006/relationships/hyperlink" Target="https://www.franklintempletonindia.com/investor/reports?firstFilter-4" TargetMode="External"/><Relationship Id="rId4" Type="http://schemas.openxmlformats.org/officeDocument/2006/relationships/hyperlink" Target="https://www.franklintempletonindia.com/investor/reports?firstFilter-4"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franklintempletonindia.com/downloadsServlet/pdf/franklin-templeton-update-on-reliance-broadcast-july-23-2020-kcg9m1gq"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s://www.franklintempletonindia.com/downloadsServlet/pdf/franklin-templeton-update-on-reliance-broadcast-july-23-2020-kcg9m1gq" TargetMode="External"/><Relationship Id="rId7" Type="http://schemas.openxmlformats.org/officeDocument/2006/relationships/hyperlink" Target="https://www.franklintempletonindia.com/downloadsServlet/pdf/franklin-templeton-update-on-future-group-aug-31-2020-kegstinm" TargetMode="External"/><Relationship Id="rId2" Type="http://schemas.openxmlformats.org/officeDocument/2006/relationships/hyperlink" Target="https://www.franklintempletonindia.com/downloadsServlet/pdf/franklin-templetonupdate-on-essel-infraproject22may2020-k9zjtc8d" TargetMode="External"/><Relationship Id="rId1" Type="http://schemas.openxmlformats.org/officeDocument/2006/relationships/hyperlink" Target="https://www.franklintempletonindia.com/investor/reports?firstFilter-4" TargetMode="External"/><Relationship Id="rId6" Type="http://schemas.openxmlformats.org/officeDocument/2006/relationships/hyperlink" Target="https://www.franklintempletonindia.com/investor/reports?firstFilter-4" TargetMode="External"/><Relationship Id="rId5" Type="http://schemas.openxmlformats.org/officeDocument/2006/relationships/hyperlink" Target="https://www.franklintempletonindia.com/investor/reports?firstFilter-4" TargetMode="External"/><Relationship Id="rId4" Type="http://schemas.openxmlformats.org/officeDocument/2006/relationships/hyperlink" Target="https://www.franklintempletonindia.com/downloadsServlet/pdf/franklin-templeton-update-on-future-group-july-31-2020-kd193hq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3"/>
  <sheetViews>
    <sheetView tabSelected="1" workbookViewId="0">
      <selection sqref="A1:F1"/>
    </sheetView>
  </sheetViews>
  <sheetFormatPr defaultColWidth="9.1796875" defaultRowHeight="10" x14ac:dyDescent="0.2"/>
  <cols>
    <col min="1" max="1" width="38.7265625" style="10" bestFit="1" customWidth="1"/>
    <col min="2" max="2" width="52.5429687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8" s="1" customFormat="1" ht="14" x14ac:dyDescent="0.25">
      <c r="A1" s="79" t="s">
        <v>19</v>
      </c>
      <c r="B1" s="79"/>
      <c r="C1" s="79"/>
      <c r="D1" s="79"/>
      <c r="E1" s="79"/>
      <c r="F1" s="79"/>
    </row>
    <row r="2" spans="1:8" s="1" customFormat="1" ht="11.5" x14ac:dyDescent="0.25">
      <c r="D2" s="6"/>
      <c r="E2" s="7"/>
      <c r="F2" s="13"/>
    </row>
    <row r="3" spans="1:8" s="1" customFormat="1" ht="11.5" x14ac:dyDescent="0.25">
      <c r="A3" s="12" t="s">
        <v>6</v>
      </c>
      <c r="B3" s="2"/>
      <c r="C3" s="3"/>
      <c r="D3" s="4"/>
      <c r="E3" s="5"/>
      <c r="F3" s="13"/>
    </row>
    <row r="4" spans="1:8" s="1" customFormat="1" ht="17.5" customHeight="1" x14ac:dyDescent="0.25">
      <c r="A4" s="8" t="s">
        <v>2</v>
      </c>
      <c r="B4" s="8" t="s">
        <v>0</v>
      </c>
      <c r="C4" s="8" t="s">
        <v>197</v>
      </c>
      <c r="D4" s="17" t="s">
        <v>1</v>
      </c>
      <c r="E4" s="9" t="s">
        <v>3</v>
      </c>
      <c r="F4" s="16" t="s">
        <v>4</v>
      </c>
    </row>
    <row r="5" spans="1:8" ht="10.5" x14ac:dyDescent="0.25">
      <c r="A5" s="21" t="s">
        <v>68</v>
      </c>
      <c r="B5" s="22"/>
      <c r="C5" s="22"/>
      <c r="D5" s="23"/>
      <c r="E5" s="24"/>
      <c r="F5" s="25"/>
    </row>
    <row r="6" spans="1:8" ht="10.5" x14ac:dyDescent="0.25">
      <c r="A6" s="26" t="s">
        <v>69</v>
      </c>
      <c r="B6" s="27"/>
      <c r="C6" s="27"/>
      <c r="D6" s="28"/>
      <c r="E6" s="29"/>
      <c r="F6" s="30"/>
    </row>
    <row r="7" spans="1:8" x14ac:dyDescent="0.2">
      <c r="A7" s="27" t="s">
        <v>718</v>
      </c>
      <c r="B7" s="27" t="s">
        <v>717</v>
      </c>
      <c r="C7" s="27" t="s">
        <v>317</v>
      </c>
      <c r="D7" s="31">
        <v>1000</v>
      </c>
      <c r="E7" s="29">
        <v>10020.1</v>
      </c>
      <c r="F7" s="30">
        <v>4.7301369648359701</v>
      </c>
    </row>
    <row r="8" spans="1:8" x14ac:dyDescent="0.2">
      <c r="A8" s="27" t="s">
        <v>720</v>
      </c>
      <c r="B8" s="27" t="s">
        <v>719</v>
      </c>
      <c r="C8" s="27" t="s">
        <v>154</v>
      </c>
      <c r="D8" s="31">
        <v>950</v>
      </c>
      <c r="E8" s="29">
        <v>9527.4645</v>
      </c>
      <c r="F8" s="30">
        <v>4.4975810633239597</v>
      </c>
    </row>
    <row r="9" spans="1:8" x14ac:dyDescent="0.2">
      <c r="A9" s="27" t="s">
        <v>722</v>
      </c>
      <c r="B9" s="27" t="s">
        <v>721</v>
      </c>
      <c r="C9" s="27" t="s">
        <v>154</v>
      </c>
      <c r="D9" s="31">
        <v>500</v>
      </c>
      <c r="E9" s="29">
        <v>5029.1549999999997</v>
      </c>
      <c r="F9" s="30">
        <v>2.3740872813035399</v>
      </c>
    </row>
    <row r="10" spans="1:8" x14ac:dyDescent="0.2">
      <c r="A10" s="27" t="s">
        <v>724</v>
      </c>
      <c r="B10" s="27" t="s">
        <v>723</v>
      </c>
      <c r="C10" s="27" t="s">
        <v>154</v>
      </c>
      <c r="D10" s="31">
        <v>500</v>
      </c>
      <c r="E10" s="29">
        <v>5013.8549999999996</v>
      </c>
      <c r="F10" s="30">
        <v>2.36686468915756</v>
      </c>
    </row>
    <row r="11" spans="1:8" x14ac:dyDescent="0.2">
      <c r="A11" s="27" t="s">
        <v>726</v>
      </c>
      <c r="B11" s="27" t="s">
        <v>725</v>
      </c>
      <c r="C11" s="27" t="s">
        <v>154</v>
      </c>
      <c r="D11" s="31">
        <v>20</v>
      </c>
      <c r="E11" s="29">
        <v>2004.596</v>
      </c>
      <c r="F11" s="30">
        <v>0.94629930231857196</v>
      </c>
    </row>
    <row r="12" spans="1:8" ht="10.5" x14ac:dyDescent="0.25">
      <c r="A12" s="26" t="s">
        <v>155</v>
      </c>
      <c r="B12" s="26"/>
      <c r="C12" s="26"/>
      <c r="D12" s="32"/>
      <c r="E12" s="33">
        <f>SUM(E6:E11)</f>
        <v>31595.1705</v>
      </c>
      <c r="F12" s="34">
        <f>SUM(F6:F11)</f>
        <v>14.914969300939603</v>
      </c>
      <c r="G12" s="18"/>
      <c r="H12" s="18"/>
    </row>
    <row r="13" spans="1:8" x14ac:dyDescent="0.2">
      <c r="A13" s="27"/>
      <c r="B13" s="27"/>
      <c r="C13" s="27"/>
      <c r="D13" s="28"/>
      <c r="E13" s="29"/>
      <c r="F13" s="30"/>
    </row>
    <row r="14" spans="1:8" ht="10.5" x14ac:dyDescent="0.25">
      <c r="A14" s="26" t="s">
        <v>393</v>
      </c>
      <c r="B14" s="27"/>
      <c r="C14" s="27"/>
      <c r="D14" s="28"/>
      <c r="E14" s="29"/>
      <c r="F14" s="30"/>
    </row>
    <row r="15" spans="1:8" ht="10.5" x14ac:dyDescent="0.25">
      <c r="A15" s="26" t="s">
        <v>412</v>
      </c>
      <c r="B15" s="27"/>
      <c r="C15" s="27"/>
      <c r="D15" s="28"/>
      <c r="E15" s="29"/>
      <c r="F15" s="30"/>
    </row>
    <row r="16" spans="1:8" x14ac:dyDescent="0.2">
      <c r="A16" s="27" t="s">
        <v>728</v>
      </c>
      <c r="B16" s="27" t="s">
        <v>727</v>
      </c>
      <c r="C16" s="27" t="s">
        <v>400</v>
      </c>
      <c r="D16" s="31">
        <v>2000</v>
      </c>
      <c r="E16" s="29">
        <v>9988.42</v>
      </c>
      <c r="F16" s="30">
        <v>4.7151819505101598</v>
      </c>
    </row>
    <row r="17" spans="1:8" x14ac:dyDescent="0.2">
      <c r="A17" s="27" t="s">
        <v>730</v>
      </c>
      <c r="B17" s="27" t="s">
        <v>729</v>
      </c>
      <c r="C17" s="27" t="s">
        <v>400</v>
      </c>
      <c r="D17" s="31">
        <v>2000</v>
      </c>
      <c r="E17" s="29">
        <v>9955.56</v>
      </c>
      <c r="F17" s="30">
        <v>4.6996698996659099</v>
      </c>
    </row>
    <row r="18" spans="1:8" x14ac:dyDescent="0.2">
      <c r="A18" s="27" t="s">
        <v>732</v>
      </c>
      <c r="B18" s="27" t="s">
        <v>731</v>
      </c>
      <c r="C18" s="27" t="s">
        <v>400</v>
      </c>
      <c r="D18" s="31">
        <v>2000</v>
      </c>
      <c r="E18" s="29">
        <v>9948.19</v>
      </c>
      <c r="F18" s="30">
        <v>4.6961907817498298</v>
      </c>
    </row>
    <row r="19" spans="1:8" x14ac:dyDescent="0.2">
      <c r="A19" s="27" t="s">
        <v>734</v>
      </c>
      <c r="B19" s="27" t="s">
        <v>733</v>
      </c>
      <c r="C19" s="27" t="s">
        <v>405</v>
      </c>
      <c r="D19" s="31">
        <v>2000</v>
      </c>
      <c r="E19" s="29">
        <v>9930.4699999999993</v>
      </c>
      <c r="F19" s="30">
        <v>4.6878257926761799</v>
      </c>
    </row>
    <row r="20" spans="1:8" x14ac:dyDescent="0.2">
      <c r="A20" s="27" t="s">
        <v>736</v>
      </c>
      <c r="B20" s="27" t="s">
        <v>735</v>
      </c>
      <c r="C20" s="27" t="s">
        <v>400</v>
      </c>
      <c r="D20" s="31">
        <v>1500</v>
      </c>
      <c r="E20" s="29">
        <v>7493.085</v>
      </c>
      <c r="F20" s="30">
        <v>3.53722201766029</v>
      </c>
    </row>
    <row r="21" spans="1:8" x14ac:dyDescent="0.2">
      <c r="A21" s="27" t="s">
        <v>738</v>
      </c>
      <c r="B21" s="27" t="s">
        <v>737</v>
      </c>
      <c r="C21" s="27" t="s">
        <v>397</v>
      </c>
      <c r="D21" s="31">
        <v>1500</v>
      </c>
      <c r="E21" s="29">
        <v>7480.2075000000004</v>
      </c>
      <c r="F21" s="30">
        <v>3.53114300260409</v>
      </c>
    </row>
    <row r="22" spans="1:8" x14ac:dyDescent="0.2">
      <c r="A22" s="27" t="s">
        <v>740</v>
      </c>
      <c r="B22" s="27" t="s">
        <v>739</v>
      </c>
      <c r="C22" s="27" t="s">
        <v>400</v>
      </c>
      <c r="D22" s="31">
        <v>1500</v>
      </c>
      <c r="E22" s="29">
        <v>7447.9875000000002</v>
      </c>
      <c r="F22" s="30">
        <v>3.5159330732613698</v>
      </c>
    </row>
    <row r="23" spans="1:8" x14ac:dyDescent="0.2">
      <c r="A23" s="27" t="s">
        <v>742</v>
      </c>
      <c r="B23" s="27" t="s">
        <v>741</v>
      </c>
      <c r="C23" s="27" t="s">
        <v>400</v>
      </c>
      <c r="D23" s="31">
        <v>1000</v>
      </c>
      <c r="E23" s="29">
        <v>4997.3549999999996</v>
      </c>
      <c r="F23" s="30">
        <v>2.3590756191961999</v>
      </c>
    </row>
    <row r="24" spans="1:8" x14ac:dyDescent="0.2">
      <c r="A24" s="27" t="s">
        <v>744</v>
      </c>
      <c r="B24" s="27" t="s">
        <v>743</v>
      </c>
      <c r="C24" s="27" t="s">
        <v>405</v>
      </c>
      <c r="D24" s="31">
        <v>1000</v>
      </c>
      <c r="E24" s="29">
        <v>4989.5649999999996</v>
      </c>
      <c r="F24" s="30">
        <v>2.3553982340447499</v>
      </c>
    </row>
    <row r="25" spans="1:8" x14ac:dyDescent="0.2">
      <c r="A25" s="27" t="s">
        <v>746</v>
      </c>
      <c r="B25" s="27" t="s">
        <v>745</v>
      </c>
      <c r="C25" s="27" t="s">
        <v>421</v>
      </c>
      <c r="D25" s="31">
        <v>1000</v>
      </c>
      <c r="E25" s="29">
        <v>4971.67</v>
      </c>
      <c r="F25" s="30">
        <v>2.3469506336230199</v>
      </c>
    </row>
    <row r="26" spans="1:8" x14ac:dyDescent="0.2">
      <c r="A26" s="27" t="s">
        <v>748</v>
      </c>
      <c r="B26" s="27" t="s">
        <v>747</v>
      </c>
      <c r="C26" s="27" t="s">
        <v>400</v>
      </c>
      <c r="D26" s="31">
        <v>500</v>
      </c>
      <c r="E26" s="29">
        <v>2493.3649999999998</v>
      </c>
      <c r="F26" s="30">
        <v>1.1770299651029701</v>
      </c>
    </row>
    <row r="27" spans="1:8" ht="10.5" x14ac:dyDescent="0.25">
      <c r="A27" s="26" t="s">
        <v>155</v>
      </c>
      <c r="B27" s="26"/>
      <c r="C27" s="26"/>
      <c r="D27" s="32"/>
      <c r="E27" s="33">
        <f>SUM(E15:E26)</f>
        <v>79695.875</v>
      </c>
      <c r="F27" s="34">
        <f>SUM(F15:F26)</f>
        <v>37.621620970094767</v>
      </c>
      <c r="G27" s="18"/>
      <c r="H27" s="18"/>
    </row>
    <row r="28" spans="1:8" x14ac:dyDescent="0.2">
      <c r="A28" s="27"/>
      <c r="B28" s="27"/>
      <c r="C28" s="27"/>
      <c r="D28" s="28"/>
      <c r="E28" s="29"/>
      <c r="F28" s="30"/>
    </row>
    <row r="29" spans="1:8" ht="10.5" x14ac:dyDescent="0.25">
      <c r="A29" s="26" t="s">
        <v>440</v>
      </c>
      <c r="B29" s="27"/>
      <c r="C29" s="27"/>
      <c r="D29" s="28"/>
      <c r="E29" s="29"/>
      <c r="F29" s="30"/>
    </row>
    <row r="30" spans="1:8" x14ac:dyDescent="0.2">
      <c r="A30" s="27" t="s">
        <v>750</v>
      </c>
      <c r="B30" s="27" t="s">
        <v>749</v>
      </c>
      <c r="C30" s="27" t="s">
        <v>508</v>
      </c>
      <c r="D30" s="31">
        <v>20000000</v>
      </c>
      <c r="E30" s="29">
        <v>19972.419999999998</v>
      </c>
      <c r="F30" s="30">
        <v>9.4282773744003698</v>
      </c>
    </row>
    <row r="31" spans="1:8" x14ac:dyDescent="0.2">
      <c r="A31" s="27" t="s">
        <v>752</v>
      </c>
      <c r="B31" s="27" t="s">
        <v>751</v>
      </c>
      <c r="C31" s="27" t="s">
        <v>508</v>
      </c>
      <c r="D31" s="31">
        <v>20000000</v>
      </c>
      <c r="E31" s="29">
        <v>19922.3</v>
      </c>
      <c r="F31" s="30">
        <v>9.4046174843116894</v>
      </c>
    </row>
    <row r="32" spans="1:8" x14ac:dyDescent="0.2">
      <c r="A32" s="27" t="s">
        <v>754</v>
      </c>
      <c r="B32" s="27" t="s">
        <v>753</v>
      </c>
      <c r="C32" s="27" t="s">
        <v>508</v>
      </c>
      <c r="D32" s="31">
        <v>20000000</v>
      </c>
      <c r="E32" s="29">
        <v>19848.02</v>
      </c>
      <c r="F32" s="30">
        <v>9.3695525075402006</v>
      </c>
    </row>
    <row r="33" spans="1:8" x14ac:dyDescent="0.2">
      <c r="A33" s="27" t="s">
        <v>756</v>
      </c>
      <c r="B33" s="27" t="s">
        <v>755</v>
      </c>
      <c r="C33" s="27" t="s">
        <v>508</v>
      </c>
      <c r="D33" s="31">
        <v>15000000</v>
      </c>
      <c r="E33" s="29">
        <v>14932.29</v>
      </c>
      <c r="F33" s="30">
        <v>7.0490091814104101</v>
      </c>
    </row>
    <row r="34" spans="1:8" x14ac:dyDescent="0.2">
      <c r="A34" s="27" t="s">
        <v>758</v>
      </c>
      <c r="B34" s="27" t="s">
        <v>757</v>
      </c>
      <c r="C34" s="27" t="s">
        <v>508</v>
      </c>
      <c r="D34" s="31">
        <v>10000000</v>
      </c>
      <c r="E34" s="29">
        <v>9929.51</v>
      </c>
      <c r="F34" s="30">
        <v>4.68737261042389</v>
      </c>
    </row>
    <row r="35" spans="1:8" x14ac:dyDescent="0.2">
      <c r="A35" s="27" t="s">
        <v>760</v>
      </c>
      <c r="B35" s="27" t="s">
        <v>759</v>
      </c>
      <c r="C35" s="27" t="s">
        <v>508</v>
      </c>
      <c r="D35" s="31">
        <v>9500000</v>
      </c>
      <c r="E35" s="29">
        <v>9498.3564999999999</v>
      </c>
      <c r="F35" s="30">
        <v>4.4838401997824304</v>
      </c>
    </row>
    <row r="36" spans="1:8" ht="10.5" x14ac:dyDescent="0.25">
      <c r="A36" s="26" t="s">
        <v>155</v>
      </c>
      <c r="B36" s="26"/>
      <c r="C36" s="26"/>
      <c r="D36" s="32"/>
      <c r="E36" s="33">
        <f>SUM(E29:E35)</f>
        <v>94102.896499999988</v>
      </c>
      <c r="F36" s="34">
        <f>SUM(F29:F35)</f>
        <v>44.42266935786899</v>
      </c>
      <c r="G36" s="18"/>
      <c r="H36" s="18"/>
    </row>
    <row r="37" spans="1:8" x14ac:dyDescent="0.2">
      <c r="A37" s="27"/>
      <c r="B37" s="27"/>
      <c r="C37" s="27"/>
      <c r="D37" s="28"/>
      <c r="E37" s="29"/>
      <c r="F37" s="30"/>
    </row>
    <row r="38" spans="1:8" ht="10.5" x14ac:dyDescent="0.25">
      <c r="A38" s="26" t="s">
        <v>194</v>
      </c>
      <c r="B38" s="26"/>
      <c r="C38" s="26"/>
      <c r="D38" s="32"/>
      <c r="E38" s="33">
        <f>E12+E27+E36</f>
        <v>205393.94199999998</v>
      </c>
      <c r="F38" s="34">
        <f>F12+F27+F36</f>
        <v>96.959259628903368</v>
      </c>
      <c r="G38" s="18"/>
      <c r="H38" s="18"/>
    </row>
    <row r="39" spans="1:8" ht="10.5" x14ac:dyDescent="0.25">
      <c r="A39" s="26"/>
      <c r="B39" s="26"/>
      <c r="C39" s="26"/>
      <c r="D39" s="32"/>
      <c r="E39" s="33"/>
      <c r="F39" s="34"/>
      <c r="G39" s="18"/>
      <c r="H39" s="18"/>
    </row>
    <row r="40" spans="1:8" ht="10.5" x14ac:dyDescent="0.25">
      <c r="A40" s="26" t="s">
        <v>196</v>
      </c>
      <c r="B40" s="26"/>
      <c r="C40" s="26"/>
      <c r="D40" s="32"/>
      <c r="E40" s="33">
        <f>E42-(E12+E27+E36)</f>
        <v>6441.3615967000078</v>
      </c>
      <c r="F40" s="34">
        <f>F42-(F12+F27+F36)</f>
        <v>3.0407403710966321</v>
      </c>
      <c r="G40" s="18"/>
      <c r="H40" s="18"/>
    </row>
    <row r="41" spans="1:8" ht="10.5" x14ac:dyDescent="0.25">
      <c r="A41" s="26"/>
      <c r="B41" s="26"/>
      <c r="C41" s="26"/>
      <c r="D41" s="32"/>
      <c r="E41" s="33"/>
      <c r="F41" s="34"/>
      <c r="G41" s="18"/>
      <c r="H41" s="18"/>
    </row>
    <row r="42" spans="1:8" ht="10.5" x14ac:dyDescent="0.25">
      <c r="A42" s="35" t="s">
        <v>195</v>
      </c>
      <c r="B42" s="35"/>
      <c r="C42" s="35"/>
      <c r="D42" s="36"/>
      <c r="E42" s="37">
        <v>211835.30359669999</v>
      </c>
      <c r="F42" s="38">
        <v>100</v>
      </c>
      <c r="G42" s="18"/>
      <c r="H42" s="18"/>
    </row>
    <row r="44" spans="1:8" ht="10.5" x14ac:dyDescent="0.25">
      <c r="A44" s="18" t="s">
        <v>448</v>
      </c>
    </row>
    <row r="45" spans="1:8" ht="10.5" x14ac:dyDescent="0.25">
      <c r="A45" s="18" t="s">
        <v>198</v>
      </c>
    </row>
    <row r="47" spans="1:8" ht="10.5" x14ac:dyDescent="0.25">
      <c r="A47" s="18" t="s">
        <v>199</v>
      </c>
    </row>
    <row r="48" spans="1:8" ht="10.5" x14ac:dyDescent="0.25">
      <c r="A48" s="18" t="s">
        <v>200</v>
      </c>
    </row>
    <row r="49" spans="1:4" ht="10.5" x14ac:dyDescent="0.25">
      <c r="A49" s="18" t="s">
        <v>201</v>
      </c>
      <c r="B49" s="18"/>
      <c r="C49" s="39" t="s">
        <v>203</v>
      </c>
      <c r="D49" s="19" t="s">
        <v>202</v>
      </c>
    </row>
    <row r="50" spans="1:4" x14ac:dyDescent="0.2">
      <c r="A50" s="10" t="s">
        <v>761</v>
      </c>
      <c r="C50" s="40">
        <v>4598.9652999999998</v>
      </c>
      <c r="D50" s="40">
        <v>4692.2461000000003</v>
      </c>
    </row>
    <row r="51" spans="1:4" x14ac:dyDescent="0.2">
      <c r="A51" s="10" t="s">
        <v>762</v>
      </c>
      <c r="C51" s="40">
        <v>1512.2955999999999</v>
      </c>
      <c r="D51" s="40">
        <v>1510.5263</v>
      </c>
    </row>
    <row r="52" spans="1:4" x14ac:dyDescent="0.2">
      <c r="A52" s="10" t="s">
        <v>763</v>
      </c>
      <c r="C52" s="40">
        <v>1245.0515</v>
      </c>
      <c r="D52" s="40">
        <v>1244.394</v>
      </c>
    </row>
    <row r="53" spans="1:4" x14ac:dyDescent="0.2">
      <c r="A53" s="10" t="s">
        <v>207</v>
      </c>
      <c r="C53" s="40">
        <v>2988.6905000000002</v>
      </c>
      <c r="D53" s="61" t="s">
        <v>1558</v>
      </c>
    </row>
    <row r="54" spans="1:4" x14ac:dyDescent="0.2">
      <c r="A54" s="10" t="s">
        <v>764</v>
      </c>
      <c r="C54" s="40">
        <v>1000.6505</v>
      </c>
      <c r="D54" s="40">
        <v>1000</v>
      </c>
    </row>
    <row r="55" spans="1:4" x14ac:dyDescent="0.2">
      <c r="A55" s="10" t="s">
        <v>765</v>
      </c>
      <c r="C55" s="40">
        <v>1055.3715999999999</v>
      </c>
      <c r="D55" s="40">
        <v>1054.8077000000001</v>
      </c>
    </row>
    <row r="56" spans="1:4" x14ac:dyDescent="0.2">
      <c r="A56" s="10" t="s">
        <v>209</v>
      </c>
      <c r="C56" s="40">
        <v>2951.1570000000002</v>
      </c>
      <c r="D56" s="40">
        <v>3021.2723000000001</v>
      </c>
    </row>
    <row r="57" spans="1:4" x14ac:dyDescent="0.2">
      <c r="A57" s="10" t="s">
        <v>766</v>
      </c>
      <c r="C57" s="40">
        <v>1000.7051</v>
      </c>
      <c r="D57" s="40">
        <v>1000</v>
      </c>
    </row>
    <row r="58" spans="1:4" x14ac:dyDescent="0.2">
      <c r="A58" s="10" t="s">
        <v>211</v>
      </c>
      <c r="C58" s="40">
        <v>1021.8176999999999</v>
      </c>
      <c r="D58" s="40">
        <v>1022.0229</v>
      </c>
    </row>
    <row r="59" spans="1:4" x14ac:dyDescent="0.2">
      <c r="A59" s="10" t="s">
        <v>767</v>
      </c>
      <c r="C59" s="40">
        <v>2963.8022000000001</v>
      </c>
      <c r="D59" s="40">
        <v>3035.4766</v>
      </c>
    </row>
    <row r="60" spans="1:4" x14ac:dyDescent="0.2">
      <c r="A60" s="10" t="s">
        <v>768</v>
      </c>
      <c r="C60" s="40">
        <v>1001.8422</v>
      </c>
      <c r="D60" s="40">
        <v>1002.2243</v>
      </c>
    </row>
    <row r="61" spans="1:4" x14ac:dyDescent="0.2">
      <c r="A61" s="10" t="s">
        <v>769</v>
      </c>
      <c r="C61" s="40">
        <v>1022.0897</v>
      </c>
      <c r="D61" s="40">
        <v>1021.4896</v>
      </c>
    </row>
    <row r="62" spans="1:4" x14ac:dyDescent="0.2">
      <c r="A62" s="10" t="s">
        <v>770</v>
      </c>
      <c r="C62" s="40">
        <v>12.5124</v>
      </c>
      <c r="D62" s="40">
        <v>12.814399999999999</v>
      </c>
    </row>
    <row r="63" spans="1:4" x14ac:dyDescent="0.2">
      <c r="A63" s="10" t="s">
        <v>771</v>
      </c>
      <c r="C63" s="40">
        <v>12.5124</v>
      </c>
      <c r="D63" s="40">
        <v>12.814399999999999</v>
      </c>
    </row>
    <row r="64" spans="1:4" x14ac:dyDescent="0.2">
      <c r="A64" s="10" t="s">
        <v>772</v>
      </c>
      <c r="C64" s="40">
        <v>10</v>
      </c>
      <c r="D64" s="40">
        <v>10</v>
      </c>
    </row>
    <row r="65" spans="1:4" x14ac:dyDescent="0.2">
      <c r="A65" s="10" t="s">
        <v>773</v>
      </c>
      <c r="C65" s="40">
        <v>10</v>
      </c>
      <c r="D65" s="40">
        <v>10</v>
      </c>
    </row>
    <row r="67" spans="1:4" x14ac:dyDescent="0.2">
      <c r="A67" s="10" t="s">
        <v>1559</v>
      </c>
    </row>
    <row r="69" spans="1:4" ht="10.5" x14ac:dyDescent="0.25">
      <c r="A69" s="18" t="s">
        <v>215</v>
      </c>
    </row>
    <row r="70" spans="1:4" ht="10.5" x14ac:dyDescent="0.25">
      <c r="A70" s="82" t="s">
        <v>380</v>
      </c>
      <c r="B70" s="83"/>
      <c r="C70" s="80" t="s">
        <v>381</v>
      </c>
      <c r="D70" s="81"/>
    </row>
    <row r="71" spans="1:4" ht="10.5" x14ac:dyDescent="0.25">
      <c r="A71" s="82"/>
      <c r="B71" s="83"/>
      <c r="C71" s="44" t="s">
        <v>382</v>
      </c>
      <c r="D71" s="45" t="s">
        <v>383</v>
      </c>
    </row>
    <row r="72" spans="1:4" x14ac:dyDescent="0.2">
      <c r="A72" s="84" t="s">
        <v>762</v>
      </c>
      <c r="B72" s="85"/>
      <c r="C72" s="46">
        <v>27.234876816</v>
      </c>
      <c r="D72" s="46">
        <v>26.645595065999998</v>
      </c>
    </row>
    <row r="73" spans="1:4" x14ac:dyDescent="0.2">
      <c r="A73" s="84" t="s">
        <v>763</v>
      </c>
      <c r="B73" s="85"/>
      <c r="C73" s="46">
        <v>22.069931023999999</v>
      </c>
      <c r="D73" s="46">
        <v>21.684157078999998</v>
      </c>
    </row>
    <row r="74" spans="1:4" x14ac:dyDescent="0.2">
      <c r="A74" s="84" t="s">
        <v>764</v>
      </c>
      <c r="B74" s="85"/>
      <c r="C74" s="46">
        <v>18.812847562999998</v>
      </c>
      <c r="D74" s="46">
        <v>18.450694633000001</v>
      </c>
    </row>
    <row r="75" spans="1:4" x14ac:dyDescent="0.2">
      <c r="A75" s="84" t="s">
        <v>765</v>
      </c>
      <c r="B75" s="85"/>
      <c r="C75" s="46">
        <v>19.926574905999999</v>
      </c>
      <c r="D75" s="46">
        <v>19.587620856000001</v>
      </c>
    </row>
    <row r="76" spans="1:4" x14ac:dyDescent="0.2">
      <c r="A76" s="84" t="s">
        <v>766</v>
      </c>
      <c r="B76" s="85"/>
      <c r="C76" s="46">
        <v>20.735694297999999</v>
      </c>
      <c r="D76" s="46">
        <v>20.350667549000001</v>
      </c>
    </row>
    <row r="77" spans="1:4" x14ac:dyDescent="0.2">
      <c r="A77" s="84" t="s">
        <v>211</v>
      </c>
      <c r="B77" s="85"/>
      <c r="C77" s="46">
        <v>20.549723379</v>
      </c>
      <c r="D77" s="46">
        <v>20.208426415999998</v>
      </c>
    </row>
    <row r="78" spans="1:4" x14ac:dyDescent="0.2">
      <c r="A78" s="84" t="s">
        <v>768</v>
      </c>
      <c r="B78" s="85"/>
      <c r="C78" s="46">
        <v>20.259538591999998</v>
      </c>
      <c r="D78" s="46">
        <v>19.916827073</v>
      </c>
    </row>
    <row r="79" spans="1:4" x14ac:dyDescent="0.2">
      <c r="A79" s="84" t="s">
        <v>769</v>
      </c>
      <c r="B79" s="85"/>
      <c r="C79" s="46">
        <v>21.553531231000001</v>
      </c>
      <c r="D79" s="46">
        <v>21.19948248</v>
      </c>
    </row>
    <row r="81" spans="1:5" ht="10.5" x14ac:dyDescent="0.25">
      <c r="A81" s="18" t="s">
        <v>217</v>
      </c>
      <c r="D81" s="42">
        <v>0.113249641287671</v>
      </c>
      <c r="E81" s="14" t="s">
        <v>218</v>
      </c>
    </row>
    <row r="83" spans="1:5" ht="10.5" x14ac:dyDescent="0.25">
      <c r="A83" s="18" t="s">
        <v>219</v>
      </c>
      <c r="D83" s="41" t="s">
        <v>216</v>
      </c>
    </row>
  </sheetData>
  <mergeCells count="12">
    <mergeCell ref="A78:B78"/>
    <mergeCell ref="A79:B79"/>
    <mergeCell ref="A73:B73"/>
    <mergeCell ref="A74:B74"/>
    <mergeCell ref="A75:B75"/>
    <mergeCell ref="A76:B76"/>
    <mergeCell ref="A77:B77"/>
    <mergeCell ref="A1:F1"/>
    <mergeCell ref="C70:D70"/>
    <mergeCell ref="A70:B70"/>
    <mergeCell ref="A71:B71"/>
    <mergeCell ref="A72:B72"/>
  </mergeCells>
  <conditionalFormatting sqref="F2:F3 F5:F65536">
    <cfRule type="cellIs" dxfId="105"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6"/>
  <sheetViews>
    <sheetView workbookViewId="0">
      <selection sqref="A1:F1"/>
    </sheetView>
  </sheetViews>
  <sheetFormatPr defaultColWidth="9.1796875" defaultRowHeight="10" x14ac:dyDescent="0.2"/>
  <cols>
    <col min="1" max="1" width="38.7265625" style="10" bestFit="1" customWidth="1"/>
    <col min="2" max="2" width="62"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10</v>
      </c>
      <c r="B1" s="79"/>
      <c r="C1" s="79"/>
      <c r="D1" s="79"/>
      <c r="E1" s="79"/>
      <c r="F1" s="79"/>
    </row>
    <row r="2" spans="1:6" s="1" customFormat="1" ht="11.5" x14ac:dyDescent="0.25">
      <c r="A2" s="43" t="s">
        <v>220</v>
      </c>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83</v>
      </c>
      <c r="B7" s="27" t="s">
        <v>82</v>
      </c>
      <c r="C7" s="27" t="s">
        <v>84</v>
      </c>
      <c r="D7" s="31">
        <v>2170</v>
      </c>
      <c r="E7" s="29">
        <v>21632.4696</v>
      </c>
      <c r="F7" s="30">
        <v>8.8569290831710799</v>
      </c>
    </row>
    <row r="8" spans="1:6" x14ac:dyDescent="0.2">
      <c r="A8" s="27" t="s">
        <v>243</v>
      </c>
      <c r="B8" s="27" t="s">
        <v>242</v>
      </c>
      <c r="C8" s="27" t="s">
        <v>244</v>
      </c>
      <c r="D8" s="31">
        <v>2000</v>
      </c>
      <c r="E8" s="29">
        <v>20919.46</v>
      </c>
      <c r="F8" s="30">
        <v>8.5650033077237797</v>
      </c>
    </row>
    <row r="9" spans="1:6" x14ac:dyDescent="0.2">
      <c r="A9" s="27" t="s">
        <v>452</v>
      </c>
      <c r="B9" s="27" t="s">
        <v>451</v>
      </c>
      <c r="C9" s="27" t="s">
        <v>138</v>
      </c>
      <c r="D9" s="31">
        <v>1500</v>
      </c>
      <c r="E9" s="29">
        <v>14755.29</v>
      </c>
      <c r="F9" s="30">
        <v>6.0412222713408301</v>
      </c>
    </row>
    <row r="10" spans="1:6" x14ac:dyDescent="0.2">
      <c r="A10" s="27" t="s">
        <v>230</v>
      </c>
      <c r="B10" s="27" t="s">
        <v>229</v>
      </c>
      <c r="C10" s="27" t="s">
        <v>231</v>
      </c>
      <c r="D10" s="31">
        <v>1450</v>
      </c>
      <c r="E10" s="29">
        <v>14654.468500000001</v>
      </c>
      <c r="F10" s="30">
        <v>5.9999431713549898</v>
      </c>
    </row>
    <row r="11" spans="1:6" x14ac:dyDescent="0.2">
      <c r="A11" s="27" t="s">
        <v>287</v>
      </c>
      <c r="B11" s="27" t="s">
        <v>286</v>
      </c>
      <c r="C11" s="27" t="s">
        <v>138</v>
      </c>
      <c r="D11" s="31">
        <v>1300</v>
      </c>
      <c r="E11" s="29">
        <v>12774.852999999999</v>
      </c>
      <c r="F11" s="30">
        <v>5.2303767975217799</v>
      </c>
    </row>
    <row r="12" spans="1:6" x14ac:dyDescent="0.2">
      <c r="A12" s="27" t="s">
        <v>77</v>
      </c>
      <c r="B12" s="27" t="s">
        <v>76</v>
      </c>
      <c r="C12" s="27" t="s">
        <v>78</v>
      </c>
      <c r="D12" s="31">
        <v>2000</v>
      </c>
      <c r="E12" s="29">
        <v>9859.32</v>
      </c>
      <c r="F12" s="30">
        <v>4.0366772570566898</v>
      </c>
    </row>
    <row r="13" spans="1:6" x14ac:dyDescent="0.2">
      <c r="A13" s="27" t="s">
        <v>118</v>
      </c>
      <c r="B13" s="27" t="s">
        <v>117</v>
      </c>
      <c r="C13" s="27" t="s">
        <v>97</v>
      </c>
      <c r="D13" s="31">
        <v>1000</v>
      </c>
      <c r="E13" s="29">
        <v>9686.93</v>
      </c>
      <c r="F13" s="30">
        <v>3.9660960412787301</v>
      </c>
    </row>
    <row r="14" spans="1:6" x14ac:dyDescent="0.2">
      <c r="A14" s="27" t="s">
        <v>129</v>
      </c>
      <c r="B14" s="27" t="s">
        <v>128</v>
      </c>
      <c r="C14" s="27" t="s">
        <v>81</v>
      </c>
      <c r="D14" s="31">
        <v>780</v>
      </c>
      <c r="E14" s="29">
        <v>8224.9128000000001</v>
      </c>
      <c r="F14" s="30">
        <v>3.3675059173487099</v>
      </c>
    </row>
    <row r="15" spans="1:6" x14ac:dyDescent="0.2">
      <c r="A15" s="27" t="s">
        <v>93</v>
      </c>
      <c r="B15" s="27" t="s">
        <v>92</v>
      </c>
      <c r="C15" s="27" t="s">
        <v>94</v>
      </c>
      <c r="D15" s="31">
        <v>1102</v>
      </c>
      <c r="E15" s="29">
        <v>5510.6171199999999</v>
      </c>
      <c r="F15" s="30">
        <v>2.25619848028578</v>
      </c>
    </row>
    <row r="16" spans="1:6" x14ac:dyDescent="0.2">
      <c r="A16" s="27" t="s">
        <v>71</v>
      </c>
      <c r="B16" s="27" t="s">
        <v>70</v>
      </c>
      <c r="C16" s="27" t="s">
        <v>72</v>
      </c>
      <c r="D16" s="31">
        <v>500</v>
      </c>
      <c r="E16" s="29">
        <v>5014.59</v>
      </c>
      <c r="F16" s="30">
        <v>2.0531113105633998</v>
      </c>
    </row>
    <row r="17" spans="1:6" x14ac:dyDescent="0.2">
      <c r="A17" s="27" t="s">
        <v>454</v>
      </c>
      <c r="B17" s="27" t="s">
        <v>453</v>
      </c>
      <c r="C17" s="27" t="s">
        <v>127</v>
      </c>
      <c r="D17" s="31">
        <v>500</v>
      </c>
      <c r="E17" s="29">
        <v>4379.62</v>
      </c>
      <c r="F17" s="30">
        <v>1.7931370975433001</v>
      </c>
    </row>
    <row r="18" spans="1:6" x14ac:dyDescent="0.2">
      <c r="A18" s="27" t="s">
        <v>456</v>
      </c>
      <c r="B18" s="27" t="s">
        <v>455</v>
      </c>
      <c r="C18" s="27" t="s">
        <v>285</v>
      </c>
      <c r="D18" s="31">
        <v>300</v>
      </c>
      <c r="E18" s="29">
        <v>3003.4409999999998</v>
      </c>
      <c r="F18" s="30">
        <v>1.2296914977515301</v>
      </c>
    </row>
    <row r="19" spans="1:6" x14ac:dyDescent="0.2">
      <c r="A19" s="27" t="s">
        <v>278</v>
      </c>
      <c r="B19" s="27" t="s">
        <v>277</v>
      </c>
      <c r="C19" s="27" t="s">
        <v>94</v>
      </c>
      <c r="D19" s="31">
        <v>300</v>
      </c>
      <c r="E19" s="29">
        <v>2980.1190000000001</v>
      </c>
      <c r="F19" s="30">
        <v>1.2201428283717899</v>
      </c>
    </row>
    <row r="20" spans="1:6" x14ac:dyDescent="0.2">
      <c r="A20" s="27" t="s">
        <v>458</v>
      </c>
      <c r="B20" s="27" t="s">
        <v>457</v>
      </c>
      <c r="C20" s="27" t="s">
        <v>127</v>
      </c>
      <c r="D20" s="31">
        <v>250</v>
      </c>
      <c r="E20" s="29">
        <v>2951.7775000000001</v>
      </c>
      <c r="F20" s="30">
        <v>1.2085390373922</v>
      </c>
    </row>
    <row r="21" spans="1:6" x14ac:dyDescent="0.2">
      <c r="A21" s="27" t="s">
        <v>460</v>
      </c>
      <c r="B21" s="27" t="s">
        <v>459</v>
      </c>
      <c r="C21" s="27" t="s">
        <v>461</v>
      </c>
      <c r="D21" s="31">
        <v>232</v>
      </c>
      <c r="E21" s="29">
        <v>2944.0150400000002</v>
      </c>
      <c r="F21" s="30">
        <v>1.2053608723929099</v>
      </c>
    </row>
    <row r="22" spans="1:6" x14ac:dyDescent="0.2">
      <c r="A22" s="27" t="s">
        <v>137</v>
      </c>
      <c r="B22" s="27" t="s">
        <v>136</v>
      </c>
      <c r="C22" s="27" t="s">
        <v>138</v>
      </c>
      <c r="D22" s="31">
        <v>250</v>
      </c>
      <c r="E22" s="29">
        <v>2515.0100000000002</v>
      </c>
      <c r="F22" s="30">
        <v>1.0297143888493501</v>
      </c>
    </row>
    <row r="23" spans="1:6" x14ac:dyDescent="0.2">
      <c r="A23" s="27" t="s">
        <v>291</v>
      </c>
      <c r="B23" s="27" t="s">
        <v>290</v>
      </c>
      <c r="C23" s="27" t="s">
        <v>169</v>
      </c>
      <c r="D23" s="31">
        <v>250</v>
      </c>
      <c r="E23" s="29">
        <v>2508.8375000000001</v>
      </c>
      <c r="F23" s="30">
        <v>1.0271871972814499</v>
      </c>
    </row>
    <row r="24" spans="1:6" x14ac:dyDescent="0.2">
      <c r="A24" s="27" t="s">
        <v>255</v>
      </c>
      <c r="B24" s="27" t="s">
        <v>254</v>
      </c>
      <c r="C24" s="27" t="s">
        <v>138</v>
      </c>
      <c r="D24" s="31">
        <v>240</v>
      </c>
      <c r="E24" s="29">
        <v>2412.8688000000002</v>
      </c>
      <c r="F24" s="30">
        <v>0.98789496732245896</v>
      </c>
    </row>
    <row r="25" spans="1:6" x14ac:dyDescent="0.2">
      <c r="A25" s="27" t="s">
        <v>241</v>
      </c>
      <c r="B25" s="27" t="s">
        <v>240</v>
      </c>
      <c r="C25" s="27" t="s">
        <v>127</v>
      </c>
      <c r="D25" s="31">
        <v>250</v>
      </c>
      <c r="E25" s="29">
        <v>2111.6725000000001</v>
      </c>
      <c r="F25" s="30">
        <v>0.86457690338705395</v>
      </c>
    </row>
    <row r="26" spans="1:6" x14ac:dyDescent="0.2">
      <c r="A26" s="27" t="s">
        <v>105</v>
      </c>
      <c r="B26" s="27" t="s">
        <v>104</v>
      </c>
      <c r="C26" s="27" t="s">
        <v>78</v>
      </c>
      <c r="D26" s="31">
        <v>400</v>
      </c>
      <c r="E26" s="29">
        <v>2005.568</v>
      </c>
      <c r="F26" s="30">
        <v>0.82113479764128505</v>
      </c>
    </row>
    <row r="27" spans="1:6" x14ac:dyDescent="0.2">
      <c r="A27" s="27" t="s">
        <v>103</v>
      </c>
      <c r="B27" s="27" t="s">
        <v>102</v>
      </c>
      <c r="C27" s="27" t="s">
        <v>94</v>
      </c>
      <c r="D27" s="31">
        <v>176</v>
      </c>
      <c r="E27" s="29">
        <v>1750.1528000000001</v>
      </c>
      <c r="F27" s="30">
        <v>0.716560777430298</v>
      </c>
    </row>
    <row r="28" spans="1:6" x14ac:dyDescent="0.2">
      <c r="A28" s="27" t="s">
        <v>149</v>
      </c>
      <c r="B28" s="27" t="s">
        <v>148</v>
      </c>
      <c r="C28" s="27" t="s">
        <v>78</v>
      </c>
      <c r="D28" s="31">
        <v>200</v>
      </c>
      <c r="E28" s="29">
        <v>1631.3019999999999</v>
      </c>
      <c r="F28" s="30">
        <v>0.66789998527191496</v>
      </c>
    </row>
    <row r="29" spans="1:6" x14ac:dyDescent="0.2">
      <c r="A29" s="27" t="s">
        <v>284</v>
      </c>
      <c r="B29" s="27" t="s">
        <v>283</v>
      </c>
      <c r="C29" s="27" t="s">
        <v>285</v>
      </c>
      <c r="D29" s="31">
        <v>150</v>
      </c>
      <c r="E29" s="29">
        <v>1480.0094999999999</v>
      </c>
      <c r="F29" s="30">
        <v>0.60595666728312403</v>
      </c>
    </row>
    <row r="30" spans="1:6" x14ac:dyDescent="0.2">
      <c r="A30" s="27" t="s">
        <v>463</v>
      </c>
      <c r="B30" s="27" t="s">
        <v>462</v>
      </c>
      <c r="C30" s="27" t="s">
        <v>87</v>
      </c>
      <c r="D30" s="31">
        <v>150</v>
      </c>
      <c r="E30" s="29">
        <v>1170.048</v>
      </c>
      <c r="F30" s="30">
        <v>0.47904988896441802</v>
      </c>
    </row>
    <row r="31" spans="1:6" x14ac:dyDescent="0.2">
      <c r="A31" s="27" t="s">
        <v>465</v>
      </c>
      <c r="B31" s="27" t="s">
        <v>464</v>
      </c>
      <c r="C31" s="27" t="s">
        <v>127</v>
      </c>
      <c r="D31" s="31">
        <v>115</v>
      </c>
      <c r="E31" s="29">
        <v>820.59514999999999</v>
      </c>
      <c r="F31" s="30">
        <v>0.33597426386972201</v>
      </c>
    </row>
    <row r="32" spans="1:6" x14ac:dyDescent="0.2">
      <c r="A32" s="27" t="s">
        <v>251</v>
      </c>
      <c r="B32" s="27" t="s">
        <v>250</v>
      </c>
      <c r="C32" s="27" t="s">
        <v>94</v>
      </c>
      <c r="D32" s="31">
        <v>62</v>
      </c>
      <c r="E32" s="29">
        <v>604.56758000000002</v>
      </c>
      <c r="F32" s="30">
        <v>0.24752662460897901</v>
      </c>
    </row>
    <row r="33" spans="1:8" x14ac:dyDescent="0.2">
      <c r="A33" s="27" t="s">
        <v>253</v>
      </c>
      <c r="B33" s="27" t="s">
        <v>252</v>
      </c>
      <c r="C33" s="27" t="s">
        <v>94</v>
      </c>
      <c r="D33" s="31">
        <v>62</v>
      </c>
      <c r="E33" s="29">
        <v>600.27718000000004</v>
      </c>
      <c r="F33" s="30">
        <v>0.24577001663767101</v>
      </c>
    </row>
    <row r="34" spans="1:8" x14ac:dyDescent="0.2">
      <c r="A34" s="27" t="s">
        <v>147</v>
      </c>
      <c r="B34" s="27" t="s">
        <v>146</v>
      </c>
      <c r="C34" s="27" t="s">
        <v>94</v>
      </c>
      <c r="D34" s="31">
        <v>55</v>
      </c>
      <c r="E34" s="29">
        <v>541.57894999999996</v>
      </c>
      <c r="F34" s="30">
        <v>0.221737343991842</v>
      </c>
    </row>
    <row r="35" spans="1:8" x14ac:dyDescent="0.2">
      <c r="A35" s="27" t="s">
        <v>131</v>
      </c>
      <c r="B35" s="27" t="s">
        <v>130</v>
      </c>
      <c r="C35" s="27" t="s">
        <v>94</v>
      </c>
      <c r="D35" s="31">
        <v>174</v>
      </c>
      <c r="E35" s="29">
        <v>434.66070000000002</v>
      </c>
      <c r="F35" s="30">
        <v>0.17796206657521399</v>
      </c>
    </row>
    <row r="36" spans="1:8" ht="10.5" x14ac:dyDescent="0.25">
      <c r="A36" s="26" t="s">
        <v>155</v>
      </c>
      <c r="B36" s="26"/>
      <c r="C36" s="26"/>
      <c r="D36" s="32"/>
      <c r="E36" s="33">
        <f>SUM(E6:E35)</f>
        <v>159879.03221999999</v>
      </c>
      <c r="F36" s="34">
        <f>SUM(F6:F35)</f>
        <v>65.458880860212275</v>
      </c>
      <c r="G36" s="18"/>
      <c r="H36" s="18"/>
    </row>
    <row r="37" spans="1:8" x14ac:dyDescent="0.2">
      <c r="A37" s="27"/>
      <c r="B37" s="27"/>
      <c r="C37" s="27"/>
      <c r="D37" s="28"/>
      <c r="E37" s="29"/>
      <c r="F37" s="30"/>
    </row>
    <row r="38" spans="1:8" ht="10.5" x14ac:dyDescent="0.25">
      <c r="A38" s="26" t="s">
        <v>156</v>
      </c>
      <c r="B38" s="27"/>
      <c r="C38" s="27"/>
      <c r="D38" s="28"/>
      <c r="E38" s="29"/>
      <c r="F38" s="30"/>
    </row>
    <row r="39" spans="1:8" x14ac:dyDescent="0.2">
      <c r="A39" s="27" t="s">
        <v>173</v>
      </c>
      <c r="B39" s="27" t="s">
        <v>172</v>
      </c>
      <c r="C39" s="27" t="s">
        <v>169</v>
      </c>
      <c r="D39" s="31">
        <v>1750</v>
      </c>
      <c r="E39" s="29">
        <v>17510.8325</v>
      </c>
      <c r="F39" s="30">
        <v>7.1694172929653499</v>
      </c>
    </row>
    <row r="40" spans="1:8" x14ac:dyDescent="0.2">
      <c r="A40" s="27" t="s">
        <v>345</v>
      </c>
      <c r="B40" s="27" t="s">
        <v>344</v>
      </c>
      <c r="C40" s="27" t="s">
        <v>333</v>
      </c>
      <c r="D40" s="31">
        <v>1498</v>
      </c>
      <c r="E40" s="29">
        <v>15111.075000000001</v>
      </c>
      <c r="F40" s="30">
        <v>6.1868904531121798</v>
      </c>
    </row>
    <row r="41" spans="1:8" x14ac:dyDescent="0.2">
      <c r="A41" s="27" t="s">
        <v>162</v>
      </c>
      <c r="B41" s="27" t="s">
        <v>161</v>
      </c>
      <c r="C41" s="27" t="s">
        <v>84</v>
      </c>
      <c r="D41" s="31">
        <v>650</v>
      </c>
      <c r="E41" s="29">
        <v>6478.5370000000003</v>
      </c>
      <c r="F41" s="30">
        <v>2.6524915477842601</v>
      </c>
    </row>
    <row r="42" spans="1:8" x14ac:dyDescent="0.2">
      <c r="A42" s="27" t="s">
        <v>327</v>
      </c>
      <c r="B42" s="27" t="s">
        <v>326</v>
      </c>
      <c r="C42" s="27" t="s">
        <v>272</v>
      </c>
      <c r="D42" s="31">
        <v>600</v>
      </c>
      <c r="E42" s="29">
        <v>5352.3720000000003</v>
      </c>
      <c r="F42" s="30">
        <v>2.19140856810683</v>
      </c>
    </row>
    <row r="43" spans="1:8" x14ac:dyDescent="0.2">
      <c r="A43" s="27" t="s">
        <v>168</v>
      </c>
      <c r="B43" s="27" t="s">
        <v>167</v>
      </c>
      <c r="C43" s="27" t="s">
        <v>169</v>
      </c>
      <c r="D43" s="31">
        <v>5150</v>
      </c>
      <c r="E43" s="29">
        <v>4925.9234999999999</v>
      </c>
      <c r="F43" s="30">
        <v>2.0168088024783799</v>
      </c>
    </row>
    <row r="44" spans="1:8" x14ac:dyDescent="0.2">
      <c r="A44" s="27" t="s">
        <v>171</v>
      </c>
      <c r="B44" s="27" t="s">
        <v>170</v>
      </c>
      <c r="C44" s="27" t="s">
        <v>169</v>
      </c>
      <c r="D44" s="31">
        <v>310</v>
      </c>
      <c r="E44" s="29">
        <v>4697.9539000000004</v>
      </c>
      <c r="F44" s="30">
        <v>1.92347176710268</v>
      </c>
    </row>
    <row r="45" spans="1:8" x14ac:dyDescent="0.2">
      <c r="A45" s="27" t="s">
        <v>158</v>
      </c>
      <c r="B45" s="27" t="s">
        <v>157</v>
      </c>
      <c r="C45" s="27" t="s">
        <v>75</v>
      </c>
      <c r="D45" s="31">
        <v>350</v>
      </c>
      <c r="E45" s="29">
        <v>3502.5864999999999</v>
      </c>
      <c r="F45" s="30">
        <v>1.4340554181651299</v>
      </c>
    </row>
    <row r="46" spans="1:8" x14ac:dyDescent="0.2">
      <c r="A46" s="27" t="s">
        <v>335</v>
      </c>
      <c r="B46" s="27" t="s">
        <v>334</v>
      </c>
      <c r="C46" s="27" t="s">
        <v>333</v>
      </c>
      <c r="D46" s="31">
        <v>180</v>
      </c>
      <c r="E46" s="29">
        <v>1556.8642159999999</v>
      </c>
      <c r="F46" s="30">
        <v>0.63742310555419601</v>
      </c>
    </row>
    <row r="47" spans="1:8" x14ac:dyDescent="0.2">
      <c r="A47" s="27" t="s">
        <v>343</v>
      </c>
      <c r="B47" s="27" t="s">
        <v>342</v>
      </c>
      <c r="C47" s="27" t="s">
        <v>333</v>
      </c>
      <c r="D47" s="31">
        <v>120</v>
      </c>
      <c r="E47" s="29">
        <v>1064.489462</v>
      </c>
      <c r="F47" s="30">
        <v>0.43583131510407502</v>
      </c>
    </row>
    <row r="48" spans="1:8" x14ac:dyDescent="0.2">
      <c r="A48" s="27" t="s">
        <v>347</v>
      </c>
      <c r="B48" s="27" t="s">
        <v>346</v>
      </c>
      <c r="C48" s="27" t="s">
        <v>348</v>
      </c>
      <c r="D48" s="31">
        <v>1088</v>
      </c>
      <c r="E48" s="29">
        <v>355.01440000000002</v>
      </c>
      <c r="F48" s="30">
        <v>0.145352676899383</v>
      </c>
    </row>
    <row r="49" spans="1:8" x14ac:dyDescent="0.2">
      <c r="A49" s="27" t="s">
        <v>332</v>
      </c>
      <c r="B49" s="27" t="s">
        <v>331</v>
      </c>
      <c r="C49" s="27" t="s">
        <v>333</v>
      </c>
      <c r="D49" s="31">
        <v>40</v>
      </c>
      <c r="E49" s="29">
        <v>338.09705220000001</v>
      </c>
      <c r="F49" s="30">
        <v>0.13842624859459399</v>
      </c>
    </row>
    <row r="50" spans="1:8" x14ac:dyDescent="0.2">
      <c r="A50" s="27" t="s">
        <v>354</v>
      </c>
      <c r="B50" s="27" t="s">
        <v>353</v>
      </c>
      <c r="C50" s="27" t="s">
        <v>348</v>
      </c>
      <c r="D50" s="31">
        <v>327</v>
      </c>
      <c r="E50" s="29">
        <v>105.621</v>
      </c>
      <c r="F50" s="30">
        <v>4.3244147524127897E-2</v>
      </c>
    </row>
    <row r="51" spans="1:8" ht="10.5" x14ac:dyDescent="0.25">
      <c r="A51" s="26" t="s">
        <v>155</v>
      </c>
      <c r="B51" s="26"/>
      <c r="C51" s="26"/>
      <c r="D51" s="32"/>
      <c r="E51" s="33">
        <f>SUM(E38:E50)</f>
        <v>60999.366530199994</v>
      </c>
      <c r="F51" s="34">
        <f>SUM(F38:F50)</f>
        <v>24.974821343391184</v>
      </c>
      <c r="G51" s="18"/>
      <c r="H51" s="18"/>
    </row>
    <row r="52" spans="1:8" x14ac:dyDescent="0.2">
      <c r="A52" s="27"/>
      <c r="B52" s="27"/>
      <c r="C52" s="27"/>
      <c r="D52" s="28"/>
      <c r="E52" s="29"/>
      <c r="F52" s="30"/>
    </row>
    <row r="53" spans="1:8" ht="10.5" x14ac:dyDescent="0.25">
      <c r="A53" s="26" t="s">
        <v>194</v>
      </c>
      <c r="B53" s="26"/>
      <c r="C53" s="26"/>
      <c r="D53" s="32"/>
      <c r="E53" s="33">
        <f>E36+E51</f>
        <v>220878.39875019999</v>
      </c>
      <c r="F53" s="34">
        <f>F36+F51</f>
        <v>90.43370220360346</v>
      </c>
      <c r="G53" s="18"/>
      <c r="H53" s="18"/>
    </row>
    <row r="54" spans="1:8" ht="10.5" x14ac:dyDescent="0.25">
      <c r="A54" s="26"/>
      <c r="B54" s="26"/>
      <c r="C54" s="26"/>
      <c r="D54" s="32"/>
      <c r="E54" s="33"/>
      <c r="F54" s="34"/>
      <c r="G54" s="18"/>
      <c r="H54" s="18"/>
    </row>
    <row r="55" spans="1:8" ht="10.5" x14ac:dyDescent="0.25">
      <c r="A55" s="26" t="s">
        <v>196</v>
      </c>
      <c r="B55" s="26"/>
      <c r="C55" s="26"/>
      <c r="D55" s="32"/>
      <c r="E55" s="33">
        <f>E57-(E36+E51)</f>
        <v>23365.056253899995</v>
      </c>
      <c r="F55" s="34">
        <f>F57-(F36+F51)</f>
        <v>9.5662977963965403</v>
      </c>
      <c r="G55" s="18"/>
      <c r="H55" s="18"/>
    </row>
    <row r="56" spans="1:8" ht="10.5" x14ac:dyDescent="0.25">
      <c r="A56" s="26"/>
      <c r="B56" s="26"/>
      <c r="C56" s="26"/>
      <c r="D56" s="32"/>
      <c r="E56" s="33"/>
      <c r="F56" s="34"/>
      <c r="G56" s="18"/>
      <c r="H56" s="18"/>
    </row>
    <row r="57" spans="1:8" ht="10.5" x14ac:dyDescent="0.25">
      <c r="A57" s="35" t="s">
        <v>195</v>
      </c>
      <c r="B57" s="35"/>
      <c r="C57" s="35"/>
      <c r="D57" s="36"/>
      <c r="E57" s="37">
        <v>244243.45500409999</v>
      </c>
      <c r="F57" s="38">
        <v>100</v>
      </c>
      <c r="G57" s="18"/>
      <c r="H57" s="18"/>
    </row>
    <row r="58" spans="1:8" ht="10.5" x14ac:dyDescent="0.25">
      <c r="A58" s="18" t="s">
        <v>198</v>
      </c>
    </row>
    <row r="59" spans="1:8" ht="10.5" x14ac:dyDescent="0.25">
      <c r="A59" s="18" t="s">
        <v>1555</v>
      </c>
    </row>
    <row r="60" spans="1:8" ht="10.5" x14ac:dyDescent="0.25">
      <c r="A60" s="18" t="s">
        <v>1548</v>
      </c>
    </row>
    <row r="62" spans="1:8" ht="10.5" x14ac:dyDescent="0.25">
      <c r="A62" s="18" t="s">
        <v>199</v>
      </c>
    </row>
    <row r="63" spans="1:8" ht="10.5" x14ac:dyDescent="0.25">
      <c r="A63" s="18" t="s">
        <v>200</v>
      </c>
    </row>
    <row r="64" spans="1:8" ht="10.5" x14ac:dyDescent="0.25">
      <c r="A64" s="18" t="s">
        <v>201</v>
      </c>
      <c r="B64" s="18"/>
      <c r="C64" s="39" t="s">
        <v>203</v>
      </c>
      <c r="D64" s="19" t="s">
        <v>202</v>
      </c>
    </row>
    <row r="65" spans="1:5" x14ac:dyDescent="0.2">
      <c r="A65" s="10" t="s">
        <v>466</v>
      </c>
      <c r="C65" s="40">
        <v>21.140499999999999</v>
      </c>
      <c r="D65" s="40">
        <v>21.471499999999999</v>
      </c>
    </row>
    <row r="66" spans="1:5" x14ac:dyDescent="0.2">
      <c r="A66" s="10" t="s">
        <v>467</v>
      </c>
      <c r="C66" s="40">
        <v>9.7478999999999996</v>
      </c>
      <c r="D66" s="40">
        <v>9.9004999999999992</v>
      </c>
    </row>
    <row r="67" spans="1:5" x14ac:dyDescent="0.2">
      <c r="A67" s="10" t="s">
        <v>468</v>
      </c>
      <c r="C67" s="40">
        <v>9.5737000000000005</v>
      </c>
      <c r="D67" s="40">
        <v>9.7236999999999991</v>
      </c>
    </row>
    <row r="68" spans="1:5" x14ac:dyDescent="0.2">
      <c r="A68" s="10" t="s">
        <v>469</v>
      </c>
      <c r="C68" s="40">
        <v>21.631499999999999</v>
      </c>
      <c r="D68" s="40">
        <v>22.01</v>
      </c>
    </row>
    <row r="69" spans="1:5" x14ac:dyDescent="0.2">
      <c r="A69" s="10" t="s">
        <v>470</v>
      </c>
      <c r="C69" s="40">
        <v>10.0532</v>
      </c>
      <c r="D69" s="40">
        <v>10.229100000000001</v>
      </c>
    </row>
    <row r="70" spans="1:5" x14ac:dyDescent="0.2">
      <c r="A70" s="10" t="s">
        <v>471</v>
      </c>
      <c r="C70" s="40">
        <v>9.8792000000000009</v>
      </c>
      <c r="D70" s="40">
        <v>10.052</v>
      </c>
    </row>
    <row r="72" spans="1:5" ht="10.5" x14ac:dyDescent="0.25">
      <c r="A72" s="18" t="s">
        <v>215</v>
      </c>
      <c r="D72" s="41" t="s">
        <v>216</v>
      </c>
    </row>
    <row r="74" spans="1:5" ht="10.5" x14ac:dyDescent="0.25">
      <c r="A74" s="18" t="s">
        <v>217</v>
      </c>
      <c r="D74" s="42">
        <v>1.3545102103561644</v>
      </c>
      <c r="E74" s="14" t="s">
        <v>218</v>
      </c>
    </row>
    <row r="76" spans="1:5" ht="10.5" x14ac:dyDescent="0.25">
      <c r="A76" s="18" t="s">
        <v>219</v>
      </c>
      <c r="D76" s="41" t="s">
        <v>216</v>
      </c>
    </row>
    <row r="77" spans="1:5" x14ac:dyDescent="0.2">
      <c r="A77" s="10" t="s">
        <v>384</v>
      </c>
    </row>
    <row r="78" spans="1:5" ht="14.5" x14ac:dyDescent="0.35">
      <c r="A78" s="47" t="s">
        <v>1562</v>
      </c>
    </row>
    <row r="79" spans="1:5" ht="14.5" x14ac:dyDescent="0.35">
      <c r="A79" s="47"/>
    </row>
    <row r="80" spans="1:5" ht="10.5" x14ac:dyDescent="0.25">
      <c r="A80" s="18" t="s">
        <v>1563</v>
      </c>
    </row>
    <row r="81" spans="1:8" ht="14.5" x14ac:dyDescent="0.35">
      <c r="A81" s="63" t="s">
        <v>1564</v>
      </c>
    </row>
    <row r="83" spans="1:8" ht="30" customHeight="1" x14ac:dyDescent="0.2">
      <c r="A83" s="86" t="s">
        <v>1579</v>
      </c>
      <c r="B83" s="86"/>
      <c r="C83" s="86"/>
      <c r="D83" s="86"/>
      <c r="E83" s="86"/>
      <c r="F83" s="86"/>
    </row>
    <row r="87" spans="1:8" s="1" customFormat="1" ht="14" x14ac:dyDescent="0.25">
      <c r="A87" s="79" t="s">
        <v>472</v>
      </c>
      <c r="B87" s="79"/>
      <c r="C87" s="79"/>
      <c r="D87" s="79"/>
      <c r="E87" s="79"/>
      <c r="F87" s="79"/>
    </row>
    <row r="88" spans="1:8" ht="10.5" x14ac:dyDescent="0.25">
      <c r="A88" s="18" t="s">
        <v>6</v>
      </c>
    </row>
    <row r="89" spans="1:8" s="1" customFormat="1" ht="17.5" customHeight="1" x14ac:dyDescent="0.25">
      <c r="A89" s="8" t="s">
        <v>2</v>
      </c>
      <c r="B89" s="8" t="s">
        <v>0</v>
      </c>
      <c r="C89" s="8" t="s">
        <v>197</v>
      </c>
      <c r="D89" s="17" t="s">
        <v>1</v>
      </c>
      <c r="E89" s="9" t="s">
        <v>3</v>
      </c>
      <c r="F89" s="16" t="s">
        <v>4</v>
      </c>
    </row>
    <row r="90" spans="1:8" ht="10.5" x14ac:dyDescent="0.25">
      <c r="A90" s="21" t="s">
        <v>68</v>
      </c>
      <c r="B90" s="22"/>
      <c r="C90" s="22"/>
      <c r="D90" s="23"/>
      <c r="E90" s="24"/>
      <c r="F90" s="25"/>
    </row>
    <row r="91" spans="1:8" ht="10.5" x14ac:dyDescent="0.25">
      <c r="A91" s="26" t="s">
        <v>69</v>
      </c>
      <c r="B91" s="27"/>
      <c r="C91" s="27"/>
      <c r="D91" s="28"/>
      <c r="E91" s="29"/>
      <c r="F91" s="30"/>
    </row>
    <row r="92" spans="1:8" x14ac:dyDescent="0.2">
      <c r="A92" s="27" t="s">
        <v>387</v>
      </c>
      <c r="B92" s="27" t="s">
        <v>386</v>
      </c>
      <c r="C92" s="27" t="s">
        <v>388</v>
      </c>
      <c r="D92" s="31">
        <v>1510</v>
      </c>
      <c r="E92" s="29">
        <v>0</v>
      </c>
      <c r="F92" s="30">
        <v>100</v>
      </c>
    </row>
    <row r="93" spans="1:8" ht="10.5" x14ac:dyDescent="0.25">
      <c r="A93" s="26" t="s">
        <v>155</v>
      </c>
      <c r="B93" s="26"/>
      <c r="C93" s="26"/>
      <c r="D93" s="32"/>
      <c r="E93" s="33">
        <f>SUM(E91:E92)</f>
        <v>0</v>
      </c>
      <c r="F93" s="34">
        <f>SUM(F91:F92)</f>
        <v>100</v>
      </c>
      <c r="G93" s="18"/>
      <c r="H93" s="18"/>
    </row>
    <row r="94" spans="1:8" x14ac:dyDescent="0.2">
      <c r="A94" s="27"/>
      <c r="B94" s="27"/>
      <c r="C94" s="27"/>
      <c r="D94" s="28"/>
      <c r="E94" s="29"/>
      <c r="F94" s="30"/>
    </row>
    <row r="95" spans="1:8" ht="10.5" x14ac:dyDescent="0.25">
      <c r="A95" s="26" t="s">
        <v>194</v>
      </c>
      <c r="B95" s="26"/>
      <c r="C95" s="26"/>
      <c r="D95" s="32"/>
      <c r="E95" s="33">
        <f>E93</f>
        <v>0</v>
      </c>
      <c r="F95" s="34">
        <f>F93</f>
        <v>100</v>
      </c>
      <c r="G95" s="18"/>
      <c r="H95" s="18"/>
    </row>
    <row r="96" spans="1:8" ht="10.5" x14ac:dyDescent="0.25">
      <c r="A96" s="26"/>
      <c r="B96" s="26"/>
      <c r="C96" s="26"/>
      <c r="D96" s="32"/>
      <c r="E96" s="33"/>
      <c r="F96" s="34"/>
      <c r="G96" s="18"/>
      <c r="H96" s="18"/>
    </row>
    <row r="97" spans="1:8" ht="10.5" x14ac:dyDescent="0.25">
      <c r="A97" s="26" t="s">
        <v>196</v>
      </c>
      <c r="B97" s="26"/>
      <c r="C97" s="26"/>
      <c r="D97" s="32"/>
      <c r="E97" s="33">
        <f>E99-(E93)</f>
        <v>0</v>
      </c>
      <c r="F97" s="34">
        <v>0</v>
      </c>
      <c r="G97" s="18"/>
      <c r="H97" s="18"/>
    </row>
    <row r="98" spans="1:8" ht="10.5" x14ac:dyDescent="0.25">
      <c r="A98" s="26"/>
      <c r="B98" s="26"/>
      <c r="C98" s="26"/>
      <c r="D98" s="32"/>
      <c r="E98" s="33"/>
      <c r="F98" s="34"/>
      <c r="G98" s="18"/>
      <c r="H98" s="18"/>
    </row>
    <row r="99" spans="1:8" ht="10.5" x14ac:dyDescent="0.25">
      <c r="A99" s="35" t="s">
        <v>195</v>
      </c>
      <c r="B99" s="35"/>
      <c r="C99" s="35"/>
      <c r="D99" s="36"/>
      <c r="E99" s="37">
        <v>0</v>
      </c>
      <c r="F99" s="38">
        <v>100</v>
      </c>
      <c r="G99" s="18"/>
      <c r="H99" s="18"/>
    </row>
    <row r="100" spans="1:8" ht="10.5" x14ac:dyDescent="0.25">
      <c r="A100" s="66" t="s">
        <v>198</v>
      </c>
      <c r="F100" s="20"/>
    </row>
    <row r="101" spans="1:8" ht="10.5" x14ac:dyDescent="0.25">
      <c r="A101" s="66" t="s">
        <v>1555</v>
      </c>
    </row>
    <row r="102" spans="1:8" ht="10.5" x14ac:dyDescent="0.25">
      <c r="A102" s="67" t="s">
        <v>1548</v>
      </c>
    </row>
    <row r="103" spans="1:8" ht="10.5" x14ac:dyDescent="0.25">
      <c r="A103" s="67"/>
    </row>
    <row r="104" spans="1:8" ht="10.5" x14ac:dyDescent="0.25">
      <c r="A104" s="18" t="s">
        <v>199</v>
      </c>
    </row>
    <row r="105" spans="1:8" ht="10.5" x14ac:dyDescent="0.25">
      <c r="A105" s="18" t="s">
        <v>200</v>
      </c>
    </row>
    <row r="106" spans="1:8" ht="10.5" x14ac:dyDescent="0.25">
      <c r="A106" s="18" t="s">
        <v>201</v>
      </c>
      <c r="B106" s="18"/>
      <c r="C106" s="39" t="s">
        <v>203</v>
      </c>
      <c r="D106" s="19" t="s">
        <v>202</v>
      </c>
    </row>
    <row r="107" spans="1:8" x14ac:dyDescent="0.2">
      <c r="A107" s="10" t="s">
        <v>466</v>
      </c>
      <c r="C107" s="40">
        <v>0</v>
      </c>
      <c r="D107" s="40">
        <v>0</v>
      </c>
    </row>
    <row r="108" spans="1:8" x14ac:dyDescent="0.2">
      <c r="A108" s="10" t="s">
        <v>467</v>
      </c>
      <c r="C108" s="40">
        <v>0</v>
      </c>
      <c r="D108" s="40">
        <v>0</v>
      </c>
    </row>
    <row r="109" spans="1:8" x14ac:dyDescent="0.2">
      <c r="A109" s="10" t="s">
        <v>468</v>
      </c>
      <c r="C109" s="40">
        <v>0</v>
      </c>
      <c r="D109" s="40">
        <v>0</v>
      </c>
    </row>
    <row r="110" spans="1:8" x14ac:dyDescent="0.2">
      <c r="A110" s="10" t="s">
        <v>469</v>
      </c>
      <c r="C110" s="40">
        <v>0</v>
      </c>
      <c r="D110" s="40">
        <v>0</v>
      </c>
    </row>
    <row r="111" spans="1:8" x14ac:dyDescent="0.2">
      <c r="A111" s="10" t="s">
        <v>470</v>
      </c>
      <c r="C111" s="40">
        <v>0</v>
      </c>
      <c r="D111" s="40">
        <v>0</v>
      </c>
    </row>
    <row r="112" spans="1:8" x14ac:dyDescent="0.2">
      <c r="A112" s="10" t="s">
        <v>471</v>
      </c>
      <c r="C112" s="40">
        <v>0</v>
      </c>
      <c r="D112" s="40">
        <v>0</v>
      </c>
    </row>
    <row r="114" spans="1:6" ht="10.5" x14ac:dyDescent="0.25">
      <c r="A114" s="18" t="s">
        <v>1569</v>
      </c>
      <c r="D114" s="41" t="s">
        <v>216</v>
      </c>
      <c r="E114" s="42"/>
      <c r="F114" s="13"/>
    </row>
    <row r="115" spans="1:6" x14ac:dyDescent="0.2">
      <c r="A115" s="10" t="s">
        <v>384</v>
      </c>
      <c r="E115" s="42"/>
      <c r="F115" s="13"/>
    </row>
    <row r="116" spans="1:6" ht="14.5" x14ac:dyDescent="0.35">
      <c r="A116" s="47" t="s">
        <v>1562</v>
      </c>
      <c r="E116" s="42"/>
      <c r="F116" s="13"/>
    </row>
  </sheetData>
  <mergeCells count="3">
    <mergeCell ref="A1:F1"/>
    <mergeCell ref="A87:F87"/>
    <mergeCell ref="A83:F83"/>
  </mergeCells>
  <conditionalFormatting sqref="F2:F3 F5:F75 F101:F113 F84:F86 F88 F117:F65542">
    <cfRule type="cellIs" dxfId="85" priority="6" stopIfTrue="1" operator="between">
      <formula>0.009</formula>
      <formula>-0.009</formula>
    </cfRule>
  </conditionalFormatting>
  <conditionalFormatting sqref="F76:F82">
    <cfRule type="cellIs" dxfId="84" priority="5" stopIfTrue="1" operator="between">
      <formula>0.009</formula>
      <formula>-0.009</formula>
    </cfRule>
  </conditionalFormatting>
  <conditionalFormatting sqref="F100">
    <cfRule type="cellIs" dxfId="83" priority="4" stopIfTrue="1" operator="between">
      <formula>0.009</formula>
      <formula>-0.009</formula>
    </cfRule>
  </conditionalFormatting>
  <conditionalFormatting sqref="F90:F91">
    <cfRule type="cellIs" dxfId="82" priority="3" stopIfTrue="1" operator="between">
      <formula>0.009</formula>
      <formula>-0.009</formula>
    </cfRule>
  </conditionalFormatting>
  <conditionalFormatting sqref="F92:F96 F98:F99">
    <cfRule type="cellIs" dxfId="81" priority="2" stopIfTrue="1" operator="between">
      <formula>0.009</formula>
      <formula>-0.009</formula>
    </cfRule>
  </conditionalFormatting>
  <conditionalFormatting sqref="F114:F116">
    <cfRule type="cellIs" dxfId="80" priority="1" stopIfTrue="1" operator="between">
      <formula>0.009</formula>
      <formula>-0.009</formula>
    </cfRule>
  </conditionalFormatting>
  <hyperlinks>
    <hyperlink ref="A78" r:id="rId1" xr:uid="{00000000-0004-0000-0300-000000000000}"/>
    <hyperlink ref="A81" r:id="rId2" xr:uid="{00000000-0004-0000-0300-000001000000}"/>
    <hyperlink ref="A116" r:id="rId3" xr:uid="{00000000-0004-0000-0300-000002000000}"/>
  </hyperlinks>
  <pageMargins left="0.7" right="0.7" top="0.75" bottom="0.75" header="0.3" footer="0.3"/>
  <pageSetup paperSize="9" orientation="portrait" r:id="rId4"/>
  <headerFooter>
    <oddFooter>&amp;LPUBLIC</oddFooter>
    <evenFooter>&amp;LPUBLIC</evenFooter>
    <firstFooter>&amp;LPUBLIC</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5"/>
  <sheetViews>
    <sheetView workbookViewId="0">
      <selection sqref="A1:F1"/>
    </sheetView>
  </sheetViews>
  <sheetFormatPr defaultColWidth="9.1796875" defaultRowHeight="10" x14ac:dyDescent="0.2"/>
  <cols>
    <col min="1" max="1" width="38.7265625" style="10" bestFit="1" customWidth="1"/>
    <col min="2" max="2" width="69.1796875" style="10" bestFit="1" customWidth="1"/>
    <col min="3" max="3" width="15.269531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11</v>
      </c>
      <c r="B1" s="79"/>
      <c r="C1" s="79"/>
      <c r="D1" s="79"/>
      <c r="E1" s="79"/>
      <c r="F1" s="79"/>
    </row>
    <row r="2" spans="1:6" s="1" customFormat="1" ht="11.5" x14ac:dyDescent="0.25">
      <c r="A2" s="43" t="s">
        <v>220</v>
      </c>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474</v>
      </c>
      <c r="B7" s="27" t="s">
        <v>473</v>
      </c>
      <c r="C7" s="27" t="s">
        <v>87</v>
      </c>
      <c r="D7" s="31">
        <v>2797</v>
      </c>
      <c r="E7" s="29">
        <v>23293.58382</v>
      </c>
      <c r="F7" s="30">
        <v>14.9344164908332</v>
      </c>
    </row>
    <row r="8" spans="1:6" x14ac:dyDescent="0.2">
      <c r="A8" s="27" t="s">
        <v>271</v>
      </c>
      <c r="B8" s="27" t="s">
        <v>270</v>
      </c>
      <c r="C8" s="27" t="s">
        <v>272</v>
      </c>
      <c r="D8" s="31">
        <v>1910</v>
      </c>
      <c r="E8" s="29">
        <v>19839.742999999999</v>
      </c>
      <c r="F8" s="30">
        <v>12.720025708482501</v>
      </c>
    </row>
    <row r="9" spans="1:6" x14ac:dyDescent="0.2">
      <c r="A9" s="27" t="s">
        <v>241</v>
      </c>
      <c r="B9" s="27" t="s">
        <v>240</v>
      </c>
      <c r="C9" s="27" t="s">
        <v>127</v>
      </c>
      <c r="D9" s="31">
        <v>1550</v>
      </c>
      <c r="E9" s="29">
        <v>13092.369500000001</v>
      </c>
      <c r="F9" s="30">
        <v>8.3940238855388607</v>
      </c>
    </row>
    <row r="10" spans="1:6" x14ac:dyDescent="0.2">
      <c r="A10" s="27" t="s">
        <v>476</v>
      </c>
      <c r="B10" s="27" t="s">
        <v>475</v>
      </c>
      <c r="C10" s="27" t="s">
        <v>81</v>
      </c>
      <c r="D10" s="31">
        <v>12100</v>
      </c>
      <c r="E10" s="29">
        <v>11993.507900000001</v>
      </c>
      <c r="F10" s="30">
        <v>7.6895012613262299</v>
      </c>
    </row>
    <row r="11" spans="1:6" x14ac:dyDescent="0.2">
      <c r="A11" s="27" t="s">
        <v>478</v>
      </c>
      <c r="B11" s="27" t="s">
        <v>477</v>
      </c>
      <c r="C11" s="27" t="s">
        <v>94</v>
      </c>
      <c r="D11" s="31">
        <v>5858</v>
      </c>
      <c r="E11" s="29">
        <v>11295.090980000001</v>
      </c>
      <c r="F11" s="30">
        <v>7.2417191918891799</v>
      </c>
    </row>
    <row r="12" spans="1:6" x14ac:dyDescent="0.2">
      <c r="A12" s="27" t="s">
        <v>480</v>
      </c>
      <c r="B12" s="27" t="s">
        <v>479</v>
      </c>
      <c r="C12" s="27" t="s">
        <v>75</v>
      </c>
      <c r="D12" s="31">
        <v>1000</v>
      </c>
      <c r="E12" s="29">
        <v>9420.44</v>
      </c>
      <c r="F12" s="30">
        <v>6.0398080249939303</v>
      </c>
    </row>
    <row r="13" spans="1:6" x14ac:dyDescent="0.2">
      <c r="A13" s="27" t="s">
        <v>80</v>
      </c>
      <c r="B13" s="27" t="s">
        <v>79</v>
      </c>
      <c r="C13" s="27" t="s">
        <v>81</v>
      </c>
      <c r="D13" s="31">
        <v>780</v>
      </c>
      <c r="E13" s="29">
        <v>7770.1805999999997</v>
      </c>
      <c r="F13" s="30">
        <v>4.98176296898363</v>
      </c>
    </row>
    <row r="14" spans="1:6" x14ac:dyDescent="0.2">
      <c r="A14" s="27" t="s">
        <v>237</v>
      </c>
      <c r="B14" s="27" t="s">
        <v>236</v>
      </c>
      <c r="C14" s="27" t="s">
        <v>138</v>
      </c>
      <c r="D14" s="31">
        <v>700</v>
      </c>
      <c r="E14" s="29">
        <v>7015.8829999999998</v>
      </c>
      <c r="F14" s="30">
        <v>4.4981536367535302</v>
      </c>
    </row>
    <row r="15" spans="1:6" x14ac:dyDescent="0.2">
      <c r="A15" s="27" t="s">
        <v>301</v>
      </c>
      <c r="B15" s="27" t="s">
        <v>300</v>
      </c>
      <c r="C15" s="27" t="s">
        <v>193</v>
      </c>
      <c r="D15" s="31">
        <v>650</v>
      </c>
      <c r="E15" s="29">
        <v>6268.3140000000003</v>
      </c>
      <c r="F15" s="30">
        <v>4.0188582699302602</v>
      </c>
    </row>
    <row r="16" spans="1:6" x14ac:dyDescent="0.2">
      <c r="A16" s="27" t="s">
        <v>305</v>
      </c>
      <c r="B16" s="27" t="s">
        <v>304</v>
      </c>
      <c r="C16" s="27" t="s">
        <v>94</v>
      </c>
      <c r="D16" s="31">
        <v>646</v>
      </c>
      <c r="E16" s="29">
        <v>6098.9053800000002</v>
      </c>
      <c r="F16" s="30">
        <v>3.9102438588646198</v>
      </c>
    </row>
    <row r="17" spans="1:6" x14ac:dyDescent="0.2">
      <c r="A17" s="27" t="s">
        <v>230</v>
      </c>
      <c r="B17" s="27" t="s">
        <v>229</v>
      </c>
      <c r="C17" s="27" t="s">
        <v>231</v>
      </c>
      <c r="D17" s="31">
        <v>550</v>
      </c>
      <c r="E17" s="29">
        <v>5558.5915000000005</v>
      </c>
      <c r="F17" s="30">
        <v>3.5638277563853702</v>
      </c>
    </row>
    <row r="18" spans="1:6" x14ac:dyDescent="0.2">
      <c r="A18" s="27" t="s">
        <v>222</v>
      </c>
      <c r="B18" s="27" t="s">
        <v>221</v>
      </c>
      <c r="C18" s="27" t="s">
        <v>127</v>
      </c>
      <c r="D18" s="31">
        <v>620</v>
      </c>
      <c r="E18" s="29">
        <v>5521.4348</v>
      </c>
      <c r="F18" s="30">
        <v>3.5400051605360998</v>
      </c>
    </row>
    <row r="19" spans="1:6" x14ac:dyDescent="0.2">
      <c r="A19" s="27" t="s">
        <v>291</v>
      </c>
      <c r="B19" s="27" t="s">
        <v>290</v>
      </c>
      <c r="C19" s="27" t="s">
        <v>169</v>
      </c>
      <c r="D19" s="31">
        <v>500</v>
      </c>
      <c r="E19" s="29">
        <v>5017.6750000000002</v>
      </c>
      <c r="F19" s="30">
        <v>3.2170252909430301</v>
      </c>
    </row>
    <row r="20" spans="1:6" x14ac:dyDescent="0.2">
      <c r="A20" s="27" t="s">
        <v>147</v>
      </c>
      <c r="B20" s="27" t="s">
        <v>146</v>
      </c>
      <c r="C20" s="27" t="s">
        <v>94</v>
      </c>
      <c r="D20" s="31">
        <v>501</v>
      </c>
      <c r="E20" s="29">
        <v>4933.2918900000004</v>
      </c>
      <c r="F20" s="30">
        <v>3.1629240191391799</v>
      </c>
    </row>
    <row r="21" spans="1:6" x14ac:dyDescent="0.2">
      <c r="A21" s="27" t="s">
        <v>481</v>
      </c>
      <c r="B21" s="27" t="s">
        <v>279</v>
      </c>
      <c r="C21" s="27" t="s">
        <v>268</v>
      </c>
      <c r="D21" s="31">
        <v>400</v>
      </c>
      <c r="E21" s="29">
        <v>3958.3560000000002</v>
      </c>
      <c r="F21" s="30">
        <v>2.5378549552444301</v>
      </c>
    </row>
    <row r="22" spans="1:6" x14ac:dyDescent="0.2">
      <c r="A22" s="27" t="s">
        <v>248</v>
      </c>
      <c r="B22" s="27" t="s">
        <v>247</v>
      </c>
      <c r="C22" s="27" t="s">
        <v>78</v>
      </c>
      <c r="D22" s="31">
        <v>4000</v>
      </c>
      <c r="E22" s="29">
        <v>3908.8679999999999</v>
      </c>
      <c r="F22" s="30">
        <v>2.5061262865685601</v>
      </c>
    </row>
    <row r="23" spans="1:6" x14ac:dyDescent="0.2">
      <c r="A23" s="27" t="s">
        <v>303</v>
      </c>
      <c r="B23" s="27" t="s">
        <v>302</v>
      </c>
      <c r="C23" s="27" t="s">
        <v>94</v>
      </c>
      <c r="D23" s="31">
        <v>350</v>
      </c>
      <c r="E23" s="29">
        <v>3322.5324999999998</v>
      </c>
      <c r="F23" s="30">
        <v>2.1302039455485202</v>
      </c>
    </row>
    <row r="24" spans="1:6" x14ac:dyDescent="0.2">
      <c r="A24" s="27" t="s">
        <v>103</v>
      </c>
      <c r="B24" s="27" t="s">
        <v>102</v>
      </c>
      <c r="C24" s="27" t="s">
        <v>94</v>
      </c>
      <c r="D24" s="31">
        <v>240</v>
      </c>
      <c r="E24" s="29">
        <v>2386.5720000000001</v>
      </c>
      <c r="F24" s="30">
        <v>1.53012350992372</v>
      </c>
    </row>
    <row r="25" spans="1:6" x14ac:dyDescent="0.2">
      <c r="A25" s="27" t="s">
        <v>129</v>
      </c>
      <c r="B25" s="27" t="s">
        <v>128</v>
      </c>
      <c r="C25" s="27" t="s">
        <v>81</v>
      </c>
      <c r="D25" s="31">
        <v>204</v>
      </c>
      <c r="E25" s="29">
        <v>2151.1310400000002</v>
      </c>
      <c r="F25" s="30">
        <v>1.3791732146487301</v>
      </c>
    </row>
    <row r="26" spans="1:6" x14ac:dyDescent="0.2">
      <c r="A26" s="27" t="s">
        <v>293</v>
      </c>
      <c r="B26" s="27" t="s">
        <v>292</v>
      </c>
      <c r="C26" s="27" t="s">
        <v>75</v>
      </c>
      <c r="D26" s="31">
        <v>200</v>
      </c>
      <c r="E26" s="29">
        <v>2003.7439999999999</v>
      </c>
      <c r="F26" s="30">
        <v>1.2846776892834499</v>
      </c>
    </row>
    <row r="27" spans="1:6" x14ac:dyDescent="0.2">
      <c r="A27" s="27" t="s">
        <v>483</v>
      </c>
      <c r="B27" s="27" t="s">
        <v>482</v>
      </c>
      <c r="C27" s="27" t="s">
        <v>78</v>
      </c>
      <c r="D27" s="31">
        <v>2000</v>
      </c>
      <c r="E27" s="29">
        <v>1961.9780000000001</v>
      </c>
      <c r="F27" s="30">
        <v>1.25789989313254</v>
      </c>
    </row>
    <row r="28" spans="1:6" x14ac:dyDescent="0.2">
      <c r="A28" s="27" t="s">
        <v>224</v>
      </c>
      <c r="B28" s="27" t="s">
        <v>223</v>
      </c>
      <c r="C28" s="27" t="s">
        <v>87</v>
      </c>
      <c r="D28" s="31">
        <v>250</v>
      </c>
      <c r="E28" s="29">
        <v>1950.538</v>
      </c>
      <c r="F28" s="30">
        <v>1.2505652671696399</v>
      </c>
    </row>
    <row r="29" spans="1:6" x14ac:dyDescent="0.2">
      <c r="A29" s="27" t="s">
        <v>485</v>
      </c>
      <c r="B29" s="27" t="s">
        <v>484</v>
      </c>
      <c r="C29" s="27" t="s">
        <v>169</v>
      </c>
      <c r="D29" s="31">
        <v>150</v>
      </c>
      <c r="E29" s="29">
        <v>1817.5335</v>
      </c>
      <c r="F29" s="30">
        <v>1.1652909438407699</v>
      </c>
    </row>
    <row r="30" spans="1:6" x14ac:dyDescent="0.2">
      <c r="A30" s="27" t="s">
        <v>280</v>
      </c>
      <c r="B30" s="27" t="s">
        <v>279</v>
      </c>
      <c r="C30" s="27" t="s">
        <v>268</v>
      </c>
      <c r="D30" s="31">
        <v>150</v>
      </c>
      <c r="E30" s="29">
        <v>1483.989</v>
      </c>
      <c r="F30" s="30">
        <v>0.95144267902589597</v>
      </c>
    </row>
    <row r="31" spans="1:6" x14ac:dyDescent="0.2">
      <c r="A31" s="27" t="s">
        <v>487</v>
      </c>
      <c r="B31" s="27" t="s">
        <v>486</v>
      </c>
      <c r="C31" s="27" t="s">
        <v>94</v>
      </c>
      <c r="D31" s="31">
        <v>150</v>
      </c>
      <c r="E31" s="29">
        <v>1472.3415</v>
      </c>
      <c r="F31" s="30">
        <v>0.94397501679662499</v>
      </c>
    </row>
    <row r="32" spans="1:6" x14ac:dyDescent="0.2">
      <c r="A32" s="27" t="s">
        <v>489</v>
      </c>
      <c r="B32" s="27" t="s">
        <v>488</v>
      </c>
      <c r="C32" s="27" t="s">
        <v>75</v>
      </c>
      <c r="D32" s="31">
        <v>150</v>
      </c>
      <c r="E32" s="29">
        <v>1381.626</v>
      </c>
      <c r="F32" s="30">
        <v>0.88581380512378005</v>
      </c>
    </row>
    <row r="33" spans="1:8" x14ac:dyDescent="0.2">
      <c r="A33" s="27" t="s">
        <v>490</v>
      </c>
      <c r="B33" s="27" t="s">
        <v>279</v>
      </c>
      <c r="C33" s="27" t="s">
        <v>268</v>
      </c>
      <c r="D33" s="31">
        <v>40</v>
      </c>
      <c r="E33" s="29">
        <v>395.9948</v>
      </c>
      <c r="F33" s="30">
        <v>0.25388756479483598</v>
      </c>
    </row>
    <row r="34" spans="1:8" x14ac:dyDescent="0.2">
      <c r="A34" s="27" t="s">
        <v>122</v>
      </c>
      <c r="B34" s="27" t="s">
        <v>121</v>
      </c>
      <c r="C34" s="27" t="s">
        <v>87</v>
      </c>
      <c r="D34" s="31">
        <v>30</v>
      </c>
      <c r="E34" s="29">
        <v>309.11579999999998</v>
      </c>
      <c r="F34" s="30">
        <v>0.19818608148795799</v>
      </c>
    </row>
    <row r="35" spans="1:8" ht="10.5" x14ac:dyDescent="0.25">
      <c r="A35" s="26" t="s">
        <v>155</v>
      </c>
      <c r="B35" s="26"/>
      <c r="C35" s="26"/>
      <c r="D35" s="32"/>
      <c r="E35" s="33">
        <f>SUM(E6:E34)</f>
        <v>165623.33150999996</v>
      </c>
      <c r="F35" s="34">
        <f>SUM(F6:F34)</f>
        <v>106.1875163771891</v>
      </c>
      <c r="G35" s="18"/>
      <c r="H35" s="18"/>
    </row>
    <row r="36" spans="1:8" x14ac:dyDescent="0.2">
      <c r="A36" s="27"/>
      <c r="B36" s="27"/>
      <c r="C36" s="27"/>
      <c r="D36" s="28"/>
      <c r="E36" s="29"/>
      <c r="F36" s="30"/>
    </row>
    <row r="37" spans="1:8" ht="10.5" x14ac:dyDescent="0.25">
      <c r="A37" s="26" t="s">
        <v>156</v>
      </c>
      <c r="B37" s="27"/>
      <c r="C37" s="27"/>
      <c r="D37" s="28"/>
      <c r="E37" s="29"/>
      <c r="F37" s="30"/>
    </row>
    <row r="38" spans="1:8" x14ac:dyDescent="0.2">
      <c r="A38" s="27" t="s">
        <v>492</v>
      </c>
      <c r="B38" s="27" t="s">
        <v>491</v>
      </c>
      <c r="C38" s="27" t="s">
        <v>461</v>
      </c>
      <c r="D38" s="31">
        <v>723</v>
      </c>
      <c r="E38" s="29">
        <v>9075.2478300000002</v>
      </c>
      <c r="F38" s="30">
        <v>5.8184919889562199</v>
      </c>
    </row>
    <row r="39" spans="1:8" x14ac:dyDescent="0.2">
      <c r="A39" s="27" t="s">
        <v>337</v>
      </c>
      <c r="B39" s="27" t="s">
        <v>336</v>
      </c>
      <c r="C39" s="27" t="s">
        <v>272</v>
      </c>
      <c r="D39" s="31">
        <v>1000</v>
      </c>
      <c r="E39" s="29">
        <v>8900.9599999999991</v>
      </c>
      <c r="F39" s="30">
        <v>5.7067493278604804</v>
      </c>
    </row>
    <row r="40" spans="1:8" x14ac:dyDescent="0.2">
      <c r="A40" s="27" t="s">
        <v>335</v>
      </c>
      <c r="B40" s="27" t="s">
        <v>334</v>
      </c>
      <c r="C40" s="27" t="s">
        <v>333</v>
      </c>
      <c r="D40" s="31">
        <v>770</v>
      </c>
      <c r="E40" s="29">
        <v>6659.9191440000004</v>
      </c>
      <c r="F40" s="30">
        <v>4.2699314566773801</v>
      </c>
    </row>
    <row r="41" spans="1:8" x14ac:dyDescent="0.2">
      <c r="A41" s="27" t="s">
        <v>329</v>
      </c>
      <c r="B41" s="27" t="s">
        <v>328</v>
      </c>
      <c r="C41" s="27" t="s">
        <v>330</v>
      </c>
      <c r="D41" s="31">
        <v>370</v>
      </c>
      <c r="E41" s="29">
        <v>3645.1734000000001</v>
      </c>
      <c r="F41" s="30">
        <v>2.3370614911633001</v>
      </c>
    </row>
    <row r="42" spans="1:8" x14ac:dyDescent="0.2">
      <c r="A42" s="27" t="s">
        <v>493</v>
      </c>
      <c r="B42" s="27" t="s">
        <v>167</v>
      </c>
      <c r="C42" s="27" t="s">
        <v>169</v>
      </c>
      <c r="D42" s="31">
        <v>3559</v>
      </c>
      <c r="E42" s="29">
        <v>3404.1479100000001</v>
      </c>
      <c r="F42" s="30">
        <v>2.1825307379574901</v>
      </c>
    </row>
    <row r="43" spans="1:8" x14ac:dyDescent="0.2">
      <c r="A43" s="27" t="s">
        <v>168</v>
      </c>
      <c r="B43" s="27" t="s">
        <v>167</v>
      </c>
      <c r="C43" s="27" t="s">
        <v>169</v>
      </c>
      <c r="D43" s="31">
        <v>3473</v>
      </c>
      <c r="E43" s="29">
        <v>3321.8897700000002</v>
      </c>
      <c r="F43" s="30">
        <v>2.1297918665148599</v>
      </c>
    </row>
    <row r="44" spans="1:8" x14ac:dyDescent="0.2">
      <c r="A44" s="27" t="s">
        <v>341</v>
      </c>
      <c r="B44" s="27" t="s">
        <v>340</v>
      </c>
      <c r="C44" s="27" t="s">
        <v>145</v>
      </c>
      <c r="D44" s="31">
        <v>300</v>
      </c>
      <c r="E44" s="29">
        <v>2924.7449999999999</v>
      </c>
      <c r="F44" s="30">
        <v>1.8751670115260901</v>
      </c>
    </row>
    <row r="45" spans="1:8" x14ac:dyDescent="0.2">
      <c r="A45" s="27" t="s">
        <v>343</v>
      </c>
      <c r="B45" s="27" t="s">
        <v>342</v>
      </c>
      <c r="C45" s="27" t="s">
        <v>333</v>
      </c>
      <c r="D45" s="31">
        <v>250</v>
      </c>
      <c r="E45" s="29">
        <v>2217.6863800000001</v>
      </c>
      <c r="F45" s="30">
        <v>1.4218444143632101</v>
      </c>
    </row>
    <row r="46" spans="1:8" x14ac:dyDescent="0.2">
      <c r="A46" s="27" t="s">
        <v>345</v>
      </c>
      <c r="B46" s="27" t="s">
        <v>344</v>
      </c>
      <c r="C46" s="27" t="s">
        <v>333</v>
      </c>
      <c r="D46" s="31">
        <v>100</v>
      </c>
      <c r="E46" s="29">
        <v>1008.75</v>
      </c>
      <c r="F46" s="30">
        <v>0.64674859616032998</v>
      </c>
    </row>
    <row r="47" spans="1:8" x14ac:dyDescent="0.2">
      <c r="A47" s="27" t="s">
        <v>323</v>
      </c>
      <c r="B47" s="27" t="s">
        <v>322</v>
      </c>
      <c r="C47" s="27" t="s">
        <v>231</v>
      </c>
      <c r="D47" s="31">
        <v>10</v>
      </c>
      <c r="E47" s="29">
        <v>1008.321</v>
      </c>
      <c r="F47" s="30">
        <v>0.64647354768672205</v>
      </c>
    </row>
    <row r="48" spans="1:8" x14ac:dyDescent="0.2">
      <c r="A48" s="27" t="s">
        <v>339</v>
      </c>
      <c r="B48" s="27" t="s">
        <v>338</v>
      </c>
      <c r="C48" s="27" t="s">
        <v>333</v>
      </c>
      <c r="D48" s="31">
        <v>110</v>
      </c>
      <c r="E48" s="29">
        <v>996.08935220000001</v>
      </c>
      <c r="F48" s="30">
        <v>0.63863136573541801</v>
      </c>
    </row>
    <row r="49" spans="1:8" x14ac:dyDescent="0.2">
      <c r="A49" s="27" t="s">
        <v>325</v>
      </c>
      <c r="B49" s="27" t="s">
        <v>324</v>
      </c>
      <c r="C49" s="27" t="s">
        <v>84</v>
      </c>
      <c r="D49" s="31">
        <v>50</v>
      </c>
      <c r="E49" s="29">
        <v>469.02800000000002</v>
      </c>
      <c r="F49" s="30">
        <v>0.30071197081525403</v>
      </c>
    </row>
    <row r="50" spans="1:8" x14ac:dyDescent="0.2">
      <c r="A50" s="27" t="s">
        <v>495</v>
      </c>
      <c r="B50" s="27" t="s">
        <v>494</v>
      </c>
      <c r="C50" s="27" t="s">
        <v>348</v>
      </c>
      <c r="D50" s="31">
        <v>607</v>
      </c>
      <c r="E50" s="29">
        <v>196.06100000000001</v>
      </c>
      <c r="F50" s="30">
        <v>0.12570228154824301</v>
      </c>
    </row>
    <row r="51" spans="1:8" x14ac:dyDescent="0.2">
      <c r="A51" s="27" t="s">
        <v>497</v>
      </c>
      <c r="B51" s="27" t="s">
        <v>496</v>
      </c>
      <c r="C51" s="27" t="s">
        <v>356</v>
      </c>
      <c r="D51" s="31">
        <v>400</v>
      </c>
      <c r="E51" s="29">
        <v>0</v>
      </c>
      <c r="F51" s="29">
        <v>0</v>
      </c>
    </row>
    <row r="52" spans="1:8" x14ac:dyDescent="0.2">
      <c r="A52" s="27" t="s">
        <v>498</v>
      </c>
      <c r="B52" s="27" t="s">
        <v>1573</v>
      </c>
      <c r="C52" s="27" t="s">
        <v>356</v>
      </c>
      <c r="D52" s="31">
        <v>688</v>
      </c>
      <c r="E52" s="29">
        <v>0</v>
      </c>
      <c r="F52" s="29">
        <v>0</v>
      </c>
    </row>
    <row r="53" spans="1:8" x14ac:dyDescent="0.2">
      <c r="A53" s="27" t="s">
        <v>499</v>
      </c>
      <c r="B53" s="27" t="s">
        <v>1574</v>
      </c>
      <c r="C53" s="27" t="s">
        <v>358</v>
      </c>
      <c r="D53" s="31">
        <v>1400</v>
      </c>
      <c r="E53" s="29">
        <v>0</v>
      </c>
      <c r="F53" s="29">
        <v>0</v>
      </c>
    </row>
    <row r="54" spans="1:8" ht="10.5" x14ac:dyDescent="0.25">
      <c r="A54" s="26" t="s">
        <v>155</v>
      </c>
      <c r="B54" s="26"/>
      <c r="C54" s="26"/>
      <c r="D54" s="32"/>
      <c r="E54" s="33">
        <f>SUM(E37:E53)</f>
        <v>43828.018786200002</v>
      </c>
      <c r="F54" s="34">
        <f>SUM(F37:F53)</f>
        <v>28.099836056964996</v>
      </c>
      <c r="G54" s="18"/>
      <c r="H54" s="18"/>
    </row>
    <row r="55" spans="1:8" x14ac:dyDescent="0.2">
      <c r="A55" s="27"/>
      <c r="B55" s="27"/>
      <c r="C55" s="27"/>
      <c r="D55" s="28"/>
      <c r="E55" s="29"/>
      <c r="F55" s="30"/>
    </row>
    <row r="56" spans="1:8" ht="10.5" x14ac:dyDescent="0.25">
      <c r="A56" s="26" t="s">
        <v>194</v>
      </c>
      <c r="B56" s="26"/>
      <c r="C56" s="26"/>
      <c r="D56" s="32"/>
      <c r="E56" s="33">
        <f>E35+E54</f>
        <v>209451.35029619996</v>
      </c>
      <c r="F56" s="34">
        <f>F35+F54</f>
        <v>134.28735243415409</v>
      </c>
      <c r="G56" s="18"/>
      <c r="H56" s="18"/>
    </row>
    <row r="57" spans="1:8" ht="10.5" x14ac:dyDescent="0.25">
      <c r="A57" s="26"/>
      <c r="B57" s="26"/>
      <c r="C57" s="26"/>
      <c r="D57" s="32"/>
      <c r="E57" s="33"/>
      <c r="F57" s="34"/>
      <c r="G57" s="18"/>
      <c r="H57" s="18"/>
    </row>
    <row r="58" spans="1:8" ht="10.5" x14ac:dyDescent="0.25">
      <c r="A58" s="26" t="s">
        <v>196</v>
      </c>
      <c r="B58" s="26"/>
      <c r="C58" s="26"/>
      <c r="D58" s="32"/>
      <c r="E58" s="33">
        <f>E60-(E35+E54)</f>
        <v>-53478.843206299964</v>
      </c>
      <c r="F58" s="34">
        <f>F60-(F35+F54)</f>
        <v>-34.287352434154087</v>
      </c>
      <c r="G58" s="18"/>
      <c r="H58" s="18"/>
    </row>
    <row r="59" spans="1:8" ht="10.5" x14ac:dyDescent="0.25">
      <c r="A59" s="26"/>
      <c r="B59" s="26"/>
      <c r="C59" s="26"/>
      <c r="D59" s="32"/>
      <c r="E59" s="33"/>
      <c r="F59" s="34"/>
      <c r="G59" s="18"/>
      <c r="H59" s="18"/>
    </row>
    <row r="60" spans="1:8" ht="10.5" x14ac:dyDescent="0.25">
      <c r="A60" s="35" t="s">
        <v>195</v>
      </c>
      <c r="B60" s="35"/>
      <c r="C60" s="35"/>
      <c r="D60" s="36"/>
      <c r="E60" s="37">
        <v>155972.5070899</v>
      </c>
      <c r="F60" s="38">
        <v>100</v>
      </c>
      <c r="G60" s="18"/>
      <c r="H60" s="18"/>
    </row>
    <row r="61" spans="1:8" ht="10.5" x14ac:dyDescent="0.25">
      <c r="A61" s="66" t="s">
        <v>198</v>
      </c>
      <c r="F61" s="20"/>
    </row>
    <row r="62" spans="1:8" ht="10.5" x14ac:dyDescent="0.25">
      <c r="A62" s="66" t="s">
        <v>1555</v>
      </c>
    </row>
    <row r="63" spans="1:8" ht="10.5" x14ac:dyDescent="0.25">
      <c r="A63" s="67" t="s">
        <v>1548</v>
      </c>
    </row>
    <row r="65" spans="1:5" ht="10.5" x14ac:dyDescent="0.25">
      <c r="A65" s="18" t="s">
        <v>199</v>
      </c>
    </row>
    <row r="66" spans="1:5" ht="10.5" x14ac:dyDescent="0.25">
      <c r="A66" s="18" t="s">
        <v>200</v>
      </c>
    </row>
    <row r="67" spans="1:5" ht="10.5" x14ac:dyDescent="0.25">
      <c r="A67" s="18" t="s">
        <v>201</v>
      </c>
      <c r="B67" s="18"/>
      <c r="C67" s="39" t="s">
        <v>203</v>
      </c>
      <c r="D67" s="19" t="s">
        <v>202</v>
      </c>
    </row>
    <row r="68" spans="1:5" x14ac:dyDescent="0.2">
      <c r="A68" s="10" t="s">
        <v>466</v>
      </c>
      <c r="C68" s="40">
        <v>22.407800000000002</v>
      </c>
      <c r="D68" s="40">
        <v>19.866199999999999</v>
      </c>
    </row>
    <row r="69" spans="1:5" x14ac:dyDescent="0.2">
      <c r="A69" s="10" t="s">
        <v>500</v>
      </c>
      <c r="C69" s="40">
        <v>10.388500000000001</v>
      </c>
      <c r="D69" s="40">
        <v>9.2100000000000009</v>
      </c>
    </row>
    <row r="70" spans="1:5" x14ac:dyDescent="0.2">
      <c r="A70" s="10" t="s">
        <v>469</v>
      </c>
      <c r="C70" s="40">
        <v>23.708500000000001</v>
      </c>
      <c r="D70" s="40">
        <v>21.096599999999999</v>
      </c>
    </row>
    <row r="71" spans="1:5" x14ac:dyDescent="0.2">
      <c r="A71" s="10" t="s">
        <v>501</v>
      </c>
      <c r="C71" s="40">
        <v>11.134</v>
      </c>
      <c r="D71" s="40">
        <v>9.9075000000000006</v>
      </c>
    </row>
    <row r="73" spans="1:5" ht="10.5" x14ac:dyDescent="0.25">
      <c r="A73" s="18" t="s">
        <v>215</v>
      </c>
      <c r="D73" s="41" t="s">
        <v>216</v>
      </c>
    </row>
    <row r="75" spans="1:5" ht="10.5" x14ac:dyDescent="0.25">
      <c r="A75" s="18" t="s">
        <v>217</v>
      </c>
      <c r="D75" s="42">
        <v>5.4226426625479442</v>
      </c>
      <c r="E75" s="14" t="s">
        <v>218</v>
      </c>
    </row>
    <row r="77" spans="1:5" ht="10.5" x14ac:dyDescent="0.25">
      <c r="A77" s="18" t="s">
        <v>219</v>
      </c>
      <c r="D77" s="41" t="s">
        <v>216</v>
      </c>
    </row>
    <row r="78" spans="1:5" x14ac:dyDescent="0.2">
      <c r="A78" s="10" t="s">
        <v>384</v>
      </c>
    </row>
    <row r="79" spans="1:5" ht="14.5" x14ac:dyDescent="0.35">
      <c r="A79" s="47" t="s">
        <v>1562</v>
      </c>
    </row>
    <row r="81" spans="1:8" ht="38.15" customHeight="1" x14ac:dyDescent="0.2">
      <c r="A81" s="87" t="s">
        <v>1577</v>
      </c>
      <c r="B81" s="87"/>
      <c r="C81" s="87"/>
      <c r="D81" s="87"/>
      <c r="E81" s="87"/>
      <c r="F81" s="87"/>
    </row>
    <row r="82" spans="1:8" ht="15" customHeight="1" x14ac:dyDescent="0.2">
      <c r="A82" s="64" t="s">
        <v>1565</v>
      </c>
      <c r="B82" s="75"/>
      <c r="C82" s="75"/>
      <c r="D82" s="75"/>
      <c r="E82" s="75"/>
      <c r="F82" s="75"/>
    </row>
    <row r="83" spans="1:8" s="68" customFormat="1" ht="14.5" x14ac:dyDescent="0.35">
      <c r="A83" s="71" t="s">
        <v>1594</v>
      </c>
      <c r="D83" s="69"/>
      <c r="E83" s="70"/>
      <c r="F83" s="15"/>
    </row>
    <row r="85" spans="1:8" ht="30" customHeight="1" x14ac:dyDescent="0.2">
      <c r="A85" s="89" t="s">
        <v>1576</v>
      </c>
      <c r="B85" s="89"/>
      <c r="C85" s="89"/>
      <c r="D85" s="89"/>
      <c r="E85" s="89"/>
      <c r="F85" s="89"/>
    </row>
    <row r="88" spans="1:8" s="1" customFormat="1" ht="14" x14ac:dyDescent="0.25">
      <c r="A88" s="79" t="s">
        <v>502</v>
      </c>
      <c r="B88" s="79"/>
      <c r="C88" s="79"/>
      <c r="D88" s="79"/>
      <c r="E88" s="79"/>
      <c r="F88" s="79"/>
    </row>
    <row r="89" spans="1:8" ht="10.5" x14ac:dyDescent="0.25">
      <c r="A89" s="18" t="s">
        <v>6</v>
      </c>
    </row>
    <row r="90" spans="1:8" s="1" customFormat="1" ht="17.5" customHeight="1" x14ac:dyDescent="0.25">
      <c r="A90" s="8" t="s">
        <v>2</v>
      </c>
      <c r="B90" s="8" t="s">
        <v>0</v>
      </c>
      <c r="C90" s="8" t="s">
        <v>197</v>
      </c>
      <c r="D90" s="17" t="s">
        <v>1</v>
      </c>
      <c r="E90" s="9" t="s">
        <v>3</v>
      </c>
      <c r="F90" s="16" t="s">
        <v>4</v>
      </c>
    </row>
    <row r="91" spans="1:8" ht="10.5" x14ac:dyDescent="0.25">
      <c r="A91" s="21" t="s">
        <v>68</v>
      </c>
      <c r="B91" s="22"/>
      <c r="C91" s="22"/>
      <c r="D91" s="23"/>
      <c r="E91" s="24"/>
      <c r="F91" s="25"/>
    </row>
    <row r="92" spans="1:8" ht="10.5" x14ac:dyDescent="0.25">
      <c r="A92" s="26" t="s">
        <v>69</v>
      </c>
      <c r="B92" s="27"/>
      <c r="C92" s="27"/>
      <c r="D92" s="28"/>
      <c r="E92" s="29"/>
      <c r="F92" s="30"/>
    </row>
    <row r="93" spans="1:8" x14ac:dyDescent="0.2">
      <c r="A93" s="27" t="s">
        <v>387</v>
      </c>
      <c r="B93" s="27" t="s">
        <v>386</v>
      </c>
      <c r="C93" s="27" t="s">
        <v>388</v>
      </c>
      <c r="D93" s="31">
        <v>1450</v>
      </c>
      <c r="E93" s="29">
        <v>0</v>
      </c>
      <c r="F93" s="30">
        <v>100</v>
      </c>
    </row>
    <row r="94" spans="1:8" ht="10.5" x14ac:dyDescent="0.25">
      <c r="A94" s="26" t="s">
        <v>155</v>
      </c>
      <c r="B94" s="26"/>
      <c r="C94" s="26"/>
      <c r="D94" s="32"/>
      <c r="E94" s="33">
        <f>SUM(E92:E93)</f>
        <v>0</v>
      </c>
      <c r="F94" s="34">
        <f>SUM(F92:F93)</f>
        <v>100</v>
      </c>
      <c r="G94" s="18"/>
      <c r="H94" s="18"/>
    </row>
    <row r="95" spans="1:8" x14ac:dyDescent="0.2">
      <c r="A95" s="27"/>
      <c r="B95" s="27"/>
      <c r="C95" s="27"/>
      <c r="D95" s="28"/>
      <c r="E95" s="29"/>
      <c r="F95" s="30"/>
    </row>
    <row r="96" spans="1:8" ht="10.5" x14ac:dyDescent="0.25">
      <c r="A96" s="26" t="s">
        <v>194</v>
      </c>
      <c r="B96" s="26"/>
      <c r="C96" s="26"/>
      <c r="D96" s="32"/>
      <c r="E96" s="33">
        <f>E94</f>
        <v>0</v>
      </c>
      <c r="F96" s="34">
        <f>F94</f>
        <v>100</v>
      </c>
      <c r="G96" s="18"/>
      <c r="H96" s="18"/>
    </row>
    <row r="97" spans="1:8" ht="10.5" x14ac:dyDescent="0.25">
      <c r="A97" s="26"/>
      <c r="B97" s="26"/>
      <c r="C97" s="26"/>
      <c r="D97" s="32"/>
      <c r="E97" s="33"/>
      <c r="F97" s="34"/>
      <c r="G97" s="18"/>
      <c r="H97" s="18"/>
    </row>
    <row r="98" spans="1:8" ht="10.5" x14ac:dyDescent="0.25">
      <c r="A98" s="26" t="s">
        <v>196</v>
      </c>
      <c r="B98" s="26"/>
      <c r="C98" s="26"/>
      <c r="D98" s="32"/>
      <c r="E98" s="33">
        <f>E100-(E94)</f>
        <v>0</v>
      </c>
      <c r="F98" s="34">
        <v>0</v>
      </c>
      <c r="G98" s="18"/>
      <c r="H98" s="18"/>
    </row>
    <row r="99" spans="1:8" ht="10.5" x14ac:dyDescent="0.25">
      <c r="A99" s="26"/>
      <c r="B99" s="26"/>
      <c r="C99" s="26"/>
      <c r="D99" s="32"/>
      <c r="E99" s="33"/>
      <c r="F99" s="34"/>
      <c r="G99" s="18"/>
      <c r="H99" s="18"/>
    </row>
    <row r="100" spans="1:8" ht="10.5" x14ac:dyDescent="0.25">
      <c r="A100" s="35" t="s">
        <v>195</v>
      </c>
      <c r="B100" s="35"/>
      <c r="C100" s="35"/>
      <c r="D100" s="36"/>
      <c r="E100" s="37">
        <v>0</v>
      </c>
      <c r="F100" s="38">
        <v>100</v>
      </c>
      <c r="G100" s="18"/>
      <c r="H100" s="18"/>
    </row>
    <row r="101" spans="1:8" ht="10.5" x14ac:dyDescent="0.25">
      <c r="A101" s="66" t="s">
        <v>198</v>
      </c>
      <c r="F101" s="20"/>
    </row>
    <row r="102" spans="1:8" ht="10.5" x14ac:dyDescent="0.25">
      <c r="A102" s="66" t="s">
        <v>1555</v>
      </c>
    </row>
    <row r="103" spans="1:8" ht="10.5" x14ac:dyDescent="0.25">
      <c r="A103" s="67" t="s">
        <v>1548</v>
      </c>
    </row>
    <row r="104" spans="1:8" ht="10.5" x14ac:dyDescent="0.25">
      <c r="A104" s="67"/>
    </row>
    <row r="105" spans="1:8" ht="10.5" x14ac:dyDescent="0.25">
      <c r="A105" s="18" t="s">
        <v>199</v>
      </c>
    </row>
    <row r="106" spans="1:8" ht="10.5" x14ac:dyDescent="0.25">
      <c r="A106" s="18" t="s">
        <v>200</v>
      </c>
    </row>
    <row r="107" spans="1:8" ht="10.5" x14ac:dyDescent="0.25">
      <c r="A107" s="18" t="s">
        <v>201</v>
      </c>
      <c r="B107" s="18"/>
      <c r="C107" s="39" t="s">
        <v>203</v>
      </c>
      <c r="D107" s="19" t="s">
        <v>202</v>
      </c>
    </row>
    <row r="108" spans="1:8" x14ac:dyDescent="0.2">
      <c r="A108" s="10" t="s">
        <v>466</v>
      </c>
      <c r="C108" s="40">
        <v>0</v>
      </c>
      <c r="D108" s="40">
        <v>0</v>
      </c>
    </row>
    <row r="109" spans="1:8" x14ac:dyDescent="0.2">
      <c r="A109" s="10" t="s">
        <v>500</v>
      </c>
      <c r="C109" s="40">
        <v>0</v>
      </c>
      <c r="D109" s="40">
        <v>0</v>
      </c>
    </row>
    <row r="110" spans="1:8" x14ac:dyDescent="0.2">
      <c r="A110" s="10" t="s">
        <v>469</v>
      </c>
      <c r="C110" s="40">
        <v>0</v>
      </c>
      <c r="D110" s="40">
        <v>0</v>
      </c>
    </row>
    <row r="111" spans="1:8" x14ac:dyDescent="0.2">
      <c r="A111" s="10" t="s">
        <v>501</v>
      </c>
      <c r="C111" s="40">
        <v>0</v>
      </c>
      <c r="D111" s="40">
        <v>0</v>
      </c>
    </row>
    <row r="113" spans="1:4" ht="10.5" x14ac:dyDescent="0.25">
      <c r="A113" s="18" t="s">
        <v>1569</v>
      </c>
      <c r="D113" s="41" t="s">
        <v>216</v>
      </c>
    </row>
    <row r="114" spans="1:4" x14ac:dyDescent="0.2">
      <c r="A114" s="10" t="s">
        <v>384</v>
      </c>
    </row>
    <row r="115" spans="1:4" ht="14.5" x14ac:dyDescent="0.35">
      <c r="A115" s="47" t="s">
        <v>1562</v>
      </c>
    </row>
  </sheetData>
  <mergeCells count="4">
    <mergeCell ref="A1:F1"/>
    <mergeCell ref="A88:F88"/>
    <mergeCell ref="A81:F81"/>
    <mergeCell ref="A85:F85"/>
  </mergeCells>
  <conditionalFormatting sqref="F2:F3 F5:F50 F102:F112 F86:F87 F89 F116:F65542 F54:F76">
    <cfRule type="cellIs" dxfId="79" priority="5" stopIfTrue="1" operator="between">
      <formula>0.009</formula>
      <formula>-0.009</formula>
    </cfRule>
  </conditionalFormatting>
  <conditionalFormatting sqref="F77:F80 F83:F84">
    <cfRule type="cellIs" dxfId="78" priority="4" stopIfTrue="1" operator="between">
      <formula>0.009</formula>
      <formula>-0.009</formula>
    </cfRule>
  </conditionalFormatting>
  <conditionalFormatting sqref="F91:F92 F101">
    <cfRule type="cellIs" dxfId="77" priority="3" stopIfTrue="1" operator="between">
      <formula>0.009</formula>
      <formula>-0.009</formula>
    </cfRule>
  </conditionalFormatting>
  <conditionalFormatting sqref="F93:F97 F99:F100">
    <cfRule type="cellIs" dxfId="76" priority="2" stopIfTrue="1" operator="between">
      <formula>0.009</formula>
      <formula>-0.009</formula>
    </cfRule>
  </conditionalFormatting>
  <conditionalFormatting sqref="F113:F115">
    <cfRule type="cellIs" dxfId="75" priority="1" stopIfTrue="1" operator="between">
      <formula>0.009</formula>
      <formula>-0.009</formula>
    </cfRule>
  </conditionalFormatting>
  <hyperlinks>
    <hyperlink ref="A79" r:id="rId1" xr:uid="{00000000-0004-0000-0400-000000000000}"/>
    <hyperlink ref="A82" r:id="rId2" xr:uid="{00000000-0004-0000-0400-000001000000}"/>
    <hyperlink ref="A115" r:id="rId3" xr:uid="{00000000-0004-0000-0400-000002000000}"/>
    <hyperlink ref="A83" r:id="rId4" xr:uid="{00000000-0004-0000-0400-000003000000}"/>
  </hyperlinks>
  <pageMargins left="0.7" right="0.7" top="0.75" bottom="0.75" header="0.3" footer="0.3"/>
  <pageSetup paperSize="9" orientation="portrait" r:id="rId5"/>
  <headerFooter>
    <oddFooter>&amp;LPUBLIC</oddFooter>
    <evenFooter>&amp;LPUBLIC</evenFooter>
    <firstFooter>&amp;LPUBLIC</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63"/>
  <sheetViews>
    <sheetView workbookViewId="0">
      <selection sqref="A1:F1"/>
    </sheetView>
  </sheetViews>
  <sheetFormatPr defaultColWidth="9.1796875" defaultRowHeight="10" x14ac:dyDescent="0.2"/>
  <cols>
    <col min="1" max="1" width="38.7265625" style="10" bestFit="1" customWidth="1"/>
    <col min="2" max="2" width="69.1796875" style="10" bestFit="1" customWidth="1"/>
    <col min="3" max="3" width="15.269531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14</v>
      </c>
      <c r="B1" s="79"/>
      <c r="C1" s="79"/>
      <c r="D1" s="79"/>
      <c r="E1" s="79"/>
      <c r="F1" s="79"/>
    </row>
    <row r="2" spans="1:6" s="1" customFormat="1" ht="11.5" x14ac:dyDescent="0.25">
      <c r="A2" s="43" t="s">
        <v>220</v>
      </c>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222</v>
      </c>
      <c r="B7" s="27" t="s">
        <v>221</v>
      </c>
      <c r="C7" s="27" t="s">
        <v>127</v>
      </c>
      <c r="D7" s="31">
        <v>2750</v>
      </c>
      <c r="E7" s="29">
        <v>24490.235000000001</v>
      </c>
      <c r="F7" s="30">
        <v>10.138819082291301</v>
      </c>
    </row>
    <row r="8" spans="1:6" x14ac:dyDescent="0.2">
      <c r="A8" s="27" t="s">
        <v>147</v>
      </c>
      <c r="B8" s="27" t="s">
        <v>146</v>
      </c>
      <c r="C8" s="27" t="s">
        <v>94</v>
      </c>
      <c r="D8" s="31">
        <v>1112</v>
      </c>
      <c r="E8" s="29">
        <v>10949.741679999999</v>
      </c>
      <c r="F8" s="30">
        <v>4.5331312619639803</v>
      </c>
    </row>
    <row r="9" spans="1:6" x14ac:dyDescent="0.2">
      <c r="A9" s="27" t="s">
        <v>535</v>
      </c>
      <c r="B9" s="27" t="s">
        <v>534</v>
      </c>
      <c r="C9" s="27" t="s">
        <v>138</v>
      </c>
      <c r="D9" s="31">
        <v>1000</v>
      </c>
      <c r="E9" s="29">
        <v>9972.89</v>
      </c>
      <c r="F9" s="30">
        <v>4.1287201791894699</v>
      </c>
    </row>
    <row r="10" spans="1:6" x14ac:dyDescent="0.2">
      <c r="A10" s="27" t="s">
        <v>80</v>
      </c>
      <c r="B10" s="27" t="s">
        <v>79</v>
      </c>
      <c r="C10" s="27" t="s">
        <v>81</v>
      </c>
      <c r="D10" s="31">
        <v>1000</v>
      </c>
      <c r="E10" s="29">
        <v>9961.77</v>
      </c>
      <c r="F10" s="30">
        <v>4.1241165619438602</v>
      </c>
    </row>
    <row r="11" spans="1:6" x14ac:dyDescent="0.2">
      <c r="A11" s="27" t="s">
        <v>537</v>
      </c>
      <c r="B11" s="27" t="s">
        <v>536</v>
      </c>
      <c r="C11" s="27" t="s">
        <v>169</v>
      </c>
      <c r="D11" s="31">
        <v>1000</v>
      </c>
      <c r="E11" s="29">
        <v>9874.8700000000008</v>
      </c>
      <c r="F11" s="30">
        <v>4.0881404523536</v>
      </c>
    </row>
    <row r="12" spans="1:6" x14ac:dyDescent="0.2">
      <c r="A12" s="27" t="s">
        <v>539</v>
      </c>
      <c r="B12" s="27" t="s">
        <v>538</v>
      </c>
      <c r="C12" s="27" t="s">
        <v>94</v>
      </c>
      <c r="D12" s="31">
        <v>4810</v>
      </c>
      <c r="E12" s="29">
        <v>9411.1786599999996</v>
      </c>
      <c r="F12" s="30">
        <v>3.8961748543801602</v>
      </c>
    </row>
    <row r="13" spans="1:6" x14ac:dyDescent="0.2">
      <c r="A13" s="27" t="s">
        <v>474</v>
      </c>
      <c r="B13" s="27" t="s">
        <v>473</v>
      </c>
      <c r="C13" s="27" t="s">
        <v>87</v>
      </c>
      <c r="D13" s="31">
        <v>990</v>
      </c>
      <c r="E13" s="29">
        <v>8244.7793999999994</v>
      </c>
      <c r="F13" s="30">
        <v>3.4132921431747101</v>
      </c>
    </row>
    <row r="14" spans="1:6" x14ac:dyDescent="0.2">
      <c r="A14" s="27" t="s">
        <v>301</v>
      </c>
      <c r="B14" s="27" t="s">
        <v>300</v>
      </c>
      <c r="C14" s="27" t="s">
        <v>193</v>
      </c>
      <c r="D14" s="31">
        <v>800</v>
      </c>
      <c r="E14" s="29">
        <v>7714.848</v>
      </c>
      <c r="F14" s="30">
        <v>3.19390353417911</v>
      </c>
    </row>
    <row r="15" spans="1:6" x14ac:dyDescent="0.2">
      <c r="A15" s="27" t="s">
        <v>224</v>
      </c>
      <c r="B15" s="27" t="s">
        <v>223</v>
      </c>
      <c r="C15" s="27" t="s">
        <v>87</v>
      </c>
      <c r="D15" s="31">
        <v>937</v>
      </c>
      <c r="E15" s="29">
        <v>7310.6164239999998</v>
      </c>
      <c r="F15" s="30">
        <v>3.02655394294761</v>
      </c>
    </row>
    <row r="16" spans="1:6" x14ac:dyDescent="0.2">
      <c r="A16" s="27" t="s">
        <v>230</v>
      </c>
      <c r="B16" s="27" t="s">
        <v>229</v>
      </c>
      <c r="C16" s="27" t="s">
        <v>231</v>
      </c>
      <c r="D16" s="31">
        <v>650</v>
      </c>
      <c r="E16" s="29">
        <v>6569.2444999999998</v>
      </c>
      <c r="F16" s="30">
        <v>2.71963015025529</v>
      </c>
    </row>
    <row r="17" spans="1:6" x14ac:dyDescent="0.2">
      <c r="A17" s="27" t="s">
        <v>133</v>
      </c>
      <c r="B17" s="27" t="s">
        <v>132</v>
      </c>
      <c r="C17" s="27" t="s">
        <v>75</v>
      </c>
      <c r="D17" s="31">
        <v>600</v>
      </c>
      <c r="E17" s="29">
        <v>6027.1019999999999</v>
      </c>
      <c r="F17" s="30">
        <v>2.4951862147715702</v>
      </c>
    </row>
    <row r="18" spans="1:6" x14ac:dyDescent="0.2">
      <c r="A18" s="27" t="s">
        <v>257</v>
      </c>
      <c r="B18" s="27" t="s">
        <v>256</v>
      </c>
      <c r="C18" s="27" t="s">
        <v>169</v>
      </c>
      <c r="D18" s="31">
        <v>560</v>
      </c>
      <c r="E18" s="29">
        <v>5618.4744000000001</v>
      </c>
      <c r="F18" s="30">
        <v>2.3260166944125</v>
      </c>
    </row>
    <row r="19" spans="1:6" x14ac:dyDescent="0.2">
      <c r="A19" s="27" t="s">
        <v>490</v>
      </c>
      <c r="B19" s="27" t="s">
        <v>279</v>
      </c>
      <c r="C19" s="27" t="s">
        <v>268</v>
      </c>
      <c r="D19" s="31">
        <v>560</v>
      </c>
      <c r="E19" s="29">
        <v>5543.9272000000001</v>
      </c>
      <c r="F19" s="30">
        <v>2.2951545743106898</v>
      </c>
    </row>
    <row r="20" spans="1:6" x14ac:dyDescent="0.2">
      <c r="A20" s="27" t="s">
        <v>541</v>
      </c>
      <c r="B20" s="27" t="s">
        <v>540</v>
      </c>
      <c r="C20" s="27" t="s">
        <v>75</v>
      </c>
      <c r="D20" s="31">
        <v>450</v>
      </c>
      <c r="E20" s="29">
        <v>4185.3419999999996</v>
      </c>
      <c r="F20" s="30">
        <v>1.73270796852359</v>
      </c>
    </row>
    <row r="21" spans="1:6" x14ac:dyDescent="0.2">
      <c r="A21" s="27" t="s">
        <v>463</v>
      </c>
      <c r="B21" s="27" t="s">
        <v>462</v>
      </c>
      <c r="C21" s="27" t="s">
        <v>87</v>
      </c>
      <c r="D21" s="31">
        <v>475</v>
      </c>
      <c r="E21" s="29">
        <v>3705.152</v>
      </c>
      <c r="F21" s="30">
        <v>1.5339120184183499</v>
      </c>
    </row>
    <row r="22" spans="1:6" x14ac:dyDescent="0.2">
      <c r="A22" s="27" t="s">
        <v>249</v>
      </c>
      <c r="B22" s="27" t="s">
        <v>148</v>
      </c>
      <c r="C22" s="27" t="s">
        <v>78</v>
      </c>
      <c r="D22" s="31">
        <v>450</v>
      </c>
      <c r="E22" s="29">
        <v>3674.3085000000001</v>
      </c>
      <c r="F22" s="30">
        <v>1.5211429834799499</v>
      </c>
    </row>
    <row r="23" spans="1:6" x14ac:dyDescent="0.2">
      <c r="A23" s="27" t="s">
        <v>129</v>
      </c>
      <c r="B23" s="27" t="s">
        <v>128</v>
      </c>
      <c r="C23" s="27" t="s">
        <v>81</v>
      </c>
      <c r="D23" s="31">
        <v>290</v>
      </c>
      <c r="E23" s="29">
        <v>3057.9803999999999</v>
      </c>
      <c r="F23" s="30">
        <v>1.2659866282537799</v>
      </c>
    </row>
    <row r="24" spans="1:6" x14ac:dyDescent="0.2">
      <c r="A24" s="27" t="s">
        <v>487</v>
      </c>
      <c r="B24" s="27" t="s">
        <v>486</v>
      </c>
      <c r="C24" s="27" t="s">
        <v>94</v>
      </c>
      <c r="D24" s="31">
        <v>300</v>
      </c>
      <c r="E24" s="29">
        <v>2944.683</v>
      </c>
      <c r="F24" s="30">
        <v>1.21908214403409</v>
      </c>
    </row>
    <row r="25" spans="1:6" x14ac:dyDescent="0.2">
      <c r="A25" s="27" t="s">
        <v>543</v>
      </c>
      <c r="B25" s="27" t="s">
        <v>542</v>
      </c>
      <c r="C25" s="27" t="s">
        <v>94</v>
      </c>
      <c r="D25" s="31">
        <v>270</v>
      </c>
      <c r="E25" s="29">
        <v>2620.5875999999998</v>
      </c>
      <c r="F25" s="30">
        <v>1.08490847742768</v>
      </c>
    </row>
    <row r="26" spans="1:6" x14ac:dyDescent="0.2">
      <c r="A26" s="27" t="s">
        <v>239</v>
      </c>
      <c r="B26" s="27" t="s">
        <v>238</v>
      </c>
      <c r="C26" s="27" t="s">
        <v>169</v>
      </c>
      <c r="D26" s="31">
        <v>250</v>
      </c>
      <c r="E26" s="29">
        <v>2511.35</v>
      </c>
      <c r="F26" s="30">
        <v>1.03968472749699</v>
      </c>
    </row>
    <row r="27" spans="1:6" x14ac:dyDescent="0.2">
      <c r="A27" s="27" t="s">
        <v>246</v>
      </c>
      <c r="B27" s="27" t="s">
        <v>245</v>
      </c>
      <c r="C27" s="27" t="s">
        <v>193</v>
      </c>
      <c r="D27" s="31">
        <v>250</v>
      </c>
      <c r="E27" s="29">
        <v>2454.2649999999999</v>
      </c>
      <c r="F27" s="30">
        <v>1.01605185964935</v>
      </c>
    </row>
    <row r="28" spans="1:6" x14ac:dyDescent="0.2">
      <c r="A28" s="27" t="s">
        <v>149</v>
      </c>
      <c r="B28" s="27" t="s">
        <v>148</v>
      </c>
      <c r="C28" s="27" t="s">
        <v>78</v>
      </c>
      <c r="D28" s="31">
        <v>250</v>
      </c>
      <c r="E28" s="29">
        <v>2039.1275000000001</v>
      </c>
      <c r="F28" s="30">
        <v>0.84418727742812505</v>
      </c>
    </row>
    <row r="29" spans="1:6" x14ac:dyDescent="0.2">
      <c r="A29" s="27" t="s">
        <v>263</v>
      </c>
      <c r="B29" s="27" t="s">
        <v>262</v>
      </c>
      <c r="C29" s="27" t="s">
        <v>75</v>
      </c>
      <c r="D29" s="31">
        <v>200</v>
      </c>
      <c r="E29" s="29">
        <v>1988.41</v>
      </c>
      <c r="F29" s="30">
        <v>0.82319051864626303</v>
      </c>
    </row>
    <row r="30" spans="1:6" x14ac:dyDescent="0.2">
      <c r="A30" s="27" t="s">
        <v>460</v>
      </c>
      <c r="B30" s="27" t="s">
        <v>459</v>
      </c>
      <c r="C30" s="27" t="s">
        <v>461</v>
      </c>
      <c r="D30" s="31">
        <v>150</v>
      </c>
      <c r="E30" s="29">
        <v>1903.4580000000001</v>
      </c>
      <c r="F30" s="30">
        <v>0.78802087006270305</v>
      </c>
    </row>
    <row r="31" spans="1:6" x14ac:dyDescent="0.2">
      <c r="A31" s="27" t="s">
        <v>271</v>
      </c>
      <c r="B31" s="27" t="s">
        <v>270</v>
      </c>
      <c r="C31" s="27" t="s">
        <v>272</v>
      </c>
      <c r="D31" s="31">
        <v>170</v>
      </c>
      <c r="E31" s="29">
        <v>1765.8409999999999</v>
      </c>
      <c r="F31" s="30">
        <v>0.73104820868776399</v>
      </c>
    </row>
    <row r="32" spans="1:6" x14ac:dyDescent="0.2">
      <c r="A32" s="27" t="s">
        <v>103</v>
      </c>
      <c r="B32" s="27" t="s">
        <v>102</v>
      </c>
      <c r="C32" s="27" t="s">
        <v>94</v>
      </c>
      <c r="D32" s="31">
        <v>160</v>
      </c>
      <c r="E32" s="29">
        <v>1591.048</v>
      </c>
      <c r="F32" s="30">
        <v>0.65868489311112899</v>
      </c>
    </row>
    <row r="33" spans="1:8" x14ac:dyDescent="0.2">
      <c r="A33" s="27" t="s">
        <v>276</v>
      </c>
      <c r="B33" s="27" t="s">
        <v>275</v>
      </c>
      <c r="C33" s="27" t="s">
        <v>138</v>
      </c>
      <c r="D33" s="31">
        <v>140</v>
      </c>
      <c r="E33" s="29">
        <v>1414.4452000000001</v>
      </c>
      <c r="F33" s="30">
        <v>0.58557233054788405</v>
      </c>
    </row>
    <row r="34" spans="1:8" x14ac:dyDescent="0.2">
      <c r="A34" s="27" t="s">
        <v>293</v>
      </c>
      <c r="B34" s="27" t="s">
        <v>292</v>
      </c>
      <c r="C34" s="27" t="s">
        <v>75</v>
      </c>
      <c r="D34" s="31">
        <v>100</v>
      </c>
      <c r="E34" s="29">
        <v>1001.872</v>
      </c>
      <c r="F34" s="30">
        <v>0.41476935405533499</v>
      </c>
    </row>
    <row r="35" spans="1:8" x14ac:dyDescent="0.2">
      <c r="A35" s="27" t="s">
        <v>312</v>
      </c>
      <c r="B35" s="27" t="s">
        <v>311</v>
      </c>
      <c r="C35" s="27" t="s">
        <v>154</v>
      </c>
      <c r="D35" s="31">
        <v>100</v>
      </c>
      <c r="E35" s="29">
        <v>1001.784</v>
      </c>
      <c r="F35" s="30">
        <v>0.41473292255195299</v>
      </c>
    </row>
    <row r="36" spans="1:8" x14ac:dyDescent="0.2">
      <c r="A36" s="27" t="s">
        <v>545</v>
      </c>
      <c r="B36" s="27" t="s">
        <v>544</v>
      </c>
      <c r="C36" s="27" t="s">
        <v>154</v>
      </c>
      <c r="D36" s="31">
        <v>100</v>
      </c>
      <c r="E36" s="29">
        <v>1000.393</v>
      </c>
      <c r="F36" s="30">
        <v>0.41415705640189499</v>
      </c>
    </row>
    <row r="37" spans="1:8" x14ac:dyDescent="0.2">
      <c r="A37" s="27" t="s">
        <v>299</v>
      </c>
      <c r="B37" s="27" t="s">
        <v>298</v>
      </c>
      <c r="C37" s="27" t="s">
        <v>75</v>
      </c>
      <c r="D37" s="31">
        <v>50</v>
      </c>
      <c r="E37" s="29">
        <v>501.22050000000002</v>
      </c>
      <c r="F37" s="30">
        <v>0.207502458422126</v>
      </c>
    </row>
    <row r="38" spans="1:8" x14ac:dyDescent="0.2">
      <c r="A38" s="27" t="s">
        <v>122</v>
      </c>
      <c r="B38" s="27" t="s">
        <v>121</v>
      </c>
      <c r="C38" s="27" t="s">
        <v>87</v>
      </c>
      <c r="D38" s="31">
        <v>20</v>
      </c>
      <c r="E38" s="29">
        <v>206.0772</v>
      </c>
      <c r="F38" s="30">
        <v>8.5314797827998098E-2</v>
      </c>
    </row>
    <row r="39" spans="1:8" x14ac:dyDescent="0.2">
      <c r="A39" s="27" t="s">
        <v>547</v>
      </c>
      <c r="B39" s="27" t="s">
        <v>546</v>
      </c>
      <c r="C39" s="27" t="s">
        <v>154</v>
      </c>
      <c r="D39" s="31">
        <v>5</v>
      </c>
      <c r="E39" s="29">
        <v>54.812150000000003</v>
      </c>
      <c r="F39" s="30">
        <v>2.2691920774194799E-2</v>
      </c>
    </row>
    <row r="40" spans="1:8" ht="10.5" x14ac:dyDescent="0.25">
      <c r="A40" s="26" t="s">
        <v>155</v>
      </c>
      <c r="B40" s="26"/>
      <c r="C40" s="26"/>
      <c r="D40" s="32"/>
      <c r="E40" s="33">
        <f>SUM(E6:E39)</f>
        <v>161311.83431400007</v>
      </c>
      <c r="F40" s="34">
        <f>SUM(F6:F39)</f>
        <v>66.782189061975004</v>
      </c>
      <c r="G40" s="18"/>
      <c r="H40" s="18"/>
    </row>
    <row r="41" spans="1:8" x14ac:dyDescent="0.2">
      <c r="A41" s="27"/>
      <c r="B41" s="27"/>
      <c r="C41" s="27"/>
      <c r="D41" s="28"/>
      <c r="E41" s="29"/>
      <c r="F41" s="30"/>
    </row>
    <row r="42" spans="1:8" ht="10.5" x14ac:dyDescent="0.25">
      <c r="A42" s="26" t="s">
        <v>156</v>
      </c>
      <c r="B42" s="27"/>
      <c r="C42" s="27"/>
      <c r="D42" s="28"/>
      <c r="E42" s="29"/>
      <c r="F42" s="30"/>
    </row>
    <row r="43" spans="1:8" x14ac:dyDescent="0.2">
      <c r="A43" s="27" t="s">
        <v>168</v>
      </c>
      <c r="B43" s="27" t="s">
        <v>167</v>
      </c>
      <c r="C43" s="27" t="s">
        <v>169</v>
      </c>
      <c r="D43" s="31">
        <v>6878</v>
      </c>
      <c r="E43" s="29">
        <v>6578.7382200000002</v>
      </c>
      <c r="F43" s="30">
        <v>2.7235604967586098</v>
      </c>
    </row>
    <row r="44" spans="1:8" x14ac:dyDescent="0.2">
      <c r="A44" s="27" t="s">
        <v>337</v>
      </c>
      <c r="B44" s="27" t="s">
        <v>336</v>
      </c>
      <c r="C44" s="27" t="s">
        <v>272</v>
      </c>
      <c r="D44" s="31">
        <v>550</v>
      </c>
      <c r="E44" s="29">
        <v>4895.5280000000002</v>
      </c>
      <c r="F44" s="30">
        <v>2.0267209646739399</v>
      </c>
    </row>
    <row r="45" spans="1:8" x14ac:dyDescent="0.2">
      <c r="A45" s="27" t="s">
        <v>492</v>
      </c>
      <c r="B45" s="27" t="s">
        <v>491</v>
      </c>
      <c r="C45" s="27" t="s">
        <v>461</v>
      </c>
      <c r="D45" s="31">
        <v>385</v>
      </c>
      <c r="E45" s="29">
        <v>4832.6008499999998</v>
      </c>
      <c r="F45" s="30">
        <v>2.00066947969577</v>
      </c>
    </row>
    <row r="46" spans="1:8" x14ac:dyDescent="0.2">
      <c r="A46" s="27" t="s">
        <v>327</v>
      </c>
      <c r="B46" s="27" t="s">
        <v>326</v>
      </c>
      <c r="C46" s="27" t="s">
        <v>272</v>
      </c>
      <c r="D46" s="31">
        <v>450</v>
      </c>
      <c r="E46" s="29">
        <v>4014.279</v>
      </c>
      <c r="F46" s="30">
        <v>1.66188885189715</v>
      </c>
    </row>
    <row r="47" spans="1:8" x14ac:dyDescent="0.2">
      <c r="A47" s="27" t="s">
        <v>339</v>
      </c>
      <c r="B47" s="27" t="s">
        <v>338</v>
      </c>
      <c r="C47" s="27" t="s">
        <v>333</v>
      </c>
      <c r="D47" s="31">
        <v>440</v>
      </c>
      <c r="E47" s="29">
        <v>3984.3574090000002</v>
      </c>
      <c r="F47" s="30">
        <v>1.6495014820820599</v>
      </c>
    </row>
    <row r="48" spans="1:8" x14ac:dyDescent="0.2">
      <c r="A48" s="27" t="s">
        <v>335</v>
      </c>
      <c r="B48" s="27" t="s">
        <v>334</v>
      </c>
      <c r="C48" s="27" t="s">
        <v>333</v>
      </c>
      <c r="D48" s="31">
        <v>450</v>
      </c>
      <c r="E48" s="29">
        <v>3892.160539</v>
      </c>
      <c r="F48" s="30">
        <v>1.61133249820406</v>
      </c>
    </row>
    <row r="49" spans="1:8" x14ac:dyDescent="0.2">
      <c r="A49" s="27" t="s">
        <v>549</v>
      </c>
      <c r="B49" s="27" t="s">
        <v>548</v>
      </c>
      <c r="C49" s="27" t="s">
        <v>330</v>
      </c>
      <c r="D49" s="31">
        <v>390</v>
      </c>
      <c r="E49" s="29">
        <v>3835.3301999999999</v>
      </c>
      <c r="F49" s="30">
        <v>1.5878050585732699</v>
      </c>
    </row>
    <row r="50" spans="1:8" x14ac:dyDescent="0.2">
      <c r="A50" s="27" t="s">
        <v>325</v>
      </c>
      <c r="B50" s="27" t="s">
        <v>324</v>
      </c>
      <c r="C50" s="27" t="s">
        <v>84</v>
      </c>
      <c r="D50" s="31">
        <v>400</v>
      </c>
      <c r="E50" s="29">
        <v>3752.2240000000002</v>
      </c>
      <c r="F50" s="30">
        <v>1.5533995607731601</v>
      </c>
    </row>
    <row r="51" spans="1:8" x14ac:dyDescent="0.2">
      <c r="A51" s="27" t="s">
        <v>551</v>
      </c>
      <c r="B51" s="27" t="s">
        <v>550</v>
      </c>
      <c r="C51" s="27" t="s">
        <v>552</v>
      </c>
      <c r="D51" s="31">
        <v>400</v>
      </c>
      <c r="E51" s="29">
        <v>3073.3528000000001</v>
      </c>
      <c r="F51" s="30">
        <v>1.2723507151014899</v>
      </c>
    </row>
    <row r="52" spans="1:8" x14ac:dyDescent="0.2">
      <c r="A52" s="27" t="s">
        <v>190</v>
      </c>
      <c r="B52" s="27" t="s">
        <v>189</v>
      </c>
      <c r="C52" s="27" t="s">
        <v>169</v>
      </c>
      <c r="D52" s="31">
        <v>2500</v>
      </c>
      <c r="E52" s="29">
        <v>1067.727858</v>
      </c>
      <c r="F52" s="30">
        <v>0.442033307617686</v>
      </c>
    </row>
    <row r="53" spans="1:8" x14ac:dyDescent="0.2">
      <c r="A53" s="27" t="s">
        <v>345</v>
      </c>
      <c r="B53" s="27" t="s">
        <v>344</v>
      </c>
      <c r="C53" s="27" t="s">
        <v>333</v>
      </c>
      <c r="D53" s="31">
        <v>100</v>
      </c>
      <c r="E53" s="29">
        <v>1008.75</v>
      </c>
      <c r="F53" s="30">
        <v>0.41761680724016598</v>
      </c>
    </row>
    <row r="54" spans="1:8" x14ac:dyDescent="0.2">
      <c r="A54" s="27" t="s">
        <v>323</v>
      </c>
      <c r="B54" s="27" t="s">
        <v>322</v>
      </c>
      <c r="C54" s="27" t="s">
        <v>231</v>
      </c>
      <c r="D54" s="31">
        <v>10</v>
      </c>
      <c r="E54" s="29">
        <v>1008.321</v>
      </c>
      <c r="F54" s="30">
        <v>0.41743920366117598</v>
      </c>
    </row>
    <row r="55" spans="1:8" x14ac:dyDescent="0.2">
      <c r="A55" s="27" t="s">
        <v>329</v>
      </c>
      <c r="B55" s="27" t="s">
        <v>328</v>
      </c>
      <c r="C55" s="27" t="s">
        <v>330</v>
      </c>
      <c r="D55" s="31">
        <v>100</v>
      </c>
      <c r="E55" s="29">
        <v>985.18200000000002</v>
      </c>
      <c r="F55" s="30">
        <v>0.40785978824335201</v>
      </c>
    </row>
    <row r="56" spans="1:8" x14ac:dyDescent="0.2">
      <c r="A56" s="27" t="s">
        <v>343</v>
      </c>
      <c r="B56" s="27" t="s">
        <v>342</v>
      </c>
      <c r="C56" s="27" t="s">
        <v>333</v>
      </c>
      <c r="D56" s="31">
        <v>50</v>
      </c>
      <c r="E56" s="29">
        <v>443.53727600000002</v>
      </c>
      <c r="F56" s="30">
        <v>0.183621929214493</v>
      </c>
    </row>
    <row r="57" spans="1:8" x14ac:dyDescent="0.2">
      <c r="A57" s="27" t="s">
        <v>495</v>
      </c>
      <c r="B57" s="27" t="s">
        <v>494</v>
      </c>
      <c r="C57" s="27" t="s">
        <v>348</v>
      </c>
      <c r="D57" s="31">
        <v>321</v>
      </c>
      <c r="E57" s="29">
        <v>103.68300000000001</v>
      </c>
      <c r="F57" s="30">
        <v>4.2924176877404803E-2</v>
      </c>
    </row>
    <row r="58" spans="1:8" x14ac:dyDescent="0.2">
      <c r="A58" s="27" t="s">
        <v>362</v>
      </c>
      <c r="B58" s="27" t="s">
        <v>1571</v>
      </c>
      <c r="C58" s="27" t="s">
        <v>358</v>
      </c>
      <c r="D58" s="31">
        <v>250</v>
      </c>
      <c r="E58" s="29">
        <v>0</v>
      </c>
      <c r="F58" s="29">
        <v>0</v>
      </c>
    </row>
    <row r="59" spans="1:8" x14ac:dyDescent="0.2">
      <c r="A59" s="27" t="s">
        <v>363</v>
      </c>
      <c r="B59" s="27" t="s">
        <v>1572</v>
      </c>
      <c r="C59" s="27" t="s">
        <v>358</v>
      </c>
      <c r="D59" s="31">
        <v>250</v>
      </c>
      <c r="E59" s="29">
        <v>0</v>
      </c>
      <c r="F59" s="29">
        <v>0</v>
      </c>
    </row>
    <row r="60" spans="1:8" x14ac:dyDescent="0.2">
      <c r="A60" s="27" t="s">
        <v>498</v>
      </c>
      <c r="B60" s="27" t="s">
        <v>1573</v>
      </c>
      <c r="C60" s="27" t="s">
        <v>356</v>
      </c>
      <c r="D60" s="31">
        <v>250</v>
      </c>
      <c r="E60" s="29">
        <v>0</v>
      </c>
      <c r="F60" s="29">
        <v>0</v>
      </c>
    </row>
    <row r="61" spans="1:8" x14ac:dyDescent="0.2">
      <c r="A61" s="27" t="s">
        <v>368</v>
      </c>
      <c r="B61" s="27" t="s">
        <v>1568</v>
      </c>
      <c r="C61" s="27" t="s">
        <v>356</v>
      </c>
      <c r="D61" s="31">
        <v>230</v>
      </c>
      <c r="E61" s="29">
        <v>0</v>
      </c>
      <c r="F61" s="29">
        <v>0</v>
      </c>
    </row>
    <row r="62" spans="1:8" x14ac:dyDescent="0.2">
      <c r="A62" s="27" t="s">
        <v>499</v>
      </c>
      <c r="B62" s="27" t="s">
        <v>1574</v>
      </c>
      <c r="C62" s="27" t="s">
        <v>358</v>
      </c>
      <c r="D62" s="31">
        <v>600</v>
      </c>
      <c r="E62" s="29">
        <v>0</v>
      </c>
      <c r="F62" s="29">
        <v>0</v>
      </c>
    </row>
    <row r="63" spans="1:8" x14ac:dyDescent="0.2">
      <c r="A63" s="27" t="s">
        <v>554</v>
      </c>
      <c r="B63" s="27" t="s">
        <v>553</v>
      </c>
      <c r="C63" s="27" t="s">
        <v>356</v>
      </c>
      <c r="D63" s="31">
        <v>230</v>
      </c>
      <c r="E63" s="29">
        <v>0</v>
      </c>
      <c r="F63" s="29">
        <v>0</v>
      </c>
    </row>
    <row r="64" spans="1:8" ht="10.5" x14ac:dyDescent="0.25">
      <c r="A64" s="26" t="s">
        <v>155</v>
      </c>
      <c r="B64" s="26"/>
      <c r="C64" s="26"/>
      <c r="D64" s="32"/>
      <c r="E64" s="33">
        <f>SUM(E42:E63)</f>
        <v>43475.772152000005</v>
      </c>
      <c r="F64" s="34">
        <f>SUM(F42:F63)</f>
        <v>17.998724320613785</v>
      </c>
      <c r="G64" s="18"/>
      <c r="H64" s="18"/>
    </row>
    <row r="65" spans="1:8" x14ac:dyDescent="0.2">
      <c r="A65" s="27"/>
      <c r="B65" s="27"/>
      <c r="C65" s="27"/>
      <c r="D65" s="28"/>
      <c r="E65" s="29"/>
      <c r="F65" s="30"/>
    </row>
    <row r="66" spans="1:8" ht="10.5" x14ac:dyDescent="0.25">
      <c r="A66" s="26" t="s">
        <v>194</v>
      </c>
      <c r="B66" s="26"/>
      <c r="C66" s="26"/>
      <c r="D66" s="32"/>
      <c r="E66" s="33">
        <f>E40+E64</f>
        <v>204787.60646600008</v>
      </c>
      <c r="F66" s="34">
        <f>F40+F64</f>
        <v>84.780913382588793</v>
      </c>
      <c r="G66" s="18"/>
      <c r="H66" s="18"/>
    </row>
    <row r="67" spans="1:8" ht="10.5" x14ac:dyDescent="0.25">
      <c r="A67" s="26"/>
      <c r="B67" s="26"/>
      <c r="C67" s="26"/>
      <c r="D67" s="32"/>
      <c r="E67" s="33"/>
      <c r="F67" s="34"/>
      <c r="G67" s="18"/>
      <c r="H67" s="18"/>
    </row>
    <row r="68" spans="1:8" ht="10.5" x14ac:dyDescent="0.25">
      <c r="A68" s="26" t="s">
        <v>196</v>
      </c>
      <c r="B68" s="26"/>
      <c r="C68" s="26"/>
      <c r="D68" s="32"/>
      <c r="E68" s="33">
        <f>E70-(E40+E64)</f>
        <v>36761.579896099924</v>
      </c>
      <c r="F68" s="34">
        <f>F70-(F40+F64)</f>
        <v>15.219086617411207</v>
      </c>
      <c r="G68" s="18"/>
      <c r="H68" s="18"/>
    </row>
    <row r="69" spans="1:8" ht="10.5" x14ac:dyDescent="0.25">
      <c r="A69" s="26"/>
      <c r="B69" s="26"/>
      <c r="C69" s="26"/>
      <c r="D69" s="32"/>
      <c r="E69" s="33"/>
      <c r="F69" s="34"/>
      <c r="G69" s="18"/>
      <c r="H69" s="18"/>
    </row>
    <row r="70" spans="1:8" ht="10.5" x14ac:dyDescent="0.25">
      <c r="A70" s="35" t="s">
        <v>195</v>
      </c>
      <c r="B70" s="35"/>
      <c r="C70" s="35"/>
      <c r="D70" s="36"/>
      <c r="E70" s="37">
        <v>241549.18636210001</v>
      </c>
      <c r="F70" s="38">
        <v>100</v>
      </c>
      <c r="G70" s="18"/>
      <c r="H70" s="18"/>
    </row>
    <row r="71" spans="1:8" ht="10.5" x14ac:dyDescent="0.25">
      <c r="A71" s="18" t="s">
        <v>198</v>
      </c>
      <c r="F71" s="10"/>
    </row>
    <row r="72" spans="1:8" ht="10.5" x14ac:dyDescent="0.25">
      <c r="A72" s="18" t="s">
        <v>1555</v>
      </c>
    </row>
    <row r="73" spans="1:8" ht="10.5" x14ac:dyDescent="0.25">
      <c r="A73" s="18" t="s">
        <v>1548</v>
      </c>
    </row>
    <row r="75" spans="1:8" ht="10.5" x14ac:dyDescent="0.25">
      <c r="A75" s="18" t="s">
        <v>199</v>
      </c>
    </row>
    <row r="76" spans="1:8" ht="10.5" x14ac:dyDescent="0.25">
      <c r="A76" s="18" t="s">
        <v>200</v>
      </c>
    </row>
    <row r="77" spans="1:8" ht="10.5" x14ac:dyDescent="0.25">
      <c r="A77" s="18" t="s">
        <v>201</v>
      </c>
      <c r="B77" s="18"/>
      <c r="C77" s="39" t="s">
        <v>203</v>
      </c>
      <c r="D77" s="19" t="s">
        <v>202</v>
      </c>
    </row>
    <row r="78" spans="1:8" x14ac:dyDescent="0.2">
      <c r="A78" s="10" t="s">
        <v>466</v>
      </c>
      <c r="C78" s="40">
        <v>67.935100000000006</v>
      </c>
      <c r="D78" s="40">
        <v>64.400400000000005</v>
      </c>
    </row>
    <row r="79" spans="1:8" x14ac:dyDescent="0.2">
      <c r="A79" s="10" t="s">
        <v>500</v>
      </c>
      <c r="C79" s="40">
        <v>11.4575</v>
      </c>
      <c r="D79" s="40">
        <v>10.6447</v>
      </c>
    </row>
    <row r="80" spans="1:8" x14ac:dyDescent="0.2">
      <c r="A80" s="10" t="s">
        <v>469</v>
      </c>
      <c r="C80" s="40">
        <v>72.016999999999996</v>
      </c>
      <c r="D80" s="40">
        <v>68.552199999999999</v>
      </c>
    </row>
    <row r="81" spans="1:5" x14ac:dyDescent="0.2">
      <c r="A81" s="10" t="s">
        <v>501</v>
      </c>
      <c r="C81" s="40">
        <v>12.366</v>
      </c>
      <c r="D81" s="40">
        <v>11.5542</v>
      </c>
    </row>
    <row r="83" spans="1:5" ht="10.5" x14ac:dyDescent="0.25">
      <c r="A83" s="18" t="s">
        <v>215</v>
      </c>
    </row>
    <row r="84" spans="1:5" ht="10.5" x14ac:dyDescent="0.25">
      <c r="A84" s="82" t="s">
        <v>380</v>
      </c>
      <c r="B84" s="83"/>
      <c r="C84" s="80" t="s">
        <v>381</v>
      </c>
      <c r="D84" s="81"/>
    </row>
    <row r="85" spans="1:5" ht="10.5" x14ac:dyDescent="0.25">
      <c r="A85" s="82"/>
      <c r="B85" s="83"/>
      <c r="C85" s="44" t="s">
        <v>382</v>
      </c>
      <c r="D85" s="45" t="s">
        <v>383</v>
      </c>
    </row>
    <row r="86" spans="1:5" x14ac:dyDescent="0.2">
      <c r="A86" s="84" t="s">
        <v>500</v>
      </c>
      <c r="B86" s="85"/>
      <c r="C86" s="46">
        <v>0.158470994</v>
      </c>
      <c r="D86" s="46">
        <v>0.14674493020000001</v>
      </c>
    </row>
    <row r="87" spans="1:5" x14ac:dyDescent="0.2">
      <c r="A87" s="84" t="s">
        <v>501</v>
      </c>
      <c r="B87" s="85"/>
      <c r="C87" s="46">
        <v>0.158470994</v>
      </c>
      <c r="D87" s="46">
        <v>0.14674493020000001</v>
      </c>
    </row>
    <row r="89" spans="1:5" ht="10.5" x14ac:dyDescent="0.25">
      <c r="A89" s="18" t="s">
        <v>217</v>
      </c>
      <c r="D89" s="42">
        <v>2.2510183668767123</v>
      </c>
      <c r="E89" s="14" t="s">
        <v>218</v>
      </c>
    </row>
    <row r="91" spans="1:5" ht="10.5" x14ac:dyDescent="0.25">
      <c r="A91" s="18" t="s">
        <v>219</v>
      </c>
      <c r="D91" s="41" t="s">
        <v>216</v>
      </c>
    </row>
    <row r="92" spans="1:5" x14ac:dyDescent="0.2">
      <c r="A92" s="10" t="s">
        <v>384</v>
      </c>
    </row>
    <row r="93" spans="1:5" ht="14.5" x14ac:dyDescent="0.35">
      <c r="A93" s="47" t="s">
        <v>1562</v>
      </c>
    </row>
    <row r="95" spans="1:5" ht="10.5" x14ac:dyDescent="0.25">
      <c r="A95" s="18" t="s">
        <v>1575</v>
      </c>
    </row>
    <row r="96" spans="1:5" ht="14.5" x14ac:dyDescent="0.35">
      <c r="A96" s="63" t="s">
        <v>1564</v>
      </c>
    </row>
    <row r="97" spans="1:8" ht="14.5" x14ac:dyDescent="0.35">
      <c r="A97" s="63"/>
    </row>
    <row r="98" spans="1:8" ht="40" customHeight="1" x14ac:dyDescent="0.2">
      <c r="A98" s="87" t="s">
        <v>1578</v>
      </c>
      <c r="B98" s="87"/>
      <c r="C98" s="87"/>
      <c r="D98" s="87"/>
      <c r="E98" s="87"/>
      <c r="F98" s="87"/>
    </row>
    <row r="99" spans="1:8" ht="15.65" customHeight="1" x14ac:dyDescent="0.2">
      <c r="A99" s="64" t="s">
        <v>1565</v>
      </c>
      <c r="B99" s="65"/>
      <c r="C99" s="65"/>
      <c r="D99" s="65"/>
      <c r="E99" s="65"/>
      <c r="F99" s="65"/>
    </row>
    <row r="100" spans="1:8" s="68" customFormat="1" ht="14.5" x14ac:dyDescent="0.35">
      <c r="A100" s="78" t="s">
        <v>1594</v>
      </c>
      <c r="D100" s="69"/>
      <c r="E100" s="70"/>
      <c r="F100" s="15"/>
    </row>
    <row r="101" spans="1:8" ht="14.5" x14ac:dyDescent="0.35">
      <c r="A101" s="63"/>
    </row>
    <row r="102" spans="1:8" ht="30" customHeight="1" x14ac:dyDescent="0.2">
      <c r="A102" s="86" t="s">
        <v>1566</v>
      </c>
      <c r="B102" s="86"/>
      <c r="C102" s="86"/>
      <c r="D102" s="86"/>
      <c r="E102" s="86"/>
      <c r="F102" s="86"/>
    </row>
    <row r="105" spans="1:8" s="1" customFormat="1" ht="14" x14ac:dyDescent="0.25">
      <c r="A105" s="79" t="s">
        <v>555</v>
      </c>
      <c r="B105" s="79"/>
      <c r="C105" s="79"/>
      <c r="D105" s="79"/>
      <c r="E105" s="79"/>
      <c r="F105" s="79"/>
    </row>
    <row r="106" spans="1:8" ht="10.5" x14ac:dyDescent="0.25">
      <c r="A106" s="18" t="s">
        <v>6</v>
      </c>
    </row>
    <row r="107" spans="1:8" s="1" customFormat="1" ht="17.5" customHeight="1" x14ac:dyDescent="0.25">
      <c r="A107" s="8" t="s">
        <v>2</v>
      </c>
      <c r="B107" s="8" t="s">
        <v>0</v>
      </c>
      <c r="C107" s="8" t="s">
        <v>197</v>
      </c>
      <c r="D107" s="17" t="s">
        <v>1</v>
      </c>
      <c r="E107" s="9" t="s">
        <v>3</v>
      </c>
      <c r="F107" s="16" t="s">
        <v>4</v>
      </c>
    </row>
    <row r="108" spans="1:8" ht="10.5" x14ac:dyDescent="0.25">
      <c r="A108" s="21" t="s">
        <v>68</v>
      </c>
      <c r="B108" s="22"/>
      <c r="C108" s="22"/>
      <c r="D108" s="23"/>
      <c r="E108" s="24"/>
      <c r="F108" s="25"/>
    </row>
    <row r="109" spans="1:8" ht="10.5" x14ac:dyDescent="0.25">
      <c r="A109" s="26" t="s">
        <v>69</v>
      </c>
      <c r="B109" s="27"/>
      <c r="C109" s="27"/>
      <c r="D109" s="28"/>
      <c r="E109" s="29"/>
      <c r="F109" s="30"/>
    </row>
    <row r="110" spans="1:8" x14ac:dyDescent="0.2">
      <c r="A110" s="27" t="s">
        <v>387</v>
      </c>
      <c r="B110" s="27" t="s">
        <v>386</v>
      </c>
      <c r="C110" s="27" t="s">
        <v>388</v>
      </c>
      <c r="D110" s="31">
        <v>940</v>
      </c>
      <c r="E110" s="29">
        <v>0</v>
      </c>
      <c r="F110" s="57">
        <v>100</v>
      </c>
    </row>
    <row r="111" spans="1:8" ht="10.5" x14ac:dyDescent="0.25">
      <c r="A111" s="26" t="s">
        <v>155</v>
      </c>
      <c r="B111" s="26"/>
      <c r="C111" s="26"/>
      <c r="D111" s="32"/>
      <c r="E111" s="33">
        <f>SUM(E109:E110)</f>
        <v>0</v>
      </c>
      <c r="F111" s="56">
        <f>SUM(F109:F110)</f>
        <v>100</v>
      </c>
      <c r="G111" s="18"/>
      <c r="H111" s="18"/>
    </row>
    <row r="112" spans="1:8" x14ac:dyDescent="0.2">
      <c r="A112" s="27"/>
      <c r="B112" s="27"/>
      <c r="C112" s="27"/>
      <c r="D112" s="28"/>
      <c r="E112" s="29"/>
      <c r="F112" s="54"/>
    </row>
    <row r="113" spans="1:8" ht="10.5" x14ac:dyDescent="0.25">
      <c r="A113" s="26" t="s">
        <v>194</v>
      </c>
      <c r="B113" s="26"/>
      <c r="C113" s="26"/>
      <c r="D113" s="32"/>
      <c r="E113" s="33">
        <f>E111</f>
        <v>0</v>
      </c>
      <c r="F113" s="56">
        <f>F111</f>
        <v>100</v>
      </c>
      <c r="G113" s="18"/>
      <c r="H113" s="18"/>
    </row>
    <row r="114" spans="1:8" ht="10.5" x14ac:dyDescent="0.25">
      <c r="A114" s="26"/>
      <c r="B114" s="26"/>
      <c r="C114" s="26"/>
      <c r="D114" s="32"/>
      <c r="E114" s="33"/>
      <c r="F114" s="56"/>
      <c r="G114" s="18"/>
      <c r="H114" s="18"/>
    </row>
    <row r="115" spans="1:8" ht="10.5" x14ac:dyDescent="0.25">
      <c r="A115" s="26" t="s">
        <v>196</v>
      </c>
      <c r="B115" s="26"/>
      <c r="C115" s="26"/>
      <c r="D115" s="32"/>
      <c r="E115" s="33">
        <f>E117-(E111)</f>
        <v>0</v>
      </c>
      <c r="F115" s="34">
        <v>0</v>
      </c>
      <c r="G115" s="18"/>
      <c r="H115" s="18"/>
    </row>
    <row r="116" spans="1:8" ht="10.5" x14ac:dyDescent="0.25">
      <c r="A116" s="26"/>
      <c r="B116" s="26"/>
      <c r="C116" s="26"/>
      <c r="D116" s="32"/>
      <c r="E116" s="33"/>
      <c r="F116" s="56"/>
      <c r="G116" s="18"/>
      <c r="H116" s="18"/>
    </row>
    <row r="117" spans="1:8" ht="10.5" x14ac:dyDescent="0.25">
      <c r="A117" s="35" t="s">
        <v>195</v>
      </c>
      <c r="B117" s="35"/>
      <c r="C117" s="35"/>
      <c r="D117" s="36"/>
      <c r="E117" s="37">
        <v>0</v>
      </c>
      <c r="F117" s="59">
        <v>100</v>
      </c>
      <c r="G117" s="18"/>
      <c r="H117" s="18"/>
    </row>
    <row r="118" spans="1:8" ht="10.5" x14ac:dyDescent="0.25">
      <c r="A118" s="18" t="s">
        <v>198</v>
      </c>
      <c r="F118" s="20"/>
    </row>
    <row r="119" spans="1:8" ht="10.5" x14ac:dyDescent="0.25">
      <c r="A119" s="18" t="s">
        <v>1555</v>
      </c>
    </row>
    <row r="120" spans="1:8" ht="10.5" x14ac:dyDescent="0.25">
      <c r="A120" s="18" t="s">
        <v>1548</v>
      </c>
    </row>
    <row r="121" spans="1:8" ht="10.5" x14ac:dyDescent="0.25">
      <c r="A121" s="18"/>
    </row>
    <row r="122" spans="1:8" ht="10.5" x14ac:dyDescent="0.25">
      <c r="A122" s="18" t="s">
        <v>199</v>
      </c>
    </row>
    <row r="123" spans="1:8" ht="10.5" x14ac:dyDescent="0.25">
      <c r="A123" s="18" t="s">
        <v>200</v>
      </c>
    </row>
    <row r="124" spans="1:8" ht="10.5" x14ac:dyDescent="0.25">
      <c r="A124" s="18" t="s">
        <v>201</v>
      </c>
      <c r="B124" s="18"/>
      <c r="C124" s="39" t="s">
        <v>203</v>
      </c>
      <c r="D124" s="19" t="s">
        <v>202</v>
      </c>
    </row>
    <row r="125" spans="1:8" x14ac:dyDescent="0.2">
      <c r="A125" s="10" t="s">
        <v>466</v>
      </c>
      <c r="C125" s="40">
        <v>0</v>
      </c>
      <c r="D125" s="40">
        <v>0</v>
      </c>
    </row>
    <row r="126" spans="1:8" x14ac:dyDescent="0.2">
      <c r="A126" s="10" t="s">
        <v>500</v>
      </c>
      <c r="C126" s="40">
        <v>0</v>
      </c>
      <c r="D126" s="40">
        <v>0</v>
      </c>
    </row>
    <row r="127" spans="1:8" x14ac:dyDescent="0.2">
      <c r="A127" s="10" t="s">
        <v>469</v>
      </c>
      <c r="C127" s="40">
        <v>0</v>
      </c>
      <c r="D127" s="40">
        <v>0</v>
      </c>
    </row>
    <row r="128" spans="1:8" x14ac:dyDescent="0.2">
      <c r="A128" s="10" t="s">
        <v>501</v>
      </c>
      <c r="C128" s="40">
        <v>0</v>
      </c>
      <c r="D128" s="40">
        <v>0</v>
      </c>
    </row>
    <row r="130" spans="1:8" ht="10.5" x14ac:dyDescent="0.25">
      <c r="A130" s="18" t="s">
        <v>1569</v>
      </c>
      <c r="D130" s="41" t="s">
        <v>216</v>
      </c>
    </row>
    <row r="131" spans="1:8" x14ac:dyDescent="0.2">
      <c r="A131" s="10" t="s">
        <v>384</v>
      </c>
    </row>
    <row r="132" spans="1:8" ht="14.5" x14ac:dyDescent="0.35">
      <c r="A132" s="47" t="s">
        <v>1562</v>
      </c>
    </row>
    <row r="135" spans="1:8" s="1" customFormat="1" ht="14" x14ac:dyDescent="0.25">
      <c r="A135" s="79" t="s">
        <v>556</v>
      </c>
      <c r="B135" s="79"/>
      <c r="C135" s="79"/>
      <c r="D135" s="79"/>
      <c r="E135" s="79"/>
      <c r="F135" s="79"/>
    </row>
    <row r="136" spans="1:8" ht="10.5" x14ac:dyDescent="0.25">
      <c r="A136" s="18" t="s">
        <v>6</v>
      </c>
    </row>
    <row r="137" spans="1:8" s="1" customFormat="1" ht="17.5" customHeight="1" x14ac:dyDescent="0.25">
      <c r="A137" s="8" t="s">
        <v>2</v>
      </c>
      <c r="B137" s="8" t="s">
        <v>0</v>
      </c>
      <c r="C137" s="8" t="s">
        <v>197</v>
      </c>
      <c r="D137" s="17" t="s">
        <v>1</v>
      </c>
      <c r="E137" s="9" t="s">
        <v>3</v>
      </c>
      <c r="F137" s="16" t="s">
        <v>4</v>
      </c>
    </row>
    <row r="138" spans="1:8" ht="10.5" x14ac:dyDescent="0.25">
      <c r="A138" s="21" t="s">
        <v>68</v>
      </c>
      <c r="B138" s="22"/>
      <c r="C138" s="22"/>
      <c r="D138" s="23"/>
      <c r="E138" s="24"/>
      <c r="F138" s="25"/>
    </row>
    <row r="139" spans="1:8" ht="10.5" x14ac:dyDescent="0.25">
      <c r="A139" s="26" t="s">
        <v>69</v>
      </c>
      <c r="B139" s="27"/>
      <c r="C139" s="27"/>
      <c r="D139" s="28"/>
      <c r="E139" s="29"/>
      <c r="F139" s="30"/>
    </row>
    <row r="140" spans="1:8" x14ac:dyDescent="0.2">
      <c r="A140" s="27" t="s">
        <v>391</v>
      </c>
      <c r="B140" s="27" t="s">
        <v>390</v>
      </c>
      <c r="C140" s="27" t="s">
        <v>392</v>
      </c>
      <c r="D140" s="31">
        <v>682</v>
      </c>
      <c r="E140" s="29">
        <v>0</v>
      </c>
      <c r="F140" s="57">
        <v>100</v>
      </c>
    </row>
    <row r="141" spans="1:8" ht="10.5" x14ac:dyDescent="0.25">
      <c r="A141" s="26" t="s">
        <v>155</v>
      </c>
      <c r="B141" s="26"/>
      <c r="C141" s="26"/>
      <c r="D141" s="32"/>
      <c r="E141" s="33">
        <f>SUM(E139:E140)</f>
        <v>0</v>
      </c>
      <c r="F141" s="56">
        <f>SUM(F139:F140)</f>
        <v>100</v>
      </c>
      <c r="G141" s="18"/>
      <c r="H141" s="18"/>
    </row>
    <row r="142" spans="1:8" x14ac:dyDescent="0.2">
      <c r="A142" s="27"/>
      <c r="B142" s="27"/>
      <c r="C142" s="27"/>
      <c r="D142" s="28"/>
      <c r="E142" s="29"/>
      <c r="F142" s="54"/>
    </row>
    <row r="143" spans="1:8" ht="10.5" x14ac:dyDescent="0.25">
      <c r="A143" s="26" t="s">
        <v>194</v>
      </c>
      <c r="B143" s="26"/>
      <c r="C143" s="26"/>
      <c r="D143" s="32"/>
      <c r="E143" s="33">
        <f>E141</f>
        <v>0</v>
      </c>
      <c r="F143" s="56">
        <f>F141</f>
        <v>100</v>
      </c>
      <c r="G143" s="18"/>
      <c r="H143" s="18"/>
    </row>
    <row r="144" spans="1:8" ht="10.5" x14ac:dyDescent="0.25">
      <c r="A144" s="26"/>
      <c r="B144" s="26"/>
      <c r="C144" s="26"/>
      <c r="D144" s="32"/>
      <c r="E144" s="33"/>
      <c r="F144" s="56"/>
      <c r="G144" s="18"/>
      <c r="H144" s="18"/>
    </row>
    <row r="145" spans="1:8" ht="10.5" x14ac:dyDescent="0.25">
      <c r="A145" s="26" t="s">
        <v>196</v>
      </c>
      <c r="B145" s="26"/>
      <c r="C145" s="26"/>
      <c r="D145" s="32"/>
      <c r="E145" s="33">
        <f>E147-(E141)</f>
        <v>0</v>
      </c>
      <c r="F145" s="34">
        <v>0</v>
      </c>
      <c r="G145" s="18"/>
      <c r="H145" s="18"/>
    </row>
    <row r="146" spans="1:8" ht="10.5" x14ac:dyDescent="0.25">
      <c r="A146" s="26"/>
      <c r="B146" s="26"/>
      <c r="C146" s="26"/>
      <c r="D146" s="32"/>
      <c r="E146" s="33"/>
      <c r="F146" s="56"/>
      <c r="G146" s="18"/>
      <c r="H146" s="18"/>
    </row>
    <row r="147" spans="1:8" ht="10.5" x14ac:dyDescent="0.25">
      <c r="A147" s="35" t="s">
        <v>195</v>
      </c>
      <c r="B147" s="35"/>
      <c r="C147" s="35"/>
      <c r="D147" s="36"/>
      <c r="E147" s="37">
        <v>0</v>
      </c>
      <c r="F147" s="59">
        <v>100</v>
      </c>
      <c r="G147" s="18"/>
      <c r="H147" s="18"/>
    </row>
    <row r="148" spans="1:8" ht="10.5" x14ac:dyDescent="0.25">
      <c r="A148" s="18" t="s">
        <v>198</v>
      </c>
      <c r="F148" s="20"/>
    </row>
    <row r="149" spans="1:8" ht="10.5" x14ac:dyDescent="0.25">
      <c r="A149" s="66" t="s">
        <v>1555</v>
      </c>
    </row>
    <row r="151" spans="1:8" ht="10.5" x14ac:dyDescent="0.25">
      <c r="A151" s="18" t="s">
        <v>199</v>
      </c>
    </row>
    <row r="152" spans="1:8" ht="10.5" x14ac:dyDescent="0.25">
      <c r="A152" s="18" t="s">
        <v>200</v>
      </c>
    </row>
    <row r="153" spans="1:8" ht="10.5" x14ac:dyDescent="0.25">
      <c r="A153" s="18" t="s">
        <v>201</v>
      </c>
      <c r="B153" s="18"/>
      <c r="C153" s="39" t="s">
        <v>203</v>
      </c>
      <c r="D153" s="19" t="s">
        <v>202</v>
      </c>
    </row>
    <row r="154" spans="1:8" x14ac:dyDescent="0.2">
      <c r="A154" s="10" t="s">
        <v>466</v>
      </c>
      <c r="C154" s="60" t="s">
        <v>1556</v>
      </c>
      <c r="D154" s="40">
        <v>0</v>
      </c>
    </row>
    <row r="155" spans="1:8" x14ac:dyDescent="0.2">
      <c r="A155" s="10" t="s">
        <v>500</v>
      </c>
      <c r="C155" s="60" t="s">
        <v>1556</v>
      </c>
      <c r="D155" s="40">
        <v>0</v>
      </c>
    </row>
    <row r="156" spans="1:8" x14ac:dyDescent="0.2">
      <c r="A156" s="10" t="s">
        <v>469</v>
      </c>
      <c r="C156" s="60" t="s">
        <v>1556</v>
      </c>
      <c r="D156" s="40">
        <v>0</v>
      </c>
    </row>
    <row r="157" spans="1:8" x14ac:dyDescent="0.2">
      <c r="A157" s="10" t="s">
        <v>501</v>
      </c>
      <c r="C157" s="60" t="s">
        <v>1556</v>
      </c>
      <c r="D157" s="40">
        <v>0</v>
      </c>
    </row>
    <row r="159" spans="1:8" ht="10.5" x14ac:dyDescent="0.25">
      <c r="A159" s="18" t="s">
        <v>1557</v>
      </c>
    </row>
    <row r="161" spans="1:4" ht="10.5" x14ac:dyDescent="0.25">
      <c r="A161" s="18" t="s">
        <v>1569</v>
      </c>
      <c r="D161" s="41" t="s">
        <v>216</v>
      </c>
    </row>
    <row r="162" spans="1:4" x14ac:dyDescent="0.2">
      <c r="A162" s="10" t="s">
        <v>384</v>
      </c>
    </row>
    <row r="163" spans="1:4" ht="14.5" x14ac:dyDescent="0.35">
      <c r="A163" s="47" t="s">
        <v>1562</v>
      </c>
    </row>
  </sheetData>
  <mergeCells count="10">
    <mergeCell ref="A105:F105"/>
    <mergeCell ref="A135:F135"/>
    <mergeCell ref="A1:F1"/>
    <mergeCell ref="C84:D84"/>
    <mergeCell ref="A84:B84"/>
    <mergeCell ref="A85:B85"/>
    <mergeCell ref="A86:B86"/>
    <mergeCell ref="A87:B87"/>
    <mergeCell ref="A98:F98"/>
    <mergeCell ref="A102:F102"/>
  </mergeCells>
  <conditionalFormatting sqref="F2:F3 F5:F57 F108:F109 F149:F158 F103:F104 F106 F119:F129 F133:F134 F136 F164:F65545 F64:F70 F72:F90">
    <cfRule type="cellIs" dxfId="74" priority="11" stopIfTrue="1" operator="between">
      <formula>0.009</formula>
      <formula>-0.009</formula>
    </cfRule>
  </conditionalFormatting>
  <conditionalFormatting sqref="F100:F101">
    <cfRule type="cellIs" dxfId="73" priority="10" stopIfTrue="1" operator="between">
      <formula>0.009</formula>
      <formula>-0.009</formula>
    </cfRule>
  </conditionalFormatting>
  <conditionalFormatting sqref="F91:F97">
    <cfRule type="cellIs" dxfId="72" priority="9" stopIfTrue="1" operator="between">
      <formula>0.009</formula>
      <formula>-0.009</formula>
    </cfRule>
  </conditionalFormatting>
  <conditionalFormatting sqref="F118">
    <cfRule type="cellIs" dxfId="71" priority="8" stopIfTrue="1" operator="between">
      <formula>0.009</formula>
      <formula>-0.009</formula>
    </cfRule>
  </conditionalFormatting>
  <conditionalFormatting sqref="F111:F114 F116:F117">
    <cfRule type="cellIs" dxfId="70" priority="7" stopIfTrue="1" operator="between">
      <formula>0.009</formula>
      <formula>-0.009</formula>
    </cfRule>
  </conditionalFormatting>
  <conditionalFormatting sqref="F130:F132">
    <cfRule type="cellIs" dxfId="69" priority="6" stopIfTrue="1" operator="between">
      <formula>0.009</formula>
      <formula>-0.009</formula>
    </cfRule>
  </conditionalFormatting>
  <conditionalFormatting sqref="F138:F139">
    <cfRule type="cellIs" dxfId="68" priority="5" stopIfTrue="1" operator="between">
      <formula>0.009</formula>
      <formula>-0.009</formula>
    </cfRule>
  </conditionalFormatting>
  <conditionalFormatting sqref="F148">
    <cfRule type="cellIs" dxfId="67" priority="4" stopIfTrue="1" operator="between">
      <formula>0.009</formula>
      <formula>-0.009</formula>
    </cfRule>
  </conditionalFormatting>
  <conditionalFormatting sqref="F141:F144 F146:F147">
    <cfRule type="cellIs" dxfId="66" priority="3" stopIfTrue="1" operator="between">
      <formula>0.009</formula>
      <formula>-0.009</formula>
    </cfRule>
  </conditionalFormatting>
  <conditionalFormatting sqref="F159:F160">
    <cfRule type="cellIs" dxfId="65" priority="2" stopIfTrue="1" operator="between">
      <formula>0.009</formula>
      <formula>-0.009</formula>
    </cfRule>
  </conditionalFormatting>
  <conditionalFormatting sqref="F161:F163">
    <cfRule type="cellIs" dxfId="64" priority="1" stopIfTrue="1" operator="between">
      <formula>0.009</formula>
      <formula>-0.009</formula>
    </cfRule>
  </conditionalFormatting>
  <hyperlinks>
    <hyperlink ref="A93" r:id="rId1" xr:uid="{00000000-0004-0000-0700-000000000000}"/>
    <hyperlink ref="A96" r:id="rId2" xr:uid="{00000000-0004-0000-0700-000001000000}"/>
    <hyperlink ref="A99" r:id="rId3" xr:uid="{00000000-0004-0000-0700-000002000000}"/>
    <hyperlink ref="A132" r:id="rId4" xr:uid="{00000000-0004-0000-0700-000003000000}"/>
    <hyperlink ref="A163" r:id="rId5" xr:uid="{00000000-0004-0000-0700-000004000000}"/>
    <hyperlink ref="A100" r:id="rId6" xr:uid="{00000000-0004-0000-0700-000005000000}"/>
  </hyperlinks>
  <pageMargins left="0.7" right="0.7" top="0.75" bottom="0.75" header="0.3" footer="0.3"/>
  <pageSetup paperSize="9" orientation="portrait" r:id="rId7"/>
  <headerFooter>
    <oddFooter>&amp;LPUBLIC</oddFooter>
    <evenFooter>&amp;LPUBLIC</evenFooter>
    <firstFooter>&amp;LPUBLIC</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72"/>
  <sheetViews>
    <sheetView workbookViewId="0">
      <selection sqref="A1:F1"/>
    </sheetView>
  </sheetViews>
  <sheetFormatPr defaultColWidth="9.1796875" defaultRowHeight="10" x14ac:dyDescent="0.2"/>
  <cols>
    <col min="1" max="1" width="38.7265625" style="10" bestFit="1" customWidth="1"/>
    <col min="2" max="2" width="69.1796875" style="10" bestFit="1" customWidth="1"/>
    <col min="3" max="3" width="15.269531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15</v>
      </c>
      <c r="B1" s="79"/>
      <c r="C1" s="79"/>
      <c r="D1" s="79"/>
      <c r="E1" s="79"/>
      <c r="F1" s="79"/>
    </row>
    <row r="2" spans="1:6" s="1" customFormat="1" ht="11.5" x14ac:dyDescent="0.25">
      <c r="A2" s="43" t="s">
        <v>220</v>
      </c>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222</v>
      </c>
      <c r="B7" s="27" t="s">
        <v>221</v>
      </c>
      <c r="C7" s="27" t="s">
        <v>127</v>
      </c>
      <c r="D7" s="31">
        <v>3930</v>
      </c>
      <c r="E7" s="29">
        <v>34998.772199999999</v>
      </c>
      <c r="F7" s="30">
        <v>10.367700792943999</v>
      </c>
    </row>
    <row r="8" spans="1:6" x14ac:dyDescent="0.2">
      <c r="A8" s="27" t="s">
        <v>274</v>
      </c>
      <c r="B8" s="27" t="s">
        <v>273</v>
      </c>
      <c r="C8" s="27" t="s">
        <v>94</v>
      </c>
      <c r="D8" s="31">
        <v>10140</v>
      </c>
      <c r="E8" s="29">
        <v>19966.3698</v>
      </c>
      <c r="F8" s="30">
        <v>5.9146460002866403</v>
      </c>
    </row>
    <row r="9" spans="1:6" x14ac:dyDescent="0.2">
      <c r="A9" s="27" t="s">
        <v>224</v>
      </c>
      <c r="B9" s="27" t="s">
        <v>223</v>
      </c>
      <c r="C9" s="27" t="s">
        <v>87</v>
      </c>
      <c r="D9" s="31">
        <v>2125</v>
      </c>
      <c r="E9" s="29">
        <v>16579.573</v>
      </c>
      <c r="F9" s="30">
        <v>4.9113737806714504</v>
      </c>
    </row>
    <row r="10" spans="1:6" x14ac:dyDescent="0.2">
      <c r="A10" s="27" t="s">
        <v>271</v>
      </c>
      <c r="B10" s="27" t="s">
        <v>270</v>
      </c>
      <c r="C10" s="27" t="s">
        <v>272</v>
      </c>
      <c r="D10" s="31">
        <v>1150</v>
      </c>
      <c r="E10" s="29">
        <v>11945.395</v>
      </c>
      <c r="F10" s="30">
        <v>3.53858931124245</v>
      </c>
    </row>
    <row r="11" spans="1:6" x14ac:dyDescent="0.2">
      <c r="A11" s="27" t="s">
        <v>539</v>
      </c>
      <c r="B11" s="27" t="s">
        <v>538</v>
      </c>
      <c r="C11" s="27" t="s">
        <v>94</v>
      </c>
      <c r="D11" s="31">
        <v>5580</v>
      </c>
      <c r="E11" s="29">
        <v>10917.749879999999</v>
      </c>
      <c r="F11" s="30">
        <v>3.2341695714697201</v>
      </c>
    </row>
    <row r="12" spans="1:6" x14ac:dyDescent="0.2">
      <c r="A12" s="27" t="s">
        <v>241</v>
      </c>
      <c r="B12" s="27" t="s">
        <v>240</v>
      </c>
      <c r="C12" s="27" t="s">
        <v>127</v>
      </c>
      <c r="D12" s="31">
        <v>1000</v>
      </c>
      <c r="E12" s="29">
        <v>8446.69</v>
      </c>
      <c r="F12" s="30">
        <v>2.50216647916444</v>
      </c>
    </row>
    <row r="13" spans="1:6" x14ac:dyDescent="0.2">
      <c r="A13" s="27" t="s">
        <v>489</v>
      </c>
      <c r="B13" s="27" t="s">
        <v>488</v>
      </c>
      <c r="C13" s="27" t="s">
        <v>75</v>
      </c>
      <c r="D13" s="31">
        <v>850</v>
      </c>
      <c r="E13" s="29">
        <v>7829.2139999999999</v>
      </c>
      <c r="F13" s="30">
        <v>2.31925130779097</v>
      </c>
    </row>
    <row r="14" spans="1:6" x14ac:dyDescent="0.2">
      <c r="A14" s="27" t="s">
        <v>230</v>
      </c>
      <c r="B14" s="27" t="s">
        <v>229</v>
      </c>
      <c r="C14" s="27" t="s">
        <v>231</v>
      </c>
      <c r="D14" s="31">
        <v>750</v>
      </c>
      <c r="E14" s="29">
        <v>7579.8975</v>
      </c>
      <c r="F14" s="30">
        <v>2.2453961776746101</v>
      </c>
    </row>
    <row r="15" spans="1:6" x14ac:dyDescent="0.2">
      <c r="A15" s="27" t="s">
        <v>558</v>
      </c>
      <c r="B15" s="27" t="s">
        <v>557</v>
      </c>
      <c r="C15" s="27" t="s">
        <v>145</v>
      </c>
      <c r="D15" s="31">
        <v>650</v>
      </c>
      <c r="E15" s="29">
        <v>6532.3895000000002</v>
      </c>
      <c r="F15" s="30">
        <v>1.93509244872793</v>
      </c>
    </row>
    <row r="16" spans="1:6" x14ac:dyDescent="0.2">
      <c r="A16" s="27" t="s">
        <v>560</v>
      </c>
      <c r="B16" s="27" t="s">
        <v>559</v>
      </c>
      <c r="C16" s="27" t="s">
        <v>145</v>
      </c>
      <c r="D16" s="31">
        <v>650</v>
      </c>
      <c r="E16" s="29">
        <v>6475.6054999999997</v>
      </c>
      <c r="F16" s="30">
        <v>1.9182713008755901</v>
      </c>
    </row>
    <row r="17" spans="1:6" x14ac:dyDescent="0.2">
      <c r="A17" s="27" t="s">
        <v>460</v>
      </c>
      <c r="B17" s="27" t="s">
        <v>459</v>
      </c>
      <c r="C17" s="27" t="s">
        <v>461</v>
      </c>
      <c r="D17" s="31">
        <v>510</v>
      </c>
      <c r="E17" s="29">
        <v>6471.7572</v>
      </c>
      <c r="F17" s="30">
        <v>1.9171313173717901</v>
      </c>
    </row>
    <row r="18" spans="1:6" x14ac:dyDescent="0.2">
      <c r="A18" s="27" t="s">
        <v>561</v>
      </c>
      <c r="B18" s="27" t="s">
        <v>283</v>
      </c>
      <c r="C18" s="27" t="s">
        <v>285</v>
      </c>
      <c r="D18" s="31">
        <v>650</v>
      </c>
      <c r="E18" s="29">
        <v>6427.5315000000001</v>
      </c>
      <c r="F18" s="30">
        <v>1.9040303199328401</v>
      </c>
    </row>
    <row r="19" spans="1:6" x14ac:dyDescent="0.2">
      <c r="A19" s="27" t="s">
        <v>562</v>
      </c>
      <c r="B19" s="27" t="s">
        <v>283</v>
      </c>
      <c r="C19" s="27" t="s">
        <v>285</v>
      </c>
      <c r="D19" s="31">
        <v>650</v>
      </c>
      <c r="E19" s="29">
        <v>6374.3029999999999</v>
      </c>
      <c r="F19" s="30">
        <v>1.8882624193189601</v>
      </c>
    </row>
    <row r="20" spans="1:6" x14ac:dyDescent="0.2">
      <c r="A20" s="27" t="s">
        <v>237</v>
      </c>
      <c r="B20" s="27" t="s">
        <v>236</v>
      </c>
      <c r="C20" s="27" t="s">
        <v>138</v>
      </c>
      <c r="D20" s="31">
        <v>620</v>
      </c>
      <c r="E20" s="29">
        <v>6214.0677999999998</v>
      </c>
      <c r="F20" s="30">
        <v>1.84079587961854</v>
      </c>
    </row>
    <row r="21" spans="1:6" x14ac:dyDescent="0.2">
      <c r="A21" s="27" t="s">
        <v>303</v>
      </c>
      <c r="B21" s="27" t="s">
        <v>302</v>
      </c>
      <c r="C21" s="27" t="s">
        <v>94</v>
      </c>
      <c r="D21" s="31">
        <v>648</v>
      </c>
      <c r="E21" s="29">
        <v>6151.4315999999999</v>
      </c>
      <c r="F21" s="30">
        <v>1.8222411321349401</v>
      </c>
    </row>
    <row r="22" spans="1:6" x14ac:dyDescent="0.2">
      <c r="A22" s="27" t="s">
        <v>291</v>
      </c>
      <c r="B22" s="27" t="s">
        <v>290</v>
      </c>
      <c r="C22" s="27" t="s">
        <v>169</v>
      </c>
      <c r="D22" s="31">
        <v>600</v>
      </c>
      <c r="E22" s="29">
        <v>6021.21</v>
      </c>
      <c r="F22" s="30">
        <v>1.7836655336006999</v>
      </c>
    </row>
    <row r="23" spans="1:6" x14ac:dyDescent="0.2">
      <c r="A23" s="27" t="s">
        <v>147</v>
      </c>
      <c r="B23" s="27" t="s">
        <v>146</v>
      </c>
      <c r="C23" s="27" t="s">
        <v>94</v>
      </c>
      <c r="D23" s="31">
        <v>606</v>
      </c>
      <c r="E23" s="29">
        <v>5967.2153399999997</v>
      </c>
      <c r="F23" s="30">
        <v>1.76767067309251</v>
      </c>
    </row>
    <row r="24" spans="1:6" x14ac:dyDescent="0.2">
      <c r="A24" s="27" t="s">
        <v>80</v>
      </c>
      <c r="B24" s="27" t="s">
        <v>79</v>
      </c>
      <c r="C24" s="27" t="s">
        <v>81</v>
      </c>
      <c r="D24" s="31">
        <v>550</v>
      </c>
      <c r="E24" s="29">
        <v>5478.9735000000001</v>
      </c>
      <c r="F24" s="30">
        <v>1.6230385904928699</v>
      </c>
    </row>
    <row r="25" spans="1:6" x14ac:dyDescent="0.2">
      <c r="A25" s="27" t="s">
        <v>564</v>
      </c>
      <c r="B25" s="27" t="s">
        <v>563</v>
      </c>
      <c r="C25" s="27" t="s">
        <v>78</v>
      </c>
      <c r="D25" s="31">
        <v>5500</v>
      </c>
      <c r="E25" s="29">
        <v>5427.8620000000001</v>
      </c>
      <c r="F25" s="30">
        <v>1.6078978096663199</v>
      </c>
    </row>
    <row r="26" spans="1:6" x14ac:dyDescent="0.2">
      <c r="A26" s="27" t="s">
        <v>487</v>
      </c>
      <c r="B26" s="27" t="s">
        <v>486</v>
      </c>
      <c r="C26" s="27" t="s">
        <v>94</v>
      </c>
      <c r="D26" s="31">
        <v>550</v>
      </c>
      <c r="E26" s="29">
        <v>5398.5855000000001</v>
      </c>
      <c r="F26" s="30">
        <v>1.5992252199385999</v>
      </c>
    </row>
    <row r="27" spans="1:6" x14ac:dyDescent="0.2">
      <c r="A27" s="27" t="s">
        <v>541</v>
      </c>
      <c r="B27" s="27" t="s">
        <v>540</v>
      </c>
      <c r="C27" s="27" t="s">
        <v>75</v>
      </c>
      <c r="D27" s="31">
        <v>550</v>
      </c>
      <c r="E27" s="29">
        <v>5115.4179999999997</v>
      </c>
      <c r="F27" s="30">
        <v>1.51534239406376</v>
      </c>
    </row>
    <row r="28" spans="1:6" x14ac:dyDescent="0.2">
      <c r="A28" s="27" t="s">
        <v>535</v>
      </c>
      <c r="B28" s="27" t="s">
        <v>534</v>
      </c>
      <c r="C28" s="27" t="s">
        <v>138</v>
      </c>
      <c r="D28" s="31">
        <v>500</v>
      </c>
      <c r="E28" s="29">
        <v>4986.4449999999997</v>
      </c>
      <c r="F28" s="30">
        <v>1.4771366688249601</v>
      </c>
    </row>
    <row r="29" spans="1:6" x14ac:dyDescent="0.2">
      <c r="A29" s="27" t="s">
        <v>566</v>
      </c>
      <c r="B29" s="27" t="s">
        <v>565</v>
      </c>
      <c r="C29" s="27" t="s">
        <v>78</v>
      </c>
      <c r="D29" s="31">
        <v>5000</v>
      </c>
      <c r="E29" s="29">
        <v>4888.9650000000001</v>
      </c>
      <c r="F29" s="30">
        <v>1.4482601280274501</v>
      </c>
    </row>
    <row r="30" spans="1:6" x14ac:dyDescent="0.2">
      <c r="A30" s="27" t="s">
        <v>456</v>
      </c>
      <c r="B30" s="27" t="s">
        <v>455</v>
      </c>
      <c r="C30" s="27" t="s">
        <v>285</v>
      </c>
      <c r="D30" s="31">
        <v>450</v>
      </c>
      <c r="E30" s="29">
        <v>4505.1615000000002</v>
      </c>
      <c r="F30" s="30">
        <v>1.33456585816718</v>
      </c>
    </row>
    <row r="31" spans="1:6" x14ac:dyDescent="0.2">
      <c r="A31" s="27" t="s">
        <v>249</v>
      </c>
      <c r="B31" s="27" t="s">
        <v>148</v>
      </c>
      <c r="C31" s="27" t="s">
        <v>78</v>
      </c>
      <c r="D31" s="31">
        <v>550</v>
      </c>
      <c r="E31" s="29">
        <v>4490.8215</v>
      </c>
      <c r="F31" s="30">
        <v>1.3303179140244199</v>
      </c>
    </row>
    <row r="32" spans="1:6" x14ac:dyDescent="0.2">
      <c r="A32" s="27" t="s">
        <v>485</v>
      </c>
      <c r="B32" s="27" t="s">
        <v>484</v>
      </c>
      <c r="C32" s="27" t="s">
        <v>169</v>
      </c>
      <c r="D32" s="31">
        <v>350</v>
      </c>
      <c r="E32" s="29">
        <v>4240.9115000000002</v>
      </c>
      <c r="F32" s="30">
        <v>1.2562869711571001</v>
      </c>
    </row>
    <row r="33" spans="1:6" x14ac:dyDescent="0.2">
      <c r="A33" s="27" t="s">
        <v>103</v>
      </c>
      <c r="B33" s="27" t="s">
        <v>102</v>
      </c>
      <c r="C33" s="27" t="s">
        <v>94</v>
      </c>
      <c r="D33" s="31">
        <v>351</v>
      </c>
      <c r="E33" s="29">
        <v>3490.3615500000001</v>
      </c>
      <c r="F33" s="30">
        <v>1.0339512484268301</v>
      </c>
    </row>
    <row r="34" spans="1:6" x14ac:dyDescent="0.2">
      <c r="A34" s="27" t="s">
        <v>278</v>
      </c>
      <c r="B34" s="27" t="s">
        <v>277</v>
      </c>
      <c r="C34" s="27" t="s">
        <v>94</v>
      </c>
      <c r="D34" s="31">
        <v>350</v>
      </c>
      <c r="E34" s="29">
        <v>3476.8054999999999</v>
      </c>
      <c r="F34" s="30">
        <v>1.0299355341174501</v>
      </c>
    </row>
    <row r="35" spans="1:6" x14ac:dyDescent="0.2">
      <c r="A35" s="27" t="s">
        <v>305</v>
      </c>
      <c r="B35" s="27" t="s">
        <v>304</v>
      </c>
      <c r="C35" s="27" t="s">
        <v>94</v>
      </c>
      <c r="D35" s="31">
        <v>352</v>
      </c>
      <c r="E35" s="29">
        <v>3323.2425600000001</v>
      </c>
      <c r="F35" s="30">
        <v>0.98444552076193204</v>
      </c>
    </row>
    <row r="36" spans="1:6" x14ac:dyDescent="0.2">
      <c r="A36" s="27" t="s">
        <v>129</v>
      </c>
      <c r="B36" s="27" t="s">
        <v>128</v>
      </c>
      <c r="C36" s="27" t="s">
        <v>81</v>
      </c>
      <c r="D36" s="31">
        <v>310</v>
      </c>
      <c r="E36" s="29">
        <v>3268.8755999999998</v>
      </c>
      <c r="F36" s="30">
        <v>0.96834037367046</v>
      </c>
    </row>
    <row r="37" spans="1:6" x14ac:dyDescent="0.2">
      <c r="A37" s="27" t="s">
        <v>149</v>
      </c>
      <c r="B37" s="27" t="s">
        <v>148</v>
      </c>
      <c r="C37" s="27" t="s">
        <v>78</v>
      </c>
      <c r="D37" s="31">
        <v>380</v>
      </c>
      <c r="E37" s="29">
        <v>3099.4738000000002</v>
      </c>
      <c r="F37" s="30">
        <v>0.91815840825322304</v>
      </c>
    </row>
    <row r="38" spans="1:6" x14ac:dyDescent="0.2">
      <c r="A38" s="27" t="s">
        <v>144</v>
      </c>
      <c r="B38" s="27" t="s">
        <v>143</v>
      </c>
      <c r="C38" s="27" t="s">
        <v>145</v>
      </c>
      <c r="D38" s="31">
        <v>400</v>
      </c>
      <c r="E38" s="29">
        <v>2968.1729999999998</v>
      </c>
      <c r="F38" s="30">
        <v>0.87926311785574496</v>
      </c>
    </row>
    <row r="39" spans="1:6" x14ac:dyDescent="0.2">
      <c r="A39" s="27" t="s">
        <v>246</v>
      </c>
      <c r="B39" s="27" t="s">
        <v>245</v>
      </c>
      <c r="C39" s="27" t="s">
        <v>193</v>
      </c>
      <c r="D39" s="31">
        <v>300</v>
      </c>
      <c r="E39" s="29">
        <v>2945.1179999999999</v>
      </c>
      <c r="F39" s="30">
        <v>0.87243352565132704</v>
      </c>
    </row>
    <row r="40" spans="1:6" x14ac:dyDescent="0.2">
      <c r="A40" s="27" t="s">
        <v>259</v>
      </c>
      <c r="B40" s="27" t="s">
        <v>258</v>
      </c>
      <c r="C40" s="27" t="s">
        <v>94</v>
      </c>
      <c r="D40" s="31">
        <v>306</v>
      </c>
      <c r="E40" s="29">
        <v>2934.5032799999999</v>
      </c>
      <c r="F40" s="30">
        <v>0.86928912274679104</v>
      </c>
    </row>
    <row r="41" spans="1:6" x14ac:dyDescent="0.2">
      <c r="A41" s="27" t="s">
        <v>137</v>
      </c>
      <c r="B41" s="27" t="s">
        <v>136</v>
      </c>
      <c r="C41" s="27" t="s">
        <v>138</v>
      </c>
      <c r="D41" s="31">
        <v>270</v>
      </c>
      <c r="E41" s="29">
        <v>2716.2107999999998</v>
      </c>
      <c r="F41" s="30">
        <v>0.804624250931953</v>
      </c>
    </row>
    <row r="42" spans="1:6" x14ac:dyDescent="0.2">
      <c r="A42" s="27" t="s">
        <v>284</v>
      </c>
      <c r="B42" s="27" t="s">
        <v>283</v>
      </c>
      <c r="C42" s="27" t="s">
        <v>285</v>
      </c>
      <c r="D42" s="31">
        <v>260</v>
      </c>
      <c r="E42" s="29">
        <v>2565.3498</v>
      </c>
      <c r="F42" s="30">
        <v>0.75993463438236597</v>
      </c>
    </row>
    <row r="43" spans="1:6" x14ac:dyDescent="0.2">
      <c r="A43" s="27" t="s">
        <v>263</v>
      </c>
      <c r="B43" s="27" t="s">
        <v>262</v>
      </c>
      <c r="C43" s="27" t="s">
        <v>75</v>
      </c>
      <c r="D43" s="31">
        <v>250</v>
      </c>
      <c r="E43" s="29">
        <v>2485.5124999999998</v>
      </c>
      <c r="F43" s="30">
        <v>0.73628439791731404</v>
      </c>
    </row>
    <row r="44" spans="1:6" x14ac:dyDescent="0.2">
      <c r="A44" s="27" t="s">
        <v>310</v>
      </c>
      <c r="B44" s="27" t="s">
        <v>309</v>
      </c>
      <c r="C44" s="27" t="s">
        <v>78</v>
      </c>
      <c r="D44" s="31">
        <v>2000</v>
      </c>
      <c r="E44" s="29">
        <v>1963.1579999999999</v>
      </c>
      <c r="F44" s="30">
        <v>0.58154710790895603</v>
      </c>
    </row>
    <row r="45" spans="1:6" x14ac:dyDescent="0.2">
      <c r="A45" s="27" t="s">
        <v>257</v>
      </c>
      <c r="B45" s="27" t="s">
        <v>256</v>
      </c>
      <c r="C45" s="27" t="s">
        <v>169</v>
      </c>
      <c r="D45" s="31">
        <v>190</v>
      </c>
      <c r="E45" s="29">
        <v>1906.2681</v>
      </c>
      <c r="F45" s="30">
        <v>0.56469458925573002</v>
      </c>
    </row>
    <row r="46" spans="1:6" x14ac:dyDescent="0.2">
      <c r="A46" s="27" t="s">
        <v>251</v>
      </c>
      <c r="B46" s="27" t="s">
        <v>250</v>
      </c>
      <c r="C46" s="27" t="s">
        <v>94</v>
      </c>
      <c r="D46" s="31">
        <v>176</v>
      </c>
      <c r="E46" s="29">
        <v>1716.19184</v>
      </c>
      <c r="F46" s="30">
        <v>0.50838821998481498</v>
      </c>
    </row>
    <row r="47" spans="1:6" x14ac:dyDescent="0.2">
      <c r="A47" s="27" t="s">
        <v>253</v>
      </c>
      <c r="B47" s="27" t="s">
        <v>252</v>
      </c>
      <c r="C47" s="27" t="s">
        <v>94</v>
      </c>
      <c r="D47" s="31">
        <v>176</v>
      </c>
      <c r="E47" s="29">
        <v>1704.0126399999999</v>
      </c>
      <c r="F47" s="30">
        <v>0.50478037052152902</v>
      </c>
    </row>
    <row r="48" spans="1:6" x14ac:dyDescent="0.2">
      <c r="A48" s="27" t="s">
        <v>293</v>
      </c>
      <c r="B48" s="27" t="s">
        <v>292</v>
      </c>
      <c r="C48" s="27" t="s">
        <v>75</v>
      </c>
      <c r="D48" s="31">
        <v>150</v>
      </c>
      <c r="E48" s="29">
        <v>1502.808</v>
      </c>
      <c r="F48" s="30">
        <v>0.44517743663140802</v>
      </c>
    </row>
    <row r="49" spans="1:8" x14ac:dyDescent="0.2">
      <c r="A49" s="27" t="s">
        <v>239</v>
      </c>
      <c r="B49" s="27" t="s">
        <v>238</v>
      </c>
      <c r="C49" s="27" t="s">
        <v>169</v>
      </c>
      <c r="D49" s="31">
        <v>100</v>
      </c>
      <c r="E49" s="29">
        <v>1004.54</v>
      </c>
      <c r="F49" s="30">
        <v>0.29757530049994102</v>
      </c>
    </row>
    <row r="50" spans="1:8" x14ac:dyDescent="0.2">
      <c r="A50" s="27" t="s">
        <v>276</v>
      </c>
      <c r="B50" s="27" t="s">
        <v>275</v>
      </c>
      <c r="C50" s="27" t="s">
        <v>138</v>
      </c>
      <c r="D50" s="31">
        <v>90</v>
      </c>
      <c r="E50" s="29">
        <v>909.28620000000001</v>
      </c>
      <c r="F50" s="30">
        <v>0.26935822785100499</v>
      </c>
    </row>
    <row r="51" spans="1:8" x14ac:dyDescent="0.2">
      <c r="A51" s="27" t="s">
        <v>474</v>
      </c>
      <c r="B51" s="27" t="s">
        <v>473</v>
      </c>
      <c r="C51" s="27" t="s">
        <v>87</v>
      </c>
      <c r="D51" s="31">
        <v>95</v>
      </c>
      <c r="E51" s="29">
        <v>791.16570000000002</v>
      </c>
      <c r="F51" s="30">
        <v>0.23436734318468699</v>
      </c>
    </row>
    <row r="52" spans="1:8" x14ac:dyDescent="0.2">
      <c r="A52" s="27" t="s">
        <v>568</v>
      </c>
      <c r="B52" s="27" t="s">
        <v>567</v>
      </c>
      <c r="C52" s="27" t="s">
        <v>569</v>
      </c>
      <c r="D52" s="31">
        <v>74</v>
      </c>
      <c r="E52" s="29">
        <v>759.72321999999997</v>
      </c>
      <c r="F52" s="30">
        <v>0.225053124303943</v>
      </c>
    </row>
    <row r="53" spans="1:8" x14ac:dyDescent="0.2">
      <c r="A53" s="27" t="s">
        <v>299</v>
      </c>
      <c r="B53" s="27" t="s">
        <v>298</v>
      </c>
      <c r="C53" s="27" t="s">
        <v>75</v>
      </c>
      <c r="D53" s="31">
        <v>50</v>
      </c>
      <c r="E53" s="29">
        <v>501.22050000000002</v>
      </c>
      <c r="F53" s="30">
        <v>0.14847675643003799</v>
      </c>
    </row>
    <row r="54" spans="1:8" x14ac:dyDescent="0.2">
      <c r="A54" s="27" t="s">
        <v>122</v>
      </c>
      <c r="B54" s="27" t="s">
        <v>121</v>
      </c>
      <c r="C54" s="27" t="s">
        <v>87</v>
      </c>
      <c r="D54" s="31">
        <v>40</v>
      </c>
      <c r="E54" s="29">
        <v>412.15440000000001</v>
      </c>
      <c r="F54" s="30">
        <v>0.1220926687164</v>
      </c>
    </row>
    <row r="55" spans="1:8" x14ac:dyDescent="0.2">
      <c r="A55" s="27" t="s">
        <v>476</v>
      </c>
      <c r="B55" s="27" t="s">
        <v>475</v>
      </c>
      <c r="C55" s="27" t="s">
        <v>81</v>
      </c>
      <c r="D55" s="31">
        <v>400</v>
      </c>
      <c r="E55" s="29">
        <v>396.4796</v>
      </c>
      <c r="F55" s="30">
        <v>0.117449316216473</v>
      </c>
    </row>
    <row r="56" spans="1:8" x14ac:dyDescent="0.2">
      <c r="A56" s="27" t="s">
        <v>571</v>
      </c>
      <c r="B56" s="27" t="s">
        <v>570</v>
      </c>
      <c r="C56" s="27" t="s">
        <v>154</v>
      </c>
      <c r="D56" s="31">
        <v>3</v>
      </c>
      <c r="E56" s="29">
        <v>306.94260000000003</v>
      </c>
      <c r="F56" s="30">
        <v>9.0925733600685898E-2</v>
      </c>
    </row>
    <row r="57" spans="1:8" ht="10.5" x14ac:dyDescent="0.25">
      <c r="A57" s="26" t="s">
        <v>155</v>
      </c>
      <c r="B57" s="26"/>
      <c r="C57" s="26"/>
      <c r="D57" s="32"/>
      <c r="E57" s="33">
        <f>SUM(E6:E56)</f>
        <v>266579.89350999997</v>
      </c>
      <c r="F57" s="34">
        <f>SUM(F6:F56)</f>
        <v>78.969072330101767</v>
      </c>
      <c r="G57" s="18"/>
      <c r="H57" s="18"/>
    </row>
    <row r="58" spans="1:8" x14ac:dyDescent="0.2">
      <c r="A58" s="27"/>
      <c r="B58" s="27"/>
      <c r="C58" s="27"/>
      <c r="D58" s="28"/>
      <c r="E58" s="29"/>
      <c r="F58" s="30"/>
    </row>
    <row r="59" spans="1:8" ht="10.5" x14ac:dyDescent="0.25">
      <c r="A59" s="26" t="s">
        <v>156</v>
      </c>
      <c r="B59" s="27"/>
      <c r="C59" s="27"/>
      <c r="D59" s="28"/>
      <c r="E59" s="29"/>
      <c r="F59" s="30"/>
    </row>
    <row r="60" spans="1:8" x14ac:dyDescent="0.2">
      <c r="A60" s="27" t="s">
        <v>323</v>
      </c>
      <c r="B60" s="27" t="s">
        <v>322</v>
      </c>
      <c r="C60" s="27" t="s">
        <v>231</v>
      </c>
      <c r="D60" s="31">
        <v>230</v>
      </c>
      <c r="E60" s="29">
        <v>23191.383000000002</v>
      </c>
      <c r="F60" s="30">
        <v>6.86999299702771</v>
      </c>
    </row>
    <row r="61" spans="1:8" x14ac:dyDescent="0.2">
      <c r="A61" s="27" t="s">
        <v>572</v>
      </c>
      <c r="B61" s="27" t="s">
        <v>326</v>
      </c>
      <c r="C61" s="27" t="s">
        <v>272</v>
      </c>
      <c r="D61" s="31">
        <v>1250</v>
      </c>
      <c r="E61" s="29">
        <v>11148.525</v>
      </c>
      <c r="F61" s="30">
        <v>3.3025321809047901</v>
      </c>
    </row>
    <row r="62" spans="1:8" x14ac:dyDescent="0.2">
      <c r="A62" s="27" t="s">
        <v>551</v>
      </c>
      <c r="B62" s="27" t="s">
        <v>550</v>
      </c>
      <c r="C62" s="27" t="s">
        <v>552</v>
      </c>
      <c r="D62" s="31">
        <v>1000</v>
      </c>
      <c r="E62" s="29">
        <v>7683.3819999999996</v>
      </c>
      <c r="F62" s="30">
        <v>2.27605143399549</v>
      </c>
    </row>
    <row r="63" spans="1:8" x14ac:dyDescent="0.2">
      <c r="A63" s="27" t="s">
        <v>339</v>
      </c>
      <c r="B63" s="27" t="s">
        <v>338</v>
      </c>
      <c r="C63" s="27" t="s">
        <v>333</v>
      </c>
      <c r="D63" s="31">
        <v>580</v>
      </c>
      <c r="E63" s="29">
        <v>5252.1074939999999</v>
      </c>
      <c r="F63" s="30">
        <v>1.55583397951803</v>
      </c>
    </row>
    <row r="64" spans="1:8" x14ac:dyDescent="0.2">
      <c r="A64" s="27" t="s">
        <v>337</v>
      </c>
      <c r="B64" s="27" t="s">
        <v>336</v>
      </c>
      <c r="C64" s="27" t="s">
        <v>272</v>
      </c>
      <c r="D64" s="31">
        <v>550</v>
      </c>
      <c r="E64" s="29">
        <v>4895.5280000000002</v>
      </c>
      <c r="F64" s="30">
        <v>1.4502042882372801</v>
      </c>
    </row>
    <row r="65" spans="1:7" x14ac:dyDescent="0.2">
      <c r="A65" s="27" t="s">
        <v>345</v>
      </c>
      <c r="B65" s="27" t="s">
        <v>344</v>
      </c>
      <c r="C65" s="27" t="s">
        <v>333</v>
      </c>
      <c r="D65" s="31">
        <v>200</v>
      </c>
      <c r="E65" s="29">
        <v>2017.5</v>
      </c>
      <c r="F65" s="30">
        <v>0.59764486108928505</v>
      </c>
    </row>
    <row r="66" spans="1:7" x14ac:dyDescent="0.2">
      <c r="A66" s="27" t="s">
        <v>325</v>
      </c>
      <c r="B66" s="27" t="s">
        <v>324</v>
      </c>
      <c r="C66" s="27" t="s">
        <v>84</v>
      </c>
      <c r="D66" s="31">
        <v>200</v>
      </c>
      <c r="E66" s="29">
        <v>1876.1120000000001</v>
      </c>
      <c r="F66" s="30">
        <v>0.55576143525548405</v>
      </c>
    </row>
    <row r="67" spans="1:7" x14ac:dyDescent="0.2">
      <c r="A67" s="27" t="s">
        <v>343</v>
      </c>
      <c r="B67" s="27" t="s">
        <v>342</v>
      </c>
      <c r="C67" s="27" t="s">
        <v>333</v>
      </c>
      <c r="D67" s="31">
        <v>130</v>
      </c>
      <c r="E67" s="29">
        <v>1153.1969180000001</v>
      </c>
      <c r="F67" s="30">
        <v>0.34161200092525501</v>
      </c>
    </row>
    <row r="68" spans="1:7" x14ac:dyDescent="0.2">
      <c r="A68" s="27" t="s">
        <v>549</v>
      </c>
      <c r="B68" s="27" t="s">
        <v>548</v>
      </c>
      <c r="C68" s="27" t="s">
        <v>330</v>
      </c>
      <c r="D68" s="31">
        <v>110</v>
      </c>
      <c r="E68" s="29">
        <v>1081.7598</v>
      </c>
      <c r="F68" s="30">
        <v>0.32045015385525299</v>
      </c>
    </row>
    <row r="69" spans="1:7" x14ac:dyDescent="0.2">
      <c r="A69" s="27" t="s">
        <v>329</v>
      </c>
      <c r="B69" s="27" t="s">
        <v>328</v>
      </c>
      <c r="C69" s="27" t="s">
        <v>330</v>
      </c>
      <c r="D69" s="31">
        <v>50</v>
      </c>
      <c r="E69" s="29">
        <v>492.59100000000001</v>
      </c>
      <c r="F69" s="30">
        <v>0.145920436068814</v>
      </c>
    </row>
    <row r="70" spans="1:7" x14ac:dyDescent="0.2">
      <c r="A70" s="27" t="s">
        <v>347</v>
      </c>
      <c r="B70" s="27" t="s">
        <v>346</v>
      </c>
      <c r="C70" s="27" t="s">
        <v>348</v>
      </c>
      <c r="D70" s="31">
        <v>979</v>
      </c>
      <c r="E70" s="29">
        <v>319.4477</v>
      </c>
      <c r="F70" s="30">
        <v>9.4630124556030495E-2</v>
      </c>
    </row>
    <row r="71" spans="1:7" x14ac:dyDescent="0.2">
      <c r="A71" s="27" t="s">
        <v>495</v>
      </c>
      <c r="B71" s="27" t="s">
        <v>494</v>
      </c>
      <c r="C71" s="27" t="s">
        <v>348</v>
      </c>
      <c r="D71" s="31">
        <v>855</v>
      </c>
      <c r="E71" s="29">
        <v>276.16500000000002</v>
      </c>
      <c r="F71" s="30">
        <v>8.1808472397879695E-2</v>
      </c>
    </row>
    <row r="72" spans="1:7" x14ac:dyDescent="0.2">
      <c r="A72" s="27" t="s">
        <v>350</v>
      </c>
      <c r="B72" s="27" t="s">
        <v>349</v>
      </c>
      <c r="C72" s="27" t="s">
        <v>348</v>
      </c>
      <c r="D72" s="31">
        <v>641</v>
      </c>
      <c r="E72" s="29">
        <v>207.04300000000001</v>
      </c>
      <c r="F72" s="30">
        <v>6.1332433692445502E-2</v>
      </c>
    </row>
    <row r="73" spans="1:7" s="68" customFormat="1" x14ac:dyDescent="0.2">
      <c r="A73" s="72" t="s">
        <v>573</v>
      </c>
      <c r="B73" s="72" t="s">
        <v>1567</v>
      </c>
      <c r="C73" s="72" t="s">
        <v>356</v>
      </c>
      <c r="D73" s="73">
        <v>750</v>
      </c>
      <c r="E73" s="30">
        <v>0</v>
      </c>
      <c r="F73" s="30">
        <v>0</v>
      </c>
    </row>
    <row r="74" spans="1:7" s="68" customFormat="1" x14ac:dyDescent="0.2">
      <c r="A74" s="72" t="s">
        <v>368</v>
      </c>
      <c r="B74" s="72" t="s">
        <v>1568</v>
      </c>
      <c r="C74" s="72" t="s">
        <v>356</v>
      </c>
      <c r="D74" s="73">
        <v>320</v>
      </c>
      <c r="E74" s="30">
        <v>0</v>
      </c>
      <c r="F74" s="30">
        <v>0</v>
      </c>
    </row>
    <row r="75" spans="1:7" s="68" customFormat="1" x14ac:dyDescent="0.2">
      <c r="A75" s="72" t="s">
        <v>554</v>
      </c>
      <c r="B75" s="72" t="s">
        <v>553</v>
      </c>
      <c r="C75" s="72" t="s">
        <v>356</v>
      </c>
      <c r="D75" s="73">
        <v>370</v>
      </c>
      <c r="E75" s="30">
        <v>0</v>
      </c>
      <c r="F75" s="30">
        <v>0</v>
      </c>
    </row>
    <row r="76" spans="1:7" s="68" customFormat="1" x14ac:dyDescent="0.2">
      <c r="A76" s="72" t="s">
        <v>371</v>
      </c>
      <c r="B76" s="72" t="s">
        <v>1570</v>
      </c>
      <c r="C76" s="72" t="s">
        <v>358</v>
      </c>
      <c r="D76" s="73">
        <v>150</v>
      </c>
      <c r="E76" s="30">
        <v>0</v>
      </c>
      <c r="F76" s="30">
        <v>0</v>
      </c>
    </row>
    <row r="77" spans="1:7" ht="10.5" x14ac:dyDescent="0.25">
      <c r="A77" s="26" t="s">
        <v>155</v>
      </c>
      <c r="B77" s="26"/>
      <c r="C77" s="26"/>
      <c r="D77" s="32"/>
      <c r="E77" s="33">
        <f>SUM(E59:E76)</f>
        <v>59594.740912000001</v>
      </c>
      <c r="F77" s="34">
        <f>SUM(F59:F76)</f>
        <v>17.653774797523749</v>
      </c>
      <c r="G77" s="18"/>
    </row>
    <row r="78" spans="1:7" x14ac:dyDescent="0.2">
      <c r="A78" s="27"/>
      <c r="B78" s="27"/>
      <c r="C78" s="27"/>
      <c r="D78" s="28"/>
      <c r="E78" s="29"/>
      <c r="F78" s="30"/>
    </row>
    <row r="79" spans="1:7" ht="10.5" x14ac:dyDescent="0.25">
      <c r="A79" s="26" t="s">
        <v>194</v>
      </c>
      <c r="B79" s="26"/>
      <c r="C79" s="26"/>
      <c r="D79" s="32"/>
      <c r="E79" s="33">
        <f>E57+E77</f>
        <v>326174.63442199997</v>
      </c>
      <c r="F79" s="34">
        <f>F57+F77</f>
        <v>96.622847127625519</v>
      </c>
      <c r="G79" s="18"/>
    </row>
    <row r="80" spans="1:7" ht="10.5" x14ac:dyDescent="0.25">
      <c r="A80" s="26"/>
      <c r="B80" s="26"/>
      <c r="C80" s="26"/>
      <c r="D80" s="32"/>
      <c r="E80" s="33"/>
      <c r="F80" s="34"/>
      <c r="G80" s="18"/>
    </row>
    <row r="81" spans="1:8" ht="10.5" x14ac:dyDescent="0.25">
      <c r="A81" s="26" t="s">
        <v>196</v>
      </c>
      <c r="B81" s="26"/>
      <c r="C81" s="26"/>
      <c r="D81" s="32"/>
      <c r="E81" s="33">
        <f>E83-(E57+E77)</f>
        <v>11400.425844200014</v>
      </c>
      <c r="F81" s="34">
        <f>F83-(F57+F77)</f>
        <v>3.3771528723744808</v>
      </c>
      <c r="G81" s="18"/>
      <c r="H81" s="18"/>
    </row>
    <row r="82" spans="1:8" ht="10.5" x14ac:dyDescent="0.25">
      <c r="A82" s="26"/>
      <c r="B82" s="26"/>
      <c r="C82" s="26"/>
      <c r="D82" s="32"/>
      <c r="E82" s="33"/>
      <c r="F82" s="34"/>
      <c r="G82" s="18"/>
      <c r="H82" s="18"/>
    </row>
    <row r="83" spans="1:8" ht="10.5" x14ac:dyDescent="0.25">
      <c r="A83" s="35" t="s">
        <v>195</v>
      </c>
      <c r="B83" s="35"/>
      <c r="C83" s="35"/>
      <c r="D83" s="36"/>
      <c r="E83" s="37">
        <v>337575.06026619999</v>
      </c>
      <c r="F83" s="38">
        <v>100</v>
      </c>
      <c r="G83" s="18"/>
      <c r="H83" s="18"/>
    </row>
    <row r="84" spans="1:8" ht="10.5" x14ac:dyDescent="0.25">
      <c r="A84" s="18" t="s">
        <v>198</v>
      </c>
      <c r="F84" s="20"/>
    </row>
    <row r="85" spans="1:8" ht="10.5" x14ac:dyDescent="0.25">
      <c r="A85" s="18" t="s">
        <v>1555</v>
      </c>
    </row>
    <row r="86" spans="1:8" ht="10.5" x14ac:dyDescent="0.25">
      <c r="A86" s="18" t="s">
        <v>1548</v>
      </c>
    </row>
    <row r="87" spans="1:8" ht="10.5" x14ac:dyDescent="0.25">
      <c r="A87" s="18"/>
    </row>
    <row r="88" spans="1:8" ht="10.5" x14ac:dyDescent="0.25">
      <c r="A88" s="18" t="s">
        <v>199</v>
      </c>
    </row>
    <row r="89" spans="1:8" ht="10.5" x14ac:dyDescent="0.25">
      <c r="A89" s="18" t="s">
        <v>200</v>
      </c>
    </row>
    <row r="90" spans="1:8" ht="10.5" x14ac:dyDescent="0.25">
      <c r="A90" s="18" t="s">
        <v>201</v>
      </c>
      <c r="B90" s="18"/>
      <c r="C90" s="39" t="s">
        <v>203</v>
      </c>
      <c r="D90" s="19" t="s">
        <v>202</v>
      </c>
    </row>
    <row r="91" spans="1:8" x14ac:dyDescent="0.2">
      <c r="A91" s="10" t="s">
        <v>466</v>
      </c>
      <c r="C91" s="40">
        <v>19.3689</v>
      </c>
      <c r="D91" s="40">
        <v>18.474</v>
      </c>
    </row>
    <row r="92" spans="1:8" x14ac:dyDescent="0.2">
      <c r="A92" s="10" t="s">
        <v>500</v>
      </c>
      <c r="C92" s="40">
        <v>10.3866</v>
      </c>
      <c r="D92" s="40">
        <v>9.9067000000000007</v>
      </c>
    </row>
    <row r="93" spans="1:8" x14ac:dyDescent="0.2">
      <c r="A93" s="10" t="s">
        <v>469</v>
      </c>
      <c r="C93" s="40">
        <v>20.5046</v>
      </c>
      <c r="D93" s="40">
        <v>19.616800000000001</v>
      </c>
    </row>
    <row r="94" spans="1:8" x14ac:dyDescent="0.2">
      <c r="A94" s="10" t="s">
        <v>501</v>
      </c>
      <c r="C94" s="40">
        <v>11.237</v>
      </c>
      <c r="D94" s="40">
        <v>10.7507</v>
      </c>
    </row>
    <row r="96" spans="1:8" ht="10.5" x14ac:dyDescent="0.25">
      <c r="A96" s="18" t="s">
        <v>215</v>
      </c>
      <c r="D96" s="41" t="s">
        <v>216</v>
      </c>
    </row>
    <row r="98" spans="1:6" ht="10.5" x14ac:dyDescent="0.25">
      <c r="A98" s="18" t="s">
        <v>217</v>
      </c>
      <c r="D98" s="42">
        <v>3.1148485015616436</v>
      </c>
      <c r="E98" s="14" t="s">
        <v>218</v>
      </c>
    </row>
    <row r="100" spans="1:6" ht="10.5" x14ac:dyDescent="0.25">
      <c r="A100" s="18" t="s">
        <v>219</v>
      </c>
      <c r="D100" s="41" t="s">
        <v>216</v>
      </c>
    </row>
    <row r="101" spans="1:6" x14ac:dyDescent="0.2">
      <c r="A101" s="10" t="s">
        <v>384</v>
      </c>
    </row>
    <row r="102" spans="1:6" ht="14.5" x14ac:dyDescent="0.35">
      <c r="A102" s="47" t="s">
        <v>1562</v>
      </c>
    </row>
    <row r="104" spans="1:6" ht="10.5" x14ac:dyDescent="0.25">
      <c r="A104" s="18" t="s">
        <v>1563</v>
      </c>
    </row>
    <row r="105" spans="1:6" ht="14.5" x14ac:dyDescent="0.35">
      <c r="A105" s="63" t="s">
        <v>1564</v>
      </c>
    </row>
    <row r="106" spans="1:6" ht="14.5" x14ac:dyDescent="0.35">
      <c r="A106" s="47"/>
    </row>
    <row r="107" spans="1:6" ht="35.15" customHeight="1" x14ac:dyDescent="0.2">
      <c r="A107" s="87" t="s">
        <v>1578</v>
      </c>
      <c r="B107" s="87"/>
      <c r="C107" s="87"/>
      <c r="D107" s="87"/>
      <c r="E107" s="87"/>
      <c r="F107" s="87"/>
    </row>
    <row r="108" spans="1:6" ht="14.5" x14ac:dyDescent="0.2">
      <c r="A108" s="64" t="s">
        <v>1565</v>
      </c>
      <c r="B108" s="65"/>
      <c r="C108" s="65"/>
      <c r="D108" s="65"/>
      <c r="E108" s="65"/>
      <c r="F108" s="65"/>
    </row>
    <row r="109" spans="1:6" s="68" customFormat="1" ht="14.5" x14ac:dyDescent="0.35">
      <c r="A109" s="71" t="s">
        <v>1594</v>
      </c>
      <c r="D109" s="69"/>
      <c r="E109" s="70"/>
      <c r="F109" s="15"/>
    </row>
    <row r="110" spans="1:6" ht="14.5" x14ac:dyDescent="0.35">
      <c r="A110" s="47"/>
    </row>
    <row r="111" spans="1:6" ht="25" customHeight="1" x14ac:dyDescent="0.2">
      <c r="A111" s="86" t="s">
        <v>1566</v>
      </c>
      <c r="B111" s="86"/>
      <c r="C111" s="86"/>
      <c r="D111" s="86"/>
      <c r="E111" s="86"/>
      <c r="F111" s="86"/>
    </row>
    <row r="114" spans="1:8" s="1" customFormat="1" ht="14" x14ac:dyDescent="0.25">
      <c r="A114" s="79" t="s">
        <v>574</v>
      </c>
      <c r="B114" s="79"/>
      <c r="C114" s="79"/>
      <c r="D114" s="79"/>
      <c r="E114" s="79"/>
      <c r="F114" s="79"/>
    </row>
    <row r="115" spans="1:8" ht="10.5" x14ac:dyDescent="0.25">
      <c r="A115" s="18" t="s">
        <v>6</v>
      </c>
    </row>
    <row r="116" spans="1:8" s="1" customFormat="1" ht="17.5" customHeight="1" x14ac:dyDescent="0.25">
      <c r="A116" s="8" t="s">
        <v>2</v>
      </c>
      <c r="B116" s="8" t="s">
        <v>0</v>
      </c>
      <c r="C116" s="8" t="s">
        <v>197</v>
      </c>
      <c r="D116" s="17" t="s">
        <v>1</v>
      </c>
      <c r="E116" s="9" t="s">
        <v>3</v>
      </c>
      <c r="F116" s="16" t="s">
        <v>4</v>
      </c>
    </row>
    <row r="117" spans="1:8" ht="10.5" x14ac:dyDescent="0.25">
      <c r="A117" s="21" t="s">
        <v>68</v>
      </c>
      <c r="B117" s="22"/>
      <c r="C117" s="22"/>
      <c r="D117" s="23"/>
      <c r="E117" s="24"/>
      <c r="F117" s="25"/>
    </row>
    <row r="118" spans="1:8" ht="10.5" x14ac:dyDescent="0.25">
      <c r="A118" s="26" t="s">
        <v>69</v>
      </c>
      <c r="B118" s="27"/>
      <c r="C118" s="27"/>
      <c r="D118" s="28"/>
      <c r="E118" s="29"/>
      <c r="F118" s="30"/>
    </row>
    <row r="119" spans="1:8" x14ac:dyDescent="0.2">
      <c r="A119" s="27" t="s">
        <v>387</v>
      </c>
      <c r="B119" s="27" t="s">
        <v>386</v>
      </c>
      <c r="C119" s="27" t="s">
        <v>388</v>
      </c>
      <c r="D119" s="31">
        <v>3370</v>
      </c>
      <c r="E119" s="29">
        <v>0</v>
      </c>
      <c r="F119" s="57">
        <v>100</v>
      </c>
    </row>
    <row r="120" spans="1:8" ht="10.5" x14ac:dyDescent="0.25">
      <c r="A120" s="26" t="s">
        <v>155</v>
      </c>
      <c r="B120" s="26"/>
      <c r="C120" s="26"/>
      <c r="D120" s="32"/>
      <c r="E120" s="33">
        <f>SUM(E118:E119)</f>
        <v>0</v>
      </c>
      <c r="F120" s="56">
        <f>SUM(F118:F119)</f>
        <v>100</v>
      </c>
      <c r="G120" s="18"/>
      <c r="H120" s="18"/>
    </row>
    <row r="121" spans="1:8" x14ac:dyDescent="0.2">
      <c r="A121" s="27"/>
      <c r="B121" s="27"/>
      <c r="C121" s="27"/>
      <c r="D121" s="28"/>
      <c r="E121" s="29"/>
      <c r="F121" s="54"/>
    </row>
    <row r="122" spans="1:8" ht="10.5" x14ac:dyDescent="0.25">
      <c r="A122" s="26" t="s">
        <v>194</v>
      </c>
      <c r="B122" s="26"/>
      <c r="C122" s="26"/>
      <c r="D122" s="32"/>
      <c r="E122" s="33">
        <f>E120</f>
        <v>0</v>
      </c>
      <c r="F122" s="56">
        <f>F120</f>
        <v>100</v>
      </c>
      <c r="G122" s="18"/>
      <c r="H122" s="18"/>
    </row>
    <row r="123" spans="1:8" ht="10.5" x14ac:dyDescent="0.25">
      <c r="A123" s="26"/>
      <c r="B123" s="26"/>
      <c r="C123" s="26"/>
      <c r="D123" s="32"/>
      <c r="E123" s="33"/>
      <c r="F123" s="56"/>
      <c r="G123" s="18"/>
      <c r="H123" s="18"/>
    </row>
    <row r="124" spans="1:8" ht="10.5" x14ac:dyDescent="0.25">
      <c r="A124" s="26" t="s">
        <v>196</v>
      </c>
      <c r="B124" s="26"/>
      <c r="C124" s="26"/>
      <c r="D124" s="32"/>
      <c r="E124" s="33">
        <f>E126-(E120)</f>
        <v>0</v>
      </c>
      <c r="F124" s="34">
        <v>0</v>
      </c>
      <c r="G124" s="18"/>
      <c r="H124" s="18"/>
    </row>
    <row r="125" spans="1:8" ht="10.5" x14ac:dyDescent="0.25">
      <c r="A125" s="26"/>
      <c r="B125" s="26"/>
      <c r="C125" s="26"/>
      <c r="D125" s="32"/>
      <c r="E125" s="33"/>
      <c r="F125" s="56"/>
      <c r="G125" s="18"/>
      <c r="H125" s="18"/>
    </row>
    <row r="126" spans="1:8" ht="10.5" x14ac:dyDescent="0.25">
      <c r="A126" s="35" t="s">
        <v>195</v>
      </c>
      <c r="B126" s="35"/>
      <c r="C126" s="35"/>
      <c r="D126" s="36"/>
      <c r="E126" s="37">
        <v>0</v>
      </c>
      <c r="F126" s="59">
        <v>100</v>
      </c>
      <c r="G126" s="18"/>
      <c r="H126" s="18"/>
    </row>
    <row r="127" spans="1:8" ht="10.5" x14ac:dyDescent="0.25">
      <c r="A127" s="66" t="s">
        <v>198</v>
      </c>
      <c r="F127" s="20"/>
    </row>
    <row r="128" spans="1:8" ht="10.5" x14ac:dyDescent="0.25">
      <c r="A128" s="66" t="s">
        <v>1555</v>
      </c>
    </row>
    <row r="129" spans="1:6" ht="10.5" x14ac:dyDescent="0.25">
      <c r="A129" s="67" t="s">
        <v>1548</v>
      </c>
    </row>
    <row r="130" spans="1:6" ht="10.5" x14ac:dyDescent="0.25">
      <c r="A130" s="67"/>
    </row>
    <row r="131" spans="1:6" ht="10.5" x14ac:dyDescent="0.25">
      <c r="A131" s="18" t="s">
        <v>199</v>
      </c>
    </row>
    <row r="132" spans="1:6" ht="10.5" x14ac:dyDescent="0.25">
      <c r="A132" s="18" t="s">
        <v>200</v>
      </c>
    </row>
    <row r="133" spans="1:6" ht="10.5" x14ac:dyDescent="0.25">
      <c r="A133" s="18" t="s">
        <v>201</v>
      </c>
      <c r="B133" s="18"/>
      <c r="C133" s="39" t="s">
        <v>203</v>
      </c>
      <c r="D133" s="19" t="s">
        <v>202</v>
      </c>
    </row>
    <row r="134" spans="1:6" x14ac:dyDescent="0.2">
      <c r="A134" s="10" t="s">
        <v>466</v>
      </c>
      <c r="C134" s="40">
        <v>0</v>
      </c>
      <c r="D134" s="40">
        <v>0</v>
      </c>
    </row>
    <row r="135" spans="1:6" x14ac:dyDescent="0.2">
      <c r="A135" s="10" t="s">
        <v>500</v>
      </c>
      <c r="C135" s="40">
        <v>0</v>
      </c>
      <c r="D135" s="40">
        <v>0</v>
      </c>
    </row>
    <row r="136" spans="1:6" x14ac:dyDescent="0.2">
      <c r="A136" s="10" t="s">
        <v>469</v>
      </c>
      <c r="C136" s="40">
        <v>0</v>
      </c>
      <c r="D136" s="40">
        <v>0</v>
      </c>
    </row>
    <row r="137" spans="1:6" x14ac:dyDescent="0.2">
      <c r="A137" s="10" t="s">
        <v>501</v>
      </c>
      <c r="C137" s="40">
        <v>0</v>
      </c>
      <c r="D137" s="40">
        <v>0</v>
      </c>
    </row>
    <row r="139" spans="1:6" ht="10.5" x14ac:dyDescent="0.25">
      <c r="A139" s="18" t="s">
        <v>1569</v>
      </c>
      <c r="D139" s="41" t="s">
        <v>216</v>
      </c>
    </row>
    <row r="140" spans="1:6" x14ac:dyDescent="0.2">
      <c r="A140" s="10" t="s">
        <v>384</v>
      </c>
    </row>
    <row r="141" spans="1:6" ht="14.5" x14ac:dyDescent="0.35">
      <c r="A141" s="47" t="s">
        <v>1562</v>
      </c>
    </row>
    <row r="144" spans="1:6" s="1" customFormat="1" ht="14" x14ac:dyDescent="0.25">
      <c r="A144" s="79" t="s">
        <v>575</v>
      </c>
      <c r="B144" s="79"/>
      <c r="C144" s="79"/>
      <c r="D144" s="79"/>
      <c r="E144" s="79"/>
      <c r="F144" s="79"/>
    </row>
    <row r="145" spans="1:8" ht="10.5" x14ac:dyDescent="0.25">
      <c r="A145" s="18" t="s">
        <v>6</v>
      </c>
    </row>
    <row r="146" spans="1:8" s="1" customFormat="1" ht="17.5" customHeight="1" x14ac:dyDescent="0.25">
      <c r="A146" s="8" t="s">
        <v>2</v>
      </c>
      <c r="B146" s="8" t="s">
        <v>0</v>
      </c>
      <c r="C146" s="8" t="s">
        <v>197</v>
      </c>
      <c r="D146" s="17" t="s">
        <v>1</v>
      </c>
      <c r="E146" s="9" t="s">
        <v>3</v>
      </c>
      <c r="F146" s="16" t="s">
        <v>4</v>
      </c>
    </row>
    <row r="147" spans="1:8" ht="10.5" x14ac:dyDescent="0.25">
      <c r="A147" s="21" t="s">
        <v>68</v>
      </c>
      <c r="B147" s="22"/>
      <c r="C147" s="22"/>
      <c r="D147" s="23"/>
      <c r="E147" s="24"/>
      <c r="F147" s="25"/>
    </row>
    <row r="148" spans="1:8" ht="10.5" x14ac:dyDescent="0.25">
      <c r="A148" s="26" t="s">
        <v>69</v>
      </c>
      <c r="B148" s="27"/>
      <c r="C148" s="27"/>
      <c r="D148" s="28"/>
      <c r="E148" s="29"/>
      <c r="F148" s="30"/>
    </row>
    <row r="149" spans="1:8" x14ac:dyDescent="0.2">
      <c r="A149" s="27" t="s">
        <v>391</v>
      </c>
      <c r="B149" s="27" t="s">
        <v>390</v>
      </c>
      <c r="C149" s="27" t="s">
        <v>392</v>
      </c>
      <c r="D149" s="31">
        <v>1695</v>
      </c>
      <c r="E149" s="29">
        <v>0</v>
      </c>
      <c r="F149" s="57">
        <v>100</v>
      </c>
    </row>
    <row r="150" spans="1:8" ht="10.5" x14ac:dyDescent="0.25">
      <c r="A150" s="26" t="s">
        <v>155</v>
      </c>
      <c r="B150" s="26"/>
      <c r="C150" s="26"/>
      <c r="D150" s="32"/>
      <c r="E150" s="33">
        <f>SUM(E148:E149)</f>
        <v>0</v>
      </c>
      <c r="F150" s="56">
        <f>SUM(F148:F149)</f>
        <v>100</v>
      </c>
      <c r="G150" s="18"/>
      <c r="H150" s="18"/>
    </row>
    <row r="151" spans="1:8" x14ac:dyDescent="0.2">
      <c r="A151" s="27"/>
      <c r="B151" s="27"/>
      <c r="C151" s="27"/>
      <c r="D151" s="28"/>
      <c r="E151" s="29"/>
      <c r="F151" s="54"/>
    </row>
    <row r="152" spans="1:8" ht="10.5" x14ac:dyDescent="0.25">
      <c r="A152" s="26" t="s">
        <v>194</v>
      </c>
      <c r="B152" s="26"/>
      <c r="C152" s="26"/>
      <c r="D152" s="32"/>
      <c r="E152" s="33">
        <f>E150</f>
        <v>0</v>
      </c>
      <c r="F152" s="56">
        <f>F150</f>
        <v>100</v>
      </c>
      <c r="G152" s="18"/>
      <c r="H152" s="18"/>
    </row>
    <row r="153" spans="1:8" ht="10.5" x14ac:dyDescent="0.25">
      <c r="A153" s="26"/>
      <c r="B153" s="26"/>
      <c r="C153" s="26"/>
      <c r="D153" s="32"/>
      <c r="E153" s="33"/>
      <c r="F153" s="56"/>
      <c r="G153" s="18"/>
      <c r="H153" s="18"/>
    </row>
    <row r="154" spans="1:8" ht="10.5" x14ac:dyDescent="0.25">
      <c r="A154" s="26" t="s">
        <v>196</v>
      </c>
      <c r="B154" s="26"/>
      <c r="C154" s="26"/>
      <c r="D154" s="32"/>
      <c r="E154" s="33">
        <f>E156-(E150)</f>
        <v>0</v>
      </c>
      <c r="F154" s="34">
        <v>0</v>
      </c>
      <c r="G154" s="18"/>
      <c r="H154" s="18"/>
    </row>
    <row r="155" spans="1:8" ht="10.5" x14ac:dyDescent="0.25">
      <c r="A155" s="26"/>
      <c r="B155" s="26"/>
      <c r="C155" s="26"/>
      <c r="D155" s="32"/>
      <c r="E155" s="33"/>
      <c r="F155" s="56"/>
      <c r="G155" s="18"/>
      <c r="H155" s="18"/>
    </row>
    <row r="156" spans="1:8" ht="10.5" x14ac:dyDescent="0.25">
      <c r="A156" s="35" t="s">
        <v>195</v>
      </c>
      <c r="B156" s="35"/>
      <c r="C156" s="35"/>
      <c r="D156" s="36"/>
      <c r="E156" s="37">
        <v>0</v>
      </c>
      <c r="F156" s="59">
        <v>100</v>
      </c>
      <c r="G156" s="18"/>
      <c r="H156" s="18"/>
    </row>
    <row r="157" spans="1:8" ht="10.5" x14ac:dyDescent="0.25">
      <c r="A157" s="18" t="s">
        <v>198</v>
      </c>
      <c r="F157" s="20"/>
    </row>
    <row r="158" spans="1:8" ht="10.5" x14ac:dyDescent="0.25">
      <c r="A158" s="66" t="s">
        <v>1555</v>
      </c>
    </row>
    <row r="160" spans="1:8" ht="10.5" x14ac:dyDescent="0.25">
      <c r="A160" s="18" t="s">
        <v>199</v>
      </c>
    </row>
    <row r="161" spans="1:6" ht="10.5" x14ac:dyDescent="0.25">
      <c r="A161" s="18" t="s">
        <v>200</v>
      </c>
    </row>
    <row r="162" spans="1:6" ht="10.5" x14ac:dyDescent="0.25">
      <c r="A162" s="18" t="s">
        <v>201</v>
      </c>
      <c r="B162" s="18"/>
      <c r="C162" s="39" t="s">
        <v>203</v>
      </c>
      <c r="D162" s="19" t="s">
        <v>202</v>
      </c>
    </row>
    <row r="163" spans="1:6" x14ac:dyDescent="0.2">
      <c r="A163" s="10" t="s">
        <v>466</v>
      </c>
      <c r="C163" s="60" t="s">
        <v>1556</v>
      </c>
      <c r="D163" s="40">
        <v>0</v>
      </c>
    </row>
    <row r="164" spans="1:6" x14ac:dyDescent="0.2">
      <c r="A164" s="10" t="s">
        <v>500</v>
      </c>
      <c r="C164" s="60" t="s">
        <v>1556</v>
      </c>
      <c r="D164" s="40">
        <v>0</v>
      </c>
    </row>
    <row r="165" spans="1:6" x14ac:dyDescent="0.2">
      <c r="A165" s="10" t="s">
        <v>469</v>
      </c>
      <c r="C165" s="60" t="s">
        <v>1556</v>
      </c>
      <c r="D165" s="40">
        <v>0</v>
      </c>
    </row>
    <row r="166" spans="1:6" x14ac:dyDescent="0.2">
      <c r="A166" s="10" t="s">
        <v>501</v>
      </c>
      <c r="C166" s="60" t="s">
        <v>1556</v>
      </c>
      <c r="D166" s="40">
        <v>0</v>
      </c>
    </row>
    <row r="168" spans="1:6" ht="10.5" x14ac:dyDescent="0.25">
      <c r="A168" s="18" t="s">
        <v>1557</v>
      </c>
    </row>
    <row r="170" spans="1:6" ht="10.5" x14ac:dyDescent="0.25">
      <c r="A170" s="18" t="s">
        <v>1569</v>
      </c>
      <c r="D170" s="41" t="s">
        <v>216</v>
      </c>
    </row>
    <row r="171" spans="1:6" s="68" customFormat="1" x14ac:dyDescent="0.2">
      <c r="A171" s="68" t="s">
        <v>384</v>
      </c>
      <c r="D171" s="69"/>
      <c r="E171" s="70"/>
      <c r="F171" s="15"/>
    </row>
    <row r="172" spans="1:6" s="68" customFormat="1" ht="14.5" x14ac:dyDescent="0.35">
      <c r="A172" s="71" t="s">
        <v>1562</v>
      </c>
      <c r="D172" s="69"/>
      <c r="E172" s="70"/>
      <c r="F172" s="15"/>
    </row>
  </sheetData>
  <mergeCells count="5">
    <mergeCell ref="A1:F1"/>
    <mergeCell ref="A114:F114"/>
    <mergeCell ref="A144:F144"/>
    <mergeCell ref="A107:F107"/>
    <mergeCell ref="A111:F111"/>
  </mergeCells>
  <conditionalFormatting sqref="F2:F3 F5:F72 F117:F118 F147:F148 F112:F113 F115 F128:F138 F145 F142:F143 F158:F167 F173:F65537 F77:F103">
    <cfRule type="cellIs" dxfId="63" priority="10" stopIfTrue="1" operator="between">
      <formula>0.009</formula>
      <formula>-0.009</formula>
    </cfRule>
  </conditionalFormatting>
  <conditionalFormatting sqref="F106 F109:F110">
    <cfRule type="cellIs" dxfId="62" priority="9" stopIfTrue="1" operator="between">
      <formula>0.009</formula>
      <formula>-0.009</formula>
    </cfRule>
  </conditionalFormatting>
  <conditionalFormatting sqref="F104:F105">
    <cfRule type="cellIs" dxfId="61" priority="8" stopIfTrue="1" operator="between">
      <formula>0.009</formula>
      <formula>-0.009</formula>
    </cfRule>
  </conditionalFormatting>
  <conditionalFormatting sqref="F127">
    <cfRule type="cellIs" dxfId="60" priority="7" stopIfTrue="1" operator="between">
      <formula>0.009</formula>
      <formula>-0.009</formula>
    </cfRule>
  </conditionalFormatting>
  <conditionalFormatting sqref="F120:F123 F125:F126">
    <cfRule type="cellIs" dxfId="59" priority="6" stopIfTrue="1" operator="between">
      <formula>0.009</formula>
      <formula>-0.009</formula>
    </cfRule>
  </conditionalFormatting>
  <conditionalFormatting sqref="F139:F141">
    <cfRule type="cellIs" dxfId="58" priority="5" stopIfTrue="1" operator="between">
      <formula>0.009</formula>
      <formula>-0.009</formula>
    </cfRule>
  </conditionalFormatting>
  <conditionalFormatting sqref="F157">
    <cfRule type="cellIs" dxfId="57" priority="4" stopIfTrue="1" operator="between">
      <formula>0.009</formula>
      <formula>-0.009</formula>
    </cfRule>
  </conditionalFormatting>
  <conditionalFormatting sqref="F150:F153 F155:F156">
    <cfRule type="cellIs" dxfId="56" priority="3" stopIfTrue="1" operator="between">
      <formula>0.009</formula>
      <formula>-0.009</formula>
    </cfRule>
  </conditionalFormatting>
  <conditionalFormatting sqref="F168:F172">
    <cfRule type="cellIs" dxfId="55" priority="1" stopIfTrue="1" operator="between">
      <formula>0.009</formula>
      <formula>-0.009</formula>
    </cfRule>
  </conditionalFormatting>
  <hyperlinks>
    <hyperlink ref="A102" r:id="rId1" xr:uid="{00000000-0004-0000-0800-000000000000}"/>
    <hyperlink ref="A105" r:id="rId2" xr:uid="{00000000-0004-0000-0800-000001000000}"/>
    <hyperlink ref="A108" r:id="rId3" xr:uid="{00000000-0004-0000-0800-000002000000}"/>
    <hyperlink ref="A141" r:id="rId4" xr:uid="{00000000-0004-0000-0800-000003000000}"/>
    <hyperlink ref="A172" r:id="rId5" xr:uid="{00000000-0004-0000-0800-000004000000}"/>
    <hyperlink ref="A109" r:id="rId6" xr:uid="{00000000-0004-0000-0800-000005000000}"/>
  </hyperlinks>
  <pageMargins left="0.7" right="0.7" top="0.75" bottom="0.75" header="0.3" footer="0.3"/>
  <pageSetup paperSize="9" orientation="portrait" r:id="rId7"/>
  <headerFooter>
    <oddFooter>&amp;LPUBLIC</oddFooter>
    <evenFooter>&amp;LPUBLIC</evenFooter>
    <firstFooter>&amp;LPUBLIC</first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8"/>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20</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775</v>
      </c>
      <c r="B7" s="27" t="s">
        <v>774</v>
      </c>
      <c r="C7" s="27" t="s">
        <v>317</v>
      </c>
      <c r="D7" s="31">
        <v>40</v>
      </c>
      <c r="E7" s="29">
        <v>503.13319999999999</v>
      </c>
      <c r="F7" s="30">
        <v>10.048917609082901</v>
      </c>
    </row>
    <row r="8" spans="1:6" x14ac:dyDescent="0.2">
      <c r="A8" s="27" t="s">
        <v>777</v>
      </c>
      <c r="B8" s="27" t="s">
        <v>776</v>
      </c>
      <c r="C8" s="27" t="s">
        <v>154</v>
      </c>
      <c r="D8" s="31">
        <v>40</v>
      </c>
      <c r="E8" s="29">
        <v>500.23160000000001</v>
      </c>
      <c r="F8" s="30">
        <v>9.9909648853617608</v>
      </c>
    </row>
    <row r="9" spans="1:6" x14ac:dyDescent="0.2">
      <c r="A9" s="27" t="s">
        <v>706</v>
      </c>
      <c r="B9" s="27" t="s">
        <v>705</v>
      </c>
      <c r="C9" s="27" t="s">
        <v>569</v>
      </c>
      <c r="D9" s="31">
        <v>42</v>
      </c>
      <c r="E9" s="29">
        <v>440.98865999999998</v>
      </c>
      <c r="F9" s="30">
        <v>8.8077246957264101</v>
      </c>
    </row>
    <row r="10" spans="1:6" x14ac:dyDescent="0.2">
      <c r="A10" s="27" t="s">
        <v>153</v>
      </c>
      <c r="B10" s="27" t="s">
        <v>152</v>
      </c>
      <c r="C10" s="27" t="s">
        <v>154</v>
      </c>
      <c r="D10" s="31">
        <v>41</v>
      </c>
      <c r="E10" s="29">
        <v>431.97066999999998</v>
      </c>
      <c r="F10" s="30">
        <v>8.6276112814068409</v>
      </c>
    </row>
    <row r="11" spans="1:6" x14ac:dyDescent="0.2">
      <c r="A11" s="27" t="s">
        <v>619</v>
      </c>
      <c r="B11" s="27" t="s">
        <v>618</v>
      </c>
      <c r="C11" s="27" t="s">
        <v>521</v>
      </c>
      <c r="D11" s="31">
        <v>41</v>
      </c>
      <c r="E11" s="29">
        <v>430.41923000000003</v>
      </c>
      <c r="F11" s="30">
        <v>8.5966248691894798</v>
      </c>
    </row>
    <row r="12" spans="1:6" x14ac:dyDescent="0.2">
      <c r="A12" s="27" t="s">
        <v>587</v>
      </c>
      <c r="B12" s="27" t="s">
        <v>586</v>
      </c>
      <c r="C12" s="27" t="s">
        <v>578</v>
      </c>
      <c r="D12" s="31">
        <v>40</v>
      </c>
      <c r="E12" s="29">
        <v>415.34840000000003</v>
      </c>
      <c r="F12" s="30">
        <v>8.2956200279854198</v>
      </c>
    </row>
    <row r="13" spans="1:6" x14ac:dyDescent="0.2">
      <c r="A13" s="27" t="s">
        <v>703</v>
      </c>
      <c r="B13" s="27" t="s">
        <v>702</v>
      </c>
      <c r="C13" s="27" t="s">
        <v>704</v>
      </c>
      <c r="D13" s="31">
        <v>37</v>
      </c>
      <c r="E13" s="29">
        <v>399.14452999999997</v>
      </c>
      <c r="F13" s="30">
        <v>7.9719853432174697</v>
      </c>
    </row>
    <row r="14" spans="1:6" x14ac:dyDescent="0.2">
      <c r="A14" s="27" t="s">
        <v>631</v>
      </c>
      <c r="B14" s="27" t="s">
        <v>630</v>
      </c>
      <c r="C14" s="27" t="s">
        <v>154</v>
      </c>
      <c r="D14" s="31">
        <v>30</v>
      </c>
      <c r="E14" s="29">
        <v>360.34230000000002</v>
      </c>
      <c r="F14" s="30">
        <v>7.1970008812128103</v>
      </c>
    </row>
    <row r="15" spans="1:6" x14ac:dyDescent="0.2">
      <c r="A15" s="27" t="s">
        <v>617</v>
      </c>
      <c r="B15" s="27" t="s">
        <v>616</v>
      </c>
      <c r="C15" s="27" t="s">
        <v>154</v>
      </c>
      <c r="D15" s="31">
        <v>30</v>
      </c>
      <c r="E15" s="29">
        <v>317.09370000000001</v>
      </c>
      <c r="F15" s="30">
        <v>6.3332105010347899</v>
      </c>
    </row>
    <row r="16" spans="1:6" x14ac:dyDescent="0.2">
      <c r="A16" s="27" t="s">
        <v>779</v>
      </c>
      <c r="B16" s="27" t="s">
        <v>778</v>
      </c>
      <c r="C16" s="27" t="s">
        <v>317</v>
      </c>
      <c r="D16" s="31">
        <v>21</v>
      </c>
      <c r="E16" s="29">
        <v>258.57951000000003</v>
      </c>
      <c r="F16" s="30">
        <v>5.1645254008024502</v>
      </c>
    </row>
    <row r="17" spans="1:8" x14ac:dyDescent="0.2">
      <c r="A17" s="27" t="s">
        <v>781</v>
      </c>
      <c r="B17" s="27" t="s">
        <v>780</v>
      </c>
      <c r="C17" s="27" t="s">
        <v>154</v>
      </c>
      <c r="D17" s="31">
        <v>19</v>
      </c>
      <c r="E17" s="29">
        <v>235.06325000000001</v>
      </c>
      <c r="F17" s="30">
        <v>4.6948427020384402</v>
      </c>
    </row>
    <row r="18" spans="1:8" x14ac:dyDescent="0.2">
      <c r="A18" s="27" t="s">
        <v>783</v>
      </c>
      <c r="B18" s="27" t="s">
        <v>782</v>
      </c>
      <c r="C18" s="27" t="s">
        <v>521</v>
      </c>
      <c r="D18" s="31">
        <v>18</v>
      </c>
      <c r="E18" s="29">
        <v>190.12067999999999</v>
      </c>
      <c r="F18" s="30">
        <v>3.7972192037869998</v>
      </c>
    </row>
    <row r="19" spans="1:8" x14ac:dyDescent="0.2">
      <c r="A19" s="27" t="s">
        <v>785</v>
      </c>
      <c r="B19" s="27" t="s">
        <v>784</v>
      </c>
      <c r="C19" s="27" t="s">
        <v>154</v>
      </c>
      <c r="D19" s="31">
        <v>12</v>
      </c>
      <c r="E19" s="29">
        <v>146.74884</v>
      </c>
      <c r="F19" s="30">
        <v>2.93096739071976</v>
      </c>
    </row>
    <row r="20" spans="1:8" x14ac:dyDescent="0.2">
      <c r="A20" s="27" t="s">
        <v>589</v>
      </c>
      <c r="B20" s="27" t="s">
        <v>588</v>
      </c>
      <c r="C20" s="27" t="s">
        <v>154</v>
      </c>
      <c r="D20" s="31">
        <v>10</v>
      </c>
      <c r="E20" s="29">
        <v>105.2953</v>
      </c>
      <c r="F20" s="30">
        <v>2.1030291666772598</v>
      </c>
    </row>
    <row r="21" spans="1:8" x14ac:dyDescent="0.2">
      <c r="A21" s="27" t="s">
        <v>584</v>
      </c>
      <c r="B21" s="27" t="s">
        <v>583</v>
      </c>
      <c r="C21" s="27" t="s">
        <v>585</v>
      </c>
      <c r="D21" s="31">
        <v>5</v>
      </c>
      <c r="E21" s="29">
        <v>51.693950000000001</v>
      </c>
      <c r="F21" s="30">
        <v>1.0324666399236799</v>
      </c>
    </row>
    <row r="22" spans="1:8" ht="10.5" x14ac:dyDescent="0.25">
      <c r="A22" s="26" t="s">
        <v>155</v>
      </c>
      <c r="B22" s="26"/>
      <c r="C22" s="26"/>
      <c r="D22" s="32"/>
      <c r="E22" s="33">
        <f>SUM(E6:E21)</f>
        <v>4786.17382</v>
      </c>
      <c r="F22" s="34">
        <f>SUM(F6:F21)</f>
        <v>95.592710598166462</v>
      </c>
      <c r="G22" s="18"/>
      <c r="H22" s="18"/>
    </row>
    <row r="23" spans="1:8" x14ac:dyDescent="0.2">
      <c r="A23" s="27"/>
      <c r="B23" s="27"/>
      <c r="C23" s="27"/>
      <c r="D23" s="28"/>
      <c r="E23" s="29"/>
      <c r="F23" s="30"/>
    </row>
    <row r="24" spans="1:8" ht="10.5" x14ac:dyDescent="0.25">
      <c r="A24" s="26" t="s">
        <v>194</v>
      </c>
      <c r="B24" s="26"/>
      <c r="C24" s="26"/>
      <c r="D24" s="32"/>
      <c r="E24" s="33">
        <f>E22</f>
        <v>4786.17382</v>
      </c>
      <c r="F24" s="34">
        <f>F22</f>
        <v>95.592710598166462</v>
      </c>
      <c r="G24" s="18"/>
      <c r="H24" s="18"/>
    </row>
    <row r="25" spans="1:8" ht="10.5" x14ac:dyDescent="0.25">
      <c r="A25" s="26"/>
      <c r="B25" s="26"/>
      <c r="C25" s="26"/>
      <c r="D25" s="32"/>
      <c r="E25" s="33"/>
      <c r="F25" s="34"/>
      <c r="G25" s="18"/>
      <c r="H25" s="18"/>
    </row>
    <row r="26" spans="1:8" ht="10.5" x14ac:dyDescent="0.25">
      <c r="A26" s="26" t="s">
        <v>196</v>
      </c>
      <c r="B26" s="26"/>
      <c r="C26" s="26"/>
      <c r="D26" s="32"/>
      <c r="E26" s="33">
        <f>E28-(E22)</f>
        <v>220.66591710000012</v>
      </c>
      <c r="F26" s="34">
        <f>F28-(F22)</f>
        <v>4.4072894018335376</v>
      </c>
      <c r="G26" s="18"/>
      <c r="H26" s="18"/>
    </row>
    <row r="27" spans="1:8" ht="10.5" x14ac:dyDescent="0.25">
      <c r="A27" s="26"/>
      <c r="B27" s="26"/>
      <c r="C27" s="26"/>
      <c r="D27" s="32"/>
      <c r="E27" s="33"/>
      <c r="F27" s="34"/>
      <c r="G27" s="18"/>
      <c r="H27" s="18"/>
    </row>
    <row r="28" spans="1:8" ht="10.5" x14ac:dyDescent="0.25">
      <c r="A28" s="35" t="s">
        <v>195</v>
      </c>
      <c r="B28" s="35"/>
      <c r="C28" s="35"/>
      <c r="D28" s="36"/>
      <c r="E28" s="37">
        <v>5006.8397371000001</v>
      </c>
      <c r="F28" s="38">
        <v>100</v>
      </c>
      <c r="G28" s="18"/>
      <c r="H28" s="18"/>
    </row>
    <row r="30" spans="1:8" ht="10.5" x14ac:dyDescent="0.25">
      <c r="A30" s="18" t="s">
        <v>198</v>
      </c>
    </row>
    <row r="32" spans="1:8" ht="10.5" x14ac:dyDescent="0.25">
      <c r="A32" s="18" t="s">
        <v>199</v>
      </c>
    </row>
    <row r="33" spans="1:5" ht="10.5" x14ac:dyDescent="0.25">
      <c r="A33" s="18" t="s">
        <v>200</v>
      </c>
    </row>
    <row r="34" spans="1:5" ht="10.5" x14ac:dyDescent="0.25">
      <c r="A34" s="18" t="s">
        <v>201</v>
      </c>
      <c r="B34" s="18"/>
      <c r="C34" s="39" t="s">
        <v>203</v>
      </c>
      <c r="D34" s="19" t="s">
        <v>202</v>
      </c>
    </row>
    <row r="35" spans="1:5" x14ac:dyDescent="0.2">
      <c r="A35" s="10" t="s">
        <v>466</v>
      </c>
      <c r="C35" s="40">
        <v>11.0246</v>
      </c>
      <c r="D35" s="40">
        <v>11.668900000000001</v>
      </c>
    </row>
    <row r="36" spans="1:5" x14ac:dyDescent="0.2">
      <c r="A36" s="10" t="s">
        <v>786</v>
      </c>
      <c r="C36" s="40">
        <v>11.0246</v>
      </c>
      <c r="D36" s="40">
        <v>10.8489</v>
      </c>
    </row>
    <row r="37" spans="1:5" x14ac:dyDescent="0.2">
      <c r="A37" s="10" t="s">
        <v>468</v>
      </c>
      <c r="C37" s="40">
        <v>10.4506</v>
      </c>
      <c r="D37" s="40">
        <v>10.6409</v>
      </c>
    </row>
    <row r="38" spans="1:5" x14ac:dyDescent="0.2">
      <c r="A38" s="10" t="s">
        <v>469</v>
      </c>
      <c r="C38" s="40">
        <v>11.045500000000001</v>
      </c>
      <c r="D38" s="40">
        <v>11.7028</v>
      </c>
    </row>
    <row r="40" spans="1:5" ht="10.5" x14ac:dyDescent="0.25">
      <c r="A40" s="18" t="s">
        <v>215</v>
      </c>
    </row>
    <row r="41" spans="1:5" ht="10.5" x14ac:dyDescent="0.25">
      <c r="A41" s="82" t="s">
        <v>380</v>
      </c>
      <c r="B41" s="83"/>
      <c r="C41" s="80" t="s">
        <v>381</v>
      </c>
      <c r="D41" s="81"/>
    </row>
    <row r="42" spans="1:5" ht="10.5" x14ac:dyDescent="0.25">
      <c r="A42" s="82"/>
      <c r="B42" s="83"/>
      <c r="C42" s="44" t="s">
        <v>382</v>
      </c>
      <c r="D42" s="45" t="s">
        <v>383</v>
      </c>
    </row>
    <row r="43" spans="1:5" x14ac:dyDescent="0.2">
      <c r="A43" s="84" t="s">
        <v>786</v>
      </c>
      <c r="B43" s="85"/>
      <c r="C43" s="46">
        <v>0.55825009250000002</v>
      </c>
      <c r="D43" s="46">
        <v>0.51694236780000002</v>
      </c>
    </row>
    <row r="44" spans="1:5" x14ac:dyDescent="0.2">
      <c r="A44" s="84" t="s">
        <v>468</v>
      </c>
      <c r="B44" s="85"/>
      <c r="C44" s="46">
        <v>0.33266615350000001</v>
      </c>
      <c r="D44" s="46">
        <v>0.32173959410000003</v>
      </c>
    </row>
    <row r="46" spans="1:5" ht="10.5" x14ac:dyDescent="0.25">
      <c r="A46" s="18" t="s">
        <v>217</v>
      </c>
      <c r="D46" s="42">
        <v>1.4568383948219199</v>
      </c>
      <c r="E46" s="14" t="s">
        <v>218</v>
      </c>
    </row>
    <row r="48" spans="1:5" ht="10.5" x14ac:dyDescent="0.25">
      <c r="A48" s="18" t="s">
        <v>219</v>
      </c>
      <c r="D48" s="41" t="s">
        <v>216</v>
      </c>
    </row>
  </sheetData>
  <mergeCells count="6">
    <mergeCell ref="A44:B44"/>
    <mergeCell ref="A1:F1"/>
    <mergeCell ref="C41:D41"/>
    <mergeCell ref="A41:B41"/>
    <mergeCell ref="A42:B42"/>
    <mergeCell ref="A43:B43"/>
  </mergeCells>
  <conditionalFormatting sqref="F2:F3 F5:F65536">
    <cfRule type="cellIs" dxfId="54"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49"/>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21</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631</v>
      </c>
      <c r="B7" s="27" t="s">
        <v>630</v>
      </c>
      <c r="C7" s="27" t="s">
        <v>154</v>
      </c>
      <c r="D7" s="31">
        <v>39</v>
      </c>
      <c r="E7" s="29">
        <v>468.44499000000002</v>
      </c>
      <c r="F7" s="30">
        <v>11.966482829751801</v>
      </c>
    </row>
    <row r="8" spans="1:6" x14ac:dyDescent="0.2">
      <c r="A8" s="27" t="s">
        <v>788</v>
      </c>
      <c r="B8" s="27" t="s">
        <v>787</v>
      </c>
      <c r="C8" s="27" t="s">
        <v>154</v>
      </c>
      <c r="D8" s="31">
        <v>39</v>
      </c>
      <c r="E8" s="29">
        <v>411.17777999999998</v>
      </c>
      <c r="F8" s="30">
        <v>10.503585158089599</v>
      </c>
    </row>
    <row r="9" spans="1:6" x14ac:dyDescent="0.2">
      <c r="A9" s="27" t="s">
        <v>790</v>
      </c>
      <c r="B9" s="27" t="s">
        <v>789</v>
      </c>
      <c r="C9" s="27" t="s">
        <v>154</v>
      </c>
      <c r="D9" s="31">
        <v>39</v>
      </c>
      <c r="E9" s="29">
        <v>408.57375000000002</v>
      </c>
      <c r="F9" s="30">
        <v>10.4370649028871</v>
      </c>
    </row>
    <row r="10" spans="1:6" x14ac:dyDescent="0.2">
      <c r="A10" s="27" t="s">
        <v>153</v>
      </c>
      <c r="B10" s="27" t="s">
        <v>152</v>
      </c>
      <c r="C10" s="27" t="s">
        <v>154</v>
      </c>
      <c r="D10" s="31">
        <v>38</v>
      </c>
      <c r="E10" s="29">
        <v>400.36306000000002</v>
      </c>
      <c r="F10" s="30">
        <v>10.2273218530032</v>
      </c>
    </row>
    <row r="11" spans="1:6" x14ac:dyDescent="0.2">
      <c r="A11" s="27" t="s">
        <v>783</v>
      </c>
      <c r="B11" s="27" t="s">
        <v>782</v>
      </c>
      <c r="C11" s="27" t="s">
        <v>521</v>
      </c>
      <c r="D11" s="31">
        <v>37</v>
      </c>
      <c r="E11" s="29">
        <v>390.80362000000002</v>
      </c>
      <c r="F11" s="30">
        <v>9.9831248244000594</v>
      </c>
    </row>
    <row r="12" spans="1:6" x14ac:dyDescent="0.2">
      <c r="A12" s="27" t="s">
        <v>779</v>
      </c>
      <c r="B12" s="27" t="s">
        <v>778</v>
      </c>
      <c r="C12" s="27" t="s">
        <v>317</v>
      </c>
      <c r="D12" s="31">
        <v>29</v>
      </c>
      <c r="E12" s="29">
        <v>357.08598999999998</v>
      </c>
      <c r="F12" s="30">
        <v>9.1218039669501305</v>
      </c>
    </row>
    <row r="13" spans="1:6" x14ac:dyDescent="0.2">
      <c r="A13" s="27" t="s">
        <v>584</v>
      </c>
      <c r="B13" s="27" t="s">
        <v>583</v>
      </c>
      <c r="C13" s="27" t="s">
        <v>585</v>
      </c>
      <c r="D13" s="31">
        <v>34</v>
      </c>
      <c r="E13" s="29">
        <v>351.51886000000002</v>
      </c>
      <c r="F13" s="30">
        <v>8.9795909708073101</v>
      </c>
    </row>
    <row r="14" spans="1:6" x14ac:dyDescent="0.2">
      <c r="A14" s="27" t="s">
        <v>643</v>
      </c>
      <c r="B14" s="27" t="s">
        <v>642</v>
      </c>
      <c r="C14" s="27" t="s">
        <v>154</v>
      </c>
      <c r="D14" s="31">
        <v>27</v>
      </c>
      <c r="E14" s="29">
        <v>335.25387000000001</v>
      </c>
      <c r="F14" s="30">
        <v>8.5640998721383195</v>
      </c>
    </row>
    <row r="15" spans="1:6" x14ac:dyDescent="0.2">
      <c r="A15" s="27" t="s">
        <v>785</v>
      </c>
      <c r="B15" s="27" t="s">
        <v>784</v>
      </c>
      <c r="C15" s="27" t="s">
        <v>154</v>
      </c>
      <c r="D15" s="31">
        <v>24</v>
      </c>
      <c r="E15" s="29">
        <v>293.49768</v>
      </c>
      <c r="F15" s="30">
        <v>7.4974330460701104</v>
      </c>
    </row>
    <row r="16" spans="1:6" x14ac:dyDescent="0.2">
      <c r="A16" s="27" t="s">
        <v>617</v>
      </c>
      <c r="B16" s="27" t="s">
        <v>616</v>
      </c>
      <c r="C16" s="27" t="s">
        <v>154</v>
      </c>
      <c r="D16" s="31">
        <v>13</v>
      </c>
      <c r="E16" s="29">
        <v>137.40727000000001</v>
      </c>
      <c r="F16" s="30">
        <v>3.51008500942249</v>
      </c>
    </row>
    <row r="17" spans="1:8" x14ac:dyDescent="0.2">
      <c r="A17" s="27" t="s">
        <v>589</v>
      </c>
      <c r="B17" s="27" t="s">
        <v>588</v>
      </c>
      <c r="C17" s="27" t="s">
        <v>154</v>
      </c>
      <c r="D17" s="31">
        <v>12</v>
      </c>
      <c r="E17" s="29">
        <v>126.35436</v>
      </c>
      <c r="F17" s="30">
        <v>3.2277371125354</v>
      </c>
    </row>
    <row r="18" spans="1:8" x14ac:dyDescent="0.2">
      <c r="A18" s="27" t="s">
        <v>777</v>
      </c>
      <c r="B18" s="27" t="s">
        <v>776</v>
      </c>
      <c r="C18" s="27" t="s">
        <v>154</v>
      </c>
      <c r="D18" s="31">
        <v>4</v>
      </c>
      <c r="E18" s="29">
        <v>50.023159999999997</v>
      </c>
      <c r="F18" s="30">
        <v>1.27784755522719</v>
      </c>
    </row>
    <row r="19" spans="1:8" x14ac:dyDescent="0.2">
      <c r="A19" s="27" t="s">
        <v>792</v>
      </c>
      <c r="B19" s="27" t="s">
        <v>791</v>
      </c>
      <c r="C19" s="27" t="s">
        <v>317</v>
      </c>
      <c r="D19" s="31">
        <v>1</v>
      </c>
      <c r="E19" s="29">
        <v>12.10544</v>
      </c>
      <c r="F19" s="30">
        <v>0.30923490057304398</v>
      </c>
    </row>
    <row r="20" spans="1:8" x14ac:dyDescent="0.2">
      <c r="A20" s="27" t="s">
        <v>587</v>
      </c>
      <c r="B20" s="27" t="s">
        <v>586</v>
      </c>
      <c r="C20" s="27" t="s">
        <v>578</v>
      </c>
      <c r="D20" s="31">
        <v>1</v>
      </c>
      <c r="E20" s="29">
        <v>10.383710000000001</v>
      </c>
      <c r="F20" s="30">
        <v>0.26525310351621401</v>
      </c>
    </row>
    <row r="21" spans="1:8" ht="10.5" x14ac:dyDescent="0.25">
      <c r="A21" s="26" t="s">
        <v>155</v>
      </c>
      <c r="B21" s="26"/>
      <c r="C21" s="26"/>
      <c r="D21" s="32"/>
      <c r="E21" s="33">
        <f>SUM(E6:E20)</f>
        <v>3752.9935400000004</v>
      </c>
      <c r="F21" s="34">
        <f>SUM(F6:F20)</f>
        <v>95.870665105371955</v>
      </c>
      <c r="G21" s="18"/>
      <c r="H21" s="18"/>
    </row>
    <row r="22" spans="1:8" x14ac:dyDescent="0.2">
      <c r="A22" s="27"/>
      <c r="B22" s="27"/>
      <c r="C22" s="27"/>
      <c r="D22" s="28"/>
      <c r="E22" s="29"/>
      <c r="F22" s="30"/>
    </row>
    <row r="23" spans="1:8" ht="10.5" x14ac:dyDescent="0.25">
      <c r="A23" s="26" t="s">
        <v>194</v>
      </c>
      <c r="B23" s="26"/>
      <c r="C23" s="26"/>
      <c r="D23" s="32"/>
      <c r="E23" s="33">
        <f>E21</f>
        <v>3752.9935400000004</v>
      </c>
      <c r="F23" s="34">
        <f>F21</f>
        <v>95.870665105371955</v>
      </c>
      <c r="G23" s="18"/>
      <c r="H23" s="18"/>
    </row>
    <row r="24" spans="1:8" ht="10.5" x14ac:dyDescent="0.25">
      <c r="A24" s="26"/>
      <c r="B24" s="26"/>
      <c r="C24" s="26"/>
      <c r="D24" s="32"/>
      <c r="E24" s="33"/>
      <c r="F24" s="34"/>
      <c r="G24" s="18"/>
      <c r="H24" s="18"/>
    </row>
    <row r="25" spans="1:8" ht="10.5" x14ac:dyDescent="0.25">
      <c r="A25" s="26" t="s">
        <v>196</v>
      </c>
      <c r="B25" s="26"/>
      <c r="C25" s="26"/>
      <c r="D25" s="32"/>
      <c r="E25" s="33">
        <f>E27-(E21)</f>
        <v>161.6486874999996</v>
      </c>
      <c r="F25" s="34">
        <f>F27-(F21)</f>
        <v>4.1293348946280446</v>
      </c>
      <c r="G25" s="18"/>
      <c r="H25" s="18"/>
    </row>
    <row r="26" spans="1:8" ht="10.5" x14ac:dyDescent="0.25">
      <c r="A26" s="26"/>
      <c r="B26" s="26"/>
      <c r="C26" s="26"/>
      <c r="D26" s="32"/>
      <c r="E26" s="33"/>
      <c r="F26" s="34"/>
      <c r="G26" s="18"/>
      <c r="H26" s="18"/>
    </row>
    <row r="27" spans="1:8" ht="10.5" x14ac:dyDescent="0.25">
      <c r="A27" s="35" t="s">
        <v>195</v>
      </c>
      <c r="B27" s="35"/>
      <c r="C27" s="35"/>
      <c r="D27" s="36"/>
      <c r="E27" s="37">
        <v>3914.6422275</v>
      </c>
      <c r="F27" s="38">
        <v>100</v>
      </c>
      <c r="G27" s="18"/>
      <c r="H27" s="18"/>
    </row>
    <row r="29" spans="1:8" ht="10.5" x14ac:dyDescent="0.25">
      <c r="A29" s="18" t="s">
        <v>198</v>
      </c>
    </row>
    <row r="31" spans="1:8" ht="10.5" x14ac:dyDescent="0.25">
      <c r="A31" s="18" t="s">
        <v>199</v>
      </c>
    </row>
    <row r="32" spans="1:8" ht="10.5" x14ac:dyDescent="0.25">
      <c r="A32" s="18" t="s">
        <v>200</v>
      </c>
    </row>
    <row r="33" spans="1:5" ht="10.5" x14ac:dyDescent="0.25">
      <c r="A33" s="18" t="s">
        <v>201</v>
      </c>
      <c r="B33" s="18"/>
      <c r="C33" s="39" t="s">
        <v>203</v>
      </c>
      <c r="D33" s="19" t="s">
        <v>202</v>
      </c>
    </row>
    <row r="34" spans="1:5" x14ac:dyDescent="0.2">
      <c r="A34" s="10" t="s">
        <v>466</v>
      </c>
      <c r="C34" s="40">
        <v>11.1533</v>
      </c>
      <c r="D34" s="40">
        <v>11.811</v>
      </c>
    </row>
    <row r="35" spans="1:5" x14ac:dyDescent="0.2">
      <c r="A35" s="10" t="s">
        <v>786</v>
      </c>
      <c r="C35" s="40">
        <v>10.353300000000001</v>
      </c>
      <c r="D35" s="40">
        <v>10.964399999999999</v>
      </c>
    </row>
    <row r="36" spans="1:5" x14ac:dyDescent="0.2">
      <c r="A36" s="10" t="s">
        <v>468</v>
      </c>
      <c r="C36" s="40">
        <v>10.345000000000001</v>
      </c>
      <c r="D36" s="40">
        <v>10.5375</v>
      </c>
    </row>
    <row r="37" spans="1:5" x14ac:dyDescent="0.2">
      <c r="A37" s="10" t="s">
        <v>469</v>
      </c>
      <c r="C37" s="40">
        <v>11.176500000000001</v>
      </c>
      <c r="D37" s="40">
        <v>11.8475</v>
      </c>
    </row>
    <row r="38" spans="1:5" x14ac:dyDescent="0.2">
      <c r="A38" s="10" t="s">
        <v>501</v>
      </c>
      <c r="C38" s="40">
        <v>10.3764</v>
      </c>
      <c r="D38" s="40">
        <v>10.999499999999999</v>
      </c>
    </row>
    <row r="39" spans="1:5" x14ac:dyDescent="0.2">
      <c r="A39" s="10" t="s">
        <v>471</v>
      </c>
      <c r="C39" s="40">
        <v>10.3675</v>
      </c>
      <c r="D39" s="40">
        <v>10.5724</v>
      </c>
    </row>
    <row r="41" spans="1:5" ht="10.5" x14ac:dyDescent="0.25">
      <c r="A41" s="18" t="s">
        <v>215</v>
      </c>
    </row>
    <row r="42" spans="1:5" ht="10.5" x14ac:dyDescent="0.25">
      <c r="A42" s="82" t="s">
        <v>380</v>
      </c>
      <c r="B42" s="83"/>
      <c r="C42" s="80" t="s">
        <v>381</v>
      </c>
      <c r="D42" s="81"/>
    </row>
    <row r="43" spans="1:5" ht="10.5" x14ac:dyDescent="0.25">
      <c r="A43" s="82"/>
      <c r="B43" s="83"/>
      <c r="C43" s="44" t="s">
        <v>382</v>
      </c>
      <c r="D43" s="45" t="s">
        <v>383</v>
      </c>
    </row>
    <row r="44" spans="1:5" x14ac:dyDescent="0.2">
      <c r="A44" s="84" t="s">
        <v>468</v>
      </c>
      <c r="B44" s="85"/>
      <c r="C44" s="46">
        <v>0.37924999999999998</v>
      </c>
      <c r="D44" s="46">
        <v>0.37924999999999998</v>
      </c>
    </row>
    <row r="45" spans="1:5" x14ac:dyDescent="0.2">
      <c r="A45" s="84" t="s">
        <v>471</v>
      </c>
      <c r="B45" s="85"/>
      <c r="C45" s="46">
        <v>0.37924999999999998</v>
      </c>
      <c r="D45" s="46">
        <v>0.37924999999999998</v>
      </c>
    </row>
    <row r="47" spans="1:5" ht="10.5" x14ac:dyDescent="0.25">
      <c r="A47" s="18" t="s">
        <v>217</v>
      </c>
      <c r="D47" s="42">
        <v>1.39194622263014</v>
      </c>
      <c r="E47" s="14" t="s">
        <v>218</v>
      </c>
    </row>
    <row r="49" spans="1:4" ht="10.5" x14ac:dyDescent="0.25">
      <c r="A49" s="18" t="s">
        <v>219</v>
      </c>
      <c r="D49" s="41" t="s">
        <v>216</v>
      </c>
    </row>
  </sheetData>
  <mergeCells count="6">
    <mergeCell ref="A45:B45"/>
    <mergeCell ref="A1:F1"/>
    <mergeCell ref="C42:D42"/>
    <mergeCell ref="A42:B42"/>
    <mergeCell ref="A43:B43"/>
    <mergeCell ref="A44:B44"/>
  </mergeCells>
  <conditionalFormatting sqref="F2:F3 F5:F65536">
    <cfRule type="cellIs" dxfId="53"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48"/>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22</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794</v>
      </c>
      <c r="B7" s="27" t="s">
        <v>793</v>
      </c>
      <c r="C7" s="27" t="s">
        <v>154</v>
      </c>
      <c r="D7" s="31">
        <v>23</v>
      </c>
      <c r="E7" s="29">
        <v>284.98863</v>
      </c>
      <c r="F7" s="30">
        <v>11.9020651605908</v>
      </c>
    </row>
    <row r="8" spans="1:6" x14ac:dyDescent="0.2">
      <c r="A8" s="27" t="s">
        <v>796</v>
      </c>
      <c r="B8" s="27" t="s">
        <v>795</v>
      </c>
      <c r="C8" s="27" t="s">
        <v>154</v>
      </c>
      <c r="D8" s="31">
        <v>23</v>
      </c>
      <c r="E8" s="29">
        <v>284.55991</v>
      </c>
      <c r="F8" s="30">
        <v>11.884160399353</v>
      </c>
    </row>
    <row r="9" spans="1:6" x14ac:dyDescent="0.2">
      <c r="A9" s="27" t="s">
        <v>783</v>
      </c>
      <c r="B9" s="27" t="s">
        <v>782</v>
      </c>
      <c r="C9" s="27" t="s">
        <v>521</v>
      </c>
      <c r="D9" s="31">
        <v>24</v>
      </c>
      <c r="E9" s="29">
        <v>253.49423999999999</v>
      </c>
      <c r="F9" s="30">
        <v>10.586755556930299</v>
      </c>
    </row>
    <row r="10" spans="1:6" x14ac:dyDescent="0.2">
      <c r="A10" s="27" t="s">
        <v>790</v>
      </c>
      <c r="B10" s="27" t="s">
        <v>789</v>
      </c>
      <c r="C10" s="27" t="s">
        <v>154</v>
      </c>
      <c r="D10" s="31">
        <v>24</v>
      </c>
      <c r="E10" s="29">
        <v>251.43</v>
      </c>
      <c r="F10" s="30">
        <v>10.5005460860925</v>
      </c>
    </row>
    <row r="11" spans="1:6" x14ac:dyDescent="0.2">
      <c r="A11" s="27" t="s">
        <v>788</v>
      </c>
      <c r="B11" s="27" t="s">
        <v>787</v>
      </c>
      <c r="C11" s="27" t="s">
        <v>154</v>
      </c>
      <c r="D11" s="31">
        <v>23</v>
      </c>
      <c r="E11" s="29">
        <v>242.48946000000001</v>
      </c>
      <c r="F11" s="30">
        <v>10.127159647304101</v>
      </c>
    </row>
    <row r="12" spans="1:6" x14ac:dyDescent="0.2">
      <c r="A12" s="27" t="s">
        <v>153</v>
      </c>
      <c r="B12" s="27" t="s">
        <v>152</v>
      </c>
      <c r="C12" s="27" t="s">
        <v>154</v>
      </c>
      <c r="D12" s="31">
        <v>23</v>
      </c>
      <c r="E12" s="29">
        <v>242.32500999999999</v>
      </c>
      <c r="F12" s="30">
        <v>10.120291672902299</v>
      </c>
    </row>
    <row r="13" spans="1:6" x14ac:dyDescent="0.2">
      <c r="A13" s="27" t="s">
        <v>792</v>
      </c>
      <c r="B13" s="27" t="s">
        <v>791</v>
      </c>
      <c r="C13" s="27" t="s">
        <v>317</v>
      </c>
      <c r="D13" s="31">
        <v>18</v>
      </c>
      <c r="E13" s="29">
        <v>217.89792</v>
      </c>
      <c r="F13" s="30">
        <v>9.1001358271633901</v>
      </c>
    </row>
    <row r="14" spans="1:6" x14ac:dyDescent="0.2">
      <c r="A14" s="27" t="s">
        <v>584</v>
      </c>
      <c r="B14" s="27" t="s">
        <v>583</v>
      </c>
      <c r="C14" s="27" t="s">
        <v>585</v>
      </c>
      <c r="D14" s="31">
        <v>21</v>
      </c>
      <c r="E14" s="29">
        <v>217.11458999999999</v>
      </c>
      <c r="F14" s="30">
        <v>9.0674213827231096</v>
      </c>
    </row>
    <row r="15" spans="1:6" x14ac:dyDescent="0.2">
      <c r="A15" s="27" t="s">
        <v>785</v>
      </c>
      <c r="B15" s="27" t="s">
        <v>784</v>
      </c>
      <c r="C15" s="27" t="s">
        <v>154</v>
      </c>
      <c r="D15" s="31">
        <v>14</v>
      </c>
      <c r="E15" s="29">
        <v>171.20697999999999</v>
      </c>
      <c r="F15" s="30">
        <v>7.1501681730529896</v>
      </c>
    </row>
    <row r="16" spans="1:6" x14ac:dyDescent="0.2">
      <c r="A16" s="27" t="s">
        <v>589</v>
      </c>
      <c r="B16" s="27" t="s">
        <v>588</v>
      </c>
      <c r="C16" s="27" t="s">
        <v>154</v>
      </c>
      <c r="D16" s="31">
        <v>6</v>
      </c>
      <c r="E16" s="29">
        <v>63.17718</v>
      </c>
      <c r="F16" s="30">
        <v>2.6384874127167</v>
      </c>
    </row>
    <row r="17" spans="1:8" x14ac:dyDescent="0.2">
      <c r="A17" s="27" t="s">
        <v>617</v>
      </c>
      <c r="B17" s="27" t="s">
        <v>616</v>
      </c>
      <c r="C17" s="27" t="s">
        <v>154</v>
      </c>
      <c r="D17" s="31">
        <v>3</v>
      </c>
      <c r="E17" s="29">
        <v>31.70937</v>
      </c>
      <c r="F17" s="30">
        <v>1.32428787752439</v>
      </c>
    </row>
    <row r="18" spans="1:8" x14ac:dyDescent="0.2">
      <c r="A18" s="27" t="s">
        <v>591</v>
      </c>
      <c r="B18" s="27" t="s">
        <v>590</v>
      </c>
      <c r="C18" s="27" t="s">
        <v>154</v>
      </c>
      <c r="D18" s="31">
        <v>2</v>
      </c>
      <c r="E18" s="29">
        <v>20.9711</v>
      </c>
      <c r="F18" s="30">
        <v>0.87582230452234799</v>
      </c>
    </row>
    <row r="19" spans="1:8" x14ac:dyDescent="0.2">
      <c r="A19" s="27" t="s">
        <v>798</v>
      </c>
      <c r="B19" s="27" t="s">
        <v>797</v>
      </c>
      <c r="C19" s="27" t="s">
        <v>521</v>
      </c>
      <c r="D19" s="31">
        <v>1</v>
      </c>
      <c r="E19" s="29">
        <v>10.72043</v>
      </c>
      <c r="F19" s="30">
        <v>0.44772051576076199</v>
      </c>
    </row>
    <row r="20" spans="1:8" ht="10.5" x14ac:dyDescent="0.25">
      <c r="A20" s="26" t="s">
        <v>155</v>
      </c>
      <c r="B20" s="26"/>
      <c r="C20" s="26"/>
      <c r="D20" s="32"/>
      <c r="E20" s="33">
        <f>SUM(E6:E19)</f>
        <v>2292.0848200000005</v>
      </c>
      <c r="F20" s="34">
        <f>SUM(F6:F19)</f>
        <v>95.725022016636672</v>
      </c>
      <c r="G20" s="18"/>
      <c r="H20" s="18"/>
    </row>
    <row r="21" spans="1:8" x14ac:dyDescent="0.2">
      <c r="A21" s="27"/>
      <c r="B21" s="27"/>
      <c r="C21" s="27"/>
      <c r="D21" s="28"/>
      <c r="E21" s="29"/>
      <c r="F21" s="30"/>
    </row>
    <row r="22" spans="1:8" ht="10.5" x14ac:dyDescent="0.25">
      <c r="A22" s="26" t="s">
        <v>194</v>
      </c>
      <c r="B22" s="26"/>
      <c r="C22" s="26"/>
      <c r="D22" s="32"/>
      <c r="E22" s="33">
        <f>E20</f>
        <v>2292.0848200000005</v>
      </c>
      <c r="F22" s="34">
        <f>F20</f>
        <v>95.725022016636672</v>
      </c>
      <c r="G22" s="18"/>
      <c r="H22" s="18"/>
    </row>
    <row r="23" spans="1:8" ht="10.5" x14ac:dyDescent="0.25">
      <c r="A23" s="26"/>
      <c r="B23" s="26"/>
      <c r="C23" s="26"/>
      <c r="D23" s="32"/>
      <c r="E23" s="33"/>
      <c r="F23" s="34"/>
      <c r="G23" s="18"/>
      <c r="H23" s="18"/>
    </row>
    <row r="24" spans="1:8" ht="10.5" x14ac:dyDescent="0.25">
      <c r="A24" s="26" t="s">
        <v>196</v>
      </c>
      <c r="B24" s="26"/>
      <c r="C24" s="26"/>
      <c r="D24" s="32"/>
      <c r="E24" s="33">
        <f>E26-(E20)</f>
        <v>102.36207769999965</v>
      </c>
      <c r="F24" s="34">
        <f>F26-(F20)</f>
        <v>4.2749779833633283</v>
      </c>
      <c r="G24" s="18"/>
      <c r="H24" s="18"/>
    </row>
    <row r="25" spans="1:8" ht="10.5" x14ac:dyDescent="0.25">
      <c r="A25" s="26"/>
      <c r="B25" s="26"/>
      <c r="C25" s="26"/>
      <c r="D25" s="32"/>
      <c r="E25" s="33"/>
      <c r="F25" s="34"/>
      <c r="G25" s="18"/>
      <c r="H25" s="18"/>
    </row>
    <row r="26" spans="1:8" ht="10.5" x14ac:dyDescent="0.25">
      <c r="A26" s="35" t="s">
        <v>195</v>
      </c>
      <c r="B26" s="35"/>
      <c r="C26" s="35"/>
      <c r="D26" s="36"/>
      <c r="E26" s="37">
        <v>2394.4468977000001</v>
      </c>
      <c r="F26" s="38">
        <v>100</v>
      </c>
      <c r="G26" s="18"/>
      <c r="H26" s="18"/>
    </row>
    <row r="28" spans="1:8" ht="10.5" x14ac:dyDescent="0.25">
      <c r="A28" s="18" t="s">
        <v>198</v>
      </c>
    </row>
    <row r="30" spans="1:8" ht="10.5" x14ac:dyDescent="0.25">
      <c r="A30" s="18" t="s">
        <v>199</v>
      </c>
    </row>
    <row r="31" spans="1:8" ht="10.5" x14ac:dyDescent="0.25">
      <c r="A31" s="18" t="s">
        <v>200</v>
      </c>
    </row>
    <row r="32" spans="1:8" ht="10.5" x14ac:dyDescent="0.25">
      <c r="A32" s="18" t="s">
        <v>201</v>
      </c>
      <c r="B32" s="18"/>
      <c r="C32" s="39" t="s">
        <v>203</v>
      </c>
      <c r="D32" s="19" t="s">
        <v>202</v>
      </c>
    </row>
    <row r="33" spans="1:5" x14ac:dyDescent="0.2">
      <c r="A33" s="10" t="s">
        <v>466</v>
      </c>
      <c r="C33" s="40">
        <v>11.209199999999999</v>
      </c>
      <c r="D33" s="40">
        <v>11.8635</v>
      </c>
    </row>
    <row r="34" spans="1:5" x14ac:dyDescent="0.2">
      <c r="A34" s="10" t="s">
        <v>786</v>
      </c>
      <c r="C34" s="40">
        <v>10.4566</v>
      </c>
      <c r="D34" s="40">
        <v>11.067</v>
      </c>
    </row>
    <row r="35" spans="1:5" x14ac:dyDescent="0.2">
      <c r="A35" s="10" t="s">
        <v>468</v>
      </c>
      <c r="C35" s="40">
        <v>10.447699999999999</v>
      </c>
      <c r="D35" s="40">
        <v>10.5989</v>
      </c>
    </row>
    <row r="36" spans="1:5" x14ac:dyDescent="0.2">
      <c r="A36" s="10" t="s">
        <v>469</v>
      </c>
      <c r="C36" s="40">
        <v>11.2399</v>
      </c>
      <c r="D36" s="40">
        <v>11.911099999999999</v>
      </c>
    </row>
    <row r="37" spans="1:5" x14ac:dyDescent="0.2">
      <c r="A37" s="10" t="s">
        <v>501</v>
      </c>
      <c r="C37" s="40">
        <v>10.4872</v>
      </c>
      <c r="D37" s="40">
        <v>11.1135</v>
      </c>
    </row>
    <row r="38" spans="1:5" x14ac:dyDescent="0.2">
      <c r="A38" s="10" t="s">
        <v>471</v>
      </c>
      <c r="C38" s="40">
        <v>10.477600000000001</v>
      </c>
      <c r="D38" s="40">
        <v>10.6442</v>
      </c>
    </row>
    <row r="40" spans="1:5" ht="10.5" x14ac:dyDescent="0.25">
      <c r="A40" s="18" t="s">
        <v>215</v>
      </c>
    </row>
    <row r="41" spans="1:5" ht="10.5" x14ac:dyDescent="0.25">
      <c r="A41" s="82" t="s">
        <v>380</v>
      </c>
      <c r="B41" s="83"/>
      <c r="C41" s="80" t="s">
        <v>381</v>
      </c>
      <c r="D41" s="81"/>
    </row>
    <row r="42" spans="1:5" ht="10.5" x14ac:dyDescent="0.25">
      <c r="A42" s="82"/>
      <c r="B42" s="83"/>
      <c r="C42" s="44" t="s">
        <v>382</v>
      </c>
      <c r="D42" s="45" t="s">
        <v>383</v>
      </c>
    </row>
    <row r="43" spans="1:5" x14ac:dyDescent="0.2">
      <c r="A43" s="84" t="s">
        <v>468</v>
      </c>
      <c r="B43" s="85"/>
      <c r="C43" s="46">
        <v>0.40575</v>
      </c>
      <c r="D43" s="46">
        <v>0.40575</v>
      </c>
    </row>
    <row r="44" spans="1:5" x14ac:dyDescent="0.2">
      <c r="A44" s="84" t="s">
        <v>471</v>
      </c>
      <c r="B44" s="85"/>
      <c r="C44" s="46">
        <v>0.40575</v>
      </c>
      <c r="D44" s="46">
        <v>0.40575</v>
      </c>
    </row>
    <row r="46" spans="1:5" ht="10.5" x14ac:dyDescent="0.25">
      <c r="A46" s="18" t="s">
        <v>217</v>
      </c>
      <c r="D46" s="42">
        <v>1.43440557186301</v>
      </c>
      <c r="E46" s="14" t="s">
        <v>218</v>
      </c>
    </row>
    <row r="48" spans="1:5" ht="10.5" x14ac:dyDescent="0.25">
      <c r="A48" s="18" t="s">
        <v>219</v>
      </c>
      <c r="D48" s="41" t="s">
        <v>216</v>
      </c>
    </row>
  </sheetData>
  <mergeCells count="6">
    <mergeCell ref="A44:B44"/>
    <mergeCell ref="A1:F1"/>
    <mergeCell ref="C41:D41"/>
    <mergeCell ref="A41:B41"/>
    <mergeCell ref="A42:B42"/>
    <mergeCell ref="A43:B43"/>
  </mergeCells>
  <conditionalFormatting sqref="F2:F3 F5:F65536">
    <cfRule type="cellIs" dxfId="52"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47"/>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23</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794</v>
      </c>
      <c r="B7" s="27" t="s">
        <v>793</v>
      </c>
      <c r="C7" s="27" t="s">
        <v>154</v>
      </c>
      <c r="D7" s="31">
        <v>68</v>
      </c>
      <c r="E7" s="29">
        <v>842.57507999999996</v>
      </c>
      <c r="F7" s="30">
        <v>11.820858590230101</v>
      </c>
    </row>
    <row r="8" spans="1:6" x14ac:dyDescent="0.2">
      <c r="A8" s="27" t="s">
        <v>783</v>
      </c>
      <c r="B8" s="27" t="s">
        <v>782</v>
      </c>
      <c r="C8" s="27" t="s">
        <v>521</v>
      </c>
      <c r="D8" s="31">
        <v>71</v>
      </c>
      <c r="E8" s="29">
        <v>749.92046000000005</v>
      </c>
      <c r="F8" s="30">
        <v>10.520965931701101</v>
      </c>
    </row>
    <row r="9" spans="1:6" x14ac:dyDescent="0.2">
      <c r="A9" s="27" t="s">
        <v>790</v>
      </c>
      <c r="B9" s="27" t="s">
        <v>789</v>
      </c>
      <c r="C9" s="27" t="s">
        <v>154</v>
      </c>
      <c r="D9" s="31">
        <v>71</v>
      </c>
      <c r="E9" s="29">
        <v>743.81375000000003</v>
      </c>
      <c r="F9" s="30">
        <v>10.435292195229399</v>
      </c>
    </row>
    <row r="10" spans="1:6" x14ac:dyDescent="0.2">
      <c r="A10" s="27" t="s">
        <v>788</v>
      </c>
      <c r="B10" s="27" t="s">
        <v>787</v>
      </c>
      <c r="C10" s="27" t="s">
        <v>154</v>
      </c>
      <c r="D10" s="31">
        <v>70</v>
      </c>
      <c r="E10" s="29">
        <v>738.01139999999998</v>
      </c>
      <c r="F10" s="30">
        <v>10.3538884598601</v>
      </c>
    </row>
    <row r="11" spans="1:6" x14ac:dyDescent="0.2">
      <c r="A11" s="27" t="s">
        <v>800</v>
      </c>
      <c r="B11" s="27" t="s">
        <v>799</v>
      </c>
      <c r="C11" s="27" t="s">
        <v>569</v>
      </c>
      <c r="D11" s="31">
        <v>70000</v>
      </c>
      <c r="E11" s="29">
        <v>734.52539999999999</v>
      </c>
      <c r="F11" s="30">
        <v>10.304981823497799</v>
      </c>
    </row>
    <row r="12" spans="1:6" x14ac:dyDescent="0.2">
      <c r="A12" s="27" t="s">
        <v>153</v>
      </c>
      <c r="B12" s="27" t="s">
        <v>152</v>
      </c>
      <c r="C12" s="27" t="s">
        <v>154</v>
      </c>
      <c r="D12" s="31">
        <v>69</v>
      </c>
      <c r="E12" s="29">
        <v>726.97502999999995</v>
      </c>
      <c r="F12" s="30">
        <v>10.199054342146299</v>
      </c>
    </row>
    <row r="13" spans="1:6" x14ac:dyDescent="0.2">
      <c r="A13" s="27" t="s">
        <v>584</v>
      </c>
      <c r="B13" s="27" t="s">
        <v>583</v>
      </c>
      <c r="C13" s="27" t="s">
        <v>585</v>
      </c>
      <c r="D13" s="31">
        <v>70</v>
      </c>
      <c r="E13" s="29">
        <v>723.71529999999996</v>
      </c>
      <c r="F13" s="30">
        <v>10.1533221477259</v>
      </c>
    </row>
    <row r="14" spans="1:6" x14ac:dyDescent="0.2">
      <c r="A14" s="27" t="s">
        <v>647</v>
      </c>
      <c r="B14" s="27" t="s">
        <v>646</v>
      </c>
      <c r="C14" s="27" t="s">
        <v>521</v>
      </c>
      <c r="D14" s="31">
        <v>47</v>
      </c>
      <c r="E14" s="29">
        <v>579.12084000000004</v>
      </c>
      <c r="F14" s="30">
        <v>8.1247424933280303</v>
      </c>
    </row>
    <row r="15" spans="1:6" x14ac:dyDescent="0.2">
      <c r="A15" s="27" t="s">
        <v>798</v>
      </c>
      <c r="B15" s="27" t="s">
        <v>797</v>
      </c>
      <c r="C15" s="27" t="s">
        <v>521</v>
      </c>
      <c r="D15" s="31">
        <v>31</v>
      </c>
      <c r="E15" s="29">
        <v>332.33332999999999</v>
      </c>
      <c r="F15" s="30">
        <v>4.6624513257029498</v>
      </c>
    </row>
    <row r="16" spans="1:6" x14ac:dyDescent="0.2">
      <c r="A16" s="27" t="s">
        <v>792</v>
      </c>
      <c r="B16" s="27" t="s">
        <v>791</v>
      </c>
      <c r="C16" s="27" t="s">
        <v>317</v>
      </c>
      <c r="D16" s="31">
        <v>20</v>
      </c>
      <c r="E16" s="29">
        <v>242.1088</v>
      </c>
      <c r="F16" s="30">
        <v>3.3966514749644601</v>
      </c>
    </row>
    <row r="17" spans="1:8" x14ac:dyDescent="0.2">
      <c r="A17" s="27" t="s">
        <v>589</v>
      </c>
      <c r="B17" s="27" t="s">
        <v>588</v>
      </c>
      <c r="C17" s="27" t="s">
        <v>154</v>
      </c>
      <c r="D17" s="31">
        <v>22</v>
      </c>
      <c r="E17" s="29">
        <v>231.64966000000001</v>
      </c>
      <c r="F17" s="30">
        <v>3.24991557231301</v>
      </c>
    </row>
    <row r="18" spans="1:8" x14ac:dyDescent="0.2">
      <c r="A18" s="27" t="s">
        <v>703</v>
      </c>
      <c r="B18" s="27" t="s">
        <v>702</v>
      </c>
      <c r="C18" s="27" t="s">
        <v>704</v>
      </c>
      <c r="D18" s="31">
        <v>11</v>
      </c>
      <c r="E18" s="29">
        <v>118.66459</v>
      </c>
      <c r="F18" s="30">
        <v>1.66479803563337</v>
      </c>
    </row>
    <row r="19" spans="1:8" x14ac:dyDescent="0.2">
      <c r="A19" s="27" t="s">
        <v>781</v>
      </c>
      <c r="B19" s="27" t="s">
        <v>780</v>
      </c>
      <c r="C19" s="27" t="s">
        <v>154</v>
      </c>
      <c r="D19" s="31">
        <v>2</v>
      </c>
      <c r="E19" s="29">
        <v>24.743500000000001</v>
      </c>
      <c r="F19" s="30">
        <v>0.34713750913136199</v>
      </c>
    </row>
    <row r="20" spans="1:8" x14ac:dyDescent="0.2">
      <c r="A20" s="27" t="s">
        <v>617</v>
      </c>
      <c r="B20" s="27" t="s">
        <v>616</v>
      </c>
      <c r="C20" s="27" t="s">
        <v>154</v>
      </c>
      <c r="D20" s="31">
        <v>1</v>
      </c>
      <c r="E20" s="29">
        <v>10.569789999999999</v>
      </c>
      <c r="F20" s="30">
        <v>0.14828826045796201</v>
      </c>
    </row>
    <row r="21" spans="1:8" ht="10.5" x14ac:dyDescent="0.25">
      <c r="A21" s="26" t="s">
        <v>155</v>
      </c>
      <c r="B21" s="26"/>
      <c r="C21" s="26"/>
      <c r="D21" s="32"/>
      <c r="E21" s="33">
        <f>SUM(E6:E20)</f>
        <v>6798.7269299999998</v>
      </c>
      <c r="F21" s="34">
        <f>SUM(F6:F20)</f>
        <v>95.382348161921826</v>
      </c>
      <c r="G21" s="18"/>
      <c r="H21" s="18"/>
    </row>
    <row r="22" spans="1:8" x14ac:dyDescent="0.2">
      <c r="A22" s="27"/>
      <c r="B22" s="27"/>
      <c r="C22" s="27"/>
      <c r="D22" s="28"/>
      <c r="E22" s="29"/>
      <c r="F22" s="30"/>
    </row>
    <row r="23" spans="1:8" ht="10.5" x14ac:dyDescent="0.25">
      <c r="A23" s="26" t="s">
        <v>194</v>
      </c>
      <c r="B23" s="26"/>
      <c r="C23" s="26"/>
      <c r="D23" s="32"/>
      <c r="E23" s="33">
        <f>E21</f>
        <v>6798.7269299999998</v>
      </c>
      <c r="F23" s="34">
        <f>F21</f>
        <v>95.382348161921826</v>
      </c>
      <c r="G23" s="18"/>
      <c r="H23" s="18"/>
    </row>
    <row r="24" spans="1:8" ht="10.5" x14ac:dyDescent="0.25">
      <c r="A24" s="26"/>
      <c r="B24" s="26"/>
      <c r="C24" s="26"/>
      <c r="D24" s="32"/>
      <c r="E24" s="33"/>
      <c r="F24" s="34"/>
      <c r="G24" s="18"/>
      <c r="H24" s="18"/>
    </row>
    <row r="25" spans="1:8" ht="10.5" x14ac:dyDescent="0.25">
      <c r="A25" s="26" t="s">
        <v>196</v>
      </c>
      <c r="B25" s="26"/>
      <c r="C25" s="26"/>
      <c r="D25" s="32"/>
      <c r="E25" s="33">
        <f>E27-(E21)</f>
        <v>329.14008209999974</v>
      </c>
      <c r="F25" s="34">
        <f>F27-(F21)</f>
        <v>4.6176518380781744</v>
      </c>
      <c r="G25" s="18"/>
      <c r="H25" s="18"/>
    </row>
    <row r="26" spans="1:8" ht="10.5" x14ac:dyDescent="0.25">
      <c r="A26" s="26"/>
      <c r="B26" s="26"/>
      <c r="C26" s="26"/>
      <c r="D26" s="32"/>
      <c r="E26" s="33"/>
      <c r="F26" s="34"/>
      <c r="G26" s="18"/>
      <c r="H26" s="18"/>
    </row>
    <row r="27" spans="1:8" ht="10.5" x14ac:dyDescent="0.25">
      <c r="A27" s="35" t="s">
        <v>195</v>
      </c>
      <c r="B27" s="35"/>
      <c r="C27" s="35"/>
      <c r="D27" s="36"/>
      <c r="E27" s="37">
        <v>7127.8670120999996</v>
      </c>
      <c r="F27" s="38">
        <v>100</v>
      </c>
      <c r="G27" s="18"/>
      <c r="H27" s="18"/>
    </row>
    <row r="29" spans="1:8" ht="10.5" x14ac:dyDescent="0.25">
      <c r="A29" s="18" t="s">
        <v>198</v>
      </c>
    </row>
    <row r="31" spans="1:8" ht="10.5" x14ac:dyDescent="0.25">
      <c r="A31" s="18" t="s">
        <v>199</v>
      </c>
    </row>
    <row r="32" spans="1:8" ht="10.5" x14ac:dyDescent="0.25">
      <c r="A32" s="18" t="s">
        <v>200</v>
      </c>
    </row>
    <row r="33" spans="1:5" ht="10.5" x14ac:dyDescent="0.25">
      <c r="A33" s="18" t="s">
        <v>201</v>
      </c>
      <c r="B33" s="18"/>
      <c r="C33" s="39" t="s">
        <v>203</v>
      </c>
      <c r="D33" s="19" t="s">
        <v>202</v>
      </c>
    </row>
    <row r="34" spans="1:5" x14ac:dyDescent="0.2">
      <c r="A34" s="10" t="s">
        <v>466</v>
      </c>
      <c r="C34" s="40">
        <v>11.234999999999999</v>
      </c>
      <c r="D34" s="40">
        <v>11.877599999999999</v>
      </c>
    </row>
    <row r="35" spans="1:5" x14ac:dyDescent="0.2">
      <c r="A35" s="10" t="s">
        <v>786</v>
      </c>
      <c r="C35" s="40">
        <v>10.452999999999999</v>
      </c>
      <c r="D35" s="40">
        <v>11.050800000000001</v>
      </c>
    </row>
    <row r="36" spans="1:5" x14ac:dyDescent="0.2">
      <c r="A36" s="10" t="s">
        <v>468</v>
      </c>
      <c r="C36" s="40">
        <v>10.442399999999999</v>
      </c>
      <c r="D36" s="40">
        <v>10.591699999999999</v>
      </c>
    </row>
    <row r="37" spans="1:5" x14ac:dyDescent="0.2">
      <c r="A37" s="10" t="s">
        <v>469</v>
      </c>
      <c r="C37" s="40">
        <v>11.2669</v>
      </c>
      <c r="D37" s="40">
        <v>11.926399999999999</v>
      </c>
    </row>
    <row r="38" spans="1:5" x14ac:dyDescent="0.2">
      <c r="A38" s="10" t="s">
        <v>501</v>
      </c>
      <c r="C38" s="40">
        <v>10.4847</v>
      </c>
      <c r="D38" s="40">
        <v>11.0984</v>
      </c>
    </row>
    <row r="40" spans="1:5" ht="10.5" x14ac:dyDescent="0.25">
      <c r="A40" s="18" t="s">
        <v>215</v>
      </c>
    </row>
    <row r="41" spans="1:5" ht="10.5" x14ac:dyDescent="0.25">
      <c r="A41" s="82" t="s">
        <v>380</v>
      </c>
      <c r="B41" s="83"/>
      <c r="C41" s="80" t="s">
        <v>381</v>
      </c>
      <c r="D41" s="81"/>
    </row>
    <row r="42" spans="1:5" ht="10.5" x14ac:dyDescent="0.25">
      <c r="A42" s="82"/>
      <c r="B42" s="83"/>
      <c r="C42" s="44" t="s">
        <v>382</v>
      </c>
      <c r="D42" s="45" t="s">
        <v>383</v>
      </c>
    </row>
    <row r="43" spans="1:5" x14ac:dyDescent="0.2">
      <c r="A43" s="84" t="s">
        <v>468</v>
      </c>
      <c r="B43" s="85"/>
      <c r="C43" s="46">
        <v>0.39662500000000001</v>
      </c>
      <c r="D43" s="46">
        <v>0.39662500000000001</v>
      </c>
    </row>
    <row r="45" spans="1:5" ht="10.5" x14ac:dyDescent="0.25">
      <c r="A45" s="18" t="s">
        <v>217</v>
      </c>
      <c r="D45" s="42">
        <v>1.4310037649589</v>
      </c>
      <c r="E45" s="14" t="s">
        <v>218</v>
      </c>
    </row>
    <row r="47" spans="1:5" ht="10.5" x14ac:dyDescent="0.25">
      <c r="A47" s="18" t="s">
        <v>219</v>
      </c>
      <c r="D47" s="41" t="s">
        <v>216</v>
      </c>
    </row>
  </sheetData>
  <mergeCells count="5">
    <mergeCell ref="A1:F1"/>
    <mergeCell ref="C41:D41"/>
    <mergeCell ref="A41:B41"/>
    <mergeCell ref="A42:B42"/>
    <mergeCell ref="A43:B43"/>
  </mergeCells>
  <conditionalFormatting sqref="F2:F3 F5:F65536">
    <cfRule type="cellIs" dxfId="51"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2"/>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24</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605</v>
      </c>
      <c r="B7" s="27" t="s">
        <v>604</v>
      </c>
      <c r="C7" s="27" t="s">
        <v>154</v>
      </c>
      <c r="D7" s="31">
        <v>37</v>
      </c>
      <c r="E7" s="29">
        <v>456.75833999999998</v>
      </c>
      <c r="F7" s="30">
        <v>11.9938612318227</v>
      </c>
    </row>
    <row r="8" spans="1:6" x14ac:dyDescent="0.2">
      <c r="A8" s="27" t="s">
        <v>706</v>
      </c>
      <c r="B8" s="27" t="s">
        <v>705</v>
      </c>
      <c r="C8" s="27" t="s">
        <v>569</v>
      </c>
      <c r="D8" s="31">
        <v>37</v>
      </c>
      <c r="E8" s="29">
        <v>388.49000999999998</v>
      </c>
      <c r="F8" s="30">
        <v>10.201226473258</v>
      </c>
    </row>
    <row r="9" spans="1:6" x14ac:dyDescent="0.2">
      <c r="A9" s="27" t="s">
        <v>798</v>
      </c>
      <c r="B9" s="27" t="s">
        <v>797</v>
      </c>
      <c r="C9" s="27" t="s">
        <v>521</v>
      </c>
      <c r="D9" s="31">
        <v>36</v>
      </c>
      <c r="E9" s="29">
        <v>385.93547999999998</v>
      </c>
      <c r="F9" s="30">
        <v>10.1341479425573</v>
      </c>
    </row>
    <row r="10" spans="1:6" x14ac:dyDescent="0.2">
      <c r="A10" s="27" t="s">
        <v>649</v>
      </c>
      <c r="B10" s="27" t="s">
        <v>648</v>
      </c>
      <c r="C10" s="27" t="s">
        <v>154</v>
      </c>
      <c r="D10" s="31">
        <v>37</v>
      </c>
      <c r="E10" s="29">
        <v>383.95603</v>
      </c>
      <c r="F10" s="30">
        <v>10.0821702411423</v>
      </c>
    </row>
    <row r="11" spans="1:6" x14ac:dyDescent="0.2">
      <c r="A11" s="27" t="s">
        <v>153</v>
      </c>
      <c r="B11" s="27" t="s">
        <v>152</v>
      </c>
      <c r="C11" s="27" t="s">
        <v>154</v>
      </c>
      <c r="D11" s="31">
        <v>36</v>
      </c>
      <c r="E11" s="29">
        <v>379.29131999999998</v>
      </c>
      <c r="F11" s="30">
        <v>9.9596812146108604</v>
      </c>
    </row>
    <row r="12" spans="1:6" x14ac:dyDescent="0.2">
      <c r="A12" s="27" t="s">
        <v>584</v>
      </c>
      <c r="B12" s="27" t="s">
        <v>583</v>
      </c>
      <c r="C12" s="27" t="s">
        <v>585</v>
      </c>
      <c r="D12" s="31">
        <v>33</v>
      </c>
      <c r="E12" s="29">
        <v>341.18007</v>
      </c>
      <c r="F12" s="30">
        <v>8.9589309187951294</v>
      </c>
    </row>
    <row r="13" spans="1:6" x14ac:dyDescent="0.2">
      <c r="A13" s="27" t="s">
        <v>617</v>
      </c>
      <c r="B13" s="27" t="s">
        <v>616</v>
      </c>
      <c r="C13" s="27" t="s">
        <v>154</v>
      </c>
      <c r="D13" s="31">
        <v>27</v>
      </c>
      <c r="E13" s="29">
        <v>285.38432999999998</v>
      </c>
      <c r="F13" s="30">
        <v>7.4938096406880801</v>
      </c>
    </row>
    <row r="14" spans="1:6" x14ac:dyDescent="0.2">
      <c r="A14" s="27" t="s">
        <v>802</v>
      </c>
      <c r="B14" s="27" t="s">
        <v>801</v>
      </c>
      <c r="C14" s="27" t="s">
        <v>154</v>
      </c>
      <c r="D14" s="31">
        <v>21</v>
      </c>
      <c r="E14" s="29">
        <v>260.34582</v>
      </c>
      <c r="F14" s="30">
        <v>6.8363319591823499</v>
      </c>
    </row>
    <row r="15" spans="1:6" x14ac:dyDescent="0.2">
      <c r="A15" s="27" t="s">
        <v>633</v>
      </c>
      <c r="B15" s="27" t="s">
        <v>632</v>
      </c>
      <c r="C15" s="27" t="s">
        <v>569</v>
      </c>
      <c r="D15" s="31">
        <v>20</v>
      </c>
      <c r="E15" s="29">
        <v>211.82419999999999</v>
      </c>
      <c r="F15" s="30">
        <v>5.5622193134817097</v>
      </c>
    </row>
    <row r="16" spans="1:6" x14ac:dyDescent="0.2">
      <c r="A16" s="27" t="s">
        <v>647</v>
      </c>
      <c r="B16" s="27" t="s">
        <v>646</v>
      </c>
      <c r="C16" s="27" t="s">
        <v>521</v>
      </c>
      <c r="D16" s="31">
        <v>12</v>
      </c>
      <c r="E16" s="29">
        <v>147.86063999999999</v>
      </c>
      <c r="F16" s="30">
        <v>3.8826220399357898</v>
      </c>
    </row>
    <row r="17" spans="1:8" x14ac:dyDescent="0.2">
      <c r="A17" s="27" t="s">
        <v>589</v>
      </c>
      <c r="B17" s="27" t="s">
        <v>588</v>
      </c>
      <c r="C17" s="27" t="s">
        <v>154</v>
      </c>
      <c r="D17" s="31">
        <v>10</v>
      </c>
      <c r="E17" s="29">
        <v>105.2953</v>
      </c>
      <c r="F17" s="30">
        <v>2.7649133162256798</v>
      </c>
    </row>
    <row r="18" spans="1:8" x14ac:dyDescent="0.2">
      <c r="A18" s="27" t="s">
        <v>643</v>
      </c>
      <c r="B18" s="27" t="s">
        <v>642</v>
      </c>
      <c r="C18" s="27" t="s">
        <v>154</v>
      </c>
      <c r="D18" s="31">
        <v>8</v>
      </c>
      <c r="E18" s="29">
        <v>99.334479999999999</v>
      </c>
      <c r="F18" s="30">
        <v>2.6083901799259199</v>
      </c>
    </row>
    <row r="19" spans="1:8" x14ac:dyDescent="0.2">
      <c r="A19" s="27" t="s">
        <v>777</v>
      </c>
      <c r="B19" s="27" t="s">
        <v>776</v>
      </c>
      <c r="C19" s="27" t="s">
        <v>154</v>
      </c>
      <c r="D19" s="31">
        <v>3</v>
      </c>
      <c r="E19" s="29">
        <v>37.51737</v>
      </c>
      <c r="F19" s="30">
        <v>0.98515580375159895</v>
      </c>
    </row>
    <row r="20" spans="1:8" x14ac:dyDescent="0.2">
      <c r="A20" s="27" t="s">
        <v>792</v>
      </c>
      <c r="B20" s="27" t="s">
        <v>791</v>
      </c>
      <c r="C20" s="27" t="s">
        <v>317</v>
      </c>
      <c r="D20" s="31">
        <v>3</v>
      </c>
      <c r="E20" s="29">
        <v>36.316319999999997</v>
      </c>
      <c r="F20" s="30">
        <v>0.95361784205290201</v>
      </c>
    </row>
    <row r="21" spans="1:8" x14ac:dyDescent="0.2">
      <c r="A21" s="27" t="s">
        <v>591</v>
      </c>
      <c r="B21" s="27" t="s">
        <v>590</v>
      </c>
      <c r="C21" s="27" t="s">
        <v>154</v>
      </c>
      <c r="D21" s="31">
        <v>3</v>
      </c>
      <c r="E21" s="29">
        <v>31.45665</v>
      </c>
      <c r="F21" s="30">
        <v>0.82600942747539996</v>
      </c>
    </row>
    <row r="22" spans="1:8" x14ac:dyDescent="0.2">
      <c r="A22" s="27" t="s">
        <v>804</v>
      </c>
      <c r="B22" s="27" t="s">
        <v>803</v>
      </c>
      <c r="C22" s="27" t="s">
        <v>521</v>
      </c>
      <c r="D22" s="31">
        <v>3</v>
      </c>
      <c r="E22" s="29">
        <v>31.20984</v>
      </c>
      <c r="F22" s="30">
        <v>0.81952852799007003</v>
      </c>
    </row>
    <row r="23" spans="1:8" x14ac:dyDescent="0.2">
      <c r="A23" s="27" t="s">
        <v>781</v>
      </c>
      <c r="B23" s="27" t="s">
        <v>780</v>
      </c>
      <c r="C23" s="27" t="s">
        <v>154</v>
      </c>
      <c r="D23" s="31">
        <v>2</v>
      </c>
      <c r="E23" s="29">
        <v>24.743500000000001</v>
      </c>
      <c r="F23" s="30">
        <v>0.64973111468441702</v>
      </c>
    </row>
    <row r="24" spans="1:8" ht="10.5" x14ac:dyDescent="0.25">
      <c r="A24" s="26" t="s">
        <v>155</v>
      </c>
      <c r="B24" s="26"/>
      <c r="C24" s="26"/>
      <c r="D24" s="32"/>
      <c r="E24" s="33">
        <f>SUM(E6:E23)</f>
        <v>3606.8996999999999</v>
      </c>
      <c r="F24" s="34">
        <f>SUM(F6:F23)</f>
        <v>94.712347187580207</v>
      </c>
      <c r="G24" s="18"/>
      <c r="H24" s="18"/>
    </row>
    <row r="25" spans="1:8" x14ac:dyDescent="0.2">
      <c r="A25" s="27"/>
      <c r="B25" s="27"/>
      <c r="C25" s="27"/>
      <c r="D25" s="28"/>
      <c r="E25" s="29"/>
      <c r="F25" s="30"/>
    </row>
    <row r="26" spans="1:8" ht="10.5" x14ac:dyDescent="0.25">
      <c r="A26" s="26" t="s">
        <v>194</v>
      </c>
      <c r="B26" s="26"/>
      <c r="C26" s="26"/>
      <c r="D26" s="32"/>
      <c r="E26" s="33">
        <f>E24</f>
        <v>3606.8996999999999</v>
      </c>
      <c r="F26" s="34">
        <f>F24</f>
        <v>94.712347187580207</v>
      </c>
      <c r="G26" s="18"/>
      <c r="H26" s="18"/>
    </row>
    <row r="27" spans="1:8" ht="10.5" x14ac:dyDescent="0.25">
      <c r="A27" s="26"/>
      <c r="B27" s="26"/>
      <c r="C27" s="26"/>
      <c r="D27" s="32"/>
      <c r="E27" s="33"/>
      <c r="F27" s="34"/>
      <c r="G27" s="18"/>
      <c r="H27" s="18"/>
    </row>
    <row r="28" spans="1:8" ht="10.5" x14ac:dyDescent="0.25">
      <c r="A28" s="26" t="s">
        <v>196</v>
      </c>
      <c r="B28" s="26"/>
      <c r="C28" s="26"/>
      <c r="D28" s="32"/>
      <c r="E28" s="33">
        <f>E30-(E24)</f>
        <v>201.36797269999988</v>
      </c>
      <c r="F28" s="34">
        <f>F30-(F24)</f>
        <v>5.2876528124197932</v>
      </c>
      <c r="G28" s="18"/>
      <c r="H28" s="18"/>
    </row>
    <row r="29" spans="1:8" ht="10.5" x14ac:dyDescent="0.25">
      <c r="A29" s="26"/>
      <c r="B29" s="26"/>
      <c r="C29" s="26"/>
      <c r="D29" s="32"/>
      <c r="E29" s="33"/>
      <c r="F29" s="34"/>
      <c r="G29" s="18"/>
      <c r="H29" s="18"/>
    </row>
    <row r="30" spans="1:8" ht="10.5" x14ac:dyDescent="0.25">
      <c r="A30" s="35" t="s">
        <v>195</v>
      </c>
      <c r="B30" s="35"/>
      <c r="C30" s="35"/>
      <c r="D30" s="36"/>
      <c r="E30" s="37">
        <v>3808.2676726999998</v>
      </c>
      <c r="F30" s="38">
        <v>100</v>
      </c>
      <c r="G30" s="18"/>
      <c r="H30" s="18"/>
    </row>
    <row r="32" spans="1:8" ht="10.5" x14ac:dyDescent="0.25">
      <c r="A32" s="18" t="s">
        <v>198</v>
      </c>
    </row>
    <row r="34" spans="1:4" ht="10.5" x14ac:dyDescent="0.25">
      <c r="A34" s="18" t="s">
        <v>199</v>
      </c>
    </row>
    <row r="35" spans="1:4" ht="10.5" x14ac:dyDescent="0.25">
      <c r="A35" s="18" t="s">
        <v>200</v>
      </c>
    </row>
    <row r="36" spans="1:4" ht="10.5" x14ac:dyDescent="0.25">
      <c r="A36" s="18" t="s">
        <v>201</v>
      </c>
      <c r="B36" s="18"/>
      <c r="C36" s="39" t="s">
        <v>203</v>
      </c>
      <c r="D36" s="19" t="s">
        <v>202</v>
      </c>
    </row>
    <row r="37" spans="1:4" x14ac:dyDescent="0.2">
      <c r="A37" s="10" t="s">
        <v>466</v>
      </c>
      <c r="C37" s="40">
        <v>11.311299999999999</v>
      </c>
      <c r="D37" s="40">
        <v>11.984999999999999</v>
      </c>
    </row>
    <row r="38" spans="1:4" x14ac:dyDescent="0.2">
      <c r="A38" s="10" t="s">
        <v>786</v>
      </c>
      <c r="C38" s="40">
        <v>10.495200000000001</v>
      </c>
      <c r="D38" s="40">
        <v>11.120100000000001</v>
      </c>
    </row>
    <row r="39" spans="1:4" x14ac:dyDescent="0.2">
      <c r="A39" s="10" t="s">
        <v>468</v>
      </c>
      <c r="C39" s="40">
        <v>10.483000000000001</v>
      </c>
      <c r="D39" s="40">
        <v>10.681900000000001</v>
      </c>
    </row>
    <row r="40" spans="1:4" x14ac:dyDescent="0.2">
      <c r="A40" s="10" t="s">
        <v>469</v>
      </c>
      <c r="C40" s="40">
        <v>11.3451</v>
      </c>
      <c r="D40" s="40">
        <v>12.036</v>
      </c>
    </row>
    <row r="41" spans="1:4" x14ac:dyDescent="0.2">
      <c r="A41" s="10" t="s">
        <v>501</v>
      </c>
      <c r="C41" s="40">
        <v>10.528700000000001</v>
      </c>
      <c r="D41" s="40">
        <v>11.1699</v>
      </c>
    </row>
    <row r="42" spans="1:4" x14ac:dyDescent="0.2">
      <c r="A42" s="10" t="s">
        <v>471</v>
      </c>
      <c r="C42" s="40">
        <v>10.516299999999999</v>
      </c>
      <c r="D42" s="40">
        <v>10.732799999999999</v>
      </c>
    </row>
    <row r="44" spans="1:4" ht="10.5" x14ac:dyDescent="0.25">
      <c r="A44" s="18" t="s">
        <v>215</v>
      </c>
    </row>
    <row r="45" spans="1:4" ht="10.5" x14ac:dyDescent="0.25">
      <c r="A45" s="82" t="s">
        <v>380</v>
      </c>
      <c r="B45" s="83"/>
      <c r="C45" s="80" t="s">
        <v>381</v>
      </c>
      <c r="D45" s="81"/>
    </row>
    <row r="46" spans="1:4" ht="10.5" x14ac:dyDescent="0.25">
      <c r="A46" s="82"/>
      <c r="B46" s="83"/>
      <c r="C46" s="44" t="s">
        <v>382</v>
      </c>
      <c r="D46" s="45" t="s">
        <v>383</v>
      </c>
    </row>
    <row r="47" spans="1:4" x14ac:dyDescent="0.2">
      <c r="A47" s="84" t="s">
        <v>468</v>
      </c>
      <c r="B47" s="85"/>
      <c r="C47" s="46">
        <v>0.336267767</v>
      </c>
      <c r="D47" s="46">
        <v>0.3250747061</v>
      </c>
    </row>
    <row r="48" spans="1:4" x14ac:dyDescent="0.2">
      <c r="A48" s="84" t="s">
        <v>471</v>
      </c>
      <c r="B48" s="85"/>
      <c r="C48" s="46">
        <v>0.336267767</v>
      </c>
      <c r="D48" s="46">
        <v>0.3250747061</v>
      </c>
    </row>
    <row r="50" spans="1:5" ht="10.5" x14ac:dyDescent="0.25">
      <c r="A50" s="18" t="s">
        <v>217</v>
      </c>
      <c r="D50" s="42">
        <v>1.38432019550685</v>
      </c>
      <c r="E50" s="14" t="s">
        <v>218</v>
      </c>
    </row>
    <row r="52" spans="1:5" ht="10.5" x14ac:dyDescent="0.25">
      <c r="A52" s="18" t="s">
        <v>219</v>
      </c>
      <c r="D52" s="41" t="s">
        <v>216</v>
      </c>
    </row>
  </sheetData>
  <mergeCells count="6">
    <mergeCell ref="A48:B48"/>
    <mergeCell ref="A1:F1"/>
    <mergeCell ref="C45:D45"/>
    <mergeCell ref="A45:B45"/>
    <mergeCell ref="A46:B46"/>
    <mergeCell ref="A47:B47"/>
  </mergeCells>
  <conditionalFormatting sqref="F2:F3 F5:F65536">
    <cfRule type="cellIs" dxfId="50"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49"/>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25</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605</v>
      </c>
      <c r="B7" s="27" t="s">
        <v>604</v>
      </c>
      <c r="C7" s="27" t="s">
        <v>154</v>
      </c>
      <c r="D7" s="31">
        <v>47</v>
      </c>
      <c r="E7" s="29">
        <v>580.20654000000002</v>
      </c>
      <c r="F7" s="30">
        <v>12.021229063517501</v>
      </c>
    </row>
    <row r="8" spans="1:6" x14ac:dyDescent="0.2">
      <c r="A8" s="27" t="s">
        <v>706</v>
      </c>
      <c r="B8" s="27" t="s">
        <v>705</v>
      </c>
      <c r="C8" s="27" t="s">
        <v>569</v>
      </c>
      <c r="D8" s="31">
        <v>47</v>
      </c>
      <c r="E8" s="29">
        <v>493.48730999999998</v>
      </c>
      <c r="F8" s="30">
        <v>10.224503835218901</v>
      </c>
    </row>
    <row r="9" spans="1:6" x14ac:dyDescent="0.2">
      <c r="A9" s="27" t="s">
        <v>153</v>
      </c>
      <c r="B9" s="27" t="s">
        <v>152</v>
      </c>
      <c r="C9" s="27" t="s">
        <v>154</v>
      </c>
      <c r="D9" s="31">
        <v>46</v>
      </c>
      <c r="E9" s="29">
        <v>484.65001999999998</v>
      </c>
      <c r="F9" s="30">
        <v>10.041405093535101</v>
      </c>
    </row>
    <row r="10" spans="1:6" x14ac:dyDescent="0.2">
      <c r="A10" s="27" t="s">
        <v>655</v>
      </c>
      <c r="B10" s="27" t="s">
        <v>654</v>
      </c>
      <c r="C10" s="27" t="s">
        <v>154</v>
      </c>
      <c r="D10" s="31">
        <v>47</v>
      </c>
      <c r="E10" s="29">
        <v>483.65208999999999</v>
      </c>
      <c r="F10" s="30">
        <v>10.0207291026726</v>
      </c>
    </row>
    <row r="11" spans="1:6" x14ac:dyDescent="0.2">
      <c r="A11" s="27" t="s">
        <v>591</v>
      </c>
      <c r="B11" s="27" t="s">
        <v>590</v>
      </c>
      <c r="C11" s="27" t="s">
        <v>154</v>
      </c>
      <c r="D11" s="31">
        <v>45</v>
      </c>
      <c r="E11" s="29">
        <v>471.84974999999997</v>
      </c>
      <c r="F11" s="30">
        <v>9.7761978489823296</v>
      </c>
    </row>
    <row r="12" spans="1:6" x14ac:dyDescent="0.2">
      <c r="A12" s="27" t="s">
        <v>647</v>
      </c>
      <c r="B12" s="27" t="s">
        <v>646</v>
      </c>
      <c r="C12" s="27" t="s">
        <v>521</v>
      </c>
      <c r="D12" s="31">
        <v>38</v>
      </c>
      <c r="E12" s="29">
        <v>468.22536000000002</v>
      </c>
      <c r="F12" s="30">
        <v>9.7011045513343603</v>
      </c>
    </row>
    <row r="13" spans="1:6" x14ac:dyDescent="0.2">
      <c r="A13" s="27" t="s">
        <v>806</v>
      </c>
      <c r="B13" s="27" t="s">
        <v>805</v>
      </c>
      <c r="C13" s="27" t="s">
        <v>154</v>
      </c>
      <c r="D13" s="31">
        <v>35</v>
      </c>
      <c r="E13" s="29">
        <v>370.76549999999997</v>
      </c>
      <c r="F13" s="30">
        <v>7.6818455103067498</v>
      </c>
    </row>
    <row r="14" spans="1:6" x14ac:dyDescent="0.2">
      <c r="A14" s="27" t="s">
        <v>802</v>
      </c>
      <c r="B14" s="27" t="s">
        <v>801</v>
      </c>
      <c r="C14" s="27" t="s">
        <v>154</v>
      </c>
      <c r="D14" s="31">
        <v>29</v>
      </c>
      <c r="E14" s="29">
        <v>359.52517999999998</v>
      </c>
      <c r="F14" s="30">
        <v>7.4489586809593202</v>
      </c>
    </row>
    <row r="15" spans="1:6" x14ac:dyDescent="0.2">
      <c r="A15" s="27" t="s">
        <v>617</v>
      </c>
      <c r="B15" s="27" t="s">
        <v>616</v>
      </c>
      <c r="C15" s="27" t="s">
        <v>154</v>
      </c>
      <c r="D15" s="31">
        <v>24</v>
      </c>
      <c r="E15" s="29">
        <v>253.67496</v>
      </c>
      <c r="F15" s="30">
        <v>5.25586078681334</v>
      </c>
    </row>
    <row r="16" spans="1:6" x14ac:dyDescent="0.2">
      <c r="A16" s="27" t="s">
        <v>703</v>
      </c>
      <c r="B16" s="27" t="s">
        <v>702</v>
      </c>
      <c r="C16" s="27" t="s">
        <v>704</v>
      </c>
      <c r="D16" s="31">
        <v>22</v>
      </c>
      <c r="E16" s="29">
        <v>237.32918000000001</v>
      </c>
      <c r="F16" s="30">
        <v>4.9171945497835701</v>
      </c>
    </row>
    <row r="17" spans="1:8" x14ac:dyDescent="0.2">
      <c r="A17" s="27" t="s">
        <v>649</v>
      </c>
      <c r="B17" s="27" t="s">
        <v>648</v>
      </c>
      <c r="C17" s="27" t="s">
        <v>154</v>
      </c>
      <c r="D17" s="31">
        <v>10</v>
      </c>
      <c r="E17" s="29">
        <v>103.7719</v>
      </c>
      <c r="F17" s="30">
        <v>2.1500374336635999</v>
      </c>
    </row>
    <row r="18" spans="1:8" x14ac:dyDescent="0.2">
      <c r="A18" s="27" t="s">
        <v>589</v>
      </c>
      <c r="B18" s="27" t="s">
        <v>588</v>
      </c>
      <c r="C18" s="27" t="s">
        <v>154</v>
      </c>
      <c r="D18" s="31">
        <v>8</v>
      </c>
      <c r="E18" s="29">
        <v>84.236239999999995</v>
      </c>
      <c r="F18" s="30">
        <v>1.7452804590748601</v>
      </c>
    </row>
    <row r="19" spans="1:8" x14ac:dyDescent="0.2">
      <c r="A19" s="27" t="s">
        <v>584</v>
      </c>
      <c r="B19" s="27" t="s">
        <v>583</v>
      </c>
      <c r="C19" s="27" t="s">
        <v>585</v>
      </c>
      <c r="D19" s="31">
        <v>6</v>
      </c>
      <c r="E19" s="29">
        <v>62.032739999999997</v>
      </c>
      <c r="F19" s="30">
        <v>1.2852488304899601</v>
      </c>
    </row>
    <row r="20" spans="1:8" x14ac:dyDescent="0.2">
      <c r="A20" s="27" t="s">
        <v>792</v>
      </c>
      <c r="B20" s="27" t="s">
        <v>791</v>
      </c>
      <c r="C20" s="27" t="s">
        <v>317</v>
      </c>
      <c r="D20" s="31">
        <v>5</v>
      </c>
      <c r="E20" s="29">
        <v>60.527200000000001</v>
      </c>
      <c r="F20" s="30">
        <v>1.25405572948788</v>
      </c>
    </row>
    <row r="21" spans="1:8" x14ac:dyDescent="0.2">
      <c r="A21" s="27" t="s">
        <v>798</v>
      </c>
      <c r="B21" s="27" t="s">
        <v>797</v>
      </c>
      <c r="C21" s="27" t="s">
        <v>521</v>
      </c>
      <c r="D21" s="31">
        <v>4</v>
      </c>
      <c r="E21" s="29">
        <v>42.881720000000001</v>
      </c>
      <c r="F21" s="30">
        <v>0.88846116549741305</v>
      </c>
    </row>
    <row r="22" spans="1:8" x14ac:dyDescent="0.2">
      <c r="A22" s="27" t="s">
        <v>781</v>
      </c>
      <c r="B22" s="27" t="s">
        <v>780</v>
      </c>
      <c r="C22" s="27" t="s">
        <v>154</v>
      </c>
      <c r="D22" s="31">
        <v>1</v>
      </c>
      <c r="E22" s="29">
        <v>12.37175</v>
      </c>
      <c r="F22" s="30">
        <v>0.25632879054857399</v>
      </c>
    </row>
    <row r="23" spans="1:8" x14ac:dyDescent="0.2">
      <c r="A23" s="27" t="s">
        <v>587</v>
      </c>
      <c r="B23" s="27" t="s">
        <v>586</v>
      </c>
      <c r="C23" s="27" t="s">
        <v>578</v>
      </c>
      <c r="D23" s="31">
        <v>1</v>
      </c>
      <c r="E23" s="29">
        <v>10.383710000000001</v>
      </c>
      <c r="F23" s="30">
        <v>0.21513883045706</v>
      </c>
    </row>
    <row r="24" spans="1:8" ht="10.5" x14ac:dyDescent="0.25">
      <c r="A24" s="26" t="s">
        <v>155</v>
      </c>
      <c r="B24" s="26"/>
      <c r="C24" s="26"/>
      <c r="D24" s="32"/>
      <c r="E24" s="33">
        <f>SUM(E6:E23)</f>
        <v>4579.5711500000007</v>
      </c>
      <c r="F24" s="34">
        <f>SUM(F6:F23)</f>
        <v>94.883580262343131</v>
      </c>
      <c r="G24" s="18"/>
      <c r="H24" s="18"/>
    </row>
    <row r="25" spans="1:8" x14ac:dyDescent="0.2">
      <c r="A25" s="27"/>
      <c r="B25" s="27"/>
      <c r="C25" s="27"/>
      <c r="D25" s="28"/>
      <c r="E25" s="29"/>
      <c r="F25" s="30"/>
    </row>
    <row r="26" spans="1:8" ht="10.5" x14ac:dyDescent="0.25">
      <c r="A26" s="26" t="s">
        <v>194</v>
      </c>
      <c r="B26" s="26"/>
      <c r="C26" s="26"/>
      <c r="D26" s="32"/>
      <c r="E26" s="33">
        <f>E24</f>
        <v>4579.5711500000007</v>
      </c>
      <c r="F26" s="34">
        <f>F24</f>
        <v>94.883580262343131</v>
      </c>
      <c r="G26" s="18"/>
      <c r="H26" s="18"/>
    </row>
    <row r="27" spans="1:8" ht="10.5" x14ac:dyDescent="0.25">
      <c r="A27" s="26"/>
      <c r="B27" s="26"/>
      <c r="C27" s="26"/>
      <c r="D27" s="32"/>
      <c r="E27" s="33"/>
      <c r="F27" s="34"/>
      <c r="G27" s="18"/>
      <c r="H27" s="18"/>
    </row>
    <row r="28" spans="1:8" ht="10.5" x14ac:dyDescent="0.25">
      <c r="A28" s="26" t="s">
        <v>196</v>
      </c>
      <c r="B28" s="26"/>
      <c r="C28" s="26"/>
      <c r="D28" s="32"/>
      <c r="E28" s="33">
        <f>E30-(E24)</f>
        <v>246.94481549999909</v>
      </c>
      <c r="F28" s="34">
        <f>F30-(F24)</f>
        <v>5.1164197376568694</v>
      </c>
      <c r="G28" s="18"/>
      <c r="H28" s="18"/>
    </row>
    <row r="29" spans="1:8" ht="10.5" x14ac:dyDescent="0.25">
      <c r="A29" s="26"/>
      <c r="B29" s="26"/>
      <c r="C29" s="26"/>
      <c r="D29" s="32"/>
      <c r="E29" s="33"/>
      <c r="F29" s="34"/>
      <c r="G29" s="18"/>
      <c r="H29" s="18"/>
    </row>
    <row r="30" spans="1:8" ht="10.5" x14ac:dyDescent="0.25">
      <c r="A30" s="35" t="s">
        <v>195</v>
      </c>
      <c r="B30" s="35"/>
      <c r="C30" s="35"/>
      <c r="D30" s="36"/>
      <c r="E30" s="37">
        <v>4826.5159654999998</v>
      </c>
      <c r="F30" s="38">
        <v>100</v>
      </c>
      <c r="G30" s="18"/>
      <c r="H30" s="18"/>
    </row>
    <row r="32" spans="1:8" ht="10.5" x14ac:dyDescent="0.25">
      <c r="A32" s="18" t="s">
        <v>198</v>
      </c>
    </row>
    <row r="34" spans="1:5" ht="10.5" x14ac:dyDescent="0.25">
      <c r="A34" s="18" t="s">
        <v>199</v>
      </c>
    </row>
    <row r="35" spans="1:5" ht="10.5" x14ac:dyDescent="0.25">
      <c r="A35" s="18" t="s">
        <v>200</v>
      </c>
    </row>
    <row r="36" spans="1:5" ht="10.5" x14ac:dyDescent="0.25">
      <c r="A36" s="18" t="s">
        <v>201</v>
      </c>
      <c r="B36" s="18"/>
      <c r="C36" s="39" t="s">
        <v>203</v>
      </c>
      <c r="D36" s="19" t="s">
        <v>202</v>
      </c>
    </row>
    <row r="37" spans="1:5" x14ac:dyDescent="0.2">
      <c r="A37" s="10" t="s">
        <v>466</v>
      </c>
      <c r="C37" s="40">
        <v>11.395899999999999</v>
      </c>
      <c r="D37" s="40">
        <v>12.068199999999999</v>
      </c>
    </row>
    <row r="38" spans="1:5" x14ac:dyDescent="0.2">
      <c r="A38" s="10" t="s">
        <v>786</v>
      </c>
      <c r="C38" s="40">
        <v>10.603</v>
      </c>
      <c r="D38" s="40">
        <v>11.228300000000001</v>
      </c>
    </row>
    <row r="39" spans="1:5" x14ac:dyDescent="0.2">
      <c r="A39" s="10" t="s">
        <v>468</v>
      </c>
      <c r="C39" s="40">
        <v>10.3866</v>
      </c>
      <c r="D39" s="40">
        <v>10.577299999999999</v>
      </c>
    </row>
    <row r="40" spans="1:5" x14ac:dyDescent="0.2">
      <c r="A40" s="10" t="s">
        <v>469</v>
      </c>
      <c r="C40" s="40">
        <v>11.4383</v>
      </c>
      <c r="D40" s="40">
        <v>12.131500000000001</v>
      </c>
    </row>
    <row r="42" spans="1:5" ht="10.5" x14ac:dyDescent="0.25">
      <c r="A42" s="18" t="s">
        <v>215</v>
      </c>
    </row>
    <row r="43" spans="1:5" ht="10.5" x14ac:dyDescent="0.25">
      <c r="A43" s="82" t="s">
        <v>380</v>
      </c>
      <c r="B43" s="83"/>
      <c r="C43" s="80" t="s">
        <v>381</v>
      </c>
      <c r="D43" s="81"/>
    </row>
    <row r="44" spans="1:5" ht="10.5" x14ac:dyDescent="0.25">
      <c r="A44" s="82"/>
      <c r="B44" s="83"/>
      <c r="C44" s="44" t="s">
        <v>382</v>
      </c>
      <c r="D44" s="45" t="s">
        <v>383</v>
      </c>
    </row>
    <row r="45" spans="1:5" x14ac:dyDescent="0.2">
      <c r="A45" s="84" t="s">
        <v>468</v>
      </c>
      <c r="B45" s="85"/>
      <c r="C45" s="46">
        <v>0.38387500000000002</v>
      </c>
      <c r="D45" s="46">
        <v>0.38387500000000002</v>
      </c>
    </row>
    <row r="47" spans="1:5" ht="10.5" x14ac:dyDescent="0.25">
      <c r="A47" s="18" t="s">
        <v>217</v>
      </c>
      <c r="D47" s="42">
        <v>1.38071163975342</v>
      </c>
      <c r="E47" s="14" t="s">
        <v>218</v>
      </c>
    </row>
    <row r="49" spans="1:4" ht="10.5" x14ac:dyDescent="0.25">
      <c r="A49" s="18" t="s">
        <v>219</v>
      </c>
      <c r="D49" s="41" t="s">
        <v>216</v>
      </c>
    </row>
  </sheetData>
  <mergeCells count="5">
    <mergeCell ref="A1:F1"/>
    <mergeCell ref="C43:D43"/>
    <mergeCell ref="A43:B43"/>
    <mergeCell ref="A44:B44"/>
    <mergeCell ref="A45:B45"/>
  </mergeCells>
  <conditionalFormatting sqref="F2:F3 F5:F65536">
    <cfRule type="cellIs" dxfId="49"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3"/>
  <sheetViews>
    <sheetView workbookViewId="0">
      <selection sqref="A1:F1"/>
    </sheetView>
  </sheetViews>
  <sheetFormatPr defaultColWidth="9.1796875" defaultRowHeight="10" x14ac:dyDescent="0.2"/>
  <cols>
    <col min="1" max="1" width="38.7265625" style="10" bestFit="1" customWidth="1"/>
    <col min="2" max="2" width="54.179687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17</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665</v>
      </c>
      <c r="B7" s="27" t="s">
        <v>664</v>
      </c>
      <c r="C7" s="27" t="s">
        <v>154</v>
      </c>
      <c r="D7" s="31">
        <v>750</v>
      </c>
      <c r="E7" s="29">
        <v>7929.8850000000002</v>
      </c>
      <c r="F7" s="30">
        <v>7.7684190501068802</v>
      </c>
    </row>
    <row r="8" spans="1:6" x14ac:dyDescent="0.2">
      <c r="A8" s="27" t="s">
        <v>667</v>
      </c>
      <c r="B8" s="27" t="s">
        <v>666</v>
      </c>
      <c r="C8" s="27" t="s">
        <v>154</v>
      </c>
      <c r="D8" s="31">
        <v>500</v>
      </c>
      <c r="E8" s="29">
        <v>4960.0349999999999</v>
      </c>
      <c r="F8" s="30">
        <v>4.8590402487800102</v>
      </c>
    </row>
    <row r="9" spans="1:6" x14ac:dyDescent="0.2">
      <c r="A9" s="27" t="s">
        <v>669</v>
      </c>
      <c r="B9" s="27" t="s">
        <v>668</v>
      </c>
      <c r="C9" s="27" t="s">
        <v>154</v>
      </c>
      <c r="D9" s="31">
        <v>400</v>
      </c>
      <c r="E9" s="29">
        <v>4359.8239999999996</v>
      </c>
      <c r="F9" s="30">
        <v>4.2710505658925904</v>
      </c>
    </row>
    <row r="10" spans="1:6" x14ac:dyDescent="0.2">
      <c r="A10" s="27" t="s">
        <v>671</v>
      </c>
      <c r="B10" s="27" t="s">
        <v>670</v>
      </c>
      <c r="C10" s="27" t="s">
        <v>154</v>
      </c>
      <c r="D10" s="31">
        <v>400</v>
      </c>
      <c r="E10" s="29">
        <v>4297.0240000000003</v>
      </c>
      <c r="F10" s="30">
        <v>4.2095292807356604</v>
      </c>
    </row>
    <row r="11" spans="1:6" x14ac:dyDescent="0.2">
      <c r="A11" s="27" t="s">
        <v>613</v>
      </c>
      <c r="B11" s="27" t="s">
        <v>612</v>
      </c>
      <c r="C11" s="27" t="s">
        <v>154</v>
      </c>
      <c r="D11" s="31">
        <v>400</v>
      </c>
      <c r="E11" s="29">
        <v>4168.8360000000002</v>
      </c>
      <c r="F11" s="30">
        <v>4.0839514065048101</v>
      </c>
    </row>
    <row r="12" spans="1:6" x14ac:dyDescent="0.2">
      <c r="A12" s="27" t="s">
        <v>673</v>
      </c>
      <c r="B12" s="27" t="s">
        <v>672</v>
      </c>
      <c r="C12" s="27" t="s">
        <v>154</v>
      </c>
      <c r="D12" s="31">
        <v>350</v>
      </c>
      <c r="E12" s="29">
        <v>3658.165</v>
      </c>
      <c r="F12" s="30">
        <v>3.5836785368809498</v>
      </c>
    </row>
    <row r="13" spans="1:6" x14ac:dyDescent="0.2">
      <c r="A13" s="27" t="s">
        <v>675</v>
      </c>
      <c r="B13" s="27" t="s">
        <v>674</v>
      </c>
      <c r="C13" s="27" t="s">
        <v>569</v>
      </c>
      <c r="D13" s="31">
        <v>300</v>
      </c>
      <c r="E13" s="29">
        <v>3149.154</v>
      </c>
      <c r="F13" s="30">
        <v>3.0850318668329102</v>
      </c>
    </row>
    <row r="14" spans="1:6" x14ac:dyDescent="0.2">
      <c r="A14" s="27" t="s">
        <v>584</v>
      </c>
      <c r="B14" s="27" t="s">
        <v>583</v>
      </c>
      <c r="C14" s="27" t="s">
        <v>585</v>
      </c>
      <c r="D14" s="31">
        <v>300</v>
      </c>
      <c r="E14" s="29">
        <v>3101.6370000000002</v>
      </c>
      <c r="F14" s="30">
        <v>3.0384823937946601</v>
      </c>
    </row>
    <row r="15" spans="1:6" x14ac:dyDescent="0.2">
      <c r="A15" s="27" t="s">
        <v>677</v>
      </c>
      <c r="B15" s="27" t="s">
        <v>676</v>
      </c>
      <c r="C15" s="27" t="s">
        <v>154</v>
      </c>
      <c r="D15" s="31">
        <v>250</v>
      </c>
      <c r="E15" s="29">
        <v>2834.8924999999999</v>
      </c>
      <c r="F15" s="30">
        <v>2.7771692656331202</v>
      </c>
    </row>
    <row r="16" spans="1:6" x14ac:dyDescent="0.2">
      <c r="A16" s="27" t="s">
        <v>679</v>
      </c>
      <c r="B16" s="27" t="s">
        <v>678</v>
      </c>
      <c r="C16" s="27" t="s">
        <v>569</v>
      </c>
      <c r="D16" s="31">
        <v>250</v>
      </c>
      <c r="E16" s="29">
        <v>2620.5774999999999</v>
      </c>
      <c r="F16" s="30">
        <v>2.5672180836520901</v>
      </c>
    </row>
    <row r="17" spans="1:6" x14ac:dyDescent="0.2">
      <c r="A17" s="27" t="s">
        <v>681</v>
      </c>
      <c r="B17" s="27" t="s">
        <v>680</v>
      </c>
      <c r="C17" s="27" t="s">
        <v>154</v>
      </c>
      <c r="D17" s="31">
        <v>250</v>
      </c>
      <c r="E17" s="29">
        <v>2605.8525</v>
      </c>
      <c r="F17" s="30">
        <v>2.55279290970407</v>
      </c>
    </row>
    <row r="18" spans="1:6" x14ac:dyDescent="0.2">
      <c r="A18" s="27" t="s">
        <v>609</v>
      </c>
      <c r="B18" s="27" t="s">
        <v>608</v>
      </c>
      <c r="C18" s="27" t="s">
        <v>154</v>
      </c>
      <c r="D18" s="31">
        <v>210</v>
      </c>
      <c r="E18" s="29">
        <v>2308.0491000000002</v>
      </c>
      <c r="F18" s="30">
        <v>2.2610532935877399</v>
      </c>
    </row>
    <row r="19" spans="1:6" x14ac:dyDescent="0.2">
      <c r="A19" s="27" t="s">
        <v>627</v>
      </c>
      <c r="B19" s="27" t="s">
        <v>626</v>
      </c>
      <c r="C19" s="27" t="s">
        <v>154</v>
      </c>
      <c r="D19" s="31">
        <v>200</v>
      </c>
      <c r="E19" s="29">
        <v>2042.376</v>
      </c>
      <c r="F19" s="30">
        <v>2.0007897498994098</v>
      </c>
    </row>
    <row r="20" spans="1:6" x14ac:dyDescent="0.2">
      <c r="A20" s="27" t="s">
        <v>683</v>
      </c>
      <c r="B20" s="27" t="s">
        <v>682</v>
      </c>
      <c r="C20" s="27" t="s">
        <v>521</v>
      </c>
      <c r="D20" s="31">
        <v>750</v>
      </c>
      <c r="E20" s="29">
        <v>1617.7049999999999</v>
      </c>
      <c r="F20" s="30">
        <v>1.58476577396181</v>
      </c>
    </row>
    <row r="21" spans="1:6" x14ac:dyDescent="0.2">
      <c r="A21" s="27" t="s">
        <v>615</v>
      </c>
      <c r="B21" s="27" t="s">
        <v>614</v>
      </c>
      <c r="C21" s="27" t="s">
        <v>154</v>
      </c>
      <c r="D21" s="31">
        <v>150</v>
      </c>
      <c r="E21" s="29">
        <v>1553.1614999999999</v>
      </c>
      <c r="F21" s="30">
        <v>1.5215364894311301</v>
      </c>
    </row>
    <row r="22" spans="1:6" x14ac:dyDescent="0.2">
      <c r="A22" s="27" t="s">
        <v>623</v>
      </c>
      <c r="B22" s="27" t="s">
        <v>622</v>
      </c>
      <c r="C22" s="27" t="s">
        <v>569</v>
      </c>
      <c r="D22" s="31">
        <v>120</v>
      </c>
      <c r="E22" s="29">
        <v>1259.9136000000001</v>
      </c>
      <c r="F22" s="30">
        <v>1.2342596155844301</v>
      </c>
    </row>
    <row r="23" spans="1:6" x14ac:dyDescent="0.2">
      <c r="A23" s="27" t="s">
        <v>607</v>
      </c>
      <c r="B23" s="27" t="s">
        <v>606</v>
      </c>
      <c r="C23" s="27" t="s">
        <v>154</v>
      </c>
      <c r="D23" s="31">
        <v>120</v>
      </c>
      <c r="E23" s="29">
        <v>1244.1048000000001</v>
      </c>
      <c r="F23" s="30">
        <v>1.2187727096483001</v>
      </c>
    </row>
    <row r="24" spans="1:6" x14ac:dyDescent="0.2">
      <c r="A24" s="27" t="s">
        <v>629</v>
      </c>
      <c r="B24" s="27" t="s">
        <v>628</v>
      </c>
      <c r="C24" s="27" t="s">
        <v>154</v>
      </c>
      <c r="D24" s="31">
        <v>110</v>
      </c>
      <c r="E24" s="29">
        <v>1198.6941999999999</v>
      </c>
      <c r="F24" s="30">
        <v>1.1742867467223801</v>
      </c>
    </row>
    <row r="25" spans="1:6" x14ac:dyDescent="0.2">
      <c r="A25" s="27" t="s">
        <v>685</v>
      </c>
      <c r="B25" s="27" t="s">
        <v>684</v>
      </c>
      <c r="C25" s="27" t="s">
        <v>569</v>
      </c>
      <c r="D25" s="31">
        <v>100</v>
      </c>
      <c r="E25" s="29">
        <v>1098.922</v>
      </c>
      <c r="F25" s="30">
        <v>1.0765460784590899</v>
      </c>
    </row>
    <row r="26" spans="1:6" x14ac:dyDescent="0.2">
      <c r="A26" s="27" t="s">
        <v>687</v>
      </c>
      <c r="B26" s="27" t="s">
        <v>686</v>
      </c>
      <c r="C26" s="27" t="s">
        <v>154</v>
      </c>
      <c r="D26" s="31">
        <v>100</v>
      </c>
      <c r="E26" s="29">
        <v>1069.904</v>
      </c>
      <c r="F26" s="30">
        <v>1.0481189343080699</v>
      </c>
    </row>
    <row r="27" spans="1:6" x14ac:dyDescent="0.2">
      <c r="A27" s="27" t="s">
        <v>689</v>
      </c>
      <c r="B27" s="27" t="s">
        <v>688</v>
      </c>
      <c r="C27" s="27" t="s">
        <v>569</v>
      </c>
      <c r="D27" s="31">
        <v>500</v>
      </c>
      <c r="E27" s="29">
        <v>1040.7539999999999</v>
      </c>
      <c r="F27" s="30">
        <v>1.0195624779016299</v>
      </c>
    </row>
    <row r="28" spans="1:6" x14ac:dyDescent="0.2">
      <c r="A28" s="27" t="s">
        <v>691</v>
      </c>
      <c r="B28" s="27" t="s">
        <v>690</v>
      </c>
      <c r="C28" s="27" t="s">
        <v>138</v>
      </c>
      <c r="D28" s="31">
        <v>100</v>
      </c>
      <c r="E28" s="29">
        <v>1034.83</v>
      </c>
      <c r="F28" s="30">
        <v>1.01375910062026</v>
      </c>
    </row>
    <row r="29" spans="1:6" x14ac:dyDescent="0.2">
      <c r="A29" s="27" t="s">
        <v>693</v>
      </c>
      <c r="B29" s="27" t="s">
        <v>692</v>
      </c>
      <c r="C29" s="27" t="s">
        <v>569</v>
      </c>
      <c r="D29" s="31">
        <v>500</v>
      </c>
      <c r="E29" s="29">
        <v>1024.386</v>
      </c>
      <c r="F29" s="30">
        <v>1.00352775822888</v>
      </c>
    </row>
    <row r="30" spans="1:6" x14ac:dyDescent="0.2">
      <c r="A30" s="27" t="s">
        <v>695</v>
      </c>
      <c r="B30" s="27" t="s">
        <v>694</v>
      </c>
      <c r="C30" s="27" t="s">
        <v>154</v>
      </c>
      <c r="D30" s="31">
        <v>80</v>
      </c>
      <c r="E30" s="29">
        <v>875.048</v>
      </c>
      <c r="F30" s="30">
        <v>0.85723053398100002</v>
      </c>
    </row>
    <row r="31" spans="1:6" x14ac:dyDescent="0.2">
      <c r="A31" s="27" t="s">
        <v>547</v>
      </c>
      <c r="B31" s="27" t="s">
        <v>546</v>
      </c>
      <c r="C31" s="27" t="s">
        <v>154</v>
      </c>
      <c r="D31" s="31">
        <v>70</v>
      </c>
      <c r="E31" s="29">
        <v>767.37009999999998</v>
      </c>
      <c r="F31" s="30">
        <v>0.75174513921985298</v>
      </c>
    </row>
    <row r="32" spans="1:6" x14ac:dyDescent="0.2">
      <c r="A32" s="27" t="s">
        <v>697</v>
      </c>
      <c r="B32" s="27" t="s">
        <v>696</v>
      </c>
      <c r="C32" s="27" t="s">
        <v>154</v>
      </c>
      <c r="D32" s="31">
        <v>50</v>
      </c>
      <c r="E32" s="29">
        <v>556.81200000000001</v>
      </c>
      <c r="F32" s="30">
        <v>0.54547436036312102</v>
      </c>
    </row>
    <row r="33" spans="1:8" x14ac:dyDescent="0.2">
      <c r="A33" s="27" t="s">
        <v>699</v>
      </c>
      <c r="B33" s="27" t="s">
        <v>698</v>
      </c>
      <c r="C33" s="27" t="s">
        <v>154</v>
      </c>
      <c r="D33" s="31">
        <v>50</v>
      </c>
      <c r="E33" s="29">
        <v>553.8415</v>
      </c>
      <c r="F33" s="30">
        <v>0.54256434479690097</v>
      </c>
    </row>
    <row r="34" spans="1:8" x14ac:dyDescent="0.2">
      <c r="A34" s="27" t="s">
        <v>701</v>
      </c>
      <c r="B34" s="27" t="s">
        <v>700</v>
      </c>
      <c r="C34" s="27" t="s">
        <v>154</v>
      </c>
      <c r="D34" s="31">
        <v>50</v>
      </c>
      <c r="E34" s="29">
        <v>550.38199999999995</v>
      </c>
      <c r="F34" s="30">
        <v>0.53917528610262599</v>
      </c>
    </row>
    <row r="35" spans="1:8" x14ac:dyDescent="0.2">
      <c r="A35" s="27" t="s">
        <v>611</v>
      </c>
      <c r="B35" s="27" t="s">
        <v>610</v>
      </c>
      <c r="C35" s="27" t="s">
        <v>154</v>
      </c>
      <c r="D35" s="31">
        <v>50</v>
      </c>
      <c r="E35" s="29">
        <v>536.726</v>
      </c>
      <c r="F35" s="30">
        <v>0.52579734549588897</v>
      </c>
    </row>
    <row r="36" spans="1:8" x14ac:dyDescent="0.2">
      <c r="A36" s="27" t="s">
        <v>587</v>
      </c>
      <c r="B36" s="27" t="s">
        <v>586</v>
      </c>
      <c r="C36" s="27" t="s">
        <v>578</v>
      </c>
      <c r="D36" s="31">
        <v>50</v>
      </c>
      <c r="E36" s="29">
        <v>519.18550000000005</v>
      </c>
      <c r="F36" s="30">
        <v>0.50861399991793899</v>
      </c>
    </row>
    <row r="37" spans="1:8" x14ac:dyDescent="0.2">
      <c r="A37" s="27" t="s">
        <v>589</v>
      </c>
      <c r="B37" s="27" t="s">
        <v>588</v>
      </c>
      <c r="C37" s="27" t="s">
        <v>154</v>
      </c>
      <c r="D37" s="31">
        <v>32</v>
      </c>
      <c r="E37" s="29">
        <v>336.94495999999998</v>
      </c>
      <c r="F37" s="30">
        <v>0.330084187362301</v>
      </c>
    </row>
    <row r="38" spans="1:8" x14ac:dyDescent="0.2">
      <c r="A38" s="27" t="s">
        <v>703</v>
      </c>
      <c r="B38" s="27" t="s">
        <v>702</v>
      </c>
      <c r="C38" s="27" t="s">
        <v>704</v>
      </c>
      <c r="D38" s="31">
        <v>27</v>
      </c>
      <c r="E38" s="29">
        <v>291.26763</v>
      </c>
      <c r="F38" s="30">
        <v>0.28533692551297801</v>
      </c>
    </row>
    <row r="39" spans="1:8" x14ac:dyDescent="0.2">
      <c r="A39" s="27" t="s">
        <v>655</v>
      </c>
      <c r="B39" s="27" t="s">
        <v>654</v>
      </c>
      <c r="C39" s="27" t="s">
        <v>154</v>
      </c>
      <c r="D39" s="31">
        <v>23</v>
      </c>
      <c r="E39" s="29">
        <v>236.68081000000001</v>
      </c>
      <c r="F39" s="30">
        <v>0.231861586037972</v>
      </c>
    </row>
    <row r="40" spans="1:8" x14ac:dyDescent="0.2">
      <c r="A40" s="27" t="s">
        <v>706</v>
      </c>
      <c r="B40" s="27" t="s">
        <v>705</v>
      </c>
      <c r="C40" s="27" t="s">
        <v>569</v>
      </c>
      <c r="D40" s="31">
        <v>5</v>
      </c>
      <c r="E40" s="29">
        <v>52.498649999999998</v>
      </c>
      <c r="F40" s="30">
        <v>5.1429688168856597E-2</v>
      </c>
    </row>
    <row r="41" spans="1:8" x14ac:dyDescent="0.2">
      <c r="A41" s="27" t="s">
        <v>651</v>
      </c>
      <c r="B41" s="27" t="s">
        <v>650</v>
      </c>
      <c r="C41" s="27" t="s">
        <v>154</v>
      </c>
      <c r="D41" s="31">
        <v>2</v>
      </c>
      <c r="E41" s="29">
        <v>20.411200000000001</v>
      </c>
      <c r="F41" s="30">
        <v>1.9995593241962699E-2</v>
      </c>
    </row>
    <row r="42" spans="1:8" x14ac:dyDescent="0.2">
      <c r="A42" s="27" t="s">
        <v>708</v>
      </c>
      <c r="B42" s="27" t="s">
        <v>707</v>
      </c>
      <c r="C42" s="27" t="s">
        <v>154</v>
      </c>
      <c r="D42" s="31">
        <v>1</v>
      </c>
      <c r="E42" s="29">
        <v>10.25569</v>
      </c>
      <c r="F42" s="30">
        <v>1.0046866703362099E-2</v>
      </c>
    </row>
    <row r="43" spans="1:8" ht="10.5" x14ac:dyDescent="0.25">
      <c r="A43" s="26" t="s">
        <v>155</v>
      </c>
      <c r="B43" s="26"/>
      <c r="C43" s="26"/>
      <c r="D43" s="32"/>
      <c r="E43" s="33">
        <f>SUM(E6:E42)</f>
        <v>65486.106740000003</v>
      </c>
      <c r="F43" s="34">
        <f>SUM(F6:F42)</f>
        <v>64.152698193775635</v>
      </c>
      <c r="G43" s="18"/>
      <c r="H43" s="18"/>
    </row>
    <row r="44" spans="1:8" x14ac:dyDescent="0.2">
      <c r="A44" s="27"/>
      <c r="B44" s="27"/>
      <c r="C44" s="27"/>
      <c r="D44" s="28"/>
      <c r="E44" s="29"/>
      <c r="F44" s="30"/>
    </row>
    <row r="45" spans="1:8" ht="10.5" x14ac:dyDescent="0.25">
      <c r="A45" s="26" t="s">
        <v>393</v>
      </c>
      <c r="B45" s="27"/>
      <c r="C45" s="27"/>
      <c r="D45" s="28"/>
      <c r="E45" s="29"/>
      <c r="F45" s="30"/>
    </row>
    <row r="46" spans="1:8" ht="10.5" x14ac:dyDescent="0.25">
      <c r="A46" s="26" t="s">
        <v>394</v>
      </c>
      <c r="B46" s="27"/>
      <c r="C46" s="27"/>
      <c r="D46" s="28"/>
      <c r="E46" s="29"/>
      <c r="F46" s="30"/>
    </row>
    <row r="47" spans="1:8" x14ac:dyDescent="0.2">
      <c r="A47" s="27" t="s">
        <v>399</v>
      </c>
      <c r="B47" s="27" t="s">
        <v>398</v>
      </c>
      <c r="C47" s="27" t="s">
        <v>400</v>
      </c>
      <c r="D47" s="31">
        <v>9000</v>
      </c>
      <c r="E47" s="29">
        <v>8840.9969999999994</v>
      </c>
      <c r="F47" s="30">
        <v>8.6609792596913806</v>
      </c>
    </row>
    <row r="48" spans="1:8" x14ac:dyDescent="0.2">
      <c r="A48" s="27" t="s">
        <v>710</v>
      </c>
      <c r="B48" s="27" t="s">
        <v>709</v>
      </c>
      <c r="C48" s="27" t="s">
        <v>400</v>
      </c>
      <c r="D48" s="31">
        <v>5000</v>
      </c>
      <c r="E48" s="29">
        <v>4934.24</v>
      </c>
      <c r="F48" s="30">
        <v>4.8337704788656302</v>
      </c>
    </row>
    <row r="49" spans="1:8" x14ac:dyDescent="0.2">
      <c r="A49" s="27" t="s">
        <v>402</v>
      </c>
      <c r="B49" s="27" t="s">
        <v>401</v>
      </c>
      <c r="C49" s="27" t="s">
        <v>400</v>
      </c>
      <c r="D49" s="31">
        <v>5000</v>
      </c>
      <c r="E49" s="29">
        <v>4852.2950000000001</v>
      </c>
      <c r="F49" s="30">
        <v>4.7534940184805201</v>
      </c>
    </row>
    <row r="50" spans="1:8" x14ac:dyDescent="0.2">
      <c r="A50" s="27" t="s">
        <v>404</v>
      </c>
      <c r="B50" s="27" t="s">
        <v>403</v>
      </c>
      <c r="C50" s="27" t="s">
        <v>405</v>
      </c>
      <c r="D50" s="31">
        <v>1000</v>
      </c>
      <c r="E50" s="29">
        <v>998.87900000000002</v>
      </c>
      <c r="F50" s="30">
        <v>0.97854012414451297</v>
      </c>
    </row>
    <row r="51" spans="1:8" ht="10.5" x14ac:dyDescent="0.25">
      <c r="A51" s="26" t="s">
        <v>155</v>
      </c>
      <c r="B51" s="26"/>
      <c r="C51" s="26"/>
      <c r="D51" s="32"/>
      <c r="E51" s="33">
        <f>SUM(E46:E50)</f>
        <v>19626.411</v>
      </c>
      <c r="F51" s="34">
        <f>SUM(F46:F50)</f>
        <v>19.226783881182044</v>
      </c>
      <c r="G51" s="18"/>
      <c r="H51" s="18"/>
    </row>
    <row r="52" spans="1:8" x14ac:dyDescent="0.2">
      <c r="A52" s="27"/>
      <c r="B52" s="27"/>
      <c r="C52" s="27"/>
      <c r="D52" s="28"/>
      <c r="E52" s="29"/>
      <c r="F52" s="30"/>
    </row>
    <row r="53" spans="1:8" ht="10.5" x14ac:dyDescent="0.25">
      <c r="A53" s="26" t="s">
        <v>505</v>
      </c>
      <c r="B53" s="27"/>
      <c r="C53" s="27"/>
      <c r="D53" s="28"/>
      <c r="E53" s="29"/>
      <c r="F53" s="30"/>
    </row>
    <row r="54" spans="1:8" x14ac:dyDescent="0.2">
      <c r="A54" s="27" t="s">
        <v>712</v>
      </c>
      <c r="B54" s="27" t="s">
        <v>711</v>
      </c>
      <c r="C54" s="27" t="s">
        <v>508</v>
      </c>
      <c r="D54" s="31">
        <v>5000000</v>
      </c>
      <c r="E54" s="29">
        <v>5111.63</v>
      </c>
      <c r="F54" s="30">
        <v>5.0075485166679998</v>
      </c>
    </row>
    <row r="55" spans="1:8" x14ac:dyDescent="0.2">
      <c r="A55" s="27" t="s">
        <v>659</v>
      </c>
      <c r="B55" s="27" t="s">
        <v>658</v>
      </c>
      <c r="C55" s="27" t="s">
        <v>508</v>
      </c>
      <c r="D55" s="31">
        <v>4500000</v>
      </c>
      <c r="E55" s="29">
        <v>4663.3500000000004</v>
      </c>
      <c r="F55" s="30">
        <v>4.5683962601369297</v>
      </c>
    </row>
    <row r="56" spans="1:8" x14ac:dyDescent="0.2">
      <c r="A56" s="27" t="s">
        <v>714</v>
      </c>
      <c r="B56" s="27" t="s">
        <v>713</v>
      </c>
      <c r="C56" s="27" t="s">
        <v>508</v>
      </c>
      <c r="D56" s="31">
        <v>2500000</v>
      </c>
      <c r="E56" s="29">
        <v>2438.62</v>
      </c>
      <c r="F56" s="30">
        <v>2.3889655479205101</v>
      </c>
    </row>
    <row r="57" spans="1:8" ht="10.5" x14ac:dyDescent="0.25">
      <c r="A57" s="26" t="s">
        <v>155</v>
      </c>
      <c r="B57" s="26"/>
      <c r="C57" s="26"/>
      <c r="D57" s="32"/>
      <c r="E57" s="33">
        <f>SUM(E54:E56)</f>
        <v>12213.599999999999</v>
      </c>
      <c r="F57" s="34">
        <f>SUM(F54:F56)</f>
        <v>11.964910324725439</v>
      </c>
      <c r="G57" s="18"/>
      <c r="H57" s="18"/>
    </row>
    <row r="58" spans="1:8" x14ac:dyDescent="0.2">
      <c r="A58" s="27"/>
      <c r="B58" s="27"/>
      <c r="C58" s="27"/>
      <c r="D58" s="28"/>
      <c r="E58" s="29"/>
      <c r="F58" s="30"/>
    </row>
    <row r="59" spans="1:8" ht="10.5" x14ac:dyDescent="0.25">
      <c r="A59" s="26" t="s">
        <v>194</v>
      </c>
      <c r="B59" s="26"/>
      <c r="C59" s="26"/>
      <c r="D59" s="32"/>
      <c r="E59" s="33">
        <f>E43+E51+E57</f>
        <v>97326.117740000016</v>
      </c>
      <c r="F59" s="34">
        <f>F43+F51+F57</f>
        <v>95.344392399683116</v>
      </c>
      <c r="G59" s="18"/>
      <c r="H59" s="18"/>
    </row>
    <row r="60" spans="1:8" ht="10.5" x14ac:dyDescent="0.25">
      <c r="A60" s="26"/>
      <c r="B60" s="26"/>
      <c r="C60" s="26"/>
      <c r="D60" s="32"/>
      <c r="E60" s="33"/>
      <c r="F60" s="34"/>
      <c r="G60" s="18"/>
      <c r="H60" s="18"/>
    </row>
    <row r="61" spans="1:8" ht="10.5" x14ac:dyDescent="0.25">
      <c r="A61" s="26" t="s">
        <v>196</v>
      </c>
      <c r="B61" s="26"/>
      <c r="C61" s="26"/>
      <c r="D61" s="32"/>
      <c r="E61" s="33">
        <f>E63-(E43+E51+E57)</f>
        <v>4752.3740206999792</v>
      </c>
      <c r="F61" s="34">
        <f>F63-(F43+F51+F57)</f>
        <v>4.655607600316884</v>
      </c>
      <c r="G61" s="18"/>
      <c r="H61" s="18"/>
    </row>
    <row r="62" spans="1:8" ht="10.5" x14ac:dyDescent="0.25">
      <c r="A62" s="26"/>
      <c r="B62" s="26"/>
      <c r="C62" s="26"/>
      <c r="D62" s="32"/>
      <c r="E62" s="33"/>
      <c r="F62" s="34"/>
      <c r="G62" s="18"/>
      <c r="H62" s="18"/>
    </row>
    <row r="63" spans="1:8" ht="10.5" x14ac:dyDescent="0.25">
      <c r="A63" s="35" t="s">
        <v>195</v>
      </c>
      <c r="B63" s="35"/>
      <c r="C63" s="35"/>
      <c r="D63" s="36"/>
      <c r="E63" s="37">
        <v>102078.4917607</v>
      </c>
      <c r="F63" s="38">
        <v>100</v>
      </c>
      <c r="G63" s="18"/>
      <c r="H63" s="18"/>
    </row>
    <row r="65" spans="1:4" ht="10.5" x14ac:dyDescent="0.25">
      <c r="A65" s="18" t="s">
        <v>198</v>
      </c>
    </row>
    <row r="67" spans="1:4" ht="10.5" x14ac:dyDescent="0.25">
      <c r="A67" s="18" t="s">
        <v>199</v>
      </c>
    </row>
    <row r="68" spans="1:4" ht="10.5" x14ac:dyDescent="0.25">
      <c r="A68" s="18" t="s">
        <v>200</v>
      </c>
    </row>
    <row r="69" spans="1:4" ht="10.5" x14ac:dyDescent="0.25">
      <c r="A69" s="18" t="s">
        <v>201</v>
      </c>
      <c r="B69" s="18"/>
      <c r="C69" s="39" t="s">
        <v>203</v>
      </c>
      <c r="D69" s="19" t="s">
        <v>202</v>
      </c>
    </row>
    <row r="70" spans="1:4" x14ac:dyDescent="0.2">
      <c r="A70" s="10" t="s">
        <v>466</v>
      </c>
      <c r="C70" s="40">
        <v>16.398199999999999</v>
      </c>
      <c r="D70" s="40">
        <v>16.985499999999998</v>
      </c>
    </row>
    <row r="71" spans="1:4" x14ac:dyDescent="0.2">
      <c r="A71" s="10" t="s">
        <v>500</v>
      </c>
      <c r="C71" s="40">
        <v>10.910299999999999</v>
      </c>
      <c r="D71" s="40">
        <v>10.885300000000001</v>
      </c>
    </row>
    <row r="72" spans="1:4" x14ac:dyDescent="0.2">
      <c r="A72" s="10" t="s">
        <v>469</v>
      </c>
      <c r="C72" s="40">
        <v>16.829799999999999</v>
      </c>
      <c r="D72" s="40">
        <v>17.462</v>
      </c>
    </row>
    <row r="73" spans="1:4" x14ac:dyDescent="0.2">
      <c r="A73" s="10" t="s">
        <v>501</v>
      </c>
      <c r="C73" s="40">
        <v>11.2532</v>
      </c>
      <c r="D73" s="40">
        <v>11.2613</v>
      </c>
    </row>
    <row r="75" spans="1:4" ht="10.5" x14ac:dyDescent="0.25">
      <c r="A75" s="18" t="s">
        <v>215</v>
      </c>
    </row>
    <row r="76" spans="1:4" ht="10.5" x14ac:dyDescent="0.25">
      <c r="A76" s="82" t="s">
        <v>380</v>
      </c>
      <c r="B76" s="83"/>
      <c r="C76" s="80" t="s">
        <v>381</v>
      </c>
      <c r="D76" s="81"/>
    </row>
    <row r="77" spans="1:4" ht="10.5" x14ac:dyDescent="0.25">
      <c r="A77" s="82"/>
      <c r="B77" s="83"/>
      <c r="C77" s="44" t="s">
        <v>382</v>
      </c>
      <c r="D77" s="45" t="s">
        <v>383</v>
      </c>
    </row>
    <row r="78" spans="1:4" x14ac:dyDescent="0.2">
      <c r="A78" s="84" t="s">
        <v>500</v>
      </c>
      <c r="B78" s="85"/>
      <c r="C78" s="46">
        <v>0.32906454000000002</v>
      </c>
      <c r="D78" s="46">
        <v>0.31840448199999999</v>
      </c>
    </row>
    <row r="79" spans="1:4" x14ac:dyDescent="0.2">
      <c r="A79" s="84" t="s">
        <v>501</v>
      </c>
      <c r="B79" s="85"/>
      <c r="C79" s="46">
        <v>0.32906454000000002</v>
      </c>
      <c r="D79" s="46">
        <v>0.31840448199999999</v>
      </c>
    </row>
    <row r="81" spans="1:5" ht="10.5" x14ac:dyDescent="0.25">
      <c r="A81" s="18" t="s">
        <v>217</v>
      </c>
      <c r="D81" s="42">
        <v>4.1336254262191803</v>
      </c>
      <c r="E81" s="14" t="s">
        <v>218</v>
      </c>
    </row>
    <row r="83" spans="1:5" ht="10.5" x14ac:dyDescent="0.25">
      <c r="A83" s="18" t="s">
        <v>219</v>
      </c>
      <c r="D83" s="41" t="s">
        <v>216</v>
      </c>
    </row>
  </sheetData>
  <mergeCells count="6">
    <mergeCell ref="A79:B79"/>
    <mergeCell ref="A1:F1"/>
    <mergeCell ref="C76:D76"/>
    <mergeCell ref="A76:B76"/>
    <mergeCell ref="A77:B77"/>
    <mergeCell ref="A78:B78"/>
  </mergeCells>
  <conditionalFormatting sqref="F2:F3 F5:F65536">
    <cfRule type="cellIs" dxfId="104"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47"/>
  <sheetViews>
    <sheetView workbookViewId="0">
      <selection sqref="A1:F1"/>
    </sheetView>
  </sheetViews>
  <sheetFormatPr defaultColWidth="9.1796875" defaultRowHeight="10" x14ac:dyDescent="0.2"/>
  <cols>
    <col min="1" max="1" width="38.7265625" style="10" bestFit="1" customWidth="1"/>
    <col min="2" max="2" width="53.8164062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26</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647</v>
      </c>
      <c r="B7" s="27" t="s">
        <v>646</v>
      </c>
      <c r="C7" s="27" t="s">
        <v>521</v>
      </c>
      <c r="D7" s="31">
        <v>26</v>
      </c>
      <c r="E7" s="29">
        <v>320.36471999999998</v>
      </c>
      <c r="F7" s="30">
        <v>11.7774555991985</v>
      </c>
    </row>
    <row r="8" spans="1:6" x14ac:dyDescent="0.2">
      <c r="A8" s="27" t="s">
        <v>655</v>
      </c>
      <c r="B8" s="27" t="s">
        <v>654</v>
      </c>
      <c r="C8" s="27" t="s">
        <v>154</v>
      </c>
      <c r="D8" s="31">
        <v>28</v>
      </c>
      <c r="E8" s="29">
        <v>288.13315999999998</v>
      </c>
      <c r="F8" s="30">
        <v>10.5925380877044</v>
      </c>
    </row>
    <row r="9" spans="1:6" x14ac:dyDescent="0.2">
      <c r="A9" s="27" t="s">
        <v>706</v>
      </c>
      <c r="B9" s="27" t="s">
        <v>705</v>
      </c>
      <c r="C9" s="27" t="s">
        <v>569</v>
      </c>
      <c r="D9" s="31">
        <v>27</v>
      </c>
      <c r="E9" s="29">
        <v>283.49270999999999</v>
      </c>
      <c r="F9" s="30">
        <v>10.421942855385099</v>
      </c>
    </row>
    <row r="10" spans="1:6" x14ac:dyDescent="0.2">
      <c r="A10" s="27" t="s">
        <v>633</v>
      </c>
      <c r="B10" s="27" t="s">
        <v>632</v>
      </c>
      <c r="C10" s="27" t="s">
        <v>569</v>
      </c>
      <c r="D10" s="31">
        <v>26</v>
      </c>
      <c r="E10" s="29">
        <v>275.37146000000001</v>
      </c>
      <c r="F10" s="30">
        <v>10.123384196101499</v>
      </c>
    </row>
    <row r="11" spans="1:6" x14ac:dyDescent="0.2">
      <c r="A11" s="27" t="s">
        <v>617</v>
      </c>
      <c r="B11" s="27" t="s">
        <v>616</v>
      </c>
      <c r="C11" s="27" t="s">
        <v>154</v>
      </c>
      <c r="D11" s="31">
        <v>26</v>
      </c>
      <c r="E11" s="29">
        <v>274.81454000000002</v>
      </c>
      <c r="F11" s="30">
        <v>10.1029103418883</v>
      </c>
    </row>
    <row r="12" spans="1:6" x14ac:dyDescent="0.2">
      <c r="A12" s="27" t="s">
        <v>153</v>
      </c>
      <c r="B12" s="27" t="s">
        <v>152</v>
      </c>
      <c r="C12" s="27" t="s">
        <v>154</v>
      </c>
      <c r="D12" s="31">
        <v>26</v>
      </c>
      <c r="E12" s="29">
        <v>273.93261999999999</v>
      </c>
      <c r="F12" s="30">
        <v>10.070488626906601</v>
      </c>
    </row>
    <row r="13" spans="1:6" x14ac:dyDescent="0.2">
      <c r="A13" s="27" t="s">
        <v>804</v>
      </c>
      <c r="B13" s="27" t="s">
        <v>803</v>
      </c>
      <c r="C13" s="27" t="s">
        <v>521</v>
      </c>
      <c r="D13" s="31">
        <v>26</v>
      </c>
      <c r="E13" s="29">
        <v>270.48527999999999</v>
      </c>
      <c r="F13" s="30">
        <v>9.9437552781616407</v>
      </c>
    </row>
    <row r="14" spans="1:6" x14ac:dyDescent="0.2">
      <c r="A14" s="27" t="s">
        <v>587</v>
      </c>
      <c r="B14" s="27" t="s">
        <v>586</v>
      </c>
      <c r="C14" s="27" t="s">
        <v>578</v>
      </c>
      <c r="D14" s="31">
        <v>24</v>
      </c>
      <c r="E14" s="29">
        <v>249.20903999999999</v>
      </c>
      <c r="F14" s="30">
        <v>9.1615843452390298</v>
      </c>
    </row>
    <row r="15" spans="1:6" x14ac:dyDescent="0.2">
      <c r="A15" s="27" t="s">
        <v>790</v>
      </c>
      <c r="B15" s="27" t="s">
        <v>789</v>
      </c>
      <c r="C15" s="27" t="s">
        <v>154</v>
      </c>
      <c r="D15" s="31">
        <v>12</v>
      </c>
      <c r="E15" s="29">
        <v>125.715</v>
      </c>
      <c r="F15" s="30">
        <v>4.6216163585467198</v>
      </c>
    </row>
    <row r="16" spans="1:6" x14ac:dyDescent="0.2">
      <c r="A16" s="27" t="s">
        <v>802</v>
      </c>
      <c r="B16" s="27" t="s">
        <v>801</v>
      </c>
      <c r="C16" s="27" t="s">
        <v>154</v>
      </c>
      <c r="D16" s="31">
        <v>10</v>
      </c>
      <c r="E16" s="29">
        <v>123.9742</v>
      </c>
      <c r="F16" s="30">
        <v>4.5576199400051198</v>
      </c>
    </row>
    <row r="17" spans="1:8" x14ac:dyDescent="0.2">
      <c r="A17" s="27" t="s">
        <v>781</v>
      </c>
      <c r="B17" s="27" t="s">
        <v>780</v>
      </c>
      <c r="C17" s="27" t="s">
        <v>154</v>
      </c>
      <c r="D17" s="31">
        <v>2</v>
      </c>
      <c r="E17" s="29">
        <v>24.743500000000001</v>
      </c>
      <c r="F17" s="30">
        <v>0.90963659362606597</v>
      </c>
    </row>
    <row r="18" spans="1:8" x14ac:dyDescent="0.2">
      <c r="A18" s="27" t="s">
        <v>798</v>
      </c>
      <c r="B18" s="27" t="s">
        <v>797</v>
      </c>
      <c r="C18" s="27" t="s">
        <v>521</v>
      </c>
      <c r="D18" s="31">
        <v>2</v>
      </c>
      <c r="E18" s="29">
        <v>21.440860000000001</v>
      </c>
      <c r="F18" s="30">
        <v>0.78822280012178403</v>
      </c>
    </row>
    <row r="19" spans="1:8" ht="10.5" x14ac:dyDescent="0.25">
      <c r="A19" s="26" t="s">
        <v>155</v>
      </c>
      <c r="B19" s="26"/>
      <c r="C19" s="26"/>
      <c r="D19" s="32"/>
      <c r="E19" s="33">
        <f>SUM(E6:E18)</f>
        <v>2531.6770900000006</v>
      </c>
      <c r="F19" s="34">
        <f>SUM(F6:F18)</f>
        <v>93.071155022884767</v>
      </c>
      <c r="G19" s="18"/>
      <c r="H19" s="18"/>
    </row>
    <row r="20" spans="1:8" x14ac:dyDescent="0.2">
      <c r="A20" s="27"/>
      <c r="B20" s="27"/>
      <c r="C20" s="27"/>
      <c r="D20" s="28"/>
      <c r="E20" s="29"/>
      <c r="F20" s="30"/>
    </row>
    <row r="21" spans="1:8" ht="10.5" x14ac:dyDescent="0.25">
      <c r="A21" s="26" t="s">
        <v>194</v>
      </c>
      <c r="B21" s="26"/>
      <c r="C21" s="26"/>
      <c r="D21" s="32"/>
      <c r="E21" s="33">
        <f>E19</f>
        <v>2531.6770900000006</v>
      </c>
      <c r="F21" s="34">
        <f>F19</f>
        <v>93.071155022884767</v>
      </c>
      <c r="G21" s="18"/>
      <c r="H21" s="18"/>
    </row>
    <row r="22" spans="1:8" ht="10.5" x14ac:dyDescent="0.25">
      <c r="A22" s="26"/>
      <c r="B22" s="26"/>
      <c r="C22" s="26"/>
      <c r="D22" s="32"/>
      <c r="E22" s="33"/>
      <c r="F22" s="34"/>
      <c r="G22" s="18"/>
      <c r="H22" s="18"/>
    </row>
    <row r="23" spans="1:8" ht="10.5" x14ac:dyDescent="0.25">
      <c r="A23" s="26" t="s">
        <v>196</v>
      </c>
      <c r="B23" s="26"/>
      <c r="C23" s="26"/>
      <c r="D23" s="32"/>
      <c r="E23" s="33">
        <f>E25-(E19)</f>
        <v>188.47513049999952</v>
      </c>
      <c r="F23" s="34">
        <f>F25-(F19)</f>
        <v>6.928844977115233</v>
      </c>
      <c r="G23" s="18"/>
      <c r="H23" s="18"/>
    </row>
    <row r="24" spans="1:8" ht="10.5" x14ac:dyDescent="0.25">
      <c r="A24" s="26"/>
      <c r="B24" s="26"/>
      <c r="C24" s="26"/>
      <c r="D24" s="32"/>
      <c r="E24" s="33"/>
      <c r="F24" s="34"/>
      <c r="G24" s="18"/>
      <c r="H24" s="18"/>
    </row>
    <row r="25" spans="1:8" ht="10.5" x14ac:dyDescent="0.25">
      <c r="A25" s="35" t="s">
        <v>195</v>
      </c>
      <c r="B25" s="35"/>
      <c r="C25" s="35"/>
      <c r="D25" s="36"/>
      <c r="E25" s="37">
        <v>2720.1522205000001</v>
      </c>
      <c r="F25" s="38">
        <v>100</v>
      </c>
      <c r="G25" s="18"/>
      <c r="H25" s="18"/>
    </row>
    <row r="27" spans="1:8" ht="10.5" x14ac:dyDescent="0.25">
      <c r="A27" s="18" t="s">
        <v>198</v>
      </c>
    </row>
    <row r="29" spans="1:8" ht="10.5" x14ac:dyDescent="0.25">
      <c r="A29" s="18" t="s">
        <v>199</v>
      </c>
    </row>
    <row r="30" spans="1:8" ht="10.5" x14ac:dyDescent="0.25">
      <c r="A30" s="18" t="s">
        <v>200</v>
      </c>
    </row>
    <row r="31" spans="1:8" ht="10.5" x14ac:dyDescent="0.25">
      <c r="A31" s="18" t="s">
        <v>201</v>
      </c>
      <c r="B31" s="18"/>
      <c r="C31" s="39" t="s">
        <v>203</v>
      </c>
      <c r="D31" s="19" t="s">
        <v>202</v>
      </c>
    </row>
    <row r="32" spans="1:8" x14ac:dyDescent="0.2">
      <c r="A32" s="10" t="s">
        <v>466</v>
      </c>
      <c r="C32" s="40">
        <v>11.5617</v>
      </c>
      <c r="D32" s="40">
        <v>12.194100000000001</v>
      </c>
    </row>
    <row r="33" spans="1:5" x14ac:dyDescent="0.2">
      <c r="A33" s="10" t="s">
        <v>786</v>
      </c>
      <c r="C33" s="40">
        <v>10.743499999999999</v>
      </c>
      <c r="D33" s="40">
        <v>11.3329</v>
      </c>
    </row>
    <row r="34" spans="1:5" x14ac:dyDescent="0.2">
      <c r="A34" s="10" t="s">
        <v>468</v>
      </c>
      <c r="C34" s="40">
        <v>10.4848</v>
      </c>
      <c r="D34" s="40">
        <v>10.600899999999999</v>
      </c>
    </row>
    <row r="35" spans="1:5" x14ac:dyDescent="0.2">
      <c r="A35" s="10" t="s">
        <v>469</v>
      </c>
      <c r="C35" s="40">
        <v>11.607799999999999</v>
      </c>
      <c r="D35" s="40">
        <v>12.2614</v>
      </c>
    </row>
    <row r="36" spans="1:5" x14ac:dyDescent="0.2">
      <c r="A36" s="10" t="s">
        <v>501</v>
      </c>
      <c r="C36" s="40">
        <v>10.7879</v>
      </c>
      <c r="D36" s="40">
        <v>11.395</v>
      </c>
    </row>
    <row r="37" spans="1:5" x14ac:dyDescent="0.2">
      <c r="A37" s="10" t="s">
        <v>471</v>
      </c>
      <c r="C37" s="40">
        <v>10.529199999999999</v>
      </c>
      <c r="D37" s="40">
        <v>10.664400000000001</v>
      </c>
    </row>
    <row r="39" spans="1:5" ht="10.5" x14ac:dyDescent="0.25">
      <c r="A39" s="18" t="s">
        <v>215</v>
      </c>
    </row>
    <row r="40" spans="1:5" ht="10.5" x14ac:dyDescent="0.25">
      <c r="A40" s="82" t="s">
        <v>380</v>
      </c>
      <c r="B40" s="83"/>
      <c r="C40" s="80" t="s">
        <v>381</v>
      </c>
      <c r="D40" s="81"/>
    </row>
    <row r="41" spans="1:5" ht="10.5" x14ac:dyDescent="0.25">
      <c r="A41" s="82"/>
      <c r="B41" s="83"/>
      <c r="C41" s="44" t="s">
        <v>382</v>
      </c>
      <c r="D41" s="45" t="s">
        <v>383</v>
      </c>
    </row>
    <row r="42" spans="1:5" x14ac:dyDescent="0.2">
      <c r="A42" s="84" t="s">
        <v>468</v>
      </c>
      <c r="B42" s="85"/>
      <c r="C42" s="46">
        <v>0.40575</v>
      </c>
      <c r="D42" s="46">
        <v>0.40575</v>
      </c>
    </row>
    <row r="43" spans="1:5" x14ac:dyDescent="0.2">
      <c r="A43" s="84" t="s">
        <v>471</v>
      </c>
      <c r="B43" s="85"/>
      <c r="C43" s="46">
        <v>0.40575</v>
      </c>
      <c r="D43" s="46">
        <v>0.40575</v>
      </c>
    </row>
    <row r="45" spans="1:5" ht="10.5" x14ac:dyDescent="0.25">
      <c r="A45" s="18" t="s">
        <v>217</v>
      </c>
      <c r="D45" s="42">
        <v>1.3237791213972601</v>
      </c>
      <c r="E45" s="14" t="s">
        <v>218</v>
      </c>
    </row>
    <row r="47" spans="1:5" ht="10.5" x14ac:dyDescent="0.25">
      <c r="A47" s="18" t="s">
        <v>219</v>
      </c>
      <c r="D47" s="41" t="s">
        <v>216</v>
      </c>
    </row>
  </sheetData>
  <mergeCells count="6">
    <mergeCell ref="A43:B43"/>
    <mergeCell ref="A1:F1"/>
    <mergeCell ref="C40:D40"/>
    <mergeCell ref="A40:B40"/>
    <mergeCell ref="A41:B41"/>
    <mergeCell ref="A42:B42"/>
  </mergeCells>
  <conditionalFormatting sqref="F2:F3 F5:F65536">
    <cfRule type="cellIs" dxfId="48"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55"/>
  <sheetViews>
    <sheetView workbookViewId="0">
      <selection sqref="A1:F1"/>
    </sheetView>
  </sheetViews>
  <sheetFormatPr defaultColWidth="9.1796875" defaultRowHeight="10" x14ac:dyDescent="0.2"/>
  <cols>
    <col min="1" max="1" width="38.7265625" style="10" bestFit="1" customWidth="1"/>
    <col min="2" max="2" width="53.8164062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27</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647</v>
      </c>
      <c r="B7" s="27" t="s">
        <v>646</v>
      </c>
      <c r="C7" s="27" t="s">
        <v>521</v>
      </c>
      <c r="D7" s="31">
        <v>50</v>
      </c>
      <c r="E7" s="29">
        <v>616.08600000000001</v>
      </c>
      <c r="F7" s="30">
        <v>11.858307969517201</v>
      </c>
    </row>
    <row r="8" spans="1:6" x14ac:dyDescent="0.2">
      <c r="A8" s="27" t="s">
        <v>617</v>
      </c>
      <c r="B8" s="27" t="s">
        <v>616</v>
      </c>
      <c r="C8" s="27" t="s">
        <v>154</v>
      </c>
      <c r="D8" s="31">
        <v>50</v>
      </c>
      <c r="E8" s="29">
        <v>528.48950000000002</v>
      </c>
      <c r="F8" s="30">
        <v>10.172266939447001</v>
      </c>
    </row>
    <row r="9" spans="1:6" x14ac:dyDescent="0.2">
      <c r="A9" s="27" t="s">
        <v>706</v>
      </c>
      <c r="B9" s="27" t="s">
        <v>705</v>
      </c>
      <c r="C9" s="27" t="s">
        <v>569</v>
      </c>
      <c r="D9" s="31">
        <v>50</v>
      </c>
      <c r="E9" s="29">
        <v>524.98649999999998</v>
      </c>
      <c r="F9" s="30">
        <v>10.104841851363201</v>
      </c>
    </row>
    <row r="10" spans="1:6" x14ac:dyDescent="0.2">
      <c r="A10" s="27" t="s">
        <v>808</v>
      </c>
      <c r="B10" s="27" t="s">
        <v>807</v>
      </c>
      <c r="C10" s="27" t="s">
        <v>154</v>
      </c>
      <c r="D10" s="31">
        <v>50</v>
      </c>
      <c r="E10" s="29">
        <v>521.40499999999997</v>
      </c>
      <c r="F10" s="30">
        <v>10.035905809978001</v>
      </c>
    </row>
    <row r="11" spans="1:6" x14ac:dyDescent="0.2">
      <c r="A11" s="27" t="s">
        <v>703</v>
      </c>
      <c r="B11" s="27" t="s">
        <v>702</v>
      </c>
      <c r="C11" s="27" t="s">
        <v>704</v>
      </c>
      <c r="D11" s="31">
        <v>48</v>
      </c>
      <c r="E11" s="29">
        <v>517.80912000000001</v>
      </c>
      <c r="F11" s="30">
        <v>9.9666929850453805</v>
      </c>
    </row>
    <row r="12" spans="1:6" x14ac:dyDescent="0.2">
      <c r="A12" s="27" t="s">
        <v>810</v>
      </c>
      <c r="B12" s="27" t="s">
        <v>809</v>
      </c>
      <c r="C12" s="27" t="s">
        <v>154</v>
      </c>
      <c r="D12" s="31">
        <v>50</v>
      </c>
      <c r="E12" s="29">
        <v>516.54300000000001</v>
      </c>
      <c r="F12" s="30">
        <v>9.9423229443589101</v>
      </c>
    </row>
    <row r="13" spans="1:6" x14ac:dyDescent="0.2">
      <c r="A13" s="27" t="s">
        <v>153</v>
      </c>
      <c r="B13" s="27" t="s">
        <v>152</v>
      </c>
      <c r="C13" s="27" t="s">
        <v>154</v>
      </c>
      <c r="D13" s="31">
        <v>49</v>
      </c>
      <c r="E13" s="29">
        <v>516.25762999999995</v>
      </c>
      <c r="F13" s="30">
        <v>9.9368301960327692</v>
      </c>
    </row>
    <row r="14" spans="1:6" x14ac:dyDescent="0.2">
      <c r="A14" s="27" t="s">
        <v>633</v>
      </c>
      <c r="B14" s="27" t="s">
        <v>632</v>
      </c>
      <c r="C14" s="27" t="s">
        <v>569</v>
      </c>
      <c r="D14" s="31">
        <v>20</v>
      </c>
      <c r="E14" s="29">
        <v>211.82419999999999</v>
      </c>
      <c r="F14" s="30">
        <v>4.0771525387634204</v>
      </c>
    </row>
    <row r="15" spans="1:6" x14ac:dyDescent="0.2">
      <c r="A15" s="27" t="s">
        <v>804</v>
      </c>
      <c r="B15" s="27" t="s">
        <v>803</v>
      </c>
      <c r="C15" s="27" t="s">
        <v>521</v>
      </c>
      <c r="D15" s="31">
        <v>15</v>
      </c>
      <c r="E15" s="29">
        <v>156.04920000000001</v>
      </c>
      <c r="F15" s="30">
        <v>3.0036057823043798</v>
      </c>
    </row>
    <row r="16" spans="1:6" x14ac:dyDescent="0.2">
      <c r="A16" s="27" t="s">
        <v>798</v>
      </c>
      <c r="B16" s="27" t="s">
        <v>797</v>
      </c>
      <c r="C16" s="27" t="s">
        <v>521</v>
      </c>
      <c r="D16" s="31">
        <v>6</v>
      </c>
      <c r="E16" s="29">
        <v>64.322580000000002</v>
      </c>
      <c r="F16" s="30">
        <v>1.2380689758149099</v>
      </c>
    </row>
    <row r="17" spans="1:8" x14ac:dyDescent="0.2">
      <c r="A17" s="27" t="s">
        <v>790</v>
      </c>
      <c r="B17" s="27" t="s">
        <v>789</v>
      </c>
      <c r="C17" s="27" t="s">
        <v>154</v>
      </c>
      <c r="D17" s="31">
        <v>4</v>
      </c>
      <c r="E17" s="29">
        <v>41.905000000000001</v>
      </c>
      <c r="F17" s="30">
        <v>0.80657959353502096</v>
      </c>
    </row>
    <row r="18" spans="1:8" x14ac:dyDescent="0.2">
      <c r="A18" s="27" t="s">
        <v>777</v>
      </c>
      <c r="B18" s="27" t="s">
        <v>776</v>
      </c>
      <c r="C18" s="27" t="s">
        <v>154</v>
      </c>
      <c r="D18" s="31">
        <v>3</v>
      </c>
      <c r="E18" s="29">
        <v>37.51737</v>
      </c>
      <c r="F18" s="30">
        <v>0.72212731285295295</v>
      </c>
    </row>
    <row r="19" spans="1:8" x14ac:dyDescent="0.2">
      <c r="A19" s="27" t="s">
        <v>781</v>
      </c>
      <c r="B19" s="27" t="s">
        <v>780</v>
      </c>
      <c r="C19" s="27" t="s">
        <v>154</v>
      </c>
      <c r="D19" s="31">
        <v>3</v>
      </c>
      <c r="E19" s="29">
        <v>37.115250000000003</v>
      </c>
      <c r="F19" s="30">
        <v>0.71438738238756005</v>
      </c>
    </row>
    <row r="20" spans="1:8" x14ac:dyDescent="0.2">
      <c r="A20" s="27" t="s">
        <v>792</v>
      </c>
      <c r="B20" s="27" t="s">
        <v>791</v>
      </c>
      <c r="C20" s="27" t="s">
        <v>317</v>
      </c>
      <c r="D20" s="31">
        <v>3</v>
      </c>
      <c r="E20" s="29">
        <v>36.316319999999997</v>
      </c>
      <c r="F20" s="30">
        <v>0.69900972734250699</v>
      </c>
    </row>
    <row r="21" spans="1:8" x14ac:dyDescent="0.2">
      <c r="A21" s="27" t="s">
        <v>623</v>
      </c>
      <c r="B21" s="27" t="s">
        <v>622</v>
      </c>
      <c r="C21" s="27" t="s">
        <v>569</v>
      </c>
      <c r="D21" s="31">
        <v>2</v>
      </c>
      <c r="E21" s="29">
        <v>20.998560000000001</v>
      </c>
      <c r="F21" s="30">
        <v>0.404176351023046</v>
      </c>
    </row>
    <row r="22" spans="1:8" x14ac:dyDescent="0.2">
      <c r="A22" s="27" t="s">
        <v>584</v>
      </c>
      <c r="B22" s="27" t="s">
        <v>583</v>
      </c>
      <c r="C22" s="27" t="s">
        <v>585</v>
      </c>
      <c r="D22" s="31">
        <v>1</v>
      </c>
      <c r="E22" s="29">
        <v>10.338789999999999</v>
      </c>
      <c r="F22" s="30">
        <v>0.19899909404233199</v>
      </c>
    </row>
    <row r="23" spans="1:8" ht="10.5" x14ac:dyDescent="0.25">
      <c r="A23" s="26" t="s">
        <v>155</v>
      </c>
      <c r="B23" s="26"/>
      <c r="C23" s="26"/>
      <c r="D23" s="32"/>
      <c r="E23" s="33">
        <f>SUM(E6:E22)</f>
        <v>4357.9640199999985</v>
      </c>
      <c r="F23" s="34">
        <f>SUM(F6:F22)</f>
        <v>83.881275453808584</v>
      </c>
      <c r="G23" s="18"/>
      <c r="H23" s="18"/>
    </row>
    <row r="24" spans="1:8" x14ac:dyDescent="0.2">
      <c r="A24" s="27"/>
      <c r="B24" s="27"/>
      <c r="C24" s="27"/>
      <c r="D24" s="28"/>
      <c r="E24" s="29"/>
      <c r="F24" s="30"/>
    </row>
    <row r="25" spans="1:8" ht="10.5" x14ac:dyDescent="0.25">
      <c r="A25" s="26" t="s">
        <v>156</v>
      </c>
      <c r="B25" s="27"/>
      <c r="C25" s="27"/>
      <c r="D25" s="28"/>
      <c r="E25" s="29"/>
      <c r="F25" s="30"/>
    </row>
    <row r="26" spans="1:8" x14ac:dyDescent="0.2">
      <c r="A26" s="27" t="s">
        <v>812</v>
      </c>
      <c r="B26" s="27" t="s">
        <v>811</v>
      </c>
      <c r="C26" s="27" t="s">
        <v>154</v>
      </c>
      <c r="D26" s="31">
        <v>50</v>
      </c>
      <c r="E26" s="29">
        <v>509.64949999999999</v>
      </c>
      <c r="F26" s="30">
        <v>9.8096381471262806</v>
      </c>
    </row>
    <row r="27" spans="1:8" ht="10.5" x14ac:dyDescent="0.25">
      <c r="A27" s="26" t="s">
        <v>155</v>
      </c>
      <c r="B27" s="26"/>
      <c r="C27" s="26"/>
      <c r="D27" s="32"/>
      <c r="E27" s="33">
        <f>SUM(E25:E26)</f>
        <v>509.64949999999999</v>
      </c>
      <c r="F27" s="34">
        <f>SUM(F25:F26)</f>
        <v>9.8096381471262806</v>
      </c>
      <c r="G27" s="18"/>
      <c r="H27" s="18"/>
    </row>
    <row r="28" spans="1:8" x14ac:dyDescent="0.2">
      <c r="A28" s="27"/>
      <c r="B28" s="27"/>
      <c r="C28" s="27"/>
      <c r="D28" s="28"/>
      <c r="E28" s="29"/>
      <c r="F28" s="30"/>
    </row>
    <row r="29" spans="1:8" ht="10.5" x14ac:dyDescent="0.25">
      <c r="A29" s="26" t="s">
        <v>194</v>
      </c>
      <c r="B29" s="26"/>
      <c r="C29" s="26"/>
      <c r="D29" s="32"/>
      <c r="E29" s="33">
        <f>E23+E27</f>
        <v>4867.613519999999</v>
      </c>
      <c r="F29" s="34">
        <f>F23+F27</f>
        <v>93.690913600934863</v>
      </c>
      <c r="G29" s="18"/>
      <c r="H29" s="18"/>
    </row>
    <row r="30" spans="1:8" ht="10.5" x14ac:dyDescent="0.25">
      <c r="A30" s="26"/>
      <c r="B30" s="26"/>
      <c r="C30" s="26"/>
      <c r="D30" s="32"/>
      <c r="E30" s="33"/>
      <c r="F30" s="34"/>
      <c r="G30" s="18"/>
      <c r="H30" s="18"/>
    </row>
    <row r="31" spans="1:8" ht="10.5" x14ac:dyDescent="0.25">
      <c r="A31" s="26" t="s">
        <v>196</v>
      </c>
      <c r="B31" s="26"/>
      <c r="C31" s="26"/>
      <c r="D31" s="32"/>
      <c r="E31" s="33">
        <f>E33-(E23+E27)</f>
        <v>327.78199160000077</v>
      </c>
      <c r="F31" s="34">
        <f>F33-(F23+F27)</f>
        <v>6.3090863990651371</v>
      </c>
      <c r="G31" s="18"/>
      <c r="H31" s="18"/>
    </row>
    <row r="32" spans="1:8" ht="10.5" x14ac:dyDescent="0.25">
      <c r="A32" s="26"/>
      <c r="B32" s="26"/>
      <c r="C32" s="26"/>
      <c r="D32" s="32"/>
      <c r="E32" s="33"/>
      <c r="F32" s="34"/>
      <c r="G32" s="18"/>
      <c r="H32" s="18"/>
    </row>
    <row r="33" spans="1:8" ht="10.5" x14ac:dyDescent="0.25">
      <c r="A33" s="35" t="s">
        <v>195</v>
      </c>
      <c r="B33" s="35"/>
      <c r="C33" s="35"/>
      <c r="D33" s="36"/>
      <c r="E33" s="37">
        <v>5195.3955115999997</v>
      </c>
      <c r="F33" s="38">
        <v>100</v>
      </c>
      <c r="G33" s="18"/>
      <c r="H33" s="18"/>
    </row>
    <row r="35" spans="1:8" ht="10.5" x14ac:dyDescent="0.25">
      <c r="A35" s="18" t="s">
        <v>198</v>
      </c>
    </row>
    <row r="37" spans="1:8" ht="10.5" x14ac:dyDescent="0.25">
      <c r="A37" s="18" t="s">
        <v>199</v>
      </c>
    </row>
    <row r="38" spans="1:8" ht="10.5" x14ac:dyDescent="0.25">
      <c r="A38" s="18" t="s">
        <v>200</v>
      </c>
    </row>
    <row r="39" spans="1:8" ht="10.5" x14ac:dyDescent="0.25">
      <c r="A39" s="18" t="s">
        <v>201</v>
      </c>
      <c r="B39" s="18"/>
      <c r="C39" s="39" t="s">
        <v>203</v>
      </c>
      <c r="D39" s="19" t="s">
        <v>202</v>
      </c>
    </row>
    <row r="40" spans="1:8" x14ac:dyDescent="0.2">
      <c r="A40" s="10" t="s">
        <v>466</v>
      </c>
      <c r="C40" s="40">
        <v>11.496</v>
      </c>
      <c r="D40" s="40">
        <v>12.1584</v>
      </c>
    </row>
    <row r="41" spans="1:8" x14ac:dyDescent="0.2">
      <c r="A41" s="10" t="s">
        <v>786</v>
      </c>
      <c r="C41" s="40">
        <v>10.7118</v>
      </c>
      <c r="D41" s="40">
        <v>11.3306</v>
      </c>
    </row>
    <row r="42" spans="1:8" x14ac:dyDescent="0.2">
      <c r="A42" s="10" t="s">
        <v>468</v>
      </c>
      <c r="C42" s="40">
        <v>10.5107</v>
      </c>
      <c r="D42" s="40">
        <v>10.6401</v>
      </c>
    </row>
    <row r="43" spans="1:8" x14ac:dyDescent="0.2">
      <c r="A43" s="10" t="s">
        <v>469</v>
      </c>
      <c r="C43" s="40">
        <v>11.6175</v>
      </c>
      <c r="D43" s="40">
        <v>12.286899999999999</v>
      </c>
    </row>
    <row r="44" spans="1:8" x14ac:dyDescent="0.2">
      <c r="A44" s="10" t="s">
        <v>501</v>
      </c>
      <c r="C44" s="40">
        <v>10.728300000000001</v>
      </c>
      <c r="D44" s="40">
        <v>11.3466</v>
      </c>
    </row>
    <row r="45" spans="1:8" x14ac:dyDescent="0.2">
      <c r="A45" s="10" t="s">
        <v>471</v>
      </c>
      <c r="C45" s="40">
        <v>10.5364</v>
      </c>
      <c r="D45" s="40">
        <v>10.667</v>
      </c>
    </row>
    <row r="47" spans="1:8" ht="10.5" x14ac:dyDescent="0.25">
      <c r="A47" s="18" t="s">
        <v>215</v>
      </c>
    </row>
    <row r="48" spans="1:8" ht="10.5" x14ac:dyDescent="0.25">
      <c r="A48" s="82" t="s">
        <v>380</v>
      </c>
      <c r="B48" s="83"/>
      <c r="C48" s="80" t="s">
        <v>381</v>
      </c>
      <c r="D48" s="81"/>
    </row>
    <row r="49" spans="1:5" ht="10.5" x14ac:dyDescent="0.25">
      <c r="A49" s="82"/>
      <c r="B49" s="83"/>
      <c r="C49" s="44" t="s">
        <v>382</v>
      </c>
      <c r="D49" s="45" t="s">
        <v>383</v>
      </c>
    </row>
    <row r="50" spans="1:5" x14ac:dyDescent="0.2">
      <c r="A50" s="84" t="s">
        <v>468</v>
      </c>
      <c r="B50" s="85"/>
      <c r="C50" s="46">
        <v>0.42399999999999999</v>
      </c>
      <c r="D50" s="46">
        <v>0.42399999999999999</v>
      </c>
    </row>
    <row r="51" spans="1:5" x14ac:dyDescent="0.2">
      <c r="A51" s="84" t="s">
        <v>471</v>
      </c>
      <c r="B51" s="85"/>
      <c r="C51" s="46">
        <v>0.42399999999999999</v>
      </c>
      <c r="D51" s="46">
        <v>0.42399999999999999</v>
      </c>
    </row>
    <row r="53" spans="1:5" ht="10.5" x14ac:dyDescent="0.25">
      <c r="A53" s="18" t="s">
        <v>217</v>
      </c>
      <c r="D53" s="42">
        <v>1.35033714945206</v>
      </c>
      <c r="E53" s="14" t="s">
        <v>218</v>
      </c>
    </row>
    <row r="55" spans="1:5" ht="10.5" x14ac:dyDescent="0.25">
      <c r="A55" s="18" t="s">
        <v>219</v>
      </c>
      <c r="D55" s="41" t="s">
        <v>216</v>
      </c>
    </row>
  </sheetData>
  <mergeCells count="6">
    <mergeCell ref="A51:B51"/>
    <mergeCell ref="A1:F1"/>
    <mergeCell ref="C48:D48"/>
    <mergeCell ref="A48:B48"/>
    <mergeCell ref="A49:B49"/>
    <mergeCell ref="A50:B50"/>
  </mergeCells>
  <conditionalFormatting sqref="F2:F3 F5:F65536">
    <cfRule type="cellIs" dxfId="47"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56"/>
  <sheetViews>
    <sheetView workbookViewId="0">
      <selection sqref="A1:F1"/>
    </sheetView>
  </sheetViews>
  <sheetFormatPr defaultColWidth="9.1796875" defaultRowHeight="10" x14ac:dyDescent="0.2"/>
  <cols>
    <col min="1" max="1" width="38.7265625" style="10" bestFit="1" customWidth="1"/>
    <col min="2" max="2" width="54.2695312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28</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641</v>
      </c>
      <c r="B7" s="27" t="s">
        <v>640</v>
      </c>
      <c r="C7" s="27" t="s">
        <v>569</v>
      </c>
      <c r="D7" s="31">
        <v>31</v>
      </c>
      <c r="E7" s="29">
        <v>323.07208000000003</v>
      </c>
      <c r="F7" s="30">
        <v>10.1178050843632</v>
      </c>
    </row>
    <row r="8" spans="1:6" x14ac:dyDescent="0.2">
      <c r="A8" s="27" t="s">
        <v>814</v>
      </c>
      <c r="B8" s="27" t="s">
        <v>813</v>
      </c>
      <c r="C8" s="27" t="s">
        <v>154</v>
      </c>
      <c r="D8" s="31">
        <v>31</v>
      </c>
      <c r="E8" s="29">
        <v>319.71323000000001</v>
      </c>
      <c r="F8" s="30">
        <v>10.012614349194701</v>
      </c>
    </row>
    <row r="9" spans="1:6" x14ac:dyDescent="0.2">
      <c r="A9" s="27" t="s">
        <v>635</v>
      </c>
      <c r="B9" s="27" t="s">
        <v>634</v>
      </c>
      <c r="C9" s="27" t="s">
        <v>154</v>
      </c>
      <c r="D9" s="31">
        <v>31</v>
      </c>
      <c r="E9" s="29">
        <v>318.88180999999997</v>
      </c>
      <c r="F9" s="30">
        <v>9.9865763656486095</v>
      </c>
    </row>
    <row r="10" spans="1:6" x14ac:dyDescent="0.2">
      <c r="A10" s="27" t="s">
        <v>153</v>
      </c>
      <c r="B10" s="27" t="s">
        <v>152</v>
      </c>
      <c r="C10" s="27" t="s">
        <v>154</v>
      </c>
      <c r="D10" s="31">
        <v>30</v>
      </c>
      <c r="E10" s="29">
        <v>316.0761</v>
      </c>
      <c r="F10" s="30">
        <v>9.8987085842443907</v>
      </c>
    </row>
    <row r="11" spans="1:6" x14ac:dyDescent="0.2">
      <c r="A11" s="27" t="s">
        <v>568</v>
      </c>
      <c r="B11" s="27" t="s">
        <v>567</v>
      </c>
      <c r="C11" s="27" t="s">
        <v>569</v>
      </c>
      <c r="D11" s="31">
        <v>26</v>
      </c>
      <c r="E11" s="29">
        <v>266.92977999999999</v>
      </c>
      <c r="F11" s="30">
        <v>8.3595694349445093</v>
      </c>
    </row>
    <row r="12" spans="1:6" x14ac:dyDescent="0.2">
      <c r="A12" s="27" t="s">
        <v>321</v>
      </c>
      <c r="B12" s="27" t="s">
        <v>320</v>
      </c>
      <c r="C12" s="27" t="s">
        <v>154</v>
      </c>
      <c r="D12" s="31">
        <v>22</v>
      </c>
      <c r="E12" s="29">
        <v>227.14956000000001</v>
      </c>
      <c r="F12" s="30">
        <v>7.1137529837888298</v>
      </c>
    </row>
    <row r="13" spans="1:6" x14ac:dyDescent="0.2">
      <c r="A13" s="27" t="s">
        <v>625</v>
      </c>
      <c r="B13" s="27" t="s">
        <v>624</v>
      </c>
      <c r="C13" s="27" t="s">
        <v>569</v>
      </c>
      <c r="D13" s="31">
        <v>16</v>
      </c>
      <c r="E13" s="29">
        <v>198.4</v>
      </c>
      <c r="F13" s="30">
        <v>6.2133890639440503</v>
      </c>
    </row>
    <row r="14" spans="1:6" x14ac:dyDescent="0.2">
      <c r="A14" s="27" t="s">
        <v>816</v>
      </c>
      <c r="B14" s="27" t="s">
        <v>815</v>
      </c>
      <c r="C14" s="27" t="s">
        <v>569</v>
      </c>
      <c r="D14" s="31">
        <v>19</v>
      </c>
      <c r="E14" s="29">
        <v>197.53673000000001</v>
      </c>
      <c r="F14" s="30">
        <v>6.1863536184942998</v>
      </c>
    </row>
    <row r="15" spans="1:6" x14ac:dyDescent="0.2">
      <c r="A15" s="27" t="s">
        <v>818</v>
      </c>
      <c r="B15" s="27" t="s">
        <v>817</v>
      </c>
      <c r="C15" s="27" t="s">
        <v>154</v>
      </c>
      <c r="D15" s="31">
        <v>19</v>
      </c>
      <c r="E15" s="29">
        <v>197.0718</v>
      </c>
      <c r="F15" s="30">
        <v>6.1717931800996402</v>
      </c>
    </row>
    <row r="16" spans="1:6" x14ac:dyDescent="0.2">
      <c r="A16" s="27" t="s">
        <v>820</v>
      </c>
      <c r="B16" s="27" t="s">
        <v>819</v>
      </c>
      <c r="C16" s="27" t="s">
        <v>154</v>
      </c>
      <c r="D16" s="31">
        <v>20</v>
      </c>
      <c r="E16" s="29">
        <v>191.48400000000001</v>
      </c>
      <c r="F16" s="30">
        <v>5.9967973362916496</v>
      </c>
    </row>
    <row r="17" spans="1:8" x14ac:dyDescent="0.2">
      <c r="A17" s="27" t="s">
        <v>822</v>
      </c>
      <c r="B17" s="27" t="s">
        <v>821</v>
      </c>
      <c r="C17" s="27" t="s">
        <v>154</v>
      </c>
      <c r="D17" s="31">
        <v>16</v>
      </c>
      <c r="E17" s="29">
        <v>163.27392</v>
      </c>
      <c r="F17" s="30">
        <v>5.1133285733632903</v>
      </c>
    </row>
    <row r="18" spans="1:8" x14ac:dyDescent="0.2">
      <c r="A18" s="27" t="s">
        <v>571</v>
      </c>
      <c r="B18" s="27" t="s">
        <v>570</v>
      </c>
      <c r="C18" s="27" t="s">
        <v>154</v>
      </c>
      <c r="D18" s="31">
        <v>1</v>
      </c>
      <c r="E18" s="29">
        <v>102.3142</v>
      </c>
      <c r="F18" s="30">
        <v>3.20422344438601</v>
      </c>
    </row>
    <row r="19" spans="1:8" x14ac:dyDescent="0.2">
      <c r="A19" s="27" t="s">
        <v>824</v>
      </c>
      <c r="B19" s="27" t="s">
        <v>823</v>
      </c>
      <c r="C19" s="27" t="s">
        <v>317</v>
      </c>
      <c r="D19" s="31">
        <v>7</v>
      </c>
      <c r="E19" s="29">
        <v>85.208969999999994</v>
      </c>
      <c r="F19" s="30">
        <v>2.66853065699565</v>
      </c>
    </row>
    <row r="20" spans="1:8" ht="10.5" x14ac:dyDescent="0.25">
      <c r="A20" s="26" t="s">
        <v>155</v>
      </c>
      <c r="B20" s="26"/>
      <c r="C20" s="26"/>
      <c r="D20" s="32"/>
      <c r="E20" s="33">
        <f>SUM(E6:E19)</f>
        <v>2907.1121800000001</v>
      </c>
      <c r="F20" s="34">
        <f>SUM(F6:F19)</f>
        <v>91.04344267575884</v>
      </c>
      <c r="G20" s="18"/>
      <c r="H20" s="18"/>
    </row>
    <row r="21" spans="1:8" x14ac:dyDescent="0.2">
      <c r="A21" s="27"/>
      <c r="B21" s="27"/>
      <c r="C21" s="27"/>
      <c r="D21" s="28"/>
      <c r="E21" s="29"/>
      <c r="F21" s="30"/>
    </row>
    <row r="22" spans="1:8" ht="10.5" x14ac:dyDescent="0.25">
      <c r="A22" s="26" t="s">
        <v>156</v>
      </c>
      <c r="B22" s="27"/>
      <c r="C22" s="27"/>
      <c r="D22" s="28"/>
      <c r="E22" s="29"/>
      <c r="F22" s="30"/>
    </row>
    <row r="23" spans="1:8" x14ac:dyDescent="0.2">
      <c r="A23" s="27" t="s">
        <v>352</v>
      </c>
      <c r="B23" s="27" t="s">
        <v>351</v>
      </c>
      <c r="C23" s="27" t="s">
        <v>154</v>
      </c>
      <c r="D23" s="31">
        <v>3</v>
      </c>
      <c r="E23" s="29">
        <v>30.381509999999999</v>
      </c>
      <c r="F23" s="30">
        <v>0.95147248981908705</v>
      </c>
    </row>
    <row r="24" spans="1:8" ht="10.5" x14ac:dyDescent="0.25">
      <c r="A24" s="26" t="s">
        <v>155</v>
      </c>
      <c r="B24" s="26"/>
      <c r="C24" s="26"/>
      <c r="D24" s="32"/>
      <c r="E24" s="33">
        <f>SUM(E22:E23)</f>
        <v>30.381509999999999</v>
      </c>
      <c r="F24" s="34">
        <f>SUM(F22:F23)</f>
        <v>0.95147248981908705</v>
      </c>
      <c r="G24" s="18"/>
      <c r="H24" s="18"/>
    </row>
    <row r="25" spans="1:8" x14ac:dyDescent="0.2">
      <c r="A25" s="27"/>
      <c r="B25" s="27"/>
      <c r="C25" s="27"/>
      <c r="D25" s="28"/>
      <c r="E25" s="29"/>
      <c r="F25" s="30"/>
    </row>
    <row r="26" spans="1:8" ht="10.5" x14ac:dyDescent="0.25">
      <c r="A26" s="26" t="s">
        <v>393</v>
      </c>
      <c r="B26" s="27"/>
      <c r="C26" s="27"/>
      <c r="D26" s="28"/>
      <c r="E26" s="29"/>
      <c r="F26" s="30"/>
    </row>
    <row r="27" spans="1:8" ht="10.5" x14ac:dyDescent="0.25">
      <c r="A27" s="26" t="s">
        <v>394</v>
      </c>
      <c r="B27" s="27"/>
      <c r="C27" s="27"/>
      <c r="D27" s="28"/>
      <c r="E27" s="29"/>
      <c r="F27" s="30"/>
    </row>
    <row r="28" spans="1:8" x14ac:dyDescent="0.2">
      <c r="A28" s="27" t="s">
        <v>409</v>
      </c>
      <c r="B28" s="27" t="s">
        <v>408</v>
      </c>
      <c r="C28" s="27" t="s">
        <v>400</v>
      </c>
      <c r="D28" s="31">
        <v>16</v>
      </c>
      <c r="E28" s="29">
        <v>15.713279999999999</v>
      </c>
      <c r="F28" s="30">
        <v>0.49210041386436898</v>
      </c>
    </row>
    <row r="29" spans="1:8" ht="10.5" x14ac:dyDescent="0.25">
      <c r="A29" s="26" t="s">
        <v>155</v>
      </c>
      <c r="B29" s="26"/>
      <c r="C29" s="26"/>
      <c r="D29" s="32"/>
      <c r="E29" s="33">
        <f>SUM(E27:E28)</f>
        <v>15.713279999999999</v>
      </c>
      <c r="F29" s="34">
        <f>SUM(F27:F28)</f>
        <v>0.49210041386436898</v>
      </c>
      <c r="G29" s="18"/>
      <c r="H29" s="18"/>
    </row>
    <row r="30" spans="1:8" x14ac:dyDescent="0.2">
      <c r="A30" s="27"/>
      <c r="B30" s="27"/>
      <c r="C30" s="27"/>
      <c r="D30" s="28"/>
      <c r="E30" s="29"/>
      <c r="F30" s="30"/>
    </row>
    <row r="31" spans="1:8" ht="10.5" x14ac:dyDescent="0.25">
      <c r="A31" s="26" t="s">
        <v>194</v>
      </c>
      <c r="B31" s="26"/>
      <c r="C31" s="26"/>
      <c r="D31" s="32"/>
      <c r="E31" s="33">
        <f>E20+E24+E29</f>
        <v>2953.2069700000002</v>
      </c>
      <c r="F31" s="34">
        <f>F20+F24+F29</f>
        <v>92.487015579442286</v>
      </c>
      <c r="G31" s="18"/>
      <c r="H31" s="18"/>
    </row>
    <row r="32" spans="1:8" ht="10.5" x14ac:dyDescent="0.25">
      <c r="A32" s="26"/>
      <c r="B32" s="26"/>
      <c r="C32" s="26"/>
      <c r="D32" s="32"/>
      <c r="E32" s="33"/>
      <c r="F32" s="34"/>
      <c r="G32" s="18"/>
      <c r="H32" s="18"/>
    </row>
    <row r="33" spans="1:8" ht="10.5" x14ac:dyDescent="0.25">
      <c r="A33" s="26" t="s">
        <v>196</v>
      </c>
      <c r="B33" s="26"/>
      <c r="C33" s="26"/>
      <c r="D33" s="32"/>
      <c r="E33" s="33">
        <f>E35-(E20+E24+E29)</f>
        <v>239.89743659999976</v>
      </c>
      <c r="F33" s="34">
        <f>F35-(F20+F24+F29)</f>
        <v>7.5129844205577143</v>
      </c>
      <c r="G33" s="18"/>
      <c r="H33" s="18"/>
    </row>
    <row r="34" spans="1:8" ht="10.5" x14ac:dyDescent="0.25">
      <c r="A34" s="26"/>
      <c r="B34" s="26"/>
      <c r="C34" s="26"/>
      <c r="D34" s="32"/>
      <c r="E34" s="33"/>
      <c r="F34" s="34"/>
      <c r="G34" s="18"/>
      <c r="H34" s="18"/>
    </row>
    <row r="35" spans="1:8" ht="10.5" x14ac:dyDescent="0.25">
      <c r="A35" s="35" t="s">
        <v>195</v>
      </c>
      <c r="B35" s="35"/>
      <c r="C35" s="35"/>
      <c r="D35" s="36"/>
      <c r="E35" s="37">
        <v>3193.1044065999999</v>
      </c>
      <c r="F35" s="38">
        <v>100</v>
      </c>
      <c r="G35" s="18"/>
      <c r="H35" s="18"/>
    </row>
    <row r="37" spans="1:8" ht="10.5" x14ac:dyDescent="0.25">
      <c r="A37" s="18" t="s">
        <v>198</v>
      </c>
    </row>
    <row r="39" spans="1:8" ht="10.5" x14ac:dyDescent="0.25">
      <c r="A39" s="18" t="s">
        <v>199</v>
      </c>
    </row>
    <row r="40" spans="1:8" ht="10.5" x14ac:dyDescent="0.25">
      <c r="A40" s="18" t="s">
        <v>200</v>
      </c>
    </row>
    <row r="41" spans="1:8" ht="10.5" x14ac:dyDescent="0.25">
      <c r="A41" s="18" t="s">
        <v>201</v>
      </c>
      <c r="B41" s="18"/>
      <c r="C41" s="39" t="s">
        <v>203</v>
      </c>
      <c r="D41" s="19" t="s">
        <v>202</v>
      </c>
    </row>
    <row r="42" spans="1:8" x14ac:dyDescent="0.2">
      <c r="A42" s="10" t="s">
        <v>466</v>
      </c>
      <c r="C42" s="40">
        <v>11.5275</v>
      </c>
      <c r="D42" s="40">
        <v>12.105</v>
      </c>
    </row>
    <row r="43" spans="1:8" x14ac:dyDescent="0.2">
      <c r="A43" s="10" t="s">
        <v>786</v>
      </c>
      <c r="C43" s="40">
        <v>10.770099999999999</v>
      </c>
      <c r="D43" s="40">
        <v>11.309699999999999</v>
      </c>
    </row>
    <row r="44" spans="1:8" x14ac:dyDescent="0.2">
      <c r="A44" s="10" t="s">
        <v>468</v>
      </c>
      <c r="C44" s="40">
        <v>10.529299999999999</v>
      </c>
      <c r="D44" s="40">
        <v>10.6031</v>
      </c>
    </row>
    <row r="45" spans="1:8" x14ac:dyDescent="0.2">
      <c r="A45" s="10" t="s">
        <v>469</v>
      </c>
      <c r="C45" s="40">
        <v>11.643000000000001</v>
      </c>
      <c r="D45" s="40">
        <v>12.2263</v>
      </c>
    </row>
    <row r="46" spans="1:8" x14ac:dyDescent="0.2">
      <c r="A46" s="10" t="s">
        <v>471</v>
      </c>
      <c r="C46" s="40">
        <v>10.641999999999999</v>
      </c>
      <c r="D46" s="40">
        <v>10.721399999999999</v>
      </c>
    </row>
    <row r="48" spans="1:8" ht="10.5" x14ac:dyDescent="0.25">
      <c r="A48" s="18" t="s">
        <v>215</v>
      </c>
    </row>
    <row r="49" spans="1:5" ht="10.5" x14ac:dyDescent="0.25">
      <c r="A49" s="82" t="s">
        <v>380</v>
      </c>
      <c r="B49" s="83"/>
      <c r="C49" s="80" t="s">
        <v>381</v>
      </c>
      <c r="D49" s="81"/>
    </row>
    <row r="50" spans="1:5" ht="10.5" x14ac:dyDescent="0.25">
      <c r="A50" s="82"/>
      <c r="B50" s="83"/>
      <c r="C50" s="44" t="s">
        <v>382</v>
      </c>
      <c r="D50" s="45" t="s">
        <v>383</v>
      </c>
    </row>
    <row r="51" spans="1:5" x14ac:dyDescent="0.2">
      <c r="A51" s="84" t="s">
        <v>468</v>
      </c>
      <c r="B51" s="85"/>
      <c r="C51" s="46">
        <v>0.36094760749999999</v>
      </c>
      <c r="D51" s="46">
        <v>0.34895504230000002</v>
      </c>
    </row>
    <row r="52" spans="1:5" x14ac:dyDescent="0.2">
      <c r="A52" s="84" t="s">
        <v>471</v>
      </c>
      <c r="B52" s="85"/>
      <c r="C52" s="46">
        <v>0.36094760749999999</v>
      </c>
      <c r="D52" s="46">
        <v>0.34895504230000002</v>
      </c>
    </row>
    <row r="54" spans="1:5" ht="10.5" x14ac:dyDescent="0.25">
      <c r="A54" s="18" t="s">
        <v>217</v>
      </c>
      <c r="D54" s="42">
        <v>0.81686792216438298</v>
      </c>
      <c r="E54" s="14" t="s">
        <v>218</v>
      </c>
    </row>
    <row r="56" spans="1:5" ht="10.5" x14ac:dyDescent="0.25">
      <c r="A56" s="18" t="s">
        <v>219</v>
      </c>
      <c r="D56" s="41" t="s">
        <v>216</v>
      </c>
    </row>
  </sheetData>
  <mergeCells count="6">
    <mergeCell ref="A52:B52"/>
    <mergeCell ref="A1:F1"/>
    <mergeCell ref="C49:D49"/>
    <mergeCell ref="A49:B49"/>
    <mergeCell ref="A50:B50"/>
    <mergeCell ref="A51:B51"/>
  </mergeCells>
  <conditionalFormatting sqref="F2:F3 F5:F65536">
    <cfRule type="cellIs" dxfId="46"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52"/>
  <sheetViews>
    <sheetView workbookViewId="0">
      <selection sqref="A1:F1"/>
    </sheetView>
  </sheetViews>
  <sheetFormatPr defaultColWidth="9.1796875" defaultRowHeight="10" x14ac:dyDescent="0.2"/>
  <cols>
    <col min="1" max="1" width="38.7265625" style="10" bestFit="1" customWidth="1"/>
    <col min="2" max="2" width="54.2695312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29</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635</v>
      </c>
      <c r="B7" s="27" t="s">
        <v>634</v>
      </c>
      <c r="C7" s="27" t="s">
        <v>154</v>
      </c>
      <c r="D7" s="31">
        <v>44</v>
      </c>
      <c r="E7" s="29">
        <v>452.60644000000002</v>
      </c>
      <c r="F7" s="30">
        <v>11.4072068336289</v>
      </c>
    </row>
    <row r="8" spans="1:6" x14ac:dyDescent="0.2">
      <c r="A8" s="27" t="s">
        <v>816</v>
      </c>
      <c r="B8" s="27" t="s">
        <v>815</v>
      </c>
      <c r="C8" s="27" t="s">
        <v>569</v>
      </c>
      <c r="D8" s="31">
        <v>41</v>
      </c>
      <c r="E8" s="29">
        <v>426.26346999999998</v>
      </c>
      <c r="F8" s="30">
        <v>10.743275256778</v>
      </c>
    </row>
    <row r="9" spans="1:6" x14ac:dyDescent="0.2">
      <c r="A9" s="27" t="s">
        <v>818</v>
      </c>
      <c r="B9" s="27" t="s">
        <v>817</v>
      </c>
      <c r="C9" s="27" t="s">
        <v>154</v>
      </c>
      <c r="D9" s="31">
        <v>41</v>
      </c>
      <c r="E9" s="29">
        <v>425.2602</v>
      </c>
      <c r="F9" s="30">
        <v>10.7179894733942</v>
      </c>
    </row>
    <row r="10" spans="1:6" x14ac:dyDescent="0.2">
      <c r="A10" s="27" t="s">
        <v>153</v>
      </c>
      <c r="B10" s="27" t="s">
        <v>152</v>
      </c>
      <c r="C10" s="27" t="s">
        <v>154</v>
      </c>
      <c r="D10" s="31">
        <v>40</v>
      </c>
      <c r="E10" s="29">
        <v>421.4348</v>
      </c>
      <c r="F10" s="30">
        <v>10.6215765080343</v>
      </c>
    </row>
    <row r="11" spans="1:6" x14ac:dyDescent="0.2">
      <c r="A11" s="27" t="s">
        <v>820</v>
      </c>
      <c r="B11" s="27" t="s">
        <v>819</v>
      </c>
      <c r="C11" s="27" t="s">
        <v>154</v>
      </c>
      <c r="D11" s="31">
        <v>33</v>
      </c>
      <c r="E11" s="29">
        <v>315.9486</v>
      </c>
      <c r="F11" s="30">
        <v>7.9629689515586604</v>
      </c>
    </row>
    <row r="12" spans="1:6" x14ac:dyDescent="0.2">
      <c r="A12" s="27" t="s">
        <v>321</v>
      </c>
      <c r="B12" s="27" t="s">
        <v>320</v>
      </c>
      <c r="C12" s="27" t="s">
        <v>154</v>
      </c>
      <c r="D12" s="31">
        <v>30</v>
      </c>
      <c r="E12" s="29">
        <v>309.74939999999998</v>
      </c>
      <c r="F12" s="30">
        <v>7.8067282303638104</v>
      </c>
    </row>
    <row r="13" spans="1:6" x14ac:dyDescent="0.2">
      <c r="A13" s="27" t="s">
        <v>826</v>
      </c>
      <c r="B13" s="27" t="s">
        <v>825</v>
      </c>
      <c r="C13" s="27" t="s">
        <v>154</v>
      </c>
      <c r="D13" s="31">
        <v>26</v>
      </c>
      <c r="E13" s="29">
        <v>266.32033999999999</v>
      </c>
      <c r="F13" s="30">
        <v>6.7121696332522003</v>
      </c>
    </row>
    <row r="14" spans="1:6" x14ac:dyDescent="0.2">
      <c r="A14" s="27" t="s">
        <v>135</v>
      </c>
      <c r="B14" s="27" t="s">
        <v>134</v>
      </c>
      <c r="C14" s="27" t="s">
        <v>127</v>
      </c>
      <c r="D14" s="31">
        <v>26000</v>
      </c>
      <c r="E14" s="29">
        <v>250.79132000000001</v>
      </c>
      <c r="F14" s="30">
        <v>6.3207860217782601</v>
      </c>
    </row>
    <row r="15" spans="1:6" x14ac:dyDescent="0.2">
      <c r="A15" s="27" t="s">
        <v>571</v>
      </c>
      <c r="B15" s="27" t="s">
        <v>570</v>
      </c>
      <c r="C15" s="27" t="s">
        <v>154</v>
      </c>
      <c r="D15" s="31">
        <v>2</v>
      </c>
      <c r="E15" s="29">
        <v>204.6284</v>
      </c>
      <c r="F15" s="30">
        <v>5.1573249440166098</v>
      </c>
    </row>
    <row r="16" spans="1:6" x14ac:dyDescent="0.2">
      <c r="A16" s="27" t="s">
        <v>645</v>
      </c>
      <c r="B16" s="27" t="s">
        <v>644</v>
      </c>
      <c r="C16" s="27" t="s">
        <v>569</v>
      </c>
      <c r="D16" s="31">
        <v>150</v>
      </c>
      <c r="E16" s="29">
        <v>155.53184999999999</v>
      </c>
      <c r="F16" s="30">
        <v>3.91992650870578</v>
      </c>
    </row>
    <row r="17" spans="1:8" ht="10.5" x14ac:dyDescent="0.25">
      <c r="A17" s="26" t="s">
        <v>155</v>
      </c>
      <c r="B17" s="26"/>
      <c r="C17" s="26"/>
      <c r="D17" s="32"/>
      <c r="E17" s="33">
        <f>SUM(E6:E16)</f>
        <v>3228.5348199999994</v>
      </c>
      <c r="F17" s="34">
        <f>SUM(F6:F16)</f>
        <v>81.369952361510727</v>
      </c>
      <c r="G17" s="18"/>
      <c r="H17" s="18"/>
    </row>
    <row r="18" spans="1:8" x14ac:dyDescent="0.2">
      <c r="A18" s="27"/>
      <c r="B18" s="27"/>
      <c r="C18" s="27"/>
      <c r="D18" s="28"/>
      <c r="E18" s="29"/>
      <c r="F18" s="30"/>
    </row>
    <row r="19" spans="1:8" ht="10.5" x14ac:dyDescent="0.25">
      <c r="A19" s="26" t="s">
        <v>156</v>
      </c>
      <c r="B19" s="27"/>
      <c r="C19" s="27"/>
      <c r="D19" s="28"/>
      <c r="E19" s="29"/>
      <c r="F19" s="30"/>
    </row>
    <row r="20" spans="1:8" x14ac:dyDescent="0.2">
      <c r="A20" s="27" t="s">
        <v>352</v>
      </c>
      <c r="B20" s="27" t="s">
        <v>351</v>
      </c>
      <c r="C20" s="27" t="s">
        <v>154</v>
      </c>
      <c r="D20" s="31">
        <v>34</v>
      </c>
      <c r="E20" s="29">
        <v>344.32378</v>
      </c>
      <c r="F20" s="30">
        <v>8.6781190656433207</v>
      </c>
    </row>
    <row r="21" spans="1:8" x14ac:dyDescent="0.2">
      <c r="A21" s="27" t="s">
        <v>657</v>
      </c>
      <c r="B21" s="27" t="s">
        <v>656</v>
      </c>
      <c r="C21" s="27" t="s">
        <v>154</v>
      </c>
      <c r="D21" s="31">
        <v>7</v>
      </c>
      <c r="E21" s="29">
        <v>71.106139999999996</v>
      </c>
      <c r="F21" s="30">
        <v>1.7921142397376799</v>
      </c>
    </row>
    <row r="22" spans="1:8" ht="10.5" x14ac:dyDescent="0.25">
      <c r="A22" s="26" t="s">
        <v>155</v>
      </c>
      <c r="B22" s="26"/>
      <c r="C22" s="26"/>
      <c r="D22" s="32"/>
      <c r="E22" s="33">
        <f>SUM(E19:E21)</f>
        <v>415.42991999999998</v>
      </c>
      <c r="F22" s="34">
        <f>SUM(F19:F21)</f>
        <v>10.470233305381001</v>
      </c>
      <c r="G22" s="18"/>
      <c r="H22" s="18"/>
    </row>
    <row r="23" spans="1:8" x14ac:dyDescent="0.2">
      <c r="A23" s="27"/>
      <c r="B23" s="27"/>
      <c r="C23" s="27"/>
      <c r="D23" s="28"/>
      <c r="E23" s="29"/>
      <c r="F23" s="30"/>
    </row>
    <row r="24" spans="1:8" ht="10.5" x14ac:dyDescent="0.25">
      <c r="A24" s="26" t="s">
        <v>393</v>
      </c>
      <c r="B24" s="27"/>
      <c r="C24" s="27"/>
      <c r="D24" s="28"/>
      <c r="E24" s="29"/>
      <c r="F24" s="30"/>
    </row>
    <row r="25" spans="1:8" ht="10.5" x14ac:dyDescent="0.25">
      <c r="A25" s="26" t="s">
        <v>394</v>
      </c>
      <c r="B25" s="27"/>
      <c r="C25" s="27"/>
      <c r="D25" s="28"/>
      <c r="E25" s="29"/>
      <c r="F25" s="30"/>
    </row>
    <row r="26" spans="1:8" x14ac:dyDescent="0.2">
      <c r="A26" s="27" t="s">
        <v>409</v>
      </c>
      <c r="B26" s="27" t="s">
        <v>408</v>
      </c>
      <c r="C26" s="27" t="s">
        <v>400</v>
      </c>
      <c r="D26" s="31">
        <v>33</v>
      </c>
      <c r="E26" s="29">
        <v>32.408639999999998</v>
      </c>
      <c r="F26" s="30">
        <v>0.81680689226741898</v>
      </c>
    </row>
    <row r="27" spans="1:8" ht="10.5" x14ac:dyDescent="0.25">
      <c r="A27" s="26" t="s">
        <v>155</v>
      </c>
      <c r="B27" s="26"/>
      <c r="C27" s="26"/>
      <c r="D27" s="32"/>
      <c r="E27" s="33">
        <f>SUM(E25:E26)</f>
        <v>32.408639999999998</v>
      </c>
      <c r="F27" s="34">
        <f>SUM(F25:F26)</f>
        <v>0.81680689226741898</v>
      </c>
      <c r="G27" s="18"/>
      <c r="H27" s="18"/>
    </row>
    <row r="28" spans="1:8" x14ac:dyDescent="0.2">
      <c r="A28" s="27"/>
      <c r="B28" s="27"/>
      <c r="C28" s="27"/>
      <c r="D28" s="28"/>
      <c r="E28" s="29"/>
      <c r="F28" s="30"/>
    </row>
    <row r="29" spans="1:8" ht="10.5" x14ac:dyDescent="0.25">
      <c r="A29" s="26" t="s">
        <v>194</v>
      </c>
      <c r="B29" s="26"/>
      <c r="C29" s="26"/>
      <c r="D29" s="32"/>
      <c r="E29" s="33">
        <f>E17+E22+E27</f>
        <v>3676.3733799999995</v>
      </c>
      <c r="F29" s="34">
        <f>F17+F22+F27</f>
        <v>92.65699255915915</v>
      </c>
      <c r="G29" s="18"/>
      <c r="H29" s="18"/>
    </row>
    <row r="30" spans="1:8" ht="10.5" x14ac:dyDescent="0.25">
      <c r="A30" s="26"/>
      <c r="B30" s="26"/>
      <c r="C30" s="26"/>
      <c r="D30" s="32"/>
      <c r="E30" s="33"/>
      <c r="F30" s="34"/>
      <c r="G30" s="18"/>
      <c r="H30" s="18"/>
    </row>
    <row r="31" spans="1:8" ht="10.5" x14ac:dyDescent="0.25">
      <c r="A31" s="26" t="s">
        <v>196</v>
      </c>
      <c r="B31" s="26"/>
      <c r="C31" s="26"/>
      <c r="D31" s="32"/>
      <c r="E31" s="33">
        <f>E33-(E17+E22+E27)</f>
        <v>291.35024070000054</v>
      </c>
      <c r="F31" s="34">
        <f>F33-(F17+F22+F27)</f>
        <v>7.3430074408408501</v>
      </c>
      <c r="G31" s="18"/>
      <c r="H31" s="18"/>
    </row>
    <row r="32" spans="1:8" ht="10.5" x14ac:dyDescent="0.25">
      <c r="A32" s="26"/>
      <c r="B32" s="26"/>
      <c r="C32" s="26"/>
      <c r="D32" s="32"/>
      <c r="E32" s="33"/>
      <c r="F32" s="34"/>
      <c r="G32" s="18"/>
      <c r="H32" s="18"/>
    </row>
    <row r="33" spans="1:8" ht="10.5" x14ac:dyDescent="0.25">
      <c r="A33" s="35" t="s">
        <v>195</v>
      </c>
      <c r="B33" s="35"/>
      <c r="C33" s="35"/>
      <c r="D33" s="36"/>
      <c r="E33" s="37">
        <v>3967.7236207000001</v>
      </c>
      <c r="F33" s="38">
        <v>100</v>
      </c>
      <c r="G33" s="18"/>
      <c r="H33" s="18"/>
    </row>
    <row r="35" spans="1:8" ht="10.5" x14ac:dyDescent="0.25">
      <c r="A35" s="18" t="s">
        <v>198</v>
      </c>
    </row>
    <row r="37" spans="1:8" ht="10.5" x14ac:dyDescent="0.25">
      <c r="A37" s="18" t="s">
        <v>199</v>
      </c>
    </row>
    <row r="38" spans="1:8" ht="10.5" x14ac:dyDescent="0.25">
      <c r="A38" s="18" t="s">
        <v>200</v>
      </c>
    </row>
    <row r="39" spans="1:8" ht="10.5" x14ac:dyDescent="0.25">
      <c r="A39" s="18" t="s">
        <v>201</v>
      </c>
      <c r="B39" s="18"/>
      <c r="C39" s="39" t="s">
        <v>203</v>
      </c>
      <c r="D39" s="19" t="s">
        <v>202</v>
      </c>
    </row>
    <row r="40" spans="1:8" x14ac:dyDescent="0.2">
      <c r="A40" s="10" t="s">
        <v>466</v>
      </c>
      <c r="C40" s="40">
        <v>10.9497</v>
      </c>
      <c r="D40" s="40">
        <v>11.4678</v>
      </c>
    </row>
    <row r="41" spans="1:8" x14ac:dyDescent="0.2">
      <c r="A41" s="10" t="s">
        <v>786</v>
      </c>
      <c r="C41" s="40">
        <v>10.7042</v>
      </c>
      <c r="D41" s="40">
        <v>11.210699999999999</v>
      </c>
    </row>
    <row r="42" spans="1:8" x14ac:dyDescent="0.2">
      <c r="A42" s="10" t="s">
        <v>468</v>
      </c>
      <c r="C42" s="40">
        <v>10.472300000000001</v>
      </c>
      <c r="D42" s="40">
        <v>10.5245</v>
      </c>
    </row>
    <row r="43" spans="1:8" x14ac:dyDescent="0.2">
      <c r="A43" s="10" t="s">
        <v>469</v>
      </c>
      <c r="C43" s="40">
        <v>11.058999999999999</v>
      </c>
      <c r="D43" s="40">
        <v>11.5824</v>
      </c>
    </row>
    <row r="45" spans="1:8" ht="10.5" x14ac:dyDescent="0.25">
      <c r="A45" s="18" t="s">
        <v>215</v>
      </c>
    </row>
    <row r="46" spans="1:8" ht="10.5" x14ac:dyDescent="0.25">
      <c r="A46" s="82" t="s">
        <v>380</v>
      </c>
      <c r="B46" s="83"/>
      <c r="C46" s="80" t="s">
        <v>381</v>
      </c>
      <c r="D46" s="81"/>
    </row>
    <row r="47" spans="1:8" ht="10.5" x14ac:dyDescent="0.25">
      <c r="A47" s="82"/>
      <c r="B47" s="83"/>
      <c r="C47" s="44" t="s">
        <v>382</v>
      </c>
      <c r="D47" s="45" t="s">
        <v>383</v>
      </c>
    </row>
    <row r="48" spans="1:8" x14ac:dyDescent="0.2">
      <c r="A48" s="84" t="s">
        <v>468</v>
      </c>
      <c r="B48" s="85"/>
      <c r="C48" s="46">
        <v>0.35169760750000001</v>
      </c>
      <c r="D48" s="46">
        <v>0.33970504229999998</v>
      </c>
    </row>
    <row r="50" spans="1:5" ht="10.5" x14ac:dyDescent="0.25">
      <c r="A50" s="18" t="s">
        <v>217</v>
      </c>
      <c r="D50" s="42">
        <v>0.82811475120547895</v>
      </c>
      <c r="E50" s="14" t="s">
        <v>218</v>
      </c>
    </row>
    <row r="52" spans="1:5" ht="10.5" x14ac:dyDescent="0.25">
      <c r="A52" s="18" t="s">
        <v>219</v>
      </c>
      <c r="D52" s="41" t="s">
        <v>216</v>
      </c>
    </row>
  </sheetData>
  <mergeCells count="5">
    <mergeCell ref="A1:F1"/>
    <mergeCell ref="C46:D46"/>
    <mergeCell ref="A46:B46"/>
    <mergeCell ref="A47:B47"/>
    <mergeCell ref="A48:B48"/>
  </mergeCells>
  <conditionalFormatting sqref="F2:F3 F5:F65536">
    <cfRule type="cellIs" dxfId="45"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56"/>
  <sheetViews>
    <sheetView workbookViewId="0">
      <selection sqref="A1:F1"/>
    </sheetView>
  </sheetViews>
  <sheetFormatPr defaultColWidth="9.1796875" defaultRowHeight="10" x14ac:dyDescent="0.2"/>
  <cols>
    <col min="1" max="1" width="38.7265625" style="10" bestFit="1" customWidth="1"/>
    <col min="2" max="2" width="54.2695312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30</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828</v>
      </c>
      <c r="B7" s="27" t="s">
        <v>827</v>
      </c>
      <c r="C7" s="27" t="s">
        <v>154</v>
      </c>
      <c r="D7" s="31">
        <v>90</v>
      </c>
      <c r="E7" s="29">
        <v>1117.9395</v>
      </c>
      <c r="F7" s="30">
        <v>11.898783594461801</v>
      </c>
    </row>
    <row r="8" spans="1:6" x14ac:dyDescent="0.2">
      <c r="A8" s="27" t="s">
        <v>153</v>
      </c>
      <c r="B8" s="27" t="s">
        <v>152</v>
      </c>
      <c r="C8" s="27" t="s">
        <v>154</v>
      </c>
      <c r="D8" s="31">
        <v>98</v>
      </c>
      <c r="E8" s="29">
        <v>1032.5152599999999</v>
      </c>
      <c r="F8" s="30">
        <v>10.9895711142861</v>
      </c>
    </row>
    <row r="9" spans="1:6" x14ac:dyDescent="0.2">
      <c r="A9" s="27" t="s">
        <v>635</v>
      </c>
      <c r="B9" s="27" t="s">
        <v>634</v>
      </c>
      <c r="C9" s="27" t="s">
        <v>154</v>
      </c>
      <c r="D9" s="31">
        <v>92</v>
      </c>
      <c r="E9" s="29">
        <v>946.35892000000001</v>
      </c>
      <c r="F9" s="30">
        <v>10.072566531345</v>
      </c>
    </row>
    <row r="10" spans="1:6" x14ac:dyDescent="0.2">
      <c r="A10" s="27" t="s">
        <v>816</v>
      </c>
      <c r="B10" s="27" t="s">
        <v>815</v>
      </c>
      <c r="C10" s="27" t="s">
        <v>569</v>
      </c>
      <c r="D10" s="31">
        <v>90</v>
      </c>
      <c r="E10" s="29">
        <v>935.70029999999997</v>
      </c>
      <c r="F10" s="30">
        <v>9.9591215615630002</v>
      </c>
    </row>
    <row r="11" spans="1:6" x14ac:dyDescent="0.2">
      <c r="A11" s="27" t="s">
        <v>818</v>
      </c>
      <c r="B11" s="27" t="s">
        <v>817</v>
      </c>
      <c r="C11" s="27" t="s">
        <v>154</v>
      </c>
      <c r="D11" s="31">
        <v>90</v>
      </c>
      <c r="E11" s="29">
        <v>933.49800000000005</v>
      </c>
      <c r="F11" s="30">
        <v>9.9356813922961607</v>
      </c>
    </row>
    <row r="12" spans="1:6" x14ac:dyDescent="0.2">
      <c r="A12" s="27" t="s">
        <v>321</v>
      </c>
      <c r="B12" s="27" t="s">
        <v>320</v>
      </c>
      <c r="C12" s="27" t="s">
        <v>154</v>
      </c>
      <c r="D12" s="31">
        <v>71</v>
      </c>
      <c r="E12" s="29">
        <v>733.07357999999999</v>
      </c>
      <c r="F12" s="30">
        <v>7.8024650593680196</v>
      </c>
    </row>
    <row r="13" spans="1:6" x14ac:dyDescent="0.2">
      <c r="A13" s="27" t="s">
        <v>830</v>
      </c>
      <c r="B13" s="27" t="s">
        <v>829</v>
      </c>
      <c r="C13" s="27" t="s">
        <v>154</v>
      </c>
      <c r="D13" s="31">
        <v>60</v>
      </c>
      <c r="E13" s="29">
        <v>731.75580000000002</v>
      </c>
      <c r="F13" s="30">
        <v>7.7884392743902904</v>
      </c>
    </row>
    <row r="14" spans="1:6" x14ac:dyDescent="0.2">
      <c r="A14" s="27" t="s">
        <v>820</v>
      </c>
      <c r="B14" s="27" t="s">
        <v>819</v>
      </c>
      <c r="C14" s="27" t="s">
        <v>154</v>
      </c>
      <c r="D14" s="31">
        <v>75</v>
      </c>
      <c r="E14" s="29">
        <v>718.06500000000005</v>
      </c>
      <c r="F14" s="30">
        <v>7.64272131162482</v>
      </c>
    </row>
    <row r="15" spans="1:6" x14ac:dyDescent="0.2">
      <c r="A15" s="27" t="s">
        <v>824</v>
      </c>
      <c r="B15" s="27" t="s">
        <v>823</v>
      </c>
      <c r="C15" s="27" t="s">
        <v>317</v>
      </c>
      <c r="D15" s="31">
        <v>58</v>
      </c>
      <c r="E15" s="29">
        <v>706.01718000000005</v>
      </c>
      <c r="F15" s="30">
        <v>7.5144903984447797</v>
      </c>
    </row>
    <row r="16" spans="1:6" x14ac:dyDescent="0.2">
      <c r="A16" s="27" t="s">
        <v>645</v>
      </c>
      <c r="B16" s="27" t="s">
        <v>644</v>
      </c>
      <c r="C16" s="27" t="s">
        <v>569</v>
      </c>
      <c r="D16" s="31">
        <v>470</v>
      </c>
      <c r="E16" s="29">
        <v>487.33312999999998</v>
      </c>
      <c r="F16" s="30">
        <v>5.1869277830166203</v>
      </c>
    </row>
    <row r="17" spans="1:8" x14ac:dyDescent="0.2">
      <c r="A17" s="27" t="s">
        <v>571</v>
      </c>
      <c r="B17" s="27" t="s">
        <v>570</v>
      </c>
      <c r="C17" s="27" t="s">
        <v>154</v>
      </c>
      <c r="D17" s="31">
        <v>2</v>
      </c>
      <c r="E17" s="29">
        <v>204.6284</v>
      </c>
      <c r="F17" s="30">
        <v>2.1779613734741101</v>
      </c>
    </row>
    <row r="18" spans="1:8" x14ac:dyDescent="0.2">
      <c r="A18" s="27" t="s">
        <v>832</v>
      </c>
      <c r="B18" s="27" t="s">
        <v>831</v>
      </c>
      <c r="C18" s="27" t="s">
        <v>317</v>
      </c>
      <c r="D18" s="31">
        <v>10</v>
      </c>
      <c r="E18" s="29">
        <v>121.622</v>
      </c>
      <c r="F18" s="30">
        <v>1.2944831614999099</v>
      </c>
    </row>
    <row r="19" spans="1:8" x14ac:dyDescent="0.2">
      <c r="A19" s="27" t="s">
        <v>319</v>
      </c>
      <c r="B19" s="27" t="s">
        <v>318</v>
      </c>
      <c r="C19" s="27" t="s">
        <v>154</v>
      </c>
      <c r="D19" s="31">
        <v>8</v>
      </c>
      <c r="E19" s="29">
        <v>82.853120000000004</v>
      </c>
      <c r="F19" s="30">
        <v>0.88184677704470804</v>
      </c>
    </row>
    <row r="20" spans="1:8" x14ac:dyDescent="0.2">
      <c r="A20" s="27" t="s">
        <v>625</v>
      </c>
      <c r="B20" s="27" t="s">
        <v>624</v>
      </c>
      <c r="C20" s="27" t="s">
        <v>569</v>
      </c>
      <c r="D20" s="31">
        <v>6</v>
      </c>
      <c r="E20" s="29">
        <v>74.400000000000006</v>
      </c>
      <c r="F20" s="30">
        <v>0.79187603571387899</v>
      </c>
    </row>
    <row r="21" spans="1:8" x14ac:dyDescent="0.2">
      <c r="A21" s="27" t="s">
        <v>826</v>
      </c>
      <c r="B21" s="27" t="s">
        <v>825</v>
      </c>
      <c r="C21" s="27" t="s">
        <v>154</v>
      </c>
      <c r="D21" s="31">
        <v>4</v>
      </c>
      <c r="E21" s="29">
        <v>40.972360000000002</v>
      </c>
      <c r="F21" s="30">
        <v>0.43608911304626202</v>
      </c>
    </row>
    <row r="22" spans="1:8" x14ac:dyDescent="0.2">
      <c r="A22" s="27" t="s">
        <v>314</v>
      </c>
      <c r="B22" s="27" t="s">
        <v>313</v>
      </c>
      <c r="C22" s="27" t="s">
        <v>154</v>
      </c>
      <c r="D22" s="31">
        <v>1</v>
      </c>
      <c r="E22" s="29">
        <v>10.20923</v>
      </c>
      <c r="F22" s="30">
        <v>0.108661889517355</v>
      </c>
    </row>
    <row r="23" spans="1:8" ht="10.5" x14ac:dyDescent="0.25">
      <c r="A23" s="26" t="s">
        <v>155</v>
      </c>
      <c r="B23" s="26"/>
      <c r="C23" s="26"/>
      <c r="D23" s="32"/>
      <c r="E23" s="33">
        <f>SUM(E6:E22)</f>
        <v>8876.9417799999974</v>
      </c>
      <c r="F23" s="34">
        <f>SUM(F6:F22)</f>
        <v>94.48168637109282</v>
      </c>
      <c r="G23" s="18"/>
      <c r="H23" s="18"/>
    </row>
    <row r="24" spans="1:8" x14ac:dyDescent="0.2">
      <c r="A24" s="27"/>
      <c r="B24" s="27"/>
      <c r="C24" s="27"/>
      <c r="D24" s="28"/>
      <c r="E24" s="29"/>
      <c r="F24" s="30"/>
    </row>
    <row r="25" spans="1:8" ht="10.5" x14ac:dyDescent="0.25">
      <c r="A25" s="26" t="s">
        <v>393</v>
      </c>
      <c r="B25" s="27"/>
      <c r="C25" s="27"/>
      <c r="D25" s="28"/>
      <c r="E25" s="29"/>
      <c r="F25" s="30"/>
    </row>
    <row r="26" spans="1:8" ht="10.5" x14ac:dyDescent="0.25">
      <c r="A26" s="26" t="s">
        <v>394</v>
      </c>
      <c r="B26" s="27"/>
      <c r="C26" s="27"/>
      <c r="D26" s="28"/>
      <c r="E26" s="29"/>
      <c r="F26" s="30"/>
    </row>
    <row r="27" spans="1:8" x14ac:dyDescent="0.2">
      <c r="A27" s="27" t="s">
        <v>409</v>
      </c>
      <c r="B27" s="27" t="s">
        <v>408</v>
      </c>
      <c r="C27" s="27" t="s">
        <v>400</v>
      </c>
      <c r="D27" s="31">
        <v>48</v>
      </c>
      <c r="E27" s="29">
        <v>47.13984</v>
      </c>
      <c r="F27" s="30">
        <v>0.50173265622831398</v>
      </c>
    </row>
    <row r="28" spans="1:8" ht="10.5" x14ac:dyDescent="0.25">
      <c r="A28" s="26" t="s">
        <v>155</v>
      </c>
      <c r="B28" s="26"/>
      <c r="C28" s="26"/>
      <c r="D28" s="32"/>
      <c r="E28" s="33">
        <f>SUM(E26:E27)</f>
        <v>47.13984</v>
      </c>
      <c r="F28" s="34">
        <f>SUM(F26:F27)</f>
        <v>0.50173265622831398</v>
      </c>
      <c r="G28" s="18"/>
      <c r="H28" s="18"/>
    </row>
    <row r="29" spans="1:8" x14ac:dyDescent="0.2">
      <c r="A29" s="27"/>
      <c r="B29" s="27"/>
      <c r="C29" s="27"/>
      <c r="D29" s="28"/>
      <c r="E29" s="29"/>
      <c r="F29" s="30"/>
    </row>
    <row r="30" spans="1:8" ht="10.5" x14ac:dyDescent="0.25">
      <c r="A30" s="26" t="s">
        <v>194</v>
      </c>
      <c r="B30" s="26"/>
      <c r="C30" s="26"/>
      <c r="D30" s="32"/>
      <c r="E30" s="33">
        <f>E23+E28</f>
        <v>8924.0816199999972</v>
      </c>
      <c r="F30" s="34">
        <f>F23+F28</f>
        <v>94.983419027321133</v>
      </c>
      <c r="G30" s="18"/>
      <c r="H30" s="18"/>
    </row>
    <row r="31" spans="1:8" ht="10.5" x14ac:dyDescent="0.25">
      <c r="A31" s="26"/>
      <c r="B31" s="26"/>
      <c r="C31" s="26"/>
      <c r="D31" s="32"/>
      <c r="E31" s="33"/>
      <c r="F31" s="34"/>
      <c r="G31" s="18"/>
      <c r="H31" s="18"/>
    </row>
    <row r="32" spans="1:8" ht="10.5" x14ac:dyDescent="0.25">
      <c r="A32" s="26" t="s">
        <v>196</v>
      </c>
      <c r="B32" s="26"/>
      <c r="C32" s="26"/>
      <c r="D32" s="32"/>
      <c r="E32" s="33">
        <f>E34-(E23+E28)</f>
        <v>471.32834880000337</v>
      </c>
      <c r="F32" s="34">
        <f>F34-(F23+F28)</f>
        <v>5.0165809726788666</v>
      </c>
      <c r="G32" s="18"/>
      <c r="H32" s="18"/>
    </row>
    <row r="33" spans="1:8" ht="10.5" x14ac:dyDescent="0.25">
      <c r="A33" s="26"/>
      <c r="B33" s="26"/>
      <c r="C33" s="26"/>
      <c r="D33" s="32"/>
      <c r="E33" s="33"/>
      <c r="F33" s="34"/>
      <c r="G33" s="18"/>
      <c r="H33" s="18"/>
    </row>
    <row r="34" spans="1:8" ht="10.5" x14ac:dyDescent="0.25">
      <c r="A34" s="35" t="s">
        <v>195</v>
      </c>
      <c r="B34" s="35"/>
      <c r="C34" s="35"/>
      <c r="D34" s="36"/>
      <c r="E34" s="37">
        <v>9395.4099688000006</v>
      </c>
      <c r="F34" s="38">
        <v>100</v>
      </c>
      <c r="G34" s="18"/>
      <c r="H34" s="18"/>
    </row>
    <row r="36" spans="1:8" ht="10.5" x14ac:dyDescent="0.25">
      <c r="A36" s="18" t="s">
        <v>198</v>
      </c>
    </row>
    <row r="38" spans="1:8" ht="10.5" x14ac:dyDescent="0.25">
      <c r="A38" s="18" t="s">
        <v>199</v>
      </c>
    </row>
    <row r="39" spans="1:8" ht="10.5" x14ac:dyDescent="0.25">
      <c r="A39" s="18" t="s">
        <v>200</v>
      </c>
    </row>
    <row r="40" spans="1:8" ht="10.5" x14ac:dyDescent="0.25">
      <c r="A40" s="18" t="s">
        <v>201</v>
      </c>
      <c r="B40" s="18"/>
      <c r="C40" s="39" t="s">
        <v>203</v>
      </c>
      <c r="D40" s="19" t="s">
        <v>202</v>
      </c>
    </row>
    <row r="41" spans="1:8" x14ac:dyDescent="0.2">
      <c r="A41" s="10" t="s">
        <v>466</v>
      </c>
      <c r="C41" s="40">
        <v>11.4832</v>
      </c>
      <c r="D41" s="40">
        <v>12.069100000000001</v>
      </c>
    </row>
    <row r="42" spans="1:8" x14ac:dyDescent="0.2">
      <c r="A42" s="10" t="s">
        <v>786</v>
      </c>
      <c r="C42" s="40">
        <v>10.761100000000001</v>
      </c>
      <c r="D42" s="40">
        <v>10.4351</v>
      </c>
    </row>
    <row r="43" spans="1:8" x14ac:dyDescent="0.2">
      <c r="A43" s="10" t="s">
        <v>468</v>
      </c>
      <c r="C43" s="40">
        <v>10.3184</v>
      </c>
      <c r="D43" s="40">
        <v>10.418699999999999</v>
      </c>
    </row>
    <row r="44" spans="1:8" x14ac:dyDescent="0.2">
      <c r="A44" s="10" t="s">
        <v>469</v>
      </c>
      <c r="C44" s="40">
        <v>11.5869</v>
      </c>
      <c r="D44" s="40">
        <v>12.178100000000001</v>
      </c>
    </row>
    <row r="45" spans="1:8" x14ac:dyDescent="0.2">
      <c r="A45" s="10" t="s">
        <v>471</v>
      </c>
      <c r="C45" s="40">
        <v>10.327</v>
      </c>
      <c r="D45" s="40">
        <v>10.427199999999999</v>
      </c>
    </row>
    <row r="47" spans="1:8" ht="10.5" x14ac:dyDescent="0.25">
      <c r="A47" s="18" t="s">
        <v>215</v>
      </c>
    </row>
    <row r="48" spans="1:8" ht="10.5" x14ac:dyDescent="0.25">
      <c r="A48" s="82" t="s">
        <v>380</v>
      </c>
      <c r="B48" s="83"/>
      <c r="C48" s="80" t="s">
        <v>381</v>
      </c>
      <c r="D48" s="81"/>
    </row>
    <row r="49" spans="1:5" ht="10.5" x14ac:dyDescent="0.25">
      <c r="A49" s="82"/>
      <c r="B49" s="83"/>
      <c r="C49" s="44" t="s">
        <v>382</v>
      </c>
      <c r="D49" s="45" t="s">
        <v>383</v>
      </c>
    </row>
    <row r="50" spans="1:5" x14ac:dyDescent="0.2">
      <c r="A50" s="84" t="s">
        <v>786</v>
      </c>
      <c r="B50" s="85"/>
      <c r="C50" s="46">
        <v>0.80937499999999996</v>
      </c>
      <c r="D50" s="46">
        <v>0.80937499999999996</v>
      </c>
    </row>
    <row r="51" spans="1:5" x14ac:dyDescent="0.2">
      <c r="A51" s="84" t="s">
        <v>468</v>
      </c>
      <c r="B51" s="85"/>
      <c r="C51" s="46">
        <v>0.38850000000000001</v>
      </c>
      <c r="D51" s="46">
        <v>0.38850000000000001</v>
      </c>
    </row>
    <row r="52" spans="1:5" x14ac:dyDescent="0.2">
      <c r="A52" s="84" t="s">
        <v>471</v>
      </c>
      <c r="B52" s="85"/>
      <c r="C52" s="46">
        <v>0.38850000000000001</v>
      </c>
      <c r="D52" s="46">
        <v>0.38850000000000001</v>
      </c>
    </row>
    <row r="54" spans="1:5" ht="10.5" x14ac:dyDescent="0.25">
      <c r="A54" s="18" t="s">
        <v>217</v>
      </c>
      <c r="D54" s="42">
        <v>0.83180693109588999</v>
      </c>
      <c r="E54" s="14" t="s">
        <v>218</v>
      </c>
    </row>
    <row r="56" spans="1:5" ht="10.5" x14ac:dyDescent="0.25">
      <c r="A56" s="18" t="s">
        <v>219</v>
      </c>
      <c r="D56" s="41" t="s">
        <v>216</v>
      </c>
    </row>
  </sheetData>
  <mergeCells count="7">
    <mergeCell ref="A52:B52"/>
    <mergeCell ref="A1:F1"/>
    <mergeCell ref="C48:D48"/>
    <mergeCell ref="A48:B48"/>
    <mergeCell ref="A49:B49"/>
    <mergeCell ref="A50:B50"/>
    <mergeCell ref="A51:B51"/>
  </mergeCells>
  <conditionalFormatting sqref="F2:F3 F5:F65536">
    <cfRule type="cellIs" dxfId="44"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63"/>
  <sheetViews>
    <sheetView workbookViewId="0">
      <selection sqref="A1:F1"/>
    </sheetView>
  </sheetViews>
  <sheetFormatPr defaultColWidth="9.1796875" defaultRowHeight="10" x14ac:dyDescent="0.2"/>
  <cols>
    <col min="1" max="1" width="38.7265625" style="10" bestFit="1" customWidth="1"/>
    <col min="2" max="2" width="53.2695312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31</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832</v>
      </c>
      <c r="B7" s="27" t="s">
        <v>831</v>
      </c>
      <c r="C7" s="27" t="s">
        <v>317</v>
      </c>
      <c r="D7" s="31">
        <v>103</v>
      </c>
      <c r="E7" s="29">
        <v>1252.7066</v>
      </c>
      <c r="F7" s="30">
        <v>10.955839987027799</v>
      </c>
    </row>
    <row r="8" spans="1:6" x14ac:dyDescent="0.2">
      <c r="A8" s="27" t="s">
        <v>321</v>
      </c>
      <c r="B8" s="27" t="s">
        <v>320</v>
      </c>
      <c r="C8" s="27" t="s">
        <v>154</v>
      </c>
      <c r="D8" s="31">
        <v>115</v>
      </c>
      <c r="E8" s="29">
        <v>1187.3726999999999</v>
      </c>
      <c r="F8" s="30">
        <v>10.3844470095113</v>
      </c>
    </row>
    <row r="9" spans="1:6" x14ac:dyDescent="0.2">
      <c r="A9" s="27" t="s">
        <v>319</v>
      </c>
      <c r="B9" s="27" t="s">
        <v>318</v>
      </c>
      <c r="C9" s="27" t="s">
        <v>154</v>
      </c>
      <c r="D9" s="31">
        <v>112</v>
      </c>
      <c r="E9" s="29">
        <v>1159.9436800000001</v>
      </c>
      <c r="F9" s="30">
        <v>10.14456006861</v>
      </c>
    </row>
    <row r="10" spans="1:6" x14ac:dyDescent="0.2">
      <c r="A10" s="27" t="s">
        <v>834</v>
      </c>
      <c r="B10" s="27" t="s">
        <v>833</v>
      </c>
      <c r="C10" s="27" t="s">
        <v>154</v>
      </c>
      <c r="D10" s="31">
        <v>100</v>
      </c>
      <c r="E10" s="29">
        <v>1041.731</v>
      </c>
      <c r="F10" s="30">
        <v>9.1107032927953195</v>
      </c>
    </row>
    <row r="11" spans="1:6" x14ac:dyDescent="0.2">
      <c r="A11" s="27" t="s">
        <v>824</v>
      </c>
      <c r="B11" s="27" t="s">
        <v>823</v>
      </c>
      <c r="C11" s="27" t="s">
        <v>317</v>
      </c>
      <c r="D11" s="31">
        <v>85</v>
      </c>
      <c r="E11" s="29">
        <v>1034.6803500000001</v>
      </c>
      <c r="F11" s="30">
        <v>9.04904017614491</v>
      </c>
    </row>
    <row r="12" spans="1:6" x14ac:dyDescent="0.2">
      <c r="A12" s="27" t="s">
        <v>836</v>
      </c>
      <c r="B12" s="27" t="s">
        <v>835</v>
      </c>
      <c r="C12" s="27" t="s">
        <v>154</v>
      </c>
      <c r="D12" s="31">
        <v>70</v>
      </c>
      <c r="E12" s="29">
        <v>866.05960000000005</v>
      </c>
      <c r="F12" s="30">
        <v>7.5743277770144104</v>
      </c>
    </row>
    <row r="13" spans="1:6" x14ac:dyDescent="0.2">
      <c r="A13" s="27" t="s">
        <v>838</v>
      </c>
      <c r="B13" s="27" t="s">
        <v>837</v>
      </c>
      <c r="C13" s="27" t="s">
        <v>154</v>
      </c>
      <c r="D13" s="31">
        <v>77</v>
      </c>
      <c r="E13" s="29">
        <v>800.98325999999997</v>
      </c>
      <c r="F13" s="30">
        <v>7.00518735101089</v>
      </c>
    </row>
    <row r="14" spans="1:6" x14ac:dyDescent="0.2">
      <c r="A14" s="27" t="s">
        <v>623</v>
      </c>
      <c r="B14" s="27" t="s">
        <v>622</v>
      </c>
      <c r="C14" s="27" t="s">
        <v>569</v>
      </c>
      <c r="D14" s="31">
        <v>75</v>
      </c>
      <c r="E14" s="29">
        <v>787.44600000000003</v>
      </c>
      <c r="F14" s="30">
        <v>6.8867940620932897</v>
      </c>
    </row>
    <row r="15" spans="1:6" x14ac:dyDescent="0.2">
      <c r="A15" s="27" t="s">
        <v>840</v>
      </c>
      <c r="B15" s="27" t="s">
        <v>839</v>
      </c>
      <c r="C15" s="27" t="s">
        <v>569</v>
      </c>
      <c r="D15" s="31">
        <v>21</v>
      </c>
      <c r="E15" s="29">
        <v>534.0258</v>
      </c>
      <c r="F15" s="30">
        <v>4.6704481430404297</v>
      </c>
    </row>
    <row r="16" spans="1:6" x14ac:dyDescent="0.2">
      <c r="A16" s="27" t="s">
        <v>842</v>
      </c>
      <c r="B16" s="27" t="s">
        <v>841</v>
      </c>
      <c r="C16" s="27" t="s">
        <v>154</v>
      </c>
      <c r="D16" s="31">
        <v>33</v>
      </c>
      <c r="E16" s="29">
        <v>337.93848000000003</v>
      </c>
      <c r="F16" s="30">
        <v>2.95552040065837</v>
      </c>
    </row>
    <row r="17" spans="1:8" x14ac:dyDescent="0.2">
      <c r="A17" s="27" t="s">
        <v>844</v>
      </c>
      <c r="B17" s="27" t="s">
        <v>843</v>
      </c>
      <c r="C17" s="27" t="s">
        <v>154</v>
      </c>
      <c r="D17" s="31">
        <v>32</v>
      </c>
      <c r="E17" s="29">
        <v>329.97183999999999</v>
      </c>
      <c r="F17" s="30">
        <v>2.8858462781828802</v>
      </c>
    </row>
    <row r="18" spans="1:8" x14ac:dyDescent="0.2">
      <c r="A18" s="27" t="s">
        <v>645</v>
      </c>
      <c r="B18" s="27" t="s">
        <v>644</v>
      </c>
      <c r="C18" s="27" t="s">
        <v>569</v>
      </c>
      <c r="D18" s="31">
        <v>310</v>
      </c>
      <c r="E18" s="29">
        <v>321.43248999999997</v>
      </c>
      <c r="F18" s="30">
        <v>2.8111633858015201</v>
      </c>
    </row>
    <row r="19" spans="1:8" x14ac:dyDescent="0.2">
      <c r="A19" s="27" t="s">
        <v>846</v>
      </c>
      <c r="B19" s="27" t="s">
        <v>845</v>
      </c>
      <c r="C19" s="27" t="s">
        <v>521</v>
      </c>
      <c r="D19" s="31">
        <v>32</v>
      </c>
      <c r="E19" s="29">
        <v>309.47584000000001</v>
      </c>
      <c r="F19" s="30">
        <v>2.7065936931209702</v>
      </c>
    </row>
    <row r="20" spans="1:8" x14ac:dyDescent="0.2">
      <c r="A20" s="27" t="s">
        <v>571</v>
      </c>
      <c r="B20" s="27" t="s">
        <v>570</v>
      </c>
      <c r="C20" s="27" t="s">
        <v>154</v>
      </c>
      <c r="D20" s="31">
        <v>2</v>
      </c>
      <c r="E20" s="29">
        <v>204.6284</v>
      </c>
      <c r="F20" s="30">
        <v>1.78962576488502</v>
      </c>
    </row>
    <row r="21" spans="1:8" x14ac:dyDescent="0.2">
      <c r="A21" s="27" t="s">
        <v>848</v>
      </c>
      <c r="B21" s="27" t="s">
        <v>847</v>
      </c>
      <c r="C21" s="27" t="s">
        <v>521</v>
      </c>
      <c r="D21" s="31">
        <v>26</v>
      </c>
      <c r="E21" s="29">
        <v>133.1421</v>
      </c>
      <c r="F21" s="30">
        <v>1.1644255272039401</v>
      </c>
    </row>
    <row r="22" spans="1:8" x14ac:dyDescent="0.2">
      <c r="A22" s="27" t="s">
        <v>314</v>
      </c>
      <c r="B22" s="27" t="s">
        <v>313</v>
      </c>
      <c r="C22" s="27" t="s">
        <v>154</v>
      </c>
      <c r="D22" s="31">
        <v>4</v>
      </c>
      <c r="E22" s="29">
        <v>40.836919999999999</v>
      </c>
      <c r="F22" s="30">
        <v>0.35714888153623098</v>
      </c>
    </row>
    <row r="23" spans="1:8" x14ac:dyDescent="0.2">
      <c r="A23" s="27" t="s">
        <v>850</v>
      </c>
      <c r="B23" s="27" t="s">
        <v>849</v>
      </c>
      <c r="C23" s="27" t="s">
        <v>154</v>
      </c>
      <c r="D23" s="31">
        <v>2</v>
      </c>
      <c r="E23" s="29">
        <v>24.929760000000002</v>
      </c>
      <c r="F23" s="30">
        <v>0.21802907518409001</v>
      </c>
    </row>
    <row r="24" spans="1:8" x14ac:dyDescent="0.2">
      <c r="A24" s="27" t="s">
        <v>316</v>
      </c>
      <c r="B24" s="27" t="s">
        <v>315</v>
      </c>
      <c r="C24" s="27" t="s">
        <v>317</v>
      </c>
      <c r="D24" s="31">
        <v>2</v>
      </c>
      <c r="E24" s="29">
        <v>24.68534</v>
      </c>
      <c r="F24" s="30">
        <v>0.21589144262940399</v>
      </c>
    </row>
    <row r="25" spans="1:8" x14ac:dyDescent="0.2">
      <c r="A25" s="27" t="s">
        <v>852</v>
      </c>
      <c r="B25" s="27" t="s">
        <v>851</v>
      </c>
      <c r="C25" s="27" t="s">
        <v>154</v>
      </c>
      <c r="D25" s="31">
        <v>1</v>
      </c>
      <c r="E25" s="29">
        <v>10.14992</v>
      </c>
      <c r="F25" s="30">
        <v>8.8768510839755205E-2</v>
      </c>
    </row>
    <row r="26" spans="1:8" ht="10.5" x14ac:dyDescent="0.25">
      <c r="A26" s="26" t="s">
        <v>155</v>
      </c>
      <c r="B26" s="26"/>
      <c r="C26" s="26"/>
      <c r="D26" s="32"/>
      <c r="E26" s="33">
        <f>SUM(E6:E25)</f>
        <v>10402.140079999999</v>
      </c>
      <c r="F26" s="34">
        <f>SUM(F6:F25)</f>
        <v>90.974360827290539</v>
      </c>
      <c r="G26" s="18"/>
      <c r="H26" s="18"/>
    </row>
    <row r="27" spans="1:8" x14ac:dyDescent="0.2">
      <c r="A27" s="27"/>
      <c r="B27" s="27"/>
      <c r="C27" s="27"/>
      <c r="D27" s="28"/>
      <c r="E27" s="29"/>
      <c r="F27" s="30"/>
    </row>
    <row r="28" spans="1:8" ht="10.5" x14ac:dyDescent="0.25">
      <c r="A28" s="26" t="s">
        <v>156</v>
      </c>
      <c r="B28" s="27"/>
      <c r="C28" s="27"/>
      <c r="D28" s="28"/>
      <c r="E28" s="29"/>
      <c r="F28" s="30"/>
    </row>
    <row r="29" spans="1:8" x14ac:dyDescent="0.2">
      <c r="A29" s="27" t="s">
        <v>657</v>
      </c>
      <c r="B29" s="27" t="s">
        <v>656</v>
      </c>
      <c r="C29" s="27" t="s">
        <v>154</v>
      </c>
      <c r="D29" s="31">
        <v>29</v>
      </c>
      <c r="E29" s="29">
        <v>294.58258000000001</v>
      </c>
      <c r="F29" s="30">
        <v>2.5763411875101498</v>
      </c>
    </row>
    <row r="30" spans="1:8" ht="10.5" x14ac:dyDescent="0.25">
      <c r="A30" s="26" t="s">
        <v>155</v>
      </c>
      <c r="B30" s="26"/>
      <c r="C30" s="26"/>
      <c r="D30" s="32"/>
      <c r="E30" s="33">
        <f>SUM(E28:E29)</f>
        <v>294.58258000000001</v>
      </c>
      <c r="F30" s="34">
        <f>SUM(F28:F29)</f>
        <v>2.5763411875101498</v>
      </c>
      <c r="G30" s="18"/>
      <c r="H30" s="18"/>
    </row>
    <row r="31" spans="1:8" x14ac:dyDescent="0.2">
      <c r="A31" s="27"/>
      <c r="B31" s="27"/>
      <c r="C31" s="27"/>
      <c r="D31" s="28"/>
      <c r="E31" s="29"/>
      <c r="F31" s="30"/>
    </row>
    <row r="32" spans="1:8" ht="10.5" x14ac:dyDescent="0.25">
      <c r="A32" s="26" t="s">
        <v>393</v>
      </c>
      <c r="B32" s="27"/>
      <c r="C32" s="27"/>
      <c r="D32" s="28"/>
      <c r="E32" s="29"/>
      <c r="F32" s="30"/>
    </row>
    <row r="33" spans="1:8" ht="10.5" x14ac:dyDescent="0.25">
      <c r="A33" s="26" t="s">
        <v>394</v>
      </c>
      <c r="B33" s="27"/>
      <c r="C33" s="27"/>
      <c r="D33" s="28"/>
      <c r="E33" s="29"/>
      <c r="F33" s="30"/>
    </row>
    <row r="34" spans="1:8" x14ac:dyDescent="0.2">
      <c r="A34" s="27" t="s">
        <v>409</v>
      </c>
      <c r="B34" s="27" t="s">
        <v>408</v>
      </c>
      <c r="C34" s="27" t="s">
        <v>400</v>
      </c>
      <c r="D34" s="31">
        <v>16</v>
      </c>
      <c r="E34" s="29">
        <v>15.713279999999999</v>
      </c>
      <c r="F34" s="30">
        <v>0.137424183245593</v>
      </c>
    </row>
    <row r="35" spans="1:8" ht="10.5" x14ac:dyDescent="0.25">
      <c r="A35" s="26" t="s">
        <v>155</v>
      </c>
      <c r="B35" s="26"/>
      <c r="C35" s="26"/>
      <c r="D35" s="32"/>
      <c r="E35" s="33">
        <f>SUM(E33:E34)</f>
        <v>15.713279999999999</v>
      </c>
      <c r="F35" s="34">
        <f>SUM(F33:F34)</f>
        <v>0.137424183245593</v>
      </c>
      <c r="G35" s="18"/>
      <c r="H35" s="18"/>
    </row>
    <row r="36" spans="1:8" x14ac:dyDescent="0.2">
      <c r="A36" s="27"/>
      <c r="B36" s="27"/>
      <c r="C36" s="27"/>
      <c r="D36" s="28"/>
      <c r="E36" s="29"/>
      <c r="F36" s="30"/>
    </row>
    <row r="37" spans="1:8" ht="10.5" x14ac:dyDescent="0.25">
      <c r="A37" s="26" t="s">
        <v>194</v>
      </c>
      <c r="B37" s="26"/>
      <c r="C37" s="26"/>
      <c r="D37" s="32"/>
      <c r="E37" s="33">
        <f>E26+E30+E35</f>
        <v>10712.435939999999</v>
      </c>
      <c r="F37" s="34">
        <f>F26+F30+F35</f>
        <v>93.688126198046291</v>
      </c>
      <c r="G37" s="18"/>
      <c r="H37" s="18"/>
    </row>
    <row r="38" spans="1:8" ht="10.5" x14ac:dyDescent="0.25">
      <c r="A38" s="26"/>
      <c r="B38" s="26"/>
      <c r="C38" s="26"/>
      <c r="D38" s="32"/>
      <c r="E38" s="33"/>
      <c r="F38" s="34"/>
      <c r="G38" s="18"/>
      <c r="H38" s="18"/>
    </row>
    <row r="39" spans="1:8" ht="10.5" x14ac:dyDescent="0.25">
      <c r="A39" s="26" t="s">
        <v>196</v>
      </c>
      <c r="B39" s="26"/>
      <c r="C39" s="26"/>
      <c r="D39" s="32"/>
      <c r="E39" s="33">
        <f>E41-(E26+E30+E35)</f>
        <v>721.70878540000012</v>
      </c>
      <c r="F39" s="34">
        <f>F41-(F26+F30+F35)</f>
        <v>6.3118738019537091</v>
      </c>
      <c r="G39" s="18"/>
      <c r="H39" s="18"/>
    </row>
    <row r="40" spans="1:8" ht="10.5" x14ac:dyDescent="0.25">
      <c r="A40" s="26"/>
      <c r="B40" s="26"/>
      <c r="C40" s="26"/>
      <c r="D40" s="32"/>
      <c r="E40" s="33"/>
      <c r="F40" s="34"/>
      <c r="G40" s="18"/>
      <c r="H40" s="18"/>
    </row>
    <row r="41" spans="1:8" ht="10.5" x14ac:dyDescent="0.25">
      <c r="A41" s="35" t="s">
        <v>195</v>
      </c>
      <c r="B41" s="35"/>
      <c r="C41" s="35"/>
      <c r="D41" s="36"/>
      <c r="E41" s="37">
        <v>11434.1447254</v>
      </c>
      <c r="F41" s="38">
        <v>100</v>
      </c>
      <c r="G41" s="18"/>
      <c r="H41" s="18"/>
    </row>
    <row r="43" spans="1:8" ht="10.5" x14ac:dyDescent="0.25">
      <c r="A43" s="18" t="s">
        <v>198</v>
      </c>
    </row>
    <row r="45" spans="1:8" ht="10.5" x14ac:dyDescent="0.25">
      <c r="A45" s="18" t="s">
        <v>199</v>
      </c>
    </row>
    <row r="46" spans="1:8" ht="10.5" x14ac:dyDescent="0.25">
      <c r="A46" s="18" t="s">
        <v>200</v>
      </c>
    </row>
    <row r="47" spans="1:8" ht="10.5" x14ac:dyDescent="0.25">
      <c r="A47" s="18" t="s">
        <v>201</v>
      </c>
      <c r="B47" s="18"/>
      <c r="C47" s="39" t="s">
        <v>203</v>
      </c>
      <c r="D47" s="19" t="s">
        <v>202</v>
      </c>
    </row>
    <row r="48" spans="1:8" x14ac:dyDescent="0.2">
      <c r="A48" s="10" t="s">
        <v>466</v>
      </c>
      <c r="C48" s="40">
        <v>11.4907</v>
      </c>
      <c r="D48" s="40">
        <v>12.0633</v>
      </c>
    </row>
    <row r="49" spans="1:5" x14ac:dyDescent="0.2">
      <c r="A49" s="10" t="s">
        <v>786</v>
      </c>
      <c r="C49" s="40">
        <v>10.7493</v>
      </c>
      <c r="D49" s="40">
        <v>10.4214</v>
      </c>
    </row>
    <row r="50" spans="1:5" x14ac:dyDescent="0.2">
      <c r="A50" s="10" t="s">
        <v>468</v>
      </c>
      <c r="C50" s="40">
        <v>10.3348</v>
      </c>
      <c r="D50" s="40">
        <v>10.404400000000001</v>
      </c>
    </row>
    <row r="51" spans="1:5" x14ac:dyDescent="0.2">
      <c r="A51" s="10" t="s">
        <v>469</v>
      </c>
      <c r="C51" s="40">
        <v>11.606199999999999</v>
      </c>
      <c r="D51" s="40">
        <v>12.1846</v>
      </c>
    </row>
    <row r="52" spans="1:5" x14ac:dyDescent="0.2">
      <c r="A52" s="10" t="s">
        <v>501</v>
      </c>
      <c r="C52" s="40">
        <v>10.8651</v>
      </c>
      <c r="D52" s="40">
        <v>10.5443</v>
      </c>
    </row>
    <row r="54" spans="1:5" ht="10.5" x14ac:dyDescent="0.25">
      <c r="A54" s="18" t="s">
        <v>215</v>
      </c>
    </row>
    <row r="55" spans="1:5" ht="10.5" x14ac:dyDescent="0.25">
      <c r="A55" s="82" t="s">
        <v>380</v>
      </c>
      <c r="B55" s="83"/>
      <c r="C55" s="80" t="s">
        <v>381</v>
      </c>
      <c r="D55" s="81"/>
    </row>
    <row r="56" spans="1:5" ht="10.5" x14ac:dyDescent="0.25">
      <c r="A56" s="82"/>
      <c r="B56" s="83"/>
      <c r="C56" s="44" t="s">
        <v>382</v>
      </c>
      <c r="D56" s="45" t="s">
        <v>383</v>
      </c>
    </row>
    <row r="57" spans="1:5" x14ac:dyDescent="0.2">
      <c r="A57" s="84" t="s">
        <v>786</v>
      </c>
      <c r="B57" s="85"/>
      <c r="C57" s="46">
        <v>0.79549999999999998</v>
      </c>
      <c r="D57" s="46">
        <v>0.79549999999999998</v>
      </c>
    </row>
    <row r="58" spans="1:5" x14ac:dyDescent="0.2">
      <c r="A58" s="84" t="s">
        <v>468</v>
      </c>
      <c r="B58" s="85"/>
      <c r="C58" s="46">
        <v>0.39662500000000001</v>
      </c>
      <c r="D58" s="46">
        <v>0.39662500000000001</v>
      </c>
    </row>
    <row r="59" spans="1:5" x14ac:dyDescent="0.2">
      <c r="A59" s="84" t="s">
        <v>501</v>
      </c>
      <c r="B59" s="85"/>
      <c r="C59" s="46">
        <v>0.79549999999999998</v>
      </c>
      <c r="D59" s="46">
        <v>0.79549999999999998</v>
      </c>
    </row>
    <row r="61" spans="1:5" ht="10.5" x14ac:dyDescent="0.25">
      <c r="A61" s="18" t="s">
        <v>217</v>
      </c>
      <c r="D61" s="42">
        <v>0.78288990326027397</v>
      </c>
      <c r="E61" s="14" t="s">
        <v>218</v>
      </c>
    </row>
    <row r="63" spans="1:5" ht="10.5" x14ac:dyDescent="0.25">
      <c r="A63" s="18" t="s">
        <v>219</v>
      </c>
      <c r="D63" s="41" t="s">
        <v>216</v>
      </c>
    </row>
  </sheetData>
  <mergeCells count="7">
    <mergeCell ref="A59:B59"/>
    <mergeCell ref="A1:F1"/>
    <mergeCell ref="C55:D55"/>
    <mergeCell ref="A55:B55"/>
    <mergeCell ref="A56:B56"/>
    <mergeCell ref="A57:B57"/>
    <mergeCell ref="A58:B58"/>
  </mergeCells>
  <conditionalFormatting sqref="F2:F3 F5:F65536">
    <cfRule type="cellIs" dxfId="43"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63"/>
  <sheetViews>
    <sheetView workbookViewId="0">
      <selection sqref="A1:F1"/>
    </sheetView>
  </sheetViews>
  <sheetFormatPr defaultColWidth="9.1796875" defaultRowHeight="10" x14ac:dyDescent="0.2"/>
  <cols>
    <col min="1" max="1" width="38.7265625" style="10" bestFit="1" customWidth="1"/>
    <col min="2" max="2" width="51"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32</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854</v>
      </c>
      <c r="B7" s="27" t="s">
        <v>853</v>
      </c>
      <c r="C7" s="27" t="s">
        <v>154</v>
      </c>
      <c r="D7" s="31">
        <v>119</v>
      </c>
      <c r="E7" s="29">
        <v>1230.14822</v>
      </c>
      <c r="F7" s="30">
        <v>10.062109296808</v>
      </c>
    </row>
    <row r="8" spans="1:6" x14ac:dyDescent="0.2">
      <c r="A8" s="27" t="s">
        <v>856</v>
      </c>
      <c r="B8" s="27" t="s">
        <v>855</v>
      </c>
      <c r="C8" s="27" t="s">
        <v>154</v>
      </c>
      <c r="D8" s="31">
        <v>99</v>
      </c>
      <c r="E8" s="29">
        <v>1227.3069599999999</v>
      </c>
      <c r="F8" s="30">
        <v>10.0388689521114</v>
      </c>
    </row>
    <row r="9" spans="1:6" x14ac:dyDescent="0.2">
      <c r="A9" s="27" t="s">
        <v>814</v>
      </c>
      <c r="B9" s="27" t="s">
        <v>813</v>
      </c>
      <c r="C9" s="27" t="s">
        <v>154</v>
      </c>
      <c r="D9" s="31">
        <v>119</v>
      </c>
      <c r="E9" s="29">
        <v>1227.2862700000001</v>
      </c>
      <c r="F9" s="30">
        <v>10.038699716373801</v>
      </c>
    </row>
    <row r="10" spans="1:6" x14ac:dyDescent="0.2">
      <c r="A10" s="27" t="s">
        <v>858</v>
      </c>
      <c r="B10" s="27" t="s">
        <v>857</v>
      </c>
      <c r="C10" s="27" t="s">
        <v>569</v>
      </c>
      <c r="D10" s="31">
        <v>100</v>
      </c>
      <c r="E10" s="29">
        <v>1035.3040000000001</v>
      </c>
      <c r="F10" s="30">
        <v>8.4683632704215608</v>
      </c>
    </row>
    <row r="11" spans="1:6" x14ac:dyDescent="0.2">
      <c r="A11" s="27" t="s">
        <v>860</v>
      </c>
      <c r="B11" s="27" t="s">
        <v>859</v>
      </c>
      <c r="C11" s="27" t="s">
        <v>154</v>
      </c>
      <c r="D11" s="31">
        <v>100</v>
      </c>
      <c r="E11" s="29">
        <v>1026.182</v>
      </c>
      <c r="F11" s="30">
        <v>8.3937490414098104</v>
      </c>
    </row>
    <row r="12" spans="1:6" x14ac:dyDescent="0.2">
      <c r="A12" s="27" t="s">
        <v>862</v>
      </c>
      <c r="B12" s="27" t="s">
        <v>861</v>
      </c>
      <c r="C12" s="27" t="s">
        <v>569</v>
      </c>
      <c r="D12" s="31">
        <v>100</v>
      </c>
      <c r="E12" s="29">
        <v>1021.628</v>
      </c>
      <c r="F12" s="30">
        <v>8.3564991840408602</v>
      </c>
    </row>
    <row r="13" spans="1:6" x14ac:dyDescent="0.2">
      <c r="A13" s="27" t="s">
        <v>846</v>
      </c>
      <c r="B13" s="27" t="s">
        <v>845</v>
      </c>
      <c r="C13" s="27" t="s">
        <v>521</v>
      </c>
      <c r="D13" s="31">
        <v>96</v>
      </c>
      <c r="E13" s="29">
        <v>928.42751999999996</v>
      </c>
      <c r="F13" s="30">
        <v>7.5941573775592301</v>
      </c>
    </row>
    <row r="14" spans="1:6" x14ac:dyDescent="0.2">
      <c r="A14" s="27" t="s">
        <v>625</v>
      </c>
      <c r="B14" s="27" t="s">
        <v>624</v>
      </c>
      <c r="C14" s="27" t="s">
        <v>569</v>
      </c>
      <c r="D14" s="31">
        <v>74</v>
      </c>
      <c r="E14" s="29">
        <v>917.6</v>
      </c>
      <c r="F14" s="30">
        <v>7.50559269252203</v>
      </c>
    </row>
    <row r="15" spans="1:6" x14ac:dyDescent="0.2">
      <c r="A15" s="27" t="s">
        <v>844</v>
      </c>
      <c r="B15" s="27" t="s">
        <v>843</v>
      </c>
      <c r="C15" s="27" t="s">
        <v>154</v>
      </c>
      <c r="D15" s="31">
        <v>67</v>
      </c>
      <c r="E15" s="29">
        <v>690.87854000000004</v>
      </c>
      <c r="F15" s="30">
        <v>5.6511038810421601</v>
      </c>
    </row>
    <row r="16" spans="1:6" x14ac:dyDescent="0.2">
      <c r="A16" s="27" t="s">
        <v>571</v>
      </c>
      <c r="B16" s="27" t="s">
        <v>570</v>
      </c>
      <c r="C16" s="27" t="s">
        <v>154</v>
      </c>
      <c r="D16" s="31">
        <v>5</v>
      </c>
      <c r="E16" s="29">
        <v>511.57100000000003</v>
      </c>
      <c r="F16" s="30">
        <v>4.1844415423999397</v>
      </c>
    </row>
    <row r="17" spans="1:8" x14ac:dyDescent="0.2">
      <c r="A17" s="27" t="s">
        <v>653</v>
      </c>
      <c r="B17" s="27" t="s">
        <v>652</v>
      </c>
      <c r="C17" s="27" t="s">
        <v>154</v>
      </c>
      <c r="D17" s="31">
        <v>46</v>
      </c>
      <c r="E17" s="29">
        <v>478.96856000000002</v>
      </c>
      <c r="F17" s="30">
        <v>3.91776691792044</v>
      </c>
    </row>
    <row r="18" spans="1:8" x14ac:dyDescent="0.2">
      <c r="A18" s="27" t="s">
        <v>838</v>
      </c>
      <c r="B18" s="27" t="s">
        <v>837</v>
      </c>
      <c r="C18" s="27" t="s">
        <v>154</v>
      </c>
      <c r="D18" s="31">
        <v>23</v>
      </c>
      <c r="E18" s="29">
        <v>239.25474</v>
      </c>
      <c r="F18" s="30">
        <v>1.95700591564435</v>
      </c>
    </row>
    <row r="19" spans="1:8" x14ac:dyDescent="0.2">
      <c r="A19" s="27" t="s">
        <v>822</v>
      </c>
      <c r="B19" s="27" t="s">
        <v>821</v>
      </c>
      <c r="C19" s="27" t="s">
        <v>154</v>
      </c>
      <c r="D19" s="31">
        <v>20</v>
      </c>
      <c r="E19" s="29">
        <v>204.0924</v>
      </c>
      <c r="F19" s="30">
        <v>1.6693923561892801</v>
      </c>
    </row>
    <row r="20" spans="1:8" x14ac:dyDescent="0.2">
      <c r="A20" s="27" t="s">
        <v>842</v>
      </c>
      <c r="B20" s="27" t="s">
        <v>841</v>
      </c>
      <c r="C20" s="27" t="s">
        <v>154</v>
      </c>
      <c r="D20" s="31">
        <v>17</v>
      </c>
      <c r="E20" s="29">
        <v>174.08951999999999</v>
      </c>
      <c r="F20" s="30">
        <v>1.42398106926402</v>
      </c>
    </row>
    <row r="21" spans="1:8" x14ac:dyDescent="0.2">
      <c r="A21" s="27" t="s">
        <v>316</v>
      </c>
      <c r="B21" s="27" t="s">
        <v>315</v>
      </c>
      <c r="C21" s="27" t="s">
        <v>317</v>
      </c>
      <c r="D21" s="31">
        <v>2</v>
      </c>
      <c r="E21" s="29">
        <v>24.68534</v>
      </c>
      <c r="F21" s="30">
        <v>0.201915984651724</v>
      </c>
    </row>
    <row r="22" spans="1:8" x14ac:dyDescent="0.2">
      <c r="A22" s="27" t="s">
        <v>848</v>
      </c>
      <c r="B22" s="27" t="s">
        <v>847</v>
      </c>
      <c r="C22" s="27" t="s">
        <v>521</v>
      </c>
      <c r="D22" s="31">
        <v>4</v>
      </c>
      <c r="E22" s="29">
        <v>20.4834</v>
      </c>
      <c r="F22" s="30">
        <v>0.167545834086754</v>
      </c>
    </row>
    <row r="23" spans="1:8" x14ac:dyDescent="0.2">
      <c r="A23" s="27" t="s">
        <v>850</v>
      </c>
      <c r="B23" s="27" t="s">
        <v>849</v>
      </c>
      <c r="C23" s="27" t="s">
        <v>154</v>
      </c>
      <c r="D23" s="31">
        <v>1</v>
      </c>
      <c r="E23" s="29">
        <v>12.464880000000001</v>
      </c>
      <c r="F23" s="30">
        <v>0.101957620140763</v>
      </c>
    </row>
    <row r="24" spans="1:8" ht="10.5" x14ac:dyDescent="0.25">
      <c r="A24" s="26" t="s">
        <v>155</v>
      </c>
      <c r="B24" s="26"/>
      <c r="C24" s="26"/>
      <c r="D24" s="32"/>
      <c r="E24" s="33">
        <f>SUM(E6:E23)</f>
        <v>10970.371349999996</v>
      </c>
      <c r="F24" s="34">
        <f>SUM(F6:F23)</f>
        <v>89.733150652586119</v>
      </c>
      <c r="G24" s="18"/>
      <c r="H24" s="18"/>
    </row>
    <row r="25" spans="1:8" x14ac:dyDescent="0.2">
      <c r="A25" s="27"/>
      <c r="B25" s="27"/>
      <c r="C25" s="27"/>
      <c r="D25" s="28"/>
      <c r="E25" s="29"/>
      <c r="F25" s="30"/>
    </row>
    <row r="26" spans="1:8" ht="10.5" x14ac:dyDescent="0.25">
      <c r="A26" s="26" t="s">
        <v>156</v>
      </c>
      <c r="B26" s="27"/>
      <c r="C26" s="27"/>
      <c r="D26" s="28"/>
      <c r="E26" s="29"/>
      <c r="F26" s="30"/>
    </row>
    <row r="27" spans="1:8" x14ac:dyDescent="0.2">
      <c r="A27" s="27" t="s">
        <v>657</v>
      </c>
      <c r="B27" s="27" t="s">
        <v>656</v>
      </c>
      <c r="C27" s="27" t="s">
        <v>154</v>
      </c>
      <c r="D27" s="31">
        <v>37</v>
      </c>
      <c r="E27" s="29">
        <v>375.84674000000001</v>
      </c>
      <c r="F27" s="30">
        <v>3.0742726081650198</v>
      </c>
    </row>
    <row r="28" spans="1:8" ht="10.5" x14ac:dyDescent="0.25">
      <c r="A28" s="26" t="s">
        <v>155</v>
      </c>
      <c r="B28" s="26"/>
      <c r="C28" s="26"/>
      <c r="D28" s="32"/>
      <c r="E28" s="33">
        <f>SUM(E26:E27)</f>
        <v>375.84674000000001</v>
      </c>
      <c r="F28" s="34">
        <f>SUM(F26:F27)</f>
        <v>3.0742726081650198</v>
      </c>
      <c r="G28" s="18"/>
      <c r="H28" s="18"/>
    </row>
    <row r="29" spans="1:8" x14ac:dyDescent="0.2">
      <c r="A29" s="27"/>
      <c r="B29" s="27"/>
      <c r="C29" s="27"/>
      <c r="D29" s="28"/>
      <c r="E29" s="29"/>
      <c r="F29" s="30"/>
    </row>
    <row r="30" spans="1:8" ht="10.5" x14ac:dyDescent="0.25">
      <c r="A30" s="26" t="s">
        <v>393</v>
      </c>
      <c r="B30" s="27"/>
      <c r="C30" s="27"/>
      <c r="D30" s="28"/>
      <c r="E30" s="29"/>
      <c r="F30" s="30"/>
    </row>
    <row r="31" spans="1:8" ht="10.5" x14ac:dyDescent="0.25">
      <c r="A31" s="26" t="s">
        <v>394</v>
      </c>
      <c r="B31" s="27"/>
      <c r="C31" s="27"/>
      <c r="D31" s="28"/>
      <c r="E31" s="29"/>
      <c r="F31" s="30"/>
    </row>
    <row r="32" spans="1:8" x14ac:dyDescent="0.2">
      <c r="A32" s="27" t="s">
        <v>409</v>
      </c>
      <c r="B32" s="27" t="s">
        <v>408</v>
      </c>
      <c r="C32" s="27" t="s">
        <v>400</v>
      </c>
      <c r="D32" s="31">
        <v>112</v>
      </c>
      <c r="E32" s="29">
        <v>109.99296</v>
      </c>
      <c r="F32" s="30">
        <v>0.89969742459118096</v>
      </c>
    </row>
    <row r="33" spans="1:8" ht="10.5" x14ac:dyDescent="0.25">
      <c r="A33" s="26" t="s">
        <v>155</v>
      </c>
      <c r="B33" s="26"/>
      <c r="C33" s="26"/>
      <c r="D33" s="32"/>
      <c r="E33" s="33">
        <f>SUM(E31:E32)</f>
        <v>109.99296</v>
      </c>
      <c r="F33" s="34">
        <f>SUM(F31:F32)</f>
        <v>0.89969742459118096</v>
      </c>
      <c r="G33" s="18"/>
      <c r="H33" s="18"/>
    </row>
    <row r="34" spans="1:8" x14ac:dyDescent="0.2">
      <c r="A34" s="27"/>
      <c r="B34" s="27"/>
      <c r="C34" s="27"/>
      <c r="D34" s="28"/>
      <c r="E34" s="29"/>
      <c r="F34" s="30"/>
    </row>
    <row r="35" spans="1:8" ht="10.5" x14ac:dyDescent="0.25">
      <c r="A35" s="26" t="s">
        <v>194</v>
      </c>
      <c r="B35" s="26"/>
      <c r="C35" s="26"/>
      <c r="D35" s="32"/>
      <c r="E35" s="33">
        <f>E24+E28+E33</f>
        <v>11456.211049999996</v>
      </c>
      <c r="F35" s="34">
        <f>F24+F28+F33</f>
        <v>93.707120685342318</v>
      </c>
      <c r="G35" s="18"/>
      <c r="H35" s="18"/>
    </row>
    <row r="36" spans="1:8" ht="10.5" x14ac:dyDescent="0.25">
      <c r="A36" s="26"/>
      <c r="B36" s="26"/>
      <c r="C36" s="26"/>
      <c r="D36" s="32"/>
      <c r="E36" s="33"/>
      <c r="F36" s="34"/>
      <c r="G36" s="18"/>
      <c r="H36" s="18"/>
    </row>
    <row r="37" spans="1:8" ht="10.5" x14ac:dyDescent="0.25">
      <c r="A37" s="26" t="s">
        <v>196</v>
      </c>
      <c r="B37" s="26"/>
      <c r="C37" s="26"/>
      <c r="D37" s="32"/>
      <c r="E37" s="33">
        <f>E39-(E24+E28+E33)</f>
        <v>769.3391176000041</v>
      </c>
      <c r="F37" s="34">
        <f>F39-(F24+F28+F33)</f>
        <v>6.2928793146576822</v>
      </c>
      <c r="G37" s="18"/>
      <c r="H37" s="18"/>
    </row>
    <row r="38" spans="1:8" ht="10.5" x14ac:dyDescent="0.25">
      <c r="A38" s="26"/>
      <c r="B38" s="26"/>
      <c r="C38" s="26"/>
      <c r="D38" s="32"/>
      <c r="E38" s="33"/>
      <c r="F38" s="34"/>
      <c r="G38" s="18"/>
      <c r="H38" s="18"/>
    </row>
    <row r="39" spans="1:8" ht="10.5" x14ac:dyDescent="0.25">
      <c r="A39" s="35" t="s">
        <v>195</v>
      </c>
      <c r="B39" s="35"/>
      <c r="C39" s="35"/>
      <c r="D39" s="36"/>
      <c r="E39" s="37">
        <v>12225.5501676</v>
      </c>
      <c r="F39" s="38">
        <v>100</v>
      </c>
      <c r="G39" s="18"/>
      <c r="H39" s="18"/>
    </row>
    <row r="41" spans="1:8" ht="10.5" x14ac:dyDescent="0.25">
      <c r="A41" s="18" t="s">
        <v>198</v>
      </c>
    </row>
    <row r="43" spans="1:8" ht="10.5" x14ac:dyDescent="0.25">
      <c r="A43" s="18" t="s">
        <v>199</v>
      </c>
    </row>
    <row r="44" spans="1:8" ht="10.5" x14ac:dyDescent="0.25">
      <c r="A44" s="18" t="s">
        <v>200</v>
      </c>
    </row>
    <row r="45" spans="1:8" ht="10.5" x14ac:dyDescent="0.25">
      <c r="A45" s="18" t="s">
        <v>201</v>
      </c>
      <c r="B45" s="18"/>
      <c r="C45" s="39" t="s">
        <v>203</v>
      </c>
      <c r="D45" s="19" t="s">
        <v>202</v>
      </c>
    </row>
    <row r="46" spans="1:8" x14ac:dyDescent="0.2">
      <c r="A46" s="10" t="s">
        <v>466</v>
      </c>
      <c r="C46" s="40">
        <v>11.574</v>
      </c>
      <c r="D46" s="40">
        <v>12.1248</v>
      </c>
    </row>
    <row r="47" spans="1:8" x14ac:dyDescent="0.2">
      <c r="A47" s="10" t="s">
        <v>786</v>
      </c>
      <c r="C47" s="40">
        <v>10.8847</v>
      </c>
      <c r="D47" s="40">
        <v>10.507999999999999</v>
      </c>
    </row>
    <row r="48" spans="1:8" x14ac:dyDescent="0.2">
      <c r="A48" s="10" t="s">
        <v>468</v>
      </c>
      <c r="C48" s="40">
        <v>10.4161</v>
      </c>
      <c r="D48" s="40">
        <v>10.4848</v>
      </c>
    </row>
    <row r="49" spans="1:5" x14ac:dyDescent="0.2">
      <c r="A49" s="10" t="s">
        <v>469</v>
      </c>
      <c r="C49" s="40">
        <v>11.69</v>
      </c>
      <c r="D49" s="40">
        <v>12.2463</v>
      </c>
    </row>
    <row r="50" spans="1:5" x14ac:dyDescent="0.2">
      <c r="A50" s="10" t="s">
        <v>501</v>
      </c>
      <c r="C50" s="40">
        <v>11.0008</v>
      </c>
      <c r="D50" s="40">
        <v>10.6302</v>
      </c>
    </row>
    <row r="51" spans="1:5" x14ac:dyDescent="0.2">
      <c r="A51" s="10" t="s">
        <v>471</v>
      </c>
      <c r="C51" s="40">
        <v>10.484400000000001</v>
      </c>
      <c r="D51" s="40">
        <v>10.5555</v>
      </c>
    </row>
    <row r="53" spans="1:5" ht="10.5" x14ac:dyDescent="0.25">
      <c r="A53" s="18" t="s">
        <v>215</v>
      </c>
    </row>
    <row r="54" spans="1:5" ht="10.5" x14ac:dyDescent="0.25">
      <c r="A54" s="82" t="s">
        <v>380</v>
      </c>
      <c r="B54" s="83"/>
      <c r="C54" s="80" t="s">
        <v>381</v>
      </c>
      <c r="D54" s="81"/>
    </row>
    <row r="55" spans="1:5" ht="10.5" x14ac:dyDescent="0.25">
      <c r="A55" s="82"/>
      <c r="B55" s="83"/>
      <c r="C55" s="44" t="s">
        <v>382</v>
      </c>
      <c r="D55" s="45" t="s">
        <v>383</v>
      </c>
    </row>
    <row r="56" spans="1:5" x14ac:dyDescent="0.2">
      <c r="A56" s="84" t="s">
        <v>786</v>
      </c>
      <c r="B56" s="85"/>
      <c r="C56" s="46">
        <v>0.81862500000000005</v>
      </c>
      <c r="D56" s="46">
        <v>0.81862500000000005</v>
      </c>
    </row>
    <row r="57" spans="1:5" x14ac:dyDescent="0.2">
      <c r="A57" s="84" t="s">
        <v>468</v>
      </c>
      <c r="B57" s="85"/>
      <c r="C57" s="46">
        <v>0.33986938049999998</v>
      </c>
      <c r="D57" s="46">
        <v>0.32840981819999998</v>
      </c>
    </row>
    <row r="58" spans="1:5" x14ac:dyDescent="0.2">
      <c r="A58" s="84" t="s">
        <v>501</v>
      </c>
      <c r="B58" s="85"/>
      <c r="C58" s="46">
        <v>0.81862500000000005</v>
      </c>
      <c r="D58" s="46">
        <v>0.81862500000000005</v>
      </c>
    </row>
    <row r="59" spans="1:5" x14ac:dyDescent="0.2">
      <c r="A59" s="84" t="s">
        <v>471</v>
      </c>
      <c r="B59" s="85"/>
      <c r="C59" s="46">
        <v>0.33986938049999998</v>
      </c>
      <c r="D59" s="46">
        <v>0.32840981819999998</v>
      </c>
    </row>
    <row r="61" spans="1:5" ht="10.5" x14ac:dyDescent="0.25">
      <c r="A61" s="18" t="s">
        <v>217</v>
      </c>
      <c r="D61" s="42">
        <v>0.69902635427397297</v>
      </c>
      <c r="E61" s="14" t="s">
        <v>218</v>
      </c>
    </row>
    <row r="63" spans="1:5" ht="10.5" x14ac:dyDescent="0.25">
      <c r="A63" s="18" t="s">
        <v>219</v>
      </c>
      <c r="D63" s="41" t="s">
        <v>216</v>
      </c>
    </row>
  </sheetData>
  <mergeCells count="8">
    <mergeCell ref="A58:B58"/>
    <mergeCell ref="A59:B59"/>
    <mergeCell ref="A1:F1"/>
    <mergeCell ref="C54:D54"/>
    <mergeCell ref="A54:B54"/>
    <mergeCell ref="A55:B55"/>
    <mergeCell ref="A56:B56"/>
    <mergeCell ref="A57:B57"/>
  </mergeCells>
  <conditionalFormatting sqref="F2:F3 F5:F65536">
    <cfRule type="cellIs" dxfId="42"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60"/>
  <sheetViews>
    <sheetView workbookViewId="0">
      <selection sqref="A1:F1"/>
    </sheetView>
  </sheetViews>
  <sheetFormatPr defaultColWidth="9.1796875" defaultRowHeight="10" x14ac:dyDescent="0.2"/>
  <cols>
    <col min="1" max="1" width="38.7265625" style="10" bestFit="1" customWidth="1"/>
    <col min="2" max="2" width="51.179687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33</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822</v>
      </c>
      <c r="B7" s="27" t="s">
        <v>821</v>
      </c>
      <c r="C7" s="27" t="s">
        <v>154</v>
      </c>
      <c r="D7" s="31">
        <v>105</v>
      </c>
      <c r="E7" s="29">
        <v>1071.4851000000001</v>
      </c>
      <c r="F7" s="30">
        <v>10.249216794373</v>
      </c>
    </row>
    <row r="8" spans="1:6" x14ac:dyDescent="0.2">
      <c r="A8" s="27" t="s">
        <v>864</v>
      </c>
      <c r="B8" s="27" t="s">
        <v>863</v>
      </c>
      <c r="C8" s="27" t="s">
        <v>569</v>
      </c>
      <c r="D8" s="31">
        <v>100</v>
      </c>
      <c r="E8" s="29">
        <v>1025.579</v>
      </c>
      <c r="F8" s="30">
        <v>9.8101051622241897</v>
      </c>
    </row>
    <row r="9" spans="1:6" x14ac:dyDescent="0.2">
      <c r="A9" s="27" t="s">
        <v>848</v>
      </c>
      <c r="B9" s="27" t="s">
        <v>847</v>
      </c>
      <c r="C9" s="27" t="s">
        <v>521</v>
      </c>
      <c r="D9" s="31">
        <v>170</v>
      </c>
      <c r="E9" s="29">
        <v>870.54449999999997</v>
      </c>
      <c r="F9" s="30">
        <v>8.3271333494502908</v>
      </c>
    </row>
    <row r="10" spans="1:6" x14ac:dyDescent="0.2">
      <c r="A10" s="27" t="s">
        <v>866</v>
      </c>
      <c r="B10" s="27" t="s">
        <v>865</v>
      </c>
      <c r="C10" s="27" t="s">
        <v>521</v>
      </c>
      <c r="D10" s="31">
        <v>78</v>
      </c>
      <c r="E10" s="29">
        <v>795.28254000000004</v>
      </c>
      <c r="F10" s="30">
        <v>7.6072202639492099</v>
      </c>
    </row>
    <row r="11" spans="1:6" x14ac:dyDescent="0.2">
      <c r="A11" s="27" t="s">
        <v>625</v>
      </c>
      <c r="B11" s="27" t="s">
        <v>624</v>
      </c>
      <c r="C11" s="27" t="s">
        <v>569</v>
      </c>
      <c r="D11" s="31">
        <v>63</v>
      </c>
      <c r="E11" s="29">
        <v>781.2</v>
      </c>
      <c r="F11" s="30">
        <v>7.4725146992377303</v>
      </c>
    </row>
    <row r="12" spans="1:6" x14ac:dyDescent="0.2">
      <c r="A12" s="27" t="s">
        <v>856</v>
      </c>
      <c r="B12" s="27" t="s">
        <v>855</v>
      </c>
      <c r="C12" s="27" t="s">
        <v>154</v>
      </c>
      <c r="D12" s="31">
        <v>50</v>
      </c>
      <c r="E12" s="29">
        <v>619.85199999999998</v>
      </c>
      <c r="F12" s="30">
        <v>5.9291515378288597</v>
      </c>
    </row>
    <row r="13" spans="1:6" x14ac:dyDescent="0.2">
      <c r="A13" s="27" t="s">
        <v>868</v>
      </c>
      <c r="B13" s="27" t="s">
        <v>867</v>
      </c>
      <c r="C13" s="27" t="s">
        <v>569</v>
      </c>
      <c r="D13" s="31">
        <v>52</v>
      </c>
      <c r="E13" s="29">
        <v>531.48472000000004</v>
      </c>
      <c r="F13" s="30">
        <v>5.08388041810068</v>
      </c>
    </row>
    <row r="14" spans="1:6" x14ac:dyDescent="0.2">
      <c r="A14" s="27" t="s">
        <v>870</v>
      </c>
      <c r="B14" s="27" t="s">
        <v>869</v>
      </c>
      <c r="C14" s="27" t="s">
        <v>569</v>
      </c>
      <c r="D14" s="31">
        <v>50</v>
      </c>
      <c r="E14" s="29">
        <v>519.34249999999997</v>
      </c>
      <c r="F14" s="30">
        <v>4.9677348504721897</v>
      </c>
    </row>
    <row r="15" spans="1:6" x14ac:dyDescent="0.2">
      <c r="A15" s="27" t="s">
        <v>842</v>
      </c>
      <c r="B15" s="27" t="s">
        <v>841</v>
      </c>
      <c r="C15" s="27" t="s">
        <v>154</v>
      </c>
      <c r="D15" s="31">
        <v>50</v>
      </c>
      <c r="E15" s="29">
        <v>512.02800000000002</v>
      </c>
      <c r="F15" s="30">
        <v>4.8977685054036098</v>
      </c>
    </row>
    <row r="16" spans="1:6" x14ac:dyDescent="0.2">
      <c r="A16" s="27" t="s">
        <v>850</v>
      </c>
      <c r="B16" s="27" t="s">
        <v>849</v>
      </c>
      <c r="C16" s="27" t="s">
        <v>154</v>
      </c>
      <c r="D16" s="31">
        <v>39</v>
      </c>
      <c r="E16" s="29">
        <v>486.13031999999998</v>
      </c>
      <c r="F16" s="30">
        <v>4.6500460342359702</v>
      </c>
    </row>
    <row r="17" spans="1:8" x14ac:dyDescent="0.2">
      <c r="A17" s="27" t="s">
        <v>854</v>
      </c>
      <c r="B17" s="27" t="s">
        <v>853</v>
      </c>
      <c r="C17" s="27" t="s">
        <v>154</v>
      </c>
      <c r="D17" s="31">
        <v>31</v>
      </c>
      <c r="E17" s="29">
        <v>320.45877999999999</v>
      </c>
      <c r="F17" s="30">
        <v>3.06532634927009</v>
      </c>
    </row>
    <row r="18" spans="1:8" x14ac:dyDescent="0.2">
      <c r="A18" s="27" t="s">
        <v>651</v>
      </c>
      <c r="B18" s="27" t="s">
        <v>650</v>
      </c>
      <c r="C18" s="27" t="s">
        <v>154</v>
      </c>
      <c r="D18" s="31">
        <v>28</v>
      </c>
      <c r="E18" s="29">
        <v>285.7568</v>
      </c>
      <c r="F18" s="30">
        <v>2.7333869539261899</v>
      </c>
    </row>
    <row r="19" spans="1:8" x14ac:dyDescent="0.2">
      <c r="A19" s="27" t="s">
        <v>872</v>
      </c>
      <c r="B19" s="27" t="s">
        <v>871</v>
      </c>
      <c r="C19" s="27" t="s">
        <v>154</v>
      </c>
      <c r="D19" s="31">
        <v>26</v>
      </c>
      <c r="E19" s="29">
        <v>267.67545999999999</v>
      </c>
      <c r="F19" s="30">
        <v>2.56043114372148</v>
      </c>
    </row>
    <row r="20" spans="1:8" x14ac:dyDescent="0.2">
      <c r="A20" s="27" t="s">
        <v>874</v>
      </c>
      <c r="B20" s="27" t="s">
        <v>873</v>
      </c>
      <c r="C20" s="27" t="s">
        <v>154</v>
      </c>
      <c r="D20" s="31">
        <v>21</v>
      </c>
      <c r="E20" s="29">
        <v>260.50479000000001</v>
      </c>
      <c r="F20" s="30">
        <v>2.4918405945940099</v>
      </c>
    </row>
    <row r="21" spans="1:8" x14ac:dyDescent="0.2">
      <c r="A21" s="27" t="s">
        <v>571</v>
      </c>
      <c r="B21" s="27" t="s">
        <v>570</v>
      </c>
      <c r="C21" s="27" t="s">
        <v>154</v>
      </c>
      <c r="D21" s="31">
        <v>1</v>
      </c>
      <c r="E21" s="29">
        <v>102.3142</v>
      </c>
      <c r="F21" s="30">
        <v>0.97867942068708302</v>
      </c>
    </row>
    <row r="22" spans="1:8" x14ac:dyDescent="0.2">
      <c r="A22" s="27" t="s">
        <v>316</v>
      </c>
      <c r="B22" s="27" t="s">
        <v>315</v>
      </c>
      <c r="C22" s="27" t="s">
        <v>317</v>
      </c>
      <c r="D22" s="31">
        <v>6</v>
      </c>
      <c r="E22" s="29">
        <v>74.056020000000004</v>
      </c>
      <c r="F22" s="30">
        <v>0.70837774963779299</v>
      </c>
    </row>
    <row r="23" spans="1:8" x14ac:dyDescent="0.2">
      <c r="A23" s="27" t="s">
        <v>653</v>
      </c>
      <c r="B23" s="27" t="s">
        <v>652</v>
      </c>
      <c r="C23" s="27" t="s">
        <v>154</v>
      </c>
      <c r="D23" s="31">
        <v>2</v>
      </c>
      <c r="E23" s="29">
        <v>20.824719999999999</v>
      </c>
      <c r="F23" s="30">
        <v>0.19919742230864099</v>
      </c>
    </row>
    <row r="24" spans="1:8" x14ac:dyDescent="0.2">
      <c r="A24" s="27" t="s">
        <v>314</v>
      </c>
      <c r="B24" s="27" t="s">
        <v>313</v>
      </c>
      <c r="C24" s="27" t="s">
        <v>154</v>
      </c>
      <c r="D24" s="31">
        <v>1</v>
      </c>
      <c r="E24" s="29">
        <v>10.20923</v>
      </c>
      <c r="F24" s="30">
        <v>9.7655685154760405E-2</v>
      </c>
    </row>
    <row r="25" spans="1:8" x14ac:dyDescent="0.2">
      <c r="A25" s="27" t="s">
        <v>876</v>
      </c>
      <c r="B25" s="27" t="s">
        <v>875</v>
      </c>
      <c r="C25" s="27" t="s">
        <v>154</v>
      </c>
      <c r="D25" s="31">
        <v>1</v>
      </c>
      <c r="E25" s="29">
        <v>10.144550000000001</v>
      </c>
      <c r="F25" s="30">
        <v>9.7036993077511693E-2</v>
      </c>
    </row>
    <row r="26" spans="1:8" ht="10.5" x14ac:dyDescent="0.25">
      <c r="A26" s="26" t="s">
        <v>155</v>
      </c>
      <c r="B26" s="26"/>
      <c r="C26" s="26"/>
      <c r="D26" s="32"/>
      <c r="E26" s="33">
        <f>SUM(E6:E25)</f>
        <v>8564.8732300000047</v>
      </c>
      <c r="F26" s="34">
        <f>SUM(F6:F25)</f>
        <v>81.926703927653278</v>
      </c>
      <c r="G26" s="18"/>
      <c r="H26" s="18"/>
    </row>
    <row r="27" spans="1:8" x14ac:dyDescent="0.2">
      <c r="A27" s="27"/>
      <c r="B27" s="27"/>
      <c r="C27" s="27"/>
      <c r="D27" s="28"/>
      <c r="E27" s="29"/>
      <c r="F27" s="30"/>
    </row>
    <row r="28" spans="1:8" ht="10.5" x14ac:dyDescent="0.25">
      <c r="A28" s="26" t="s">
        <v>156</v>
      </c>
      <c r="B28" s="27"/>
      <c r="C28" s="27"/>
      <c r="D28" s="28"/>
      <c r="E28" s="29"/>
      <c r="F28" s="30"/>
    </row>
    <row r="29" spans="1:8" x14ac:dyDescent="0.2">
      <c r="A29" s="27" t="s">
        <v>878</v>
      </c>
      <c r="B29" s="27" t="s">
        <v>877</v>
      </c>
      <c r="C29" s="27" t="s">
        <v>521</v>
      </c>
      <c r="D29" s="31">
        <v>95</v>
      </c>
      <c r="E29" s="29">
        <v>965.20474999999999</v>
      </c>
      <c r="F29" s="30">
        <v>9.2325994395149493</v>
      </c>
    </row>
    <row r="30" spans="1:8" x14ac:dyDescent="0.2">
      <c r="A30" s="27" t="s">
        <v>657</v>
      </c>
      <c r="B30" s="27" t="s">
        <v>656</v>
      </c>
      <c r="C30" s="27" t="s">
        <v>154</v>
      </c>
      <c r="D30" s="31">
        <v>3</v>
      </c>
      <c r="E30" s="29">
        <v>30.474060000000001</v>
      </c>
      <c r="F30" s="30">
        <v>0.291497518299351</v>
      </c>
    </row>
    <row r="31" spans="1:8" ht="10.5" x14ac:dyDescent="0.25">
      <c r="A31" s="26" t="s">
        <v>155</v>
      </c>
      <c r="B31" s="26"/>
      <c r="C31" s="26"/>
      <c r="D31" s="32"/>
      <c r="E31" s="33">
        <f>SUM(E28:E30)</f>
        <v>995.67881</v>
      </c>
      <c r="F31" s="34">
        <f>SUM(F28:F30)</f>
        <v>9.5240969578143009</v>
      </c>
      <c r="G31" s="18"/>
      <c r="H31" s="18"/>
    </row>
    <row r="32" spans="1:8" x14ac:dyDescent="0.2">
      <c r="A32" s="27"/>
      <c r="B32" s="27"/>
      <c r="C32" s="27"/>
      <c r="D32" s="28"/>
      <c r="E32" s="29"/>
      <c r="F32" s="30"/>
    </row>
    <row r="33" spans="1:8" ht="10.5" x14ac:dyDescent="0.25">
      <c r="A33" s="26" t="s">
        <v>393</v>
      </c>
      <c r="B33" s="27"/>
      <c r="C33" s="27"/>
      <c r="D33" s="28"/>
      <c r="E33" s="29"/>
      <c r="F33" s="30"/>
    </row>
    <row r="34" spans="1:8" ht="10.5" x14ac:dyDescent="0.25">
      <c r="A34" s="26" t="s">
        <v>394</v>
      </c>
      <c r="B34" s="27"/>
      <c r="C34" s="27"/>
      <c r="D34" s="28"/>
      <c r="E34" s="29"/>
      <c r="F34" s="30"/>
    </row>
    <row r="35" spans="1:8" x14ac:dyDescent="0.2">
      <c r="A35" s="27" t="s">
        <v>409</v>
      </c>
      <c r="B35" s="27" t="s">
        <v>408</v>
      </c>
      <c r="C35" s="27" t="s">
        <v>400</v>
      </c>
      <c r="D35" s="31">
        <v>91</v>
      </c>
      <c r="E35" s="29">
        <v>89.369280000000003</v>
      </c>
      <c r="F35" s="30">
        <v>0.85485568159279701</v>
      </c>
    </row>
    <row r="36" spans="1:8" ht="10.5" x14ac:dyDescent="0.25">
      <c r="A36" s="26" t="s">
        <v>155</v>
      </c>
      <c r="B36" s="26"/>
      <c r="C36" s="26"/>
      <c r="D36" s="32"/>
      <c r="E36" s="33">
        <f>SUM(E34:E35)</f>
        <v>89.369280000000003</v>
      </c>
      <c r="F36" s="34">
        <f>SUM(F34:F35)</f>
        <v>0.85485568159279701</v>
      </c>
      <c r="G36" s="18"/>
      <c r="H36" s="18"/>
    </row>
    <row r="37" spans="1:8" x14ac:dyDescent="0.2">
      <c r="A37" s="27"/>
      <c r="B37" s="27"/>
      <c r="C37" s="27"/>
      <c r="D37" s="28"/>
      <c r="E37" s="29"/>
      <c r="F37" s="30"/>
    </row>
    <row r="38" spans="1:8" ht="10.5" x14ac:dyDescent="0.25">
      <c r="A38" s="26" t="s">
        <v>194</v>
      </c>
      <c r="B38" s="26"/>
      <c r="C38" s="26"/>
      <c r="D38" s="32"/>
      <c r="E38" s="33">
        <f>E26+E31+E36</f>
        <v>9649.9213200000049</v>
      </c>
      <c r="F38" s="34">
        <f>F26+F31+F36</f>
        <v>92.305656567060367</v>
      </c>
      <c r="G38" s="18"/>
      <c r="H38" s="18"/>
    </row>
    <row r="39" spans="1:8" ht="10.5" x14ac:dyDescent="0.25">
      <c r="A39" s="26"/>
      <c r="B39" s="26"/>
      <c r="C39" s="26"/>
      <c r="D39" s="32"/>
      <c r="E39" s="33"/>
      <c r="F39" s="34"/>
      <c r="G39" s="18"/>
      <c r="H39" s="18"/>
    </row>
    <row r="40" spans="1:8" ht="10.5" x14ac:dyDescent="0.25">
      <c r="A40" s="26" t="s">
        <v>196</v>
      </c>
      <c r="B40" s="26"/>
      <c r="C40" s="26"/>
      <c r="D40" s="32"/>
      <c r="E40" s="33">
        <f>E42-(E26+E31+E36)</f>
        <v>804.39066789999561</v>
      </c>
      <c r="F40" s="34">
        <f>F42-(F26+F31+F36)</f>
        <v>7.6943434329396325</v>
      </c>
      <c r="G40" s="18"/>
      <c r="H40" s="18"/>
    </row>
    <row r="41" spans="1:8" ht="10.5" x14ac:dyDescent="0.25">
      <c r="A41" s="26"/>
      <c r="B41" s="26"/>
      <c r="C41" s="26"/>
      <c r="D41" s="32"/>
      <c r="E41" s="33"/>
      <c r="F41" s="34"/>
      <c r="G41" s="18"/>
      <c r="H41" s="18"/>
    </row>
    <row r="42" spans="1:8" ht="10.5" x14ac:dyDescent="0.25">
      <c r="A42" s="35" t="s">
        <v>195</v>
      </c>
      <c r="B42" s="35"/>
      <c r="C42" s="35"/>
      <c r="D42" s="36"/>
      <c r="E42" s="37">
        <v>10454.311987900001</v>
      </c>
      <c r="F42" s="38">
        <v>100</v>
      </c>
      <c r="G42" s="18"/>
      <c r="H42" s="18"/>
    </row>
    <row r="44" spans="1:8" ht="10.5" x14ac:dyDescent="0.25">
      <c r="A44" s="18" t="s">
        <v>198</v>
      </c>
    </row>
    <row r="46" spans="1:8" ht="10.5" x14ac:dyDescent="0.25">
      <c r="A46" s="18" t="s">
        <v>199</v>
      </c>
    </row>
    <row r="47" spans="1:8" ht="10.5" x14ac:dyDescent="0.25">
      <c r="A47" s="18" t="s">
        <v>200</v>
      </c>
    </row>
    <row r="48" spans="1:8" ht="10.5" x14ac:dyDescent="0.25">
      <c r="A48" s="18" t="s">
        <v>201</v>
      </c>
      <c r="B48" s="18"/>
      <c r="C48" s="39" t="s">
        <v>203</v>
      </c>
      <c r="D48" s="19" t="s">
        <v>202</v>
      </c>
    </row>
    <row r="49" spans="1:5" x14ac:dyDescent="0.2">
      <c r="A49" s="10" t="s">
        <v>466</v>
      </c>
      <c r="C49" s="40">
        <v>11.6622</v>
      </c>
      <c r="D49" s="40">
        <v>12.2049</v>
      </c>
    </row>
    <row r="50" spans="1:5" x14ac:dyDescent="0.2">
      <c r="A50" s="10" t="s">
        <v>786</v>
      </c>
      <c r="C50" s="40">
        <v>10.9672</v>
      </c>
      <c r="D50" s="40">
        <v>10.4861</v>
      </c>
    </row>
    <row r="51" spans="1:5" x14ac:dyDescent="0.2">
      <c r="A51" s="10" t="s">
        <v>469</v>
      </c>
      <c r="C51" s="40">
        <v>11.7499</v>
      </c>
      <c r="D51" s="40">
        <v>12.2967</v>
      </c>
    </row>
    <row r="53" spans="1:5" ht="10.5" x14ac:dyDescent="0.25">
      <c r="A53" s="18" t="s">
        <v>215</v>
      </c>
    </row>
    <row r="54" spans="1:5" ht="10.5" x14ac:dyDescent="0.25">
      <c r="A54" s="82" t="s">
        <v>380</v>
      </c>
      <c r="B54" s="83"/>
      <c r="C54" s="80" t="s">
        <v>381</v>
      </c>
      <c r="D54" s="81"/>
    </row>
    <row r="55" spans="1:5" ht="10.5" x14ac:dyDescent="0.25">
      <c r="A55" s="82"/>
      <c r="B55" s="83"/>
      <c r="C55" s="44" t="s">
        <v>382</v>
      </c>
      <c r="D55" s="45" t="s">
        <v>383</v>
      </c>
    </row>
    <row r="56" spans="1:5" x14ac:dyDescent="0.2">
      <c r="A56" s="84" t="s">
        <v>786</v>
      </c>
      <c r="B56" s="85"/>
      <c r="C56" s="46">
        <v>0.90649999999999997</v>
      </c>
      <c r="D56" s="46">
        <v>0.90649999999999997</v>
      </c>
    </row>
    <row r="58" spans="1:5" ht="10.5" x14ac:dyDescent="0.25">
      <c r="A58" s="18" t="s">
        <v>217</v>
      </c>
      <c r="D58" s="42">
        <v>0.59611814391780804</v>
      </c>
      <c r="E58" s="14" t="s">
        <v>218</v>
      </c>
    </row>
    <row r="60" spans="1:5" ht="10.5" x14ac:dyDescent="0.25">
      <c r="A60" s="18" t="s">
        <v>219</v>
      </c>
      <c r="D60" s="41" t="s">
        <v>216</v>
      </c>
    </row>
  </sheetData>
  <mergeCells count="5">
    <mergeCell ref="A1:F1"/>
    <mergeCell ref="C54:D54"/>
    <mergeCell ref="A54:B54"/>
    <mergeCell ref="A55:B55"/>
    <mergeCell ref="A56:B56"/>
  </mergeCells>
  <conditionalFormatting sqref="F2:F3 F5:F65536">
    <cfRule type="cellIs" dxfId="41"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68"/>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34</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880</v>
      </c>
      <c r="B7" s="27" t="s">
        <v>879</v>
      </c>
      <c r="C7" s="27" t="s">
        <v>154</v>
      </c>
      <c r="D7" s="31">
        <v>173</v>
      </c>
      <c r="E7" s="29">
        <v>1766.8939800000001</v>
      </c>
      <c r="F7" s="30">
        <v>9.5122690005659507</v>
      </c>
    </row>
    <row r="8" spans="1:6" x14ac:dyDescent="0.2">
      <c r="A8" s="27" t="s">
        <v>882</v>
      </c>
      <c r="B8" s="27" t="s">
        <v>881</v>
      </c>
      <c r="C8" s="27" t="s">
        <v>154</v>
      </c>
      <c r="D8" s="31">
        <v>161</v>
      </c>
      <c r="E8" s="29">
        <v>1640.66245</v>
      </c>
      <c r="F8" s="30">
        <v>8.8326876089801303</v>
      </c>
    </row>
    <row r="9" spans="1:6" x14ac:dyDescent="0.2">
      <c r="A9" s="27" t="s">
        <v>848</v>
      </c>
      <c r="B9" s="27" t="s">
        <v>847</v>
      </c>
      <c r="C9" s="27" t="s">
        <v>521</v>
      </c>
      <c r="D9" s="31">
        <v>300</v>
      </c>
      <c r="E9" s="29">
        <v>1536.2550000000001</v>
      </c>
      <c r="F9" s="30">
        <v>8.2705985638506991</v>
      </c>
    </row>
    <row r="10" spans="1:6" x14ac:dyDescent="0.2">
      <c r="A10" s="27" t="s">
        <v>868</v>
      </c>
      <c r="B10" s="27" t="s">
        <v>867</v>
      </c>
      <c r="C10" s="27" t="s">
        <v>569</v>
      </c>
      <c r="D10" s="31">
        <v>150</v>
      </c>
      <c r="E10" s="29">
        <v>1533.1289999999999</v>
      </c>
      <c r="F10" s="30">
        <v>8.2537693973968196</v>
      </c>
    </row>
    <row r="11" spans="1:6" x14ac:dyDescent="0.2">
      <c r="A11" s="27" t="s">
        <v>884</v>
      </c>
      <c r="B11" s="27" t="s">
        <v>883</v>
      </c>
      <c r="C11" s="27" t="s">
        <v>521</v>
      </c>
      <c r="D11" s="31">
        <v>149</v>
      </c>
      <c r="E11" s="29">
        <v>1520.5524499999999</v>
      </c>
      <c r="F11" s="30">
        <v>8.1860621506388291</v>
      </c>
    </row>
    <row r="12" spans="1:6" x14ac:dyDescent="0.2">
      <c r="A12" s="27" t="s">
        <v>886</v>
      </c>
      <c r="B12" s="27" t="s">
        <v>885</v>
      </c>
      <c r="C12" s="27" t="s">
        <v>154</v>
      </c>
      <c r="D12" s="31">
        <v>128</v>
      </c>
      <c r="E12" s="29">
        <v>1240.8243199999999</v>
      </c>
      <c r="F12" s="30">
        <v>6.6801148500626697</v>
      </c>
    </row>
    <row r="13" spans="1:6" x14ac:dyDescent="0.2">
      <c r="A13" s="27" t="s">
        <v>874</v>
      </c>
      <c r="B13" s="27" t="s">
        <v>873</v>
      </c>
      <c r="C13" s="27" t="s">
        <v>154</v>
      </c>
      <c r="D13" s="31">
        <v>89</v>
      </c>
      <c r="E13" s="29">
        <v>1104.04411</v>
      </c>
      <c r="F13" s="30">
        <v>5.9437434739635204</v>
      </c>
    </row>
    <row r="14" spans="1:6" x14ac:dyDescent="0.2">
      <c r="A14" s="27" t="s">
        <v>850</v>
      </c>
      <c r="B14" s="27" t="s">
        <v>849</v>
      </c>
      <c r="C14" s="27" t="s">
        <v>154</v>
      </c>
      <c r="D14" s="31">
        <v>84</v>
      </c>
      <c r="E14" s="29">
        <v>1047.0499199999999</v>
      </c>
      <c r="F14" s="30">
        <v>5.6369089536776098</v>
      </c>
    </row>
    <row r="15" spans="1:6" x14ac:dyDescent="0.2">
      <c r="A15" s="27" t="s">
        <v>844</v>
      </c>
      <c r="B15" s="27" t="s">
        <v>843</v>
      </c>
      <c r="C15" s="27" t="s">
        <v>154</v>
      </c>
      <c r="D15" s="31">
        <v>101</v>
      </c>
      <c r="E15" s="29">
        <v>1041.47362</v>
      </c>
      <c r="F15" s="30">
        <v>5.6068883263913802</v>
      </c>
    </row>
    <row r="16" spans="1:6" x14ac:dyDescent="0.2">
      <c r="A16" s="27" t="s">
        <v>888</v>
      </c>
      <c r="B16" s="27" t="s">
        <v>887</v>
      </c>
      <c r="C16" s="27" t="s">
        <v>154</v>
      </c>
      <c r="D16" s="31">
        <v>50</v>
      </c>
      <c r="E16" s="29">
        <v>507.53550000000001</v>
      </c>
      <c r="F16" s="30">
        <v>2.7323734519355498</v>
      </c>
    </row>
    <row r="17" spans="1:8" x14ac:dyDescent="0.2">
      <c r="A17" s="27" t="s">
        <v>651</v>
      </c>
      <c r="B17" s="27" t="s">
        <v>650</v>
      </c>
      <c r="C17" s="27" t="s">
        <v>154</v>
      </c>
      <c r="D17" s="31">
        <v>29</v>
      </c>
      <c r="E17" s="29">
        <v>295.9624</v>
      </c>
      <c r="F17" s="30">
        <v>1.5933462871683499</v>
      </c>
    </row>
    <row r="18" spans="1:8" x14ac:dyDescent="0.2">
      <c r="A18" s="27" t="s">
        <v>314</v>
      </c>
      <c r="B18" s="27" t="s">
        <v>313</v>
      </c>
      <c r="C18" s="27" t="s">
        <v>154</v>
      </c>
      <c r="D18" s="31">
        <v>24</v>
      </c>
      <c r="E18" s="29">
        <v>245.02152000000001</v>
      </c>
      <c r="F18" s="30">
        <v>1.3191004302179801</v>
      </c>
    </row>
    <row r="19" spans="1:8" x14ac:dyDescent="0.2">
      <c r="A19" s="27" t="s">
        <v>866</v>
      </c>
      <c r="B19" s="27" t="s">
        <v>865</v>
      </c>
      <c r="C19" s="27" t="s">
        <v>521</v>
      </c>
      <c r="D19" s="31">
        <v>22</v>
      </c>
      <c r="E19" s="29">
        <v>224.31046000000001</v>
      </c>
      <c r="F19" s="30">
        <v>1.2076001499312901</v>
      </c>
    </row>
    <row r="20" spans="1:8" x14ac:dyDescent="0.2">
      <c r="A20" s="27" t="s">
        <v>828</v>
      </c>
      <c r="B20" s="27" t="s">
        <v>827</v>
      </c>
      <c r="C20" s="27" t="s">
        <v>154</v>
      </c>
      <c r="D20" s="31">
        <v>15</v>
      </c>
      <c r="E20" s="29">
        <v>186.32325</v>
      </c>
      <c r="F20" s="30">
        <v>1.0030918069343899</v>
      </c>
    </row>
    <row r="21" spans="1:8" x14ac:dyDescent="0.2">
      <c r="A21" s="27" t="s">
        <v>822</v>
      </c>
      <c r="B21" s="27" t="s">
        <v>821</v>
      </c>
      <c r="C21" s="27" t="s">
        <v>154</v>
      </c>
      <c r="D21" s="31">
        <v>9</v>
      </c>
      <c r="E21" s="29">
        <v>91.841579999999993</v>
      </c>
      <c r="F21" s="30">
        <v>0.49443929533168601</v>
      </c>
    </row>
    <row r="22" spans="1:8" ht="10.5" x14ac:dyDescent="0.25">
      <c r="A22" s="26" t="s">
        <v>155</v>
      </c>
      <c r="B22" s="26"/>
      <c r="C22" s="26"/>
      <c r="D22" s="32"/>
      <c r="E22" s="33">
        <f>SUM(E6:E21)</f>
        <v>13981.879560000001</v>
      </c>
      <c r="F22" s="34">
        <f>SUM(F6:F21)</f>
        <v>75.272993747046868</v>
      </c>
      <c r="G22" s="18"/>
      <c r="H22" s="18"/>
    </row>
    <row r="23" spans="1:8" x14ac:dyDescent="0.2">
      <c r="A23" s="27"/>
      <c r="B23" s="27"/>
      <c r="C23" s="27"/>
      <c r="D23" s="28"/>
      <c r="E23" s="29"/>
      <c r="F23" s="30"/>
    </row>
    <row r="24" spans="1:8" ht="10.5" x14ac:dyDescent="0.25">
      <c r="A24" s="26" t="s">
        <v>156</v>
      </c>
      <c r="B24" s="27"/>
      <c r="C24" s="27"/>
      <c r="D24" s="28"/>
      <c r="E24" s="29"/>
      <c r="F24" s="30"/>
    </row>
    <row r="25" spans="1:8" x14ac:dyDescent="0.2">
      <c r="A25" s="27" t="s">
        <v>890</v>
      </c>
      <c r="B25" s="27" t="s">
        <v>889</v>
      </c>
      <c r="C25" s="27" t="s">
        <v>154</v>
      </c>
      <c r="D25" s="31">
        <v>150</v>
      </c>
      <c r="E25" s="29">
        <v>1526.355</v>
      </c>
      <c r="F25" s="30">
        <v>8.2173008198029205</v>
      </c>
    </row>
    <row r="26" spans="1:8" x14ac:dyDescent="0.2">
      <c r="A26" s="27" t="s">
        <v>878</v>
      </c>
      <c r="B26" s="27" t="s">
        <v>877</v>
      </c>
      <c r="C26" s="27" t="s">
        <v>521</v>
      </c>
      <c r="D26" s="31">
        <v>150</v>
      </c>
      <c r="E26" s="29">
        <v>1524.0074999999999</v>
      </c>
      <c r="F26" s="30">
        <v>8.2046627941309804</v>
      </c>
    </row>
    <row r="27" spans="1:8" x14ac:dyDescent="0.2">
      <c r="A27" s="27" t="s">
        <v>657</v>
      </c>
      <c r="B27" s="27" t="s">
        <v>656</v>
      </c>
      <c r="C27" s="27" t="s">
        <v>154</v>
      </c>
      <c r="D27" s="31">
        <v>2</v>
      </c>
      <c r="E27" s="29">
        <v>20.316040000000001</v>
      </c>
      <c r="F27" s="30">
        <v>0.109373646463076</v>
      </c>
    </row>
    <row r="28" spans="1:8" ht="10.5" x14ac:dyDescent="0.25">
      <c r="A28" s="26" t="s">
        <v>155</v>
      </c>
      <c r="B28" s="26"/>
      <c r="C28" s="26"/>
      <c r="D28" s="32"/>
      <c r="E28" s="33">
        <f>SUM(E24:E27)</f>
        <v>3070.6785400000003</v>
      </c>
      <c r="F28" s="34">
        <f>SUM(F24:F27)</f>
        <v>16.531337260396977</v>
      </c>
      <c r="G28" s="18"/>
      <c r="H28" s="18"/>
    </row>
    <row r="29" spans="1:8" x14ac:dyDescent="0.2">
      <c r="A29" s="27"/>
      <c r="B29" s="27"/>
      <c r="C29" s="27"/>
      <c r="D29" s="28"/>
      <c r="E29" s="29"/>
      <c r="F29" s="30"/>
    </row>
    <row r="30" spans="1:8" ht="10.5" x14ac:dyDescent="0.25">
      <c r="A30" s="26" t="s">
        <v>393</v>
      </c>
      <c r="B30" s="27"/>
      <c r="C30" s="27"/>
      <c r="D30" s="28"/>
      <c r="E30" s="29"/>
      <c r="F30" s="30"/>
    </row>
    <row r="31" spans="1:8" ht="10.5" x14ac:dyDescent="0.25">
      <c r="A31" s="26" t="s">
        <v>394</v>
      </c>
      <c r="B31" s="27"/>
      <c r="C31" s="27"/>
      <c r="D31" s="28"/>
      <c r="E31" s="29"/>
      <c r="F31" s="30"/>
    </row>
    <row r="32" spans="1:8" x14ac:dyDescent="0.2">
      <c r="A32" s="27" t="s">
        <v>409</v>
      </c>
      <c r="B32" s="27" t="s">
        <v>408</v>
      </c>
      <c r="C32" s="27" t="s">
        <v>400</v>
      </c>
      <c r="D32" s="31">
        <v>292</v>
      </c>
      <c r="E32" s="29">
        <v>286.76736</v>
      </c>
      <c r="F32" s="30">
        <v>1.5438437731856101</v>
      </c>
    </row>
    <row r="33" spans="1:8" ht="10.5" x14ac:dyDescent="0.25">
      <c r="A33" s="26" t="s">
        <v>155</v>
      </c>
      <c r="B33" s="26"/>
      <c r="C33" s="26"/>
      <c r="D33" s="32"/>
      <c r="E33" s="33">
        <f>SUM(E31:E32)</f>
        <v>286.76736</v>
      </c>
      <c r="F33" s="34">
        <f>SUM(F31:F32)</f>
        <v>1.5438437731856101</v>
      </c>
      <c r="G33" s="18"/>
      <c r="H33" s="18"/>
    </row>
    <row r="34" spans="1:8" x14ac:dyDescent="0.2">
      <c r="A34" s="27"/>
      <c r="B34" s="27"/>
      <c r="C34" s="27"/>
      <c r="D34" s="28"/>
      <c r="E34" s="29"/>
      <c r="F34" s="30"/>
    </row>
    <row r="35" spans="1:8" ht="10.5" x14ac:dyDescent="0.25">
      <c r="A35" s="26" t="s">
        <v>412</v>
      </c>
      <c r="B35" s="27"/>
      <c r="C35" s="27"/>
      <c r="D35" s="28"/>
      <c r="E35" s="29"/>
      <c r="F35" s="30"/>
    </row>
    <row r="36" spans="1:8" x14ac:dyDescent="0.2">
      <c r="A36" s="27" t="s">
        <v>892</v>
      </c>
      <c r="B36" s="27" t="s">
        <v>891</v>
      </c>
      <c r="C36" s="27" t="s">
        <v>421</v>
      </c>
      <c r="D36" s="31">
        <v>33</v>
      </c>
      <c r="E36" s="29">
        <v>162.050625</v>
      </c>
      <c r="F36" s="30">
        <v>0.87241744788209497</v>
      </c>
    </row>
    <row r="37" spans="1:8" ht="10.5" x14ac:dyDescent="0.25">
      <c r="A37" s="26" t="s">
        <v>155</v>
      </c>
      <c r="B37" s="26"/>
      <c r="C37" s="26"/>
      <c r="D37" s="32"/>
      <c r="E37" s="33">
        <f>SUM(E35:E36)</f>
        <v>162.050625</v>
      </c>
      <c r="F37" s="34">
        <f>SUM(F35:F36)</f>
        <v>0.87241744788209497</v>
      </c>
      <c r="G37" s="18"/>
      <c r="H37" s="18"/>
    </row>
    <row r="38" spans="1:8" x14ac:dyDescent="0.2">
      <c r="A38" s="27"/>
      <c r="B38" s="27"/>
      <c r="C38" s="27"/>
      <c r="D38" s="28"/>
      <c r="E38" s="29"/>
      <c r="F38" s="30"/>
    </row>
    <row r="39" spans="1:8" ht="10.5" x14ac:dyDescent="0.25">
      <c r="A39" s="26" t="s">
        <v>194</v>
      </c>
      <c r="B39" s="26"/>
      <c r="C39" s="26"/>
      <c r="D39" s="32"/>
      <c r="E39" s="33">
        <f>E22+E28+E33+E37</f>
        <v>17501.376085000004</v>
      </c>
      <c r="F39" s="34">
        <f>F22+F28+F33+F37</f>
        <v>94.220592228511563</v>
      </c>
      <c r="G39" s="18"/>
      <c r="H39" s="18"/>
    </row>
    <row r="40" spans="1:8" ht="10.5" x14ac:dyDescent="0.25">
      <c r="A40" s="26"/>
      <c r="B40" s="26"/>
      <c r="C40" s="26"/>
      <c r="D40" s="32"/>
      <c r="E40" s="33"/>
      <c r="F40" s="34"/>
      <c r="G40" s="18"/>
      <c r="H40" s="18"/>
    </row>
    <row r="41" spans="1:8" ht="10.5" x14ac:dyDescent="0.25">
      <c r="A41" s="26" t="s">
        <v>196</v>
      </c>
      <c r="B41" s="26"/>
      <c r="C41" s="26"/>
      <c r="D41" s="32"/>
      <c r="E41" s="33">
        <f>E43-(E22+E28+E33+E37)</f>
        <v>1073.5189257999955</v>
      </c>
      <c r="F41" s="34">
        <f>F43-(F22+F28+F33+F37)</f>
        <v>5.7794077714884367</v>
      </c>
      <c r="G41" s="18"/>
      <c r="H41" s="18"/>
    </row>
    <row r="42" spans="1:8" ht="10.5" x14ac:dyDescent="0.25">
      <c r="A42" s="26"/>
      <c r="B42" s="26"/>
      <c r="C42" s="26"/>
      <c r="D42" s="32"/>
      <c r="E42" s="33"/>
      <c r="F42" s="34"/>
      <c r="G42" s="18"/>
      <c r="H42" s="18"/>
    </row>
    <row r="43" spans="1:8" ht="10.5" x14ac:dyDescent="0.25">
      <c r="A43" s="35" t="s">
        <v>195</v>
      </c>
      <c r="B43" s="35"/>
      <c r="C43" s="35"/>
      <c r="D43" s="36"/>
      <c r="E43" s="37">
        <v>18574.895010799999</v>
      </c>
      <c r="F43" s="38">
        <v>100</v>
      </c>
      <c r="G43" s="18"/>
      <c r="H43" s="18"/>
    </row>
    <row r="45" spans="1:8" ht="10.5" x14ac:dyDescent="0.25">
      <c r="A45" s="18" t="s">
        <v>448</v>
      </c>
    </row>
    <row r="46" spans="1:8" ht="10.5" x14ac:dyDescent="0.25">
      <c r="A46" s="18" t="s">
        <v>198</v>
      </c>
    </row>
    <row r="48" spans="1:8" ht="10.5" x14ac:dyDescent="0.25">
      <c r="A48" s="18" t="s">
        <v>199</v>
      </c>
    </row>
    <row r="49" spans="1:4" ht="10.5" x14ac:dyDescent="0.25">
      <c r="A49" s="18" t="s">
        <v>200</v>
      </c>
    </row>
    <row r="50" spans="1:4" ht="10.5" x14ac:dyDescent="0.25">
      <c r="A50" s="18" t="s">
        <v>201</v>
      </c>
      <c r="B50" s="18"/>
      <c r="C50" s="39" t="s">
        <v>203</v>
      </c>
      <c r="D50" s="19" t="s">
        <v>202</v>
      </c>
    </row>
    <row r="51" spans="1:4" x14ac:dyDescent="0.2">
      <c r="A51" s="10" t="s">
        <v>466</v>
      </c>
      <c r="C51" s="40">
        <v>11.703799999999999</v>
      </c>
      <c r="D51" s="40">
        <v>12.2392</v>
      </c>
    </row>
    <row r="52" spans="1:4" x14ac:dyDescent="0.2">
      <c r="A52" s="10" t="s">
        <v>786</v>
      </c>
      <c r="C52" s="40">
        <v>10.956799999999999</v>
      </c>
      <c r="D52" s="40">
        <v>10.477499999999999</v>
      </c>
    </row>
    <row r="53" spans="1:4" x14ac:dyDescent="0.2">
      <c r="A53" s="10" t="s">
        <v>468</v>
      </c>
      <c r="C53" s="40">
        <v>10.4055</v>
      </c>
      <c r="D53" s="40">
        <v>10.455399999999999</v>
      </c>
    </row>
    <row r="54" spans="1:4" x14ac:dyDescent="0.2">
      <c r="A54" s="10" t="s">
        <v>469</v>
      </c>
      <c r="C54" s="40">
        <v>11.7742</v>
      </c>
      <c r="D54" s="40">
        <v>12.312799999999999</v>
      </c>
    </row>
    <row r="55" spans="1:4" x14ac:dyDescent="0.2">
      <c r="A55" s="10" t="s">
        <v>501</v>
      </c>
      <c r="C55" s="40">
        <v>11.028</v>
      </c>
      <c r="D55" s="40">
        <v>10.5532</v>
      </c>
    </row>
    <row r="56" spans="1:4" x14ac:dyDescent="0.2">
      <c r="A56" s="10" t="s">
        <v>471</v>
      </c>
      <c r="C56" s="40">
        <v>10.4642</v>
      </c>
      <c r="D56" s="40">
        <v>10.5181</v>
      </c>
    </row>
    <row r="58" spans="1:4" ht="10.5" x14ac:dyDescent="0.25">
      <c r="A58" s="18" t="s">
        <v>215</v>
      </c>
    </row>
    <row r="59" spans="1:4" ht="10.5" x14ac:dyDescent="0.25">
      <c r="A59" s="82" t="s">
        <v>380</v>
      </c>
      <c r="B59" s="83"/>
      <c r="C59" s="80" t="s">
        <v>381</v>
      </c>
      <c r="D59" s="81"/>
    </row>
    <row r="60" spans="1:4" ht="10.5" x14ac:dyDescent="0.25">
      <c r="A60" s="82"/>
      <c r="B60" s="83"/>
      <c r="C60" s="44" t="s">
        <v>382</v>
      </c>
      <c r="D60" s="45" t="s">
        <v>383</v>
      </c>
    </row>
    <row r="61" spans="1:4" x14ac:dyDescent="0.2">
      <c r="A61" s="84" t="s">
        <v>786</v>
      </c>
      <c r="B61" s="85"/>
      <c r="C61" s="46">
        <v>0.89724999999999999</v>
      </c>
      <c r="D61" s="46">
        <v>0.89724999999999999</v>
      </c>
    </row>
    <row r="62" spans="1:4" x14ac:dyDescent="0.2">
      <c r="A62" s="84" t="s">
        <v>468</v>
      </c>
      <c r="B62" s="85"/>
      <c r="C62" s="46">
        <v>0.34089276699999999</v>
      </c>
      <c r="D62" s="46">
        <v>0.32969970609999999</v>
      </c>
    </row>
    <row r="63" spans="1:4" x14ac:dyDescent="0.2">
      <c r="A63" s="84" t="s">
        <v>501</v>
      </c>
      <c r="B63" s="85"/>
      <c r="C63" s="46">
        <v>0.89724999999999999</v>
      </c>
      <c r="D63" s="46">
        <v>0.89724999999999999</v>
      </c>
    </row>
    <row r="64" spans="1:4" x14ac:dyDescent="0.2">
      <c r="A64" s="84" t="s">
        <v>471</v>
      </c>
      <c r="B64" s="85"/>
      <c r="C64" s="46">
        <v>0.34089276699999999</v>
      </c>
      <c r="D64" s="46">
        <v>0.32969970609999999</v>
      </c>
    </row>
    <row r="66" spans="1:5" ht="10.5" x14ac:dyDescent="0.25">
      <c r="A66" s="18" t="s">
        <v>217</v>
      </c>
      <c r="D66" s="42">
        <v>0.56996467312328802</v>
      </c>
      <c r="E66" s="14" t="s">
        <v>218</v>
      </c>
    </row>
    <row r="68" spans="1:5" ht="10.5" x14ac:dyDescent="0.25">
      <c r="A68" s="18" t="s">
        <v>219</v>
      </c>
      <c r="D68" s="41" t="s">
        <v>216</v>
      </c>
    </row>
  </sheetData>
  <mergeCells count="8">
    <mergeCell ref="A63:B63"/>
    <mergeCell ref="A64:B64"/>
    <mergeCell ref="A1:F1"/>
    <mergeCell ref="C59:D59"/>
    <mergeCell ref="A59:B59"/>
    <mergeCell ref="A60:B60"/>
    <mergeCell ref="A61:B61"/>
    <mergeCell ref="A62:B62"/>
  </mergeCells>
  <conditionalFormatting sqref="F2:F3 F5:F65536">
    <cfRule type="cellIs" dxfId="40"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58"/>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35</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882</v>
      </c>
      <c r="B7" s="27" t="s">
        <v>881</v>
      </c>
      <c r="C7" s="27" t="s">
        <v>154</v>
      </c>
      <c r="D7" s="31">
        <v>61</v>
      </c>
      <c r="E7" s="29">
        <v>621.61744999999996</v>
      </c>
      <c r="F7" s="30">
        <v>10.8412629742578</v>
      </c>
    </row>
    <row r="8" spans="1:6" x14ac:dyDescent="0.2">
      <c r="A8" s="27" t="s">
        <v>850</v>
      </c>
      <c r="B8" s="27" t="s">
        <v>849</v>
      </c>
      <c r="C8" s="27" t="s">
        <v>154</v>
      </c>
      <c r="D8" s="31">
        <v>45</v>
      </c>
      <c r="E8" s="29">
        <v>560.91959999999995</v>
      </c>
      <c r="F8" s="30">
        <v>9.7826676053181405</v>
      </c>
    </row>
    <row r="9" spans="1:6" x14ac:dyDescent="0.2">
      <c r="A9" s="27" t="s">
        <v>874</v>
      </c>
      <c r="B9" s="27" t="s">
        <v>873</v>
      </c>
      <c r="C9" s="27" t="s">
        <v>154</v>
      </c>
      <c r="D9" s="31">
        <v>45</v>
      </c>
      <c r="E9" s="29">
        <v>558.22455000000002</v>
      </c>
      <c r="F9" s="30">
        <v>9.7356648292880106</v>
      </c>
    </row>
    <row r="10" spans="1:6" x14ac:dyDescent="0.2">
      <c r="A10" s="27" t="s">
        <v>868</v>
      </c>
      <c r="B10" s="27" t="s">
        <v>867</v>
      </c>
      <c r="C10" s="27" t="s">
        <v>569</v>
      </c>
      <c r="D10" s="31">
        <v>46</v>
      </c>
      <c r="E10" s="29">
        <v>470.15956</v>
      </c>
      <c r="F10" s="30">
        <v>8.1997753277700305</v>
      </c>
    </row>
    <row r="11" spans="1:6" x14ac:dyDescent="0.2">
      <c r="A11" s="27" t="s">
        <v>888</v>
      </c>
      <c r="B11" s="27" t="s">
        <v>887</v>
      </c>
      <c r="C11" s="27" t="s">
        <v>154</v>
      </c>
      <c r="D11" s="31">
        <v>46</v>
      </c>
      <c r="E11" s="29">
        <v>466.93266</v>
      </c>
      <c r="F11" s="30">
        <v>8.1434968698669703</v>
      </c>
    </row>
    <row r="12" spans="1:6" x14ac:dyDescent="0.2">
      <c r="A12" s="27" t="s">
        <v>880</v>
      </c>
      <c r="B12" s="27" t="s">
        <v>879</v>
      </c>
      <c r="C12" s="27" t="s">
        <v>154</v>
      </c>
      <c r="D12" s="31">
        <v>45</v>
      </c>
      <c r="E12" s="29">
        <v>459.5967</v>
      </c>
      <c r="F12" s="30">
        <v>8.0155547222830492</v>
      </c>
    </row>
    <row r="13" spans="1:6" x14ac:dyDescent="0.2">
      <c r="A13" s="27" t="s">
        <v>625</v>
      </c>
      <c r="B13" s="27" t="s">
        <v>624</v>
      </c>
      <c r="C13" s="27" t="s">
        <v>569</v>
      </c>
      <c r="D13" s="31">
        <v>34</v>
      </c>
      <c r="E13" s="29">
        <v>421.6</v>
      </c>
      <c r="F13" s="30">
        <v>7.3528767088939802</v>
      </c>
    </row>
    <row r="14" spans="1:6" x14ac:dyDescent="0.2">
      <c r="A14" s="27" t="s">
        <v>651</v>
      </c>
      <c r="B14" s="27" t="s">
        <v>650</v>
      </c>
      <c r="C14" s="27" t="s">
        <v>154</v>
      </c>
      <c r="D14" s="31">
        <v>38</v>
      </c>
      <c r="E14" s="29">
        <v>387.81279999999998</v>
      </c>
      <c r="F14" s="30">
        <v>6.7636140999311198</v>
      </c>
    </row>
    <row r="15" spans="1:6" x14ac:dyDescent="0.2">
      <c r="A15" s="27" t="s">
        <v>828</v>
      </c>
      <c r="B15" s="27" t="s">
        <v>827</v>
      </c>
      <c r="C15" s="27" t="s">
        <v>154</v>
      </c>
      <c r="D15" s="31">
        <v>28</v>
      </c>
      <c r="E15" s="29">
        <v>347.80340000000001</v>
      </c>
      <c r="F15" s="30">
        <v>6.0658337740373298</v>
      </c>
    </row>
    <row r="16" spans="1:6" x14ac:dyDescent="0.2">
      <c r="A16" s="27" t="s">
        <v>316</v>
      </c>
      <c r="B16" s="27" t="s">
        <v>315</v>
      </c>
      <c r="C16" s="27" t="s">
        <v>317</v>
      </c>
      <c r="D16" s="31">
        <v>20</v>
      </c>
      <c r="E16" s="29">
        <v>246.85339999999999</v>
      </c>
      <c r="F16" s="30">
        <v>4.30522441976112</v>
      </c>
    </row>
    <row r="17" spans="1:8" x14ac:dyDescent="0.2">
      <c r="A17" s="27" t="s">
        <v>864</v>
      </c>
      <c r="B17" s="27" t="s">
        <v>863</v>
      </c>
      <c r="C17" s="27" t="s">
        <v>569</v>
      </c>
      <c r="D17" s="31">
        <v>20</v>
      </c>
      <c r="E17" s="29">
        <v>205.11580000000001</v>
      </c>
      <c r="F17" s="30">
        <v>3.57730357790834</v>
      </c>
    </row>
    <row r="18" spans="1:8" x14ac:dyDescent="0.2">
      <c r="A18" s="27" t="s">
        <v>894</v>
      </c>
      <c r="B18" s="27" t="s">
        <v>893</v>
      </c>
      <c r="C18" s="27" t="s">
        <v>154</v>
      </c>
      <c r="D18" s="31">
        <v>17</v>
      </c>
      <c r="E18" s="29">
        <v>165.38246000000001</v>
      </c>
      <c r="F18" s="30">
        <v>2.8843378515028202</v>
      </c>
    </row>
    <row r="19" spans="1:8" x14ac:dyDescent="0.2">
      <c r="A19" s="27" t="s">
        <v>314</v>
      </c>
      <c r="B19" s="27" t="s">
        <v>313</v>
      </c>
      <c r="C19" s="27" t="s">
        <v>154</v>
      </c>
      <c r="D19" s="31">
        <v>1</v>
      </c>
      <c r="E19" s="29">
        <v>10.20923</v>
      </c>
      <c r="F19" s="30">
        <v>0.17805315342206299</v>
      </c>
    </row>
    <row r="20" spans="1:8" ht="10.5" x14ac:dyDescent="0.25">
      <c r="A20" s="26" t="s">
        <v>155</v>
      </c>
      <c r="B20" s="26"/>
      <c r="C20" s="26"/>
      <c r="D20" s="32"/>
      <c r="E20" s="33">
        <f>SUM(E6:E19)</f>
        <v>4922.2276099999999</v>
      </c>
      <c r="F20" s="34">
        <f>SUM(F6:F19)</f>
        <v>85.845665914240783</v>
      </c>
      <c r="G20" s="18"/>
      <c r="H20" s="18"/>
    </row>
    <row r="21" spans="1:8" x14ac:dyDescent="0.2">
      <c r="A21" s="27"/>
      <c r="B21" s="27"/>
      <c r="C21" s="27"/>
      <c r="D21" s="28"/>
      <c r="E21" s="29"/>
      <c r="F21" s="30"/>
    </row>
    <row r="22" spans="1:8" ht="10.5" x14ac:dyDescent="0.25">
      <c r="A22" s="26" t="s">
        <v>156</v>
      </c>
      <c r="B22" s="27"/>
      <c r="C22" s="27"/>
      <c r="D22" s="28"/>
      <c r="E22" s="29"/>
      <c r="F22" s="30"/>
    </row>
    <row r="23" spans="1:8" x14ac:dyDescent="0.2">
      <c r="A23" s="27" t="s">
        <v>878</v>
      </c>
      <c r="B23" s="27" t="s">
        <v>877</v>
      </c>
      <c r="C23" s="27" t="s">
        <v>521</v>
      </c>
      <c r="D23" s="31">
        <v>45</v>
      </c>
      <c r="E23" s="29">
        <v>457.20224999999999</v>
      </c>
      <c r="F23" s="30">
        <v>7.9737945333940301</v>
      </c>
    </row>
    <row r="24" spans="1:8" x14ac:dyDescent="0.2">
      <c r="A24" s="27" t="s">
        <v>657</v>
      </c>
      <c r="B24" s="27" t="s">
        <v>656</v>
      </c>
      <c r="C24" s="27" t="s">
        <v>154</v>
      </c>
      <c r="D24" s="31">
        <v>6</v>
      </c>
      <c r="E24" s="29">
        <v>60.948120000000003</v>
      </c>
      <c r="F24" s="30">
        <v>1.06296018026299</v>
      </c>
    </row>
    <row r="25" spans="1:8" ht="10.5" x14ac:dyDescent="0.25">
      <c r="A25" s="26" t="s">
        <v>155</v>
      </c>
      <c r="B25" s="26"/>
      <c r="C25" s="26"/>
      <c r="D25" s="32"/>
      <c r="E25" s="33">
        <f>SUM(E22:E24)</f>
        <v>518.15036999999995</v>
      </c>
      <c r="F25" s="34">
        <f>SUM(F22:F24)</f>
        <v>9.0367547136570199</v>
      </c>
      <c r="G25" s="18"/>
      <c r="H25" s="18"/>
    </row>
    <row r="26" spans="1:8" x14ac:dyDescent="0.2">
      <c r="A26" s="27"/>
      <c r="B26" s="27"/>
      <c r="C26" s="27"/>
      <c r="D26" s="28"/>
      <c r="E26" s="29"/>
      <c r="F26" s="30"/>
    </row>
    <row r="27" spans="1:8" ht="10.5" x14ac:dyDescent="0.25">
      <c r="A27" s="26" t="s">
        <v>393</v>
      </c>
      <c r="B27" s="27"/>
      <c r="C27" s="27"/>
      <c r="D27" s="28"/>
      <c r="E27" s="29"/>
      <c r="F27" s="30"/>
    </row>
    <row r="28" spans="1:8" ht="10.5" x14ac:dyDescent="0.25">
      <c r="A28" s="26" t="s">
        <v>394</v>
      </c>
      <c r="B28" s="27"/>
      <c r="C28" s="27"/>
      <c r="D28" s="28"/>
      <c r="E28" s="29"/>
      <c r="F28" s="30"/>
    </row>
    <row r="29" spans="1:8" x14ac:dyDescent="0.2">
      <c r="A29" s="27" t="s">
        <v>409</v>
      </c>
      <c r="B29" s="27" t="s">
        <v>408</v>
      </c>
      <c r="C29" s="27" t="s">
        <v>400</v>
      </c>
      <c r="D29" s="31">
        <v>87</v>
      </c>
      <c r="E29" s="29">
        <v>85.440960000000004</v>
      </c>
      <c r="F29" s="30">
        <v>1.49012534338127</v>
      </c>
    </row>
    <row r="30" spans="1:8" ht="10.5" x14ac:dyDescent="0.25">
      <c r="A30" s="26" t="s">
        <v>155</v>
      </c>
      <c r="B30" s="26"/>
      <c r="C30" s="26"/>
      <c r="D30" s="32"/>
      <c r="E30" s="33">
        <f>SUM(E28:E29)</f>
        <v>85.440960000000004</v>
      </c>
      <c r="F30" s="34">
        <f>SUM(F28:F29)</f>
        <v>1.49012534338127</v>
      </c>
      <c r="G30" s="18"/>
      <c r="H30" s="18"/>
    </row>
    <row r="31" spans="1:8" x14ac:dyDescent="0.2">
      <c r="A31" s="27"/>
      <c r="B31" s="27"/>
      <c r="C31" s="27"/>
      <c r="D31" s="28"/>
      <c r="E31" s="29"/>
      <c r="F31" s="30"/>
    </row>
    <row r="32" spans="1:8" ht="10.5" x14ac:dyDescent="0.25">
      <c r="A32" s="26" t="s">
        <v>194</v>
      </c>
      <c r="B32" s="26"/>
      <c r="C32" s="26"/>
      <c r="D32" s="32"/>
      <c r="E32" s="33">
        <f>E20+E25+E30</f>
        <v>5525.8189400000001</v>
      </c>
      <c r="F32" s="34">
        <f>F20+F25+F30</f>
        <v>96.372545971279067</v>
      </c>
      <c r="G32" s="18"/>
      <c r="H32" s="18"/>
    </row>
    <row r="33" spans="1:8" ht="10.5" x14ac:dyDescent="0.25">
      <c r="A33" s="26"/>
      <c r="B33" s="26"/>
      <c r="C33" s="26"/>
      <c r="D33" s="32"/>
      <c r="E33" s="33"/>
      <c r="F33" s="34"/>
      <c r="G33" s="18"/>
      <c r="H33" s="18"/>
    </row>
    <row r="34" spans="1:8" ht="10.5" x14ac:dyDescent="0.25">
      <c r="A34" s="26" t="s">
        <v>196</v>
      </c>
      <c r="B34" s="26"/>
      <c r="C34" s="26"/>
      <c r="D34" s="32"/>
      <c r="E34" s="33">
        <f>E36-(E20+E25+E30)</f>
        <v>207.99133170000005</v>
      </c>
      <c r="F34" s="34">
        <f>F36-(F20+F25+F30)</f>
        <v>3.6274540287209334</v>
      </c>
      <c r="G34" s="18"/>
      <c r="H34" s="18"/>
    </row>
    <row r="35" spans="1:8" ht="10.5" x14ac:dyDescent="0.25">
      <c r="A35" s="26"/>
      <c r="B35" s="26"/>
      <c r="C35" s="26"/>
      <c r="D35" s="32"/>
      <c r="E35" s="33"/>
      <c r="F35" s="34"/>
      <c r="G35" s="18"/>
      <c r="H35" s="18"/>
    </row>
    <row r="36" spans="1:8" ht="10.5" x14ac:dyDescent="0.25">
      <c r="A36" s="35" t="s">
        <v>195</v>
      </c>
      <c r="B36" s="35"/>
      <c r="C36" s="35"/>
      <c r="D36" s="36"/>
      <c r="E36" s="37">
        <v>5733.8102717000002</v>
      </c>
      <c r="F36" s="38">
        <v>100</v>
      </c>
      <c r="G36" s="18"/>
      <c r="H36" s="18"/>
    </row>
    <row r="38" spans="1:8" ht="10.5" x14ac:dyDescent="0.25">
      <c r="A38" s="18" t="s">
        <v>198</v>
      </c>
    </row>
    <row r="40" spans="1:8" ht="10.5" x14ac:dyDescent="0.25">
      <c r="A40" s="18" t="s">
        <v>199</v>
      </c>
    </row>
    <row r="41" spans="1:8" ht="10.5" x14ac:dyDescent="0.25">
      <c r="A41" s="18" t="s">
        <v>200</v>
      </c>
    </row>
    <row r="42" spans="1:8" ht="10.5" x14ac:dyDescent="0.25">
      <c r="A42" s="18" t="s">
        <v>201</v>
      </c>
      <c r="B42" s="18"/>
      <c r="C42" s="39" t="s">
        <v>203</v>
      </c>
      <c r="D42" s="19" t="s">
        <v>202</v>
      </c>
    </row>
    <row r="43" spans="1:8" x14ac:dyDescent="0.2">
      <c r="A43" s="10" t="s">
        <v>466</v>
      </c>
      <c r="C43" s="40">
        <v>11.641400000000001</v>
      </c>
      <c r="D43" s="40">
        <v>12.169700000000001</v>
      </c>
    </row>
    <row r="44" spans="1:8" x14ac:dyDescent="0.2">
      <c r="A44" s="10" t="s">
        <v>786</v>
      </c>
      <c r="C44" s="40">
        <v>11.0191</v>
      </c>
      <c r="D44" s="40">
        <v>10.581099999999999</v>
      </c>
    </row>
    <row r="45" spans="1:8" x14ac:dyDescent="0.2">
      <c r="A45" s="10" t="s">
        <v>468</v>
      </c>
      <c r="C45" s="40">
        <v>10.303599999999999</v>
      </c>
      <c r="D45" s="40">
        <v>10.3758</v>
      </c>
    </row>
    <row r="46" spans="1:8" x14ac:dyDescent="0.2">
      <c r="A46" s="10" t="s">
        <v>469</v>
      </c>
      <c r="C46" s="40">
        <v>11.711499999999999</v>
      </c>
      <c r="D46" s="40">
        <v>12.242900000000001</v>
      </c>
    </row>
    <row r="47" spans="1:8" x14ac:dyDescent="0.2">
      <c r="A47" s="10" t="s">
        <v>471</v>
      </c>
      <c r="C47" s="40">
        <v>10.361800000000001</v>
      </c>
      <c r="D47" s="40">
        <v>10.4367</v>
      </c>
    </row>
    <row r="49" spans="1:5" ht="10.5" x14ac:dyDescent="0.25">
      <c r="A49" s="18" t="s">
        <v>215</v>
      </c>
    </row>
    <row r="50" spans="1:5" ht="10.5" x14ac:dyDescent="0.25">
      <c r="A50" s="82" t="s">
        <v>380</v>
      </c>
      <c r="B50" s="83"/>
      <c r="C50" s="80" t="s">
        <v>381</v>
      </c>
      <c r="D50" s="81"/>
    </row>
    <row r="51" spans="1:5" ht="10.5" x14ac:dyDescent="0.25">
      <c r="A51" s="82"/>
      <c r="B51" s="83"/>
      <c r="C51" s="44" t="s">
        <v>382</v>
      </c>
      <c r="D51" s="45" t="s">
        <v>383</v>
      </c>
    </row>
    <row r="52" spans="1:5" x14ac:dyDescent="0.2">
      <c r="A52" s="84" t="s">
        <v>786</v>
      </c>
      <c r="B52" s="85"/>
      <c r="C52" s="46">
        <v>0.64829042999999997</v>
      </c>
      <c r="D52" s="46">
        <v>0.60032016899999996</v>
      </c>
    </row>
    <row r="53" spans="1:5" x14ac:dyDescent="0.2">
      <c r="A53" s="84" t="s">
        <v>468</v>
      </c>
      <c r="B53" s="85"/>
      <c r="C53" s="46">
        <v>0.31621292649999999</v>
      </c>
      <c r="D53" s="46">
        <v>0.30581936999999998</v>
      </c>
    </row>
    <row r="54" spans="1:5" x14ac:dyDescent="0.2">
      <c r="A54" s="84" t="s">
        <v>471</v>
      </c>
      <c r="B54" s="85"/>
      <c r="C54" s="46">
        <v>0.31621292649999999</v>
      </c>
      <c r="D54" s="46">
        <v>0.30581936999999998</v>
      </c>
    </row>
    <row r="56" spans="1:5" ht="10.5" x14ac:dyDescent="0.25">
      <c r="A56" s="18" t="s">
        <v>217</v>
      </c>
      <c r="D56" s="42">
        <v>0.54568559517808202</v>
      </c>
      <c r="E56" s="14" t="s">
        <v>218</v>
      </c>
    </row>
    <row r="58" spans="1:5" ht="10.5" x14ac:dyDescent="0.25">
      <c r="A58" s="18" t="s">
        <v>219</v>
      </c>
      <c r="D58" s="41" t="s">
        <v>216</v>
      </c>
    </row>
  </sheetData>
  <mergeCells count="7">
    <mergeCell ref="A54:B54"/>
    <mergeCell ref="A1:F1"/>
    <mergeCell ref="C50:D50"/>
    <mergeCell ref="A50:B50"/>
    <mergeCell ref="A51:B51"/>
    <mergeCell ref="A52:B52"/>
    <mergeCell ref="A53:B53"/>
  </mergeCells>
  <conditionalFormatting sqref="F2:F3 F5:F65536">
    <cfRule type="cellIs" dxfId="39"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9"/>
  <sheetViews>
    <sheetView workbookViewId="0">
      <selection sqref="A1:F1"/>
    </sheetView>
  </sheetViews>
  <sheetFormatPr defaultColWidth="9.1796875" defaultRowHeight="10" x14ac:dyDescent="0.2"/>
  <cols>
    <col min="1" max="1" width="34.453125" style="10" bestFit="1" customWidth="1"/>
    <col min="2" max="2" width="20"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8" s="1" customFormat="1" ht="14" x14ac:dyDescent="0.25">
      <c r="A1" s="79" t="s">
        <v>18</v>
      </c>
      <c r="B1" s="79"/>
      <c r="C1" s="79"/>
      <c r="D1" s="79"/>
      <c r="E1" s="79"/>
      <c r="F1" s="79"/>
    </row>
    <row r="2" spans="1:8" s="1" customFormat="1" ht="11.5" x14ac:dyDescent="0.25">
      <c r="D2" s="6"/>
      <c r="E2" s="7"/>
      <c r="F2" s="13"/>
    </row>
    <row r="3" spans="1:8" s="1" customFormat="1" ht="11.5" x14ac:dyDescent="0.25">
      <c r="A3" s="12" t="s">
        <v>6</v>
      </c>
      <c r="B3" s="2"/>
      <c r="C3" s="3"/>
      <c r="D3" s="4"/>
      <c r="E3" s="5"/>
      <c r="F3" s="13"/>
    </row>
    <row r="4" spans="1:8" s="1" customFormat="1" ht="17.5" customHeight="1" x14ac:dyDescent="0.25">
      <c r="A4" s="8" t="s">
        <v>2</v>
      </c>
      <c r="B4" s="8" t="s">
        <v>0</v>
      </c>
      <c r="C4" s="8" t="s">
        <v>197</v>
      </c>
      <c r="D4" s="17" t="s">
        <v>1</v>
      </c>
      <c r="E4" s="9" t="s">
        <v>3</v>
      </c>
      <c r="F4" s="16" t="s">
        <v>4</v>
      </c>
    </row>
    <row r="5" spans="1:8" ht="10.5" x14ac:dyDescent="0.25">
      <c r="A5" s="26"/>
      <c r="B5" s="26"/>
      <c r="C5" s="26"/>
      <c r="D5" s="32"/>
      <c r="E5" s="33"/>
      <c r="F5" s="34"/>
      <c r="G5" s="18"/>
      <c r="H5" s="18"/>
    </row>
    <row r="6" spans="1:8" ht="10.5" x14ac:dyDescent="0.25">
      <c r="A6" s="26" t="s">
        <v>196</v>
      </c>
      <c r="B6" s="26"/>
      <c r="C6" s="26"/>
      <c r="D6" s="32"/>
      <c r="E6" s="33">
        <v>46585.130396</v>
      </c>
      <c r="F6" s="34">
        <v>100</v>
      </c>
      <c r="G6" s="18"/>
      <c r="H6" s="18"/>
    </row>
    <row r="7" spans="1:8" ht="10.5" x14ac:dyDescent="0.25">
      <c r="A7" s="26"/>
      <c r="B7" s="26"/>
      <c r="C7" s="26"/>
      <c r="D7" s="32"/>
      <c r="E7" s="33"/>
      <c r="F7" s="34"/>
      <c r="G7" s="18"/>
      <c r="H7" s="18"/>
    </row>
    <row r="8" spans="1:8" ht="10.5" x14ac:dyDescent="0.25">
      <c r="A8" s="35" t="s">
        <v>195</v>
      </c>
      <c r="B8" s="35"/>
      <c r="C8" s="35"/>
      <c r="D8" s="36"/>
      <c r="E8" s="37">
        <v>46585.130396</v>
      </c>
      <c r="F8" s="38">
        <v>100</v>
      </c>
      <c r="G8" s="18"/>
      <c r="H8" s="18"/>
    </row>
    <row r="11" spans="1:8" ht="10.5" x14ac:dyDescent="0.25">
      <c r="A11" s="18" t="s">
        <v>199</v>
      </c>
    </row>
    <row r="12" spans="1:8" ht="10.5" x14ac:dyDescent="0.25">
      <c r="A12" s="18" t="s">
        <v>200</v>
      </c>
    </row>
    <row r="13" spans="1:8" ht="10.5" x14ac:dyDescent="0.25">
      <c r="A13" s="18" t="s">
        <v>201</v>
      </c>
      <c r="B13" s="18"/>
      <c r="C13" s="39" t="s">
        <v>203</v>
      </c>
      <c r="D13" s="19" t="s">
        <v>202</v>
      </c>
    </row>
    <row r="14" spans="1:8" x14ac:dyDescent="0.2">
      <c r="A14" s="10" t="s">
        <v>466</v>
      </c>
      <c r="C14" s="40">
        <v>1041.2438</v>
      </c>
      <c r="D14" s="40">
        <v>1056.3827000000001</v>
      </c>
    </row>
    <row r="15" spans="1:8" x14ac:dyDescent="0.2">
      <c r="A15" s="10" t="s">
        <v>532</v>
      </c>
      <c r="C15" s="40">
        <v>1000</v>
      </c>
      <c r="D15" s="40">
        <v>1000</v>
      </c>
    </row>
    <row r="16" spans="1:8" x14ac:dyDescent="0.2">
      <c r="A16" s="10" t="s">
        <v>715</v>
      </c>
      <c r="C16" s="40">
        <v>1000.6438000000001</v>
      </c>
      <c r="D16" s="40">
        <v>1000.0782</v>
      </c>
    </row>
    <row r="17" spans="1:5" x14ac:dyDescent="0.2">
      <c r="A17" s="10" t="s">
        <v>469</v>
      </c>
      <c r="C17" s="40">
        <v>1041.6885</v>
      </c>
      <c r="D17" s="40">
        <v>1057.2349999999999</v>
      </c>
    </row>
    <row r="18" spans="1:5" x14ac:dyDescent="0.2">
      <c r="A18" s="10" t="s">
        <v>533</v>
      </c>
      <c r="C18" s="40">
        <v>1000</v>
      </c>
      <c r="D18" s="40">
        <v>1000</v>
      </c>
    </row>
    <row r="19" spans="1:5" x14ac:dyDescent="0.2">
      <c r="A19" s="10" t="s">
        <v>716</v>
      </c>
      <c r="C19" s="40">
        <v>1000.6451</v>
      </c>
      <c r="D19" s="40">
        <v>1000.0795000000001</v>
      </c>
    </row>
    <row r="21" spans="1:5" ht="10.5" x14ac:dyDescent="0.25">
      <c r="A21" s="18" t="s">
        <v>215</v>
      </c>
    </row>
    <row r="22" spans="1:5" ht="10.5" x14ac:dyDescent="0.25">
      <c r="A22" s="82" t="s">
        <v>380</v>
      </c>
      <c r="B22" s="83"/>
      <c r="C22" s="80" t="s">
        <v>381</v>
      </c>
      <c r="D22" s="81"/>
    </row>
    <row r="23" spans="1:5" ht="10.5" x14ac:dyDescent="0.25">
      <c r="A23" s="82"/>
      <c r="B23" s="83"/>
      <c r="C23" s="44" t="s">
        <v>382</v>
      </c>
      <c r="D23" s="45" t="s">
        <v>383</v>
      </c>
    </row>
    <row r="24" spans="1:5" x14ac:dyDescent="0.2">
      <c r="A24" s="84" t="s">
        <v>532</v>
      </c>
      <c r="B24" s="85"/>
      <c r="C24" s="46">
        <v>12.680301571999999</v>
      </c>
      <c r="D24" s="46">
        <v>12.524969108000001</v>
      </c>
    </row>
    <row r="25" spans="1:5" x14ac:dyDescent="0.2">
      <c r="A25" s="84" t="s">
        <v>715</v>
      </c>
      <c r="B25" s="85"/>
      <c r="C25" s="46">
        <v>13.107033187000001</v>
      </c>
      <c r="D25" s="46">
        <v>12.917194331999999</v>
      </c>
    </row>
    <row r="26" spans="1:5" x14ac:dyDescent="0.2">
      <c r="A26" s="84" t="s">
        <v>533</v>
      </c>
      <c r="B26" s="85"/>
      <c r="C26" s="46">
        <v>13.004707503000001</v>
      </c>
      <c r="D26" s="46">
        <v>12.844701316</v>
      </c>
    </row>
    <row r="27" spans="1:5" x14ac:dyDescent="0.2">
      <c r="A27" s="84" t="s">
        <v>716</v>
      </c>
      <c r="B27" s="85"/>
      <c r="C27" s="46">
        <v>13.41380474</v>
      </c>
      <c r="D27" s="46">
        <v>13.221255232000001</v>
      </c>
    </row>
    <row r="29" spans="1:5" ht="10.5" x14ac:dyDescent="0.25">
      <c r="A29" s="18" t="s">
        <v>217</v>
      </c>
      <c r="D29" s="74">
        <v>2.7397260273972599E-3</v>
      </c>
      <c r="E29" s="14" t="s">
        <v>218</v>
      </c>
    </row>
  </sheetData>
  <mergeCells count="8">
    <mergeCell ref="A26:B26"/>
    <mergeCell ref="A27:B27"/>
    <mergeCell ref="A1:F1"/>
    <mergeCell ref="C22:D22"/>
    <mergeCell ref="A22:B22"/>
    <mergeCell ref="A23:B23"/>
    <mergeCell ref="A24:B24"/>
    <mergeCell ref="A25:B25"/>
  </mergeCells>
  <conditionalFormatting sqref="F2:F3 F5:F65536">
    <cfRule type="cellIs" dxfId="103"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65"/>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36</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882</v>
      </c>
      <c r="B7" s="27" t="s">
        <v>881</v>
      </c>
      <c r="C7" s="27" t="s">
        <v>154</v>
      </c>
      <c r="D7" s="31">
        <v>132</v>
      </c>
      <c r="E7" s="29">
        <v>1345.1394</v>
      </c>
      <c r="F7" s="30">
        <v>10.7321090112583</v>
      </c>
    </row>
    <row r="8" spans="1:6" x14ac:dyDescent="0.2">
      <c r="A8" s="27" t="s">
        <v>850</v>
      </c>
      <c r="B8" s="27" t="s">
        <v>849</v>
      </c>
      <c r="C8" s="27" t="s">
        <v>154</v>
      </c>
      <c r="D8" s="31">
        <v>100</v>
      </c>
      <c r="E8" s="29">
        <v>1246.4880000000001</v>
      </c>
      <c r="F8" s="30">
        <v>9.9450251009117601</v>
      </c>
    </row>
    <row r="9" spans="1:6" x14ac:dyDescent="0.2">
      <c r="A9" s="27" t="s">
        <v>651</v>
      </c>
      <c r="B9" s="27" t="s">
        <v>650</v>
      </c>
      <c r="C9" s="27" t="s">
        <v>154</v>
      </c>
      <c r="D9" s="31">
        <v>110</v>
      </c>
      <c r="E9" s="29">
        <v>1122.616</v>
      </c>
      <c r="F9" s="30">
        <v>8.9567202401347998</v>
      </c>
    </row>
    <row r="10" spans="1:6" x14ac:dyDescent="0.2">
      <c r="A10" s="27" t="s">
        <v>874</v>
      </c>
      <c r="B10" s="27" t="s">
        <v>873</v>
      </c>
      <c r="C10" s="27" t="s">
        <v>154</v>
      </c>
      <c r="D10" s="31">
        <v>84</v>
      </c>
      <c r="E10" s="29">
        <v>1042.0191600000001</v>
      </c>
      <c r="F10" s="30">
        <v>8.3136834865887099</v>
      </c>
    </row>
    <row r="11" spans="1:6" x14ac:dyDescent="0.2">
      <c r="A11" s="27" t="s">
        <v>864</v>
      </c>
      <c r="B11" s="27" t="s">
        <v>863</v>
      </c>
      <c r="C11" s="27" t="s">
        <v>569</v>
      </c>
      <c r="D11" s="31">
        <v>101</v>
      </c>
      <c r="E11" s="29">
        <v>1035.8347900000001</v>
      </c>
      <c r="F11" s="30">
        <v>8.2643418845168597</v>
      </c>
    </row>
    <row r="12" spans="1:6" x14ac:dyDescent="0.2">
      <c r="A12" s="27" t="s">
        <v>828</v>
      </c>
      <c r="B12" s="27" t="s">
        <v>827</v>
      </c>
      <c r="C12" s="27" t="s">
        <v>154</v>
      </c>
      <c r="D12" s="31">
        <v>77</v>
      </c>
      <c r="E12" s="29">
        <v>956.45934999999997</v>
      </c>
      <c r="F12" s="30">
        <v>7.6310499930619002</v>
      </c>
    </row>
    <row r="13" spans="1:6" x14ac:dyDescent="0.2">
      <c r="A13" s="27" t="s">
        <v>625</v>
      </c>
      <c r="B13" s="27" t="s">
        <v>624</v>
      </c>
      <c r="C13" s="27" t="s">
        <v>569</v>
      </c>
      <c r="D13" s="31">
        <v>70</v>
      </c>
      <c r="E13" s="29">
        <v>868</v>
      </c>
      <c r="F13" s="30">
        <v>6.9252827043592902</v>
      </c>
    </row>
    <row r="14" spans="1:6" x14ac:dyDescent="0.2">
      <c r="A14" s="27" t="s">
        <v>896</v>
      </c>
      <c r="B14" s="27" t="s">
        <v>895</v>
      </c>
      <c r="C14" s="27" t="s">
        <v>154</v>
      </c>
      <c r="D14" s="31">
        <v>75</v>
      </c>
      <c r="E14" s="29">
        <v>765.22199999999998</v>
      </c>
      <c r="F14" s="30">
        <v>6.1052749787963396</v>
      </c>
    </row>
    <row r="15" spans="1:6" x14ac:dyDescent="0.2">
      <c r="A15" s="27" t="s">
        <v>898</v>
      </c>
      <c r="B15" s="27" t="s">
        <v>897</v>
      </c>
      <c r="C15" s="27" t="s">
        <v>569</v>
      </c>
      <c r="D15" s="31">
        <v>56</v>
      </c>
      <c r="E15" s="29">
        <v>569.47519999999997</v>
      </c>
      <c r="F15" s="30">
        <v>4.5435216049787401</v>
      </c>
    </row>
    <row r="16" spans="1:6" x14ac:dyDescent="0.2">
      <c r="A16" s="27" t="s">
        <v>637</v>
      </c>
      <c r="B16" s="27" t="s">
        <v>636</v>
      </c>
      <c r="C16" s="27" t="s">
        <v>154</v>
      </c>
      <c r="D16" s="31">
        <v>45</v>
      </c>
      <c r="E16" s="29">
        <v>454.64760000000001</v>
      </c>
      <c r="F16" s="30">
        <v>3.62737691343141</v>
      </c>
    </row>
    <row r="17" spans="1:8" x14ac:dyDescent="0.2">
      <c r="A17" s="27" t="s">
        <v>880</v>
      </c>
      <c r="B17" s="27" t="s">
        <v>879</v>
      </c>
      <c r="C17" s="27" t="s">
        <v>154</v>
      </c>
      <c r="D17" s="31">
        <v>27</v>
      </c>
      <c r="E17" s="29">
        <v>275.75801999999999</v>
      </c>
      <c r="F17" s="30">
        <v>2.2001177955004199</v>
      </c>
    </row>
    <row r="18" spans="1:8" x14ac:dyDescent="0.2">
      <c r="A18" s="27" t="s">
        <v>872</v>
      </c>
      <c r="B18" s="27" t="s">
        <v>871</v>
      </c>
      <c r="C18" s="27" t="s">
        <v>154</v>
      </c>
      <c r="D18" s="31">
        <v>11</v>
      </c>
      <c r="E18" s="29">
        <v>113.24731</v>
      </c>
      <c r="F18" s="30">
        <v>0.90353644845416503</v>
      </c>
    </row>
    <row r="19" spans="1:8" x14ac:dyDescent="0.2">
      <c r="A19" s="27" t="s">
        <v>316</v>
      </c>
      <c r="B19" s="27" t="s">
        <v>315</v>
      </c>
      <c r="C19" s="27" t="s">
        <v>317</v>
      </c>
      <c r="D19" s="31">
        <v>9</v>
      </c>
      <c r="E19" s="29">
        <v>111.08403</v>
      </c>
      <c r="F19" s="30">
        <v>0.88627685678517099</v>
      </c>
    </row>
    <row r="20" spans="1:8" x14ac:dyDescent="0.2">
      <c r="A20" s="27" t="s">
        <v>900</v>
      </c>
      <c r="B20" s="27" t="s">
        <v>899</v>
      </c>
      <c r="C20" s="27" t="s">
        <v>154</v>
      </c>
      <c r="D20" s="31">
        <v>8</v>
      </c>
      <c r="E20" s="29">
        <v>81.625439999999998</v>
      </c>
      <c r="F20" s="30">
        <v>0.65124337311948999</v>
      </c>
    </row>
    <row r="21" spans="1:8" x14ac:dyDescent="0.2">
      <c r="A21" s="27" t="s">
        <v>888</v>
      </c>
      <c r="B21" s="27" t="s">
        <v>887</v>
      </c>
      <c r="C21" s="27" t="s">
        <v>154</v>
      </c>
      <c r="D21" s="31">
        <v>4</v>
      </c>
      <c r="E21" s="29">
        <v>40.60284</v>
      </c>
      <c r="F21" s="30">
        <v>0.32394717235007803</v>
      </c>
    </row>
    <row r="22" spans="1:8" x14ac:dyDescent="0.2">
      <c r="A22" s="27" t="s">
        <v>902</v>
      </c>
      <c r="B22" s="27" t="s">
        <v>901</v>
      </c>
      <c r="C22" s="27" t="s">
        <v>154</v>
      </c>
      <c r="D22" s="31">
        <v>3</v>
      </c>
      <c r="E22" s="29">
        <v>38.56935</v>
      </c>
      <c r="F22" s="30">
        <v>0.30772310192785701</v>
      </c>
    </row>
    <row r="23" spans="1:8" x14ac:dyDescent="0.2">
      <c r="A23" s="27" t="s">
        <v>868</v>
      </c>
      <c r="B23" s="27" t="s">
        <v>867</v>
      </c>
      <c r="C23" s="27" t="s">
        <v>569</v>
      </c>
      <c r="D23" s="31">
        <v>1</v>
      </c>
      <c r="E23" s="29">
        <v>10.22086</v>
      </c>
      <c r="F23" s="30">
        <v>8.1546480393637905E-2</v>
      </c>
    </row>
    <row r="24" spans="1:8" x14ac:dyDescent="0.2">
      <c r="A24" s="27" t="s">
        <v>314</v>
      </c>
      <c r="B24" s="27" t="s">
        <v>313</v>
      </c>
      <c r="C24" s="27" t="s">
        <v>154</v>
      </c>
      <c r="D24" s="31">
        <v>1</v>
      </c>
      <c r="E24" s="29">
        <v>10.20923</v>
      </c>
      <c r="F24" s="30">
        <v>8.1453691179523002E-2</v>
      </c>
    </row>
    <row r="25" spans="1:8" ht="10.5" x14ac:dyDescent="0.25">
      <c r="A25" s="26" t="s">
        <v>155</v>
      </c>
      <c r="B25" s="26"/>
      <c r="C25" s="26"/>
      <c r="D25" s="32"/>
      <c r="E25" s="33">
        <f>SUM(E6:E24)</f>
        <v>10087.218580000001</v>
      </c>
      <c r="F25" s="34">
        <f>SUM(F6:F24)</f>
        <v>80.480230837748437</v>
      </c>
      <c r="G25" s="18"/>
      <c r="H25" s="18"/>
    </row>
    <row r="26" spans="1:8" x14ac:dyDescent="0.2">
      <c r="A26" s="27"/>
      <c r="B26" s="27"/>
      <c r="C26" s="27"/>
      <c r="D26" s="28"/>
      <c r="E26" s="29"/>
      <c r="F26" s="30"/>
    </row>
    <row r="27" spans="1:8" ht="10.5" x14ac:dyDescent="0.25">
      <c r="A27" s="26" t="s">
        <v>156</v>
      </c>
      <c r="B27" s="27"/>
      <c r="C27" s="27"/>
      <c r="D27" s="28"/>
      <c r="E27" s="29"/>
      <c r="F27" s="30"/>
    </row>
    <row r="28" spans="1:8" x14ac:dyDescent="0.2">
      <c r="A28" s="27" t="s">
        <v>878</v>
      </c>
      <c r="B28" s="27" t="s">
        <v>877</v>
      </c>
      <c r="C28" s="27" t="s">
        <v>521</v>
      </c>
      <c r="D28" s="31">
        <v>100</v>
      </c>
      <c r="E28" s="29">
        <v>1016.005</v>
      </c>
      <c r="F28" s="30">
        <v>8.1061311682517996</v>
      </c>
    </row>
    <row r="29" spans="1:8" x14ac:dyDescent="0.2">
      <c r="A29" s="27" t="s">
        <v>904</v>
      </c>
      <c r="B29" s="27" t="s">
        <v>903</v>
      </c>
      <c r="C29" s="27" t="s">
        <v>154</v>
      </c>
      <c r="D29" s="31">
        <v>72</v>
      </c>
      <c r="E29" s="29">
        <v>732.5856</v>
      </c>
      <c r="F29" s="30">
        <v>5.8448875404869503</v>
      </c>
    </row>
    <row r="30" spans="1:8" ht="10.5" x14ac:dyDescent="0.25">
      <c r="A30" s="26" t="s">
        <v>155</v>
      </c>
      <c r="B30" s="26"/>
      <c r="C30" s="26"/>
      <c r="D30" s="32"/>
      <c r="E30" s="33">
        <f>SUM(E27:E29)</f>
        <v>1748.5906</v>
      </c>
      <c r="F30" s="34">
        <f>SUM(F27:F29)</f>
        <v>13.951018708738751</v>
      </c>
      <c r="G30" s="18"/>
      <c r="H30" s="18"/>
    </row>
    <row r="31" spans="1:8" x14ac:dyDescent="0.2">
      <c r="A31" s="27"/>
      <c r="B31" s="27"/>
      <c r="C31" s="27"/>
      <c r="D31" s="28"/>
      <c r="E31" s="29"/>
      <c r="F31" s="30"/>
    </row>
    <row r="32" spans="1:8" ht="10.5" x14ac:dyDescent="0.25">
      <c r="A32" s="26" t="s">
        <v>393</v>
      </c>
      <c r="B32" s="27"/>
      <c r="C32" s="27"/>
      <c r="D32" s="28"/>
      <c r="E32" s="29"/>
      <c r="F32" s="30"/>
    </row>
    <row r="33" spans="1:8" ht="10.5" x14ac:dyDescent="0.25">
      <c r="A33" s="26" t="s">
        <v>394</v>
      </c>
      <c r="B33" s="27"/>
      <c r="C33" s="27"/>
      <c r="D33" s="28"/>
      <c r="E33" s="29"/>
      <c r="F33" s="30"/>
    </row>
    <row r="34" spans="1:8" x14ac:dyDescent="0.2">
      <c r="A34" s="27" t="s">
        <v>409</v>
      </c>
      <c r="B34" s="27" t="s">
        <v>408</v>
      </c>
      <c r="C34" s="27" t="s">
        <v>400</v>
      </c>
      <c r="D34" s="31">
        <v>117</v>
      </c>
      <c r="E34" s="29">
        <v>114.90336000000001</v>
      </c>
      <c r="F34" s="30">
        <v>0.91674913788107004</v>
      </c>
    </row>
    <row r="35" spans="1:8" ht="10.5" x14ac:dyDescent="0.25">
      <c r="A35" s="26" t="s">
        <v>155</v>
      </c>
      <c r="B35" s="26"/>
      <c r="C35" s="26"/>
      <c r="D35" s="32"/>
      <c r="E35" s="33">
        <f>SUM(E33:E34)</f>
        <v>114.90336000000001</v>
      </c>
      <c r="F35" s="34">
        <f>SUM(F33:F34)</f>
        <v>0.91674913788107004</v>
      </c>
      <c r="G35" s="18"/>
      <c r="H35" s="18"/>
    </row>
    <row r="36" spans="1:8" x14ac:dyDescent="0.2">
      <c r="A36" s="27"/>
      <c r="B36" s="27"/>
      <c r="C36" s="27"/>
      <c r="D36" s="28"/>
      <c r="E36" s="29"/>
      <c r="F36" s="30"/>
    </row>
    <row r="37" spans="1:8" ht="10.5" x14ac:dyDescent="0.25">
      <c r="A37" s="26" t="s">
        <v>194</v>
      </c>
      <c r="B37" s="26"/>
      <c r="C37" s="26"/>
      <c r="D37" s="32"/>
      <c r="E37" s="33">
        <f>E25+E30+E35</f>
        <v>11950.71254</v>
      </c>
      <c r="F37" s="34">
        <f>F25+F30+F35</f>
        <v>95.34799868436825</v>
      </c>
      <c r="G37" s="18"/>
      <c r="H37" s="18"/>
    </row>
    <row r="38" spans="1:8" ht="10.5" x14ac:dyDescent="0.25">
      <c r="A38" s="26"/>
      <c r="B38" s="26"/>
      <c r="C38" s="26"/>
      <c r="D38" s="32"/>
      <c r="E38" s="33"/>
      <c r="F38" s="34"/>
      <c r="G38" s="18"/>
      <c r="H38" s="18"/>
    </row>
    <row r="39" spans="1:8" ht="10.5" x14ac:dyDescent="0.25">
      <c r="A39" s="26" t="s">
        <v>196</v>
      </c>
      <c r="B39" s="26"/>
      <c r="C39" s="26"/>
      <c r="D39" s="32"/>
      <c r="E39" s="33">
        <f>E41-(E25+E30+E35)</f>
        <v>583.07181299999866</v>
      </c>
      <c r="F39" s="34">
        <f>F41-(F25+F30+F35)</f>
        <v>4.6520013156317503</v>
      </c>
      <c r="G39" s="18"/>
      <c r="H39" s="18"/>
    </row>
    <row r="40" spans="1:8" ht="10.5" x14ac:dyDescent="0.25">
      <c r="A40" s="26"/>
      <c r="B40" s="26"/>
      <c r="C40" s="26"/>
      <c r="D40" s="32"/>
      <c r="E40" s="33"/>
      <c r="F40" s="34"/>
      <c r="G40" s="18"/>
      <c r="H40" s="18"/>
    </row>
    <row r="41" spans="1:8" ht="10.5" x14ac:dyDescent="0.25">
      <c r="A41" s="35" t="s">
        <v>195</v>
      </c>
      <c r="B41" s="35"/>
      <c r="C41" s="35"/>
      <c r="D41" s="36"/>
      <c r="E41" s="37">
        <v>12533.784352999999</v>
      </c>
      <c r="F41" s="38">
        <v>100</v>
      </c>
      <c r="G41" s="18"/>
      <c r="H41" s="18"/>
    </row>
    <row r="43" spans="1:8" ht="10.5" x14ac:dyDescent="0.25">
      <c r="A43" s="18" t="s">
        <v>198</v>
      </c>
    </row>
    <row r="45" spans="1:8" ht="10.5" x14ac:dyDescent="0.25">
      <c r="A45" s="18" t="s">
        <v>199</v>
      </c>
    </row>
    <row r="46" spans="1:8" ht="10.5" x14ac:dyDescent="0.25">
      <c r="A46" s="18" t="s">
        <v>200</v>
      </c>
    </row>
    <row r="47" spans="1:8" ht="10.5" x14ac:dyDescent="0.25">
      <c r="A47" s="18" t="s">
        <v>201</v>
      </c>
      <c r="B47" s="18"/>
      <c r="C47" s="39" t="s">
        <v>203</v>
      </c>
      <c r="D47" s="19" t="s">
        <v>202</v>
      </c>
    </row>
    <row r="48" spans="1:8" x14ac:dyDescent="0.2">
      <c r="A48" s="10" t="s">
        <v>466</v>
      </c>
      <c r="C48" s="40">
        <v>11.661799999999999</v>
      </c>
      <c r="D48" s="40">
        <v>12.190099999999999</v>
      </c>
    </row>
    <row r="49" spans="1:5" x14ac:dyDescent="0.2">
      <c r="A49" s="10" t="s">
        <v>786</v>
      </c>
      <c r="C49" s="40">
        <v>11.0341</v>
      </c>
      <c r="D49" s="40">
        <v>10.575699999999999</v>
      </c>
    </row>
    <row r="50" spans="1:5" x14ac:dyDescent="0.2">
      <c r="A50" s="10" t="s">
        <v>468</v>
      </c>
      <c r="C50" s="40">
        <v>10.301600000000001</v>
      </c>
      <c r="D50" s="40">
        <v>10.373100000000001</v>
      </c>
    </row>
    <row r="51" spans="1:5" x14ac:dyDescent="0.2">
      <c r="A51" s="10" t="s">
        <v>469</v>
      </c>
      <c r="C51" s="40">
        <v>11.731999999999999</v>
      </c>
      <c r="D51" s="40">
        <v>12.263500000000001</v>
      </c>
    </row>
    <row r="52" spans="1:5" x14ac:dyDescent="0.2">
      <c r="A52" s="10" t="s">
        <v>501</v>
      </c>
      <c r="C52" s="40">
        <v>11.1043</v>
      </c>
      <c r="D52" s="40">
        <v>10.6495</v>
      </c>
    </row>
    <row r="53" spans="1:5" x14ac:dyDescent="0.2">
      <c r="A53" s="10" t="s">
        <v>471</v>
      </c>
      <c r="C53" s="40">
        <v>10.3369</v>
      </c>
      <c r="D53" s="40">
        <v>10.4099</v>
      </c>
    </row>
    <row r="55" spans="1:5" ht="10.5" x14ac:dyDescent="0.25">
      <c r="A55" s="18" t="s">
        <v>215</v>
      </c>
    </row>
    <row r="56" spans="1:5" ht="10.5" x14ac:dyDescent="0.25">
      <c r="A56" s="82" t="s">
        <v>380</v>
      </c>
      <c r="B56" s="83"/>
      <c r="C56" s="80" t="s">
        <v>381</v>
      </c>
      <c r="D56" s="81"/>
    </row>
    <row r="57" spans="1:5" ht="10.5" x14ac:dyDescent="0.25">
      <c r="A57" s="82"/>
      <c r="B57" s="83"/>
      <c r="C57" s="44" t="s">
        <v>382</v>
      </c>
      <c r="D57" s="45" t="s">
        <v>383</v>
      </c>
    </row>
    <row r="58" spans="1:5" x14ac:dyDescent="0.2">
      <c r="A58" s="84" t="s">
        <v>786</v>
      </c>
      <c r="B58" s="85"/>
      <c r="C58" s="46">
        <v>0.66269688400000004</v>
      </c>
      <c r="D58" s="46">
        <v>0.61366061719999998</v>
      </c>
    </row>
    <row r="59" spans="1:5" x14ac:dyDescent="0.2">
      <c r="A59" s="84" t="s">
        <v>468</v>
      </c>
      <c r="B59" s="85"/>
      <c r="C59" s="46">
        <v>0.31621292649999999</v>
      </c>
      <c r="D59" s="46">
        <v>0.30581936999999998</v>
      </c>
    </row>
    <row r="60" spans="1:5" x14ac:dyDescent="0.2">
      <c r="A60" s="84" t="s">
        <v>501</v>
      </c>
      <c r="B60" s="85"/>
      <c r="C60" s="46">
        <v>0.66269688400000004</v>
      </c>
      <c r="D60" s="46">
        <v>0.61366061719999998</v>
      </c>
    </row>
    <row r="61" spans="1:5" x14ac:dyDescent="0.2">
      <c r="A61" s="84" t="s">
        <v>471</v>
      </c>
      <c r="B61" s="85"/>
      <c r="C61" s="46">
        <v>0.31621292649999999</v>
      </c>
      <c r="D61" s="46">
        <v>0.30581936999999998</v>
      </c>
    </row>
    <row r="63" spans="1:5" ht="10.5" x14ac:dyDescent="0.25">
      <c r="A63" s="18" t="s">
        <v>217</v>
      </c>
      <c r="D63" s="42">
        <v>0.52821523347945198</v>
      </c>
      <c r="E63" s="14" t="s">
        <v>218</v>
      </c>
    </row>
    <row r="65" spans="1:4" ht="10.5" x14ac:dyDescent="0.25">
      <c r="A65" s="18" t="s">
        <v>219</v>
      </c>
      <c r="D65" s="41" t="s">
        <v>216</v>
      </c>
    </row>
  </sheetData>
  <mergeCells count="8">
    <mergeCell ref="A60:B60"/>
    <mergeCell ref="A61:B61"/>
    <mergeCell ref="A1:F1"/>
    <mergeCell ref="C56:D56"/>
    <mergeCell ref="A56:B56"/>
    <mergeCell ref="A57:B57"/>
    <mergeCell ref="A58:B58"/>
    <mergeCell ref="A59:B59"/>
  </mergeCells>
  <conditionalFormatting sqref="F2:F3 F5:F65536">
    <cfRule type="cellIs" dxfId="38"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59"/>
  <sheetViews>
    <sheetView workbookViewId="0">
      <selection sqref="A1:F1"/>
    </sheetView>
  </sheetViews>
  <sheetFormatPr defaultColWidth="9.1796875" defaultRowHeight="10" x14ac:dyDescent="0.2"/>
  <cols>
    <col min="1" max="1" width="38.7265625" style="10" bestFit="1" customWidth="1"/>
    <col min="2" max="2" width="51.179687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37</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850</v>
      </c>
      <c r="B7" s="27" t="s">
        <v>849</v>
      </c>
      <c r="C7" s="27" t="s">
        <v>154</v>
      </c>
      <c r="D7" s="31">
        <v>61</v>
      </c>
      <c r="E7" s="29">
        <v>760.35767999999996</v>
      </c>
      <c r="F7" s="30">
        <v>9.9914912501287407</v>
      </c>
    </row>
    <row r="8" spans="1:6" x14ac:dyDescent="0.2">
      <c r="A8" s="27" t="s">
        <v>864</v>
      </c>
      <c r="B8" s="27" t="s">
        <v>863</v>
      </c>
      <c r="C8" s="27" t="s">
        <v>569</v>
      </c>
      <c r="D8" s="31">
        <v>61</v>
      </c>
      <c r="E8" s="29">
        <v>625.60319000000004</v>
      </c>
      <c r="F8" s="30">
        <v>8.2207478971444399</v>
      </c>
    </row>
    <row r="9" spans="1:6" x14ac:dyDescent="0.2">
      <c r="A9" s="27" t="s">
        <v>900</v>
      </c>
      <c r="B9" s="27" t="s">
        <v>899</v>
      </c>
      <c r="C9" s="27" t="s">
        <v>154</v>
      </c>
      <c r="D9" s="31">
        <v>61</v>
      </c>
      <c r="E9" s="29">
        <v>622.39398000000006</v>
      </c>
      <c r="F9" s="30">
        <v>8.1785772260534007</v>
      </c>
    </row>
    <row r="10" spans="1:6" x14ac:dyDescent="0.2">
      <c r="A10" s="27" t="s">
        <v>896</v>
      </c>
      <c r="B10" s="27" t="s">
        <v>895</v>
      </c>
      <c r="C10" s="27" t="s">
        <v>154</v>
      </c>
      <c r="D10" s="31">
        <v>61</v>
      </c>
      <c r="E10" s="29">
        <v>622.38055999999995</v>
      </c>
      <c r="F10" s="30">
        <v>8.1784008803464996</v>
      </c>
    </row>
    <row r="11" spans="1:6" x14ac:dyDescent="0.2">
      <c r="A11" s="27" t="s">
        <v>898</v>
      </c>
      <c r="B11" s="27" t="s">
        <v>897</v>
      </c>
      <c r="C11" s="27" t="s">
        <v>569</v>
      </c>
      <c r="D11" s="31">
        <v>61</v>
      </c>
      <c r="E11" s="29">
        <v>620.32119999999998</v>
      </c>
      <c r="F11" s="30">
        <v>8.1513398300512403</v>
      </c>
    </row>
    <row r="12" spans="1:6" x14ac:dyDescent="0.2">
      <c r="A12" s="27" t="s">
        <v>571</v>
      </c>
      <c r="B12" s="27" t="s">
        <v>570</v>
      </c>
      <c r="C12" s="27" t="s">
        <v>154</v>
      </c>
      <c r="D12" s="31">
        <v>5</v>
      </c>
      <c r="E12" s="29">
        <v>511.57100000000003</v>
      </c>
      <c r="F12" s="30">
        <v>6.7223062313510198</v>
      </c>
    </row>
    <row r="13" spans="1:6" x14ac:dyDescent="0.2">
      <c r="A13" s="27" t="s">
        <v>625</v>
      </c>
      <c r="B13" s="27" t="s">
        <v>624</v>
      </c>
      <c r="C13" s="27" t="s">
        <v>569</v>
      </c>
      <c r="D13" s="31">
        <v>40</v>
      </c>
      <c r="E13" s="29">
        <v>496</v>
      </c>
      <c r="F13" s="30">
        <v>6.5176952773908399</v>
      </c>
    </row>
    <row r="14" spans="1:6" x14ac:dyDescent="0.2">
      <c r="A14" s="27" t="s">
        <v>651</v>
      </c>
      <c r="B14" s="27" t="s">
        <v>650</v>
      </c>
      <c r="C14" s="27" t="s">
        <v>154</v>
      </c>
      <c r="D14" s="31">
        <v>38</v>
      </c>
      <c r="E14" s="29">
        <v>387.81279999999998</v>
      </c>
      <c r="F14" s="30">
        <v>5.0960597884510399</v>
      </c>
    </row>
    <row r="15" spans="1:6" x14ac:dyDescent="0.2">
      <c r="A15" s="27" t="s">
        <v>828</v>
      </c>
      <c r="B15" s="27" t="s">
        <v>827</v>
      </c>
      <c r="C15" s="27" t="s">
        <v>154</v>
      </c>
      <c r="D15" s="31">
        <v>30</v>
      </c>
      <c r="E15" s="29">
        <v>372.6465</v>
      </c>
      <c r="F15" s="30">
        <v>4.8967668007786802</v>
      </c>
    </row>
    <row r="16" spans="1:6" x14ac:dyDescent="0.2">
      <c r="A16" s="27" t="s">
        <v>637</v>
      </c>
      <c r="B16" s="27" t="s">
        <v>636</v>
      </c>
      <c r="C16" s="27" t="s">
        <v>154</v>
      </c>
      <c r="D16" s="31">
        <v>36</v>
      </c>
      <c r="E16" s="29">
        <v>363.71807999999999</v>
      </c>
      <c r="F16" s="30">
        <v>4.7794427667694803</v>
      </c>
    </row>
    <row r="17" spans="1:8" x14ac:dyDescent="0.2">
      <c r="A17" s="27" t="s">
        <v>882</v>
      </c>
      <c r="B17" s="27" t="s">
        <v>881</v>
      </c>
      <c r="C17" s="27" t="s">
        <v>154</v>
      </c>
      <c r="D17" s="31">
        <v>21</v>
      </c>
      <c r="E17" s="29">
        <v>213.99945</v>
      </c>
      <c r="F17" s="30">
        <v>2.81206291255894</v>
      </c>
    </row>
    <row r="18" spans="1:8" x14ac:dyDescent="0.2">
      <c r="A18" s="27" t="s">
        <v>316</v>
      </c>
      <c r="B18" s="27" t="s">
        <v>315</v>
      </c>
      <c r="C18" s="27" t="s">
        <v>317</v>
      </c>
      <c r="D18" s="31">
        <v>10</v>
      </c>
      <c r="E18" s="29">
        <v>123.4267</v>
      </c>
      <c r="F18" s="30">
        <v>1.62189036228616</v>
      </c>
    </row>
    <row r="19" spans="1:8" x14ac:dyDescent="0.2">
      <c r="A19" s="27" t="s">
        <v>872</v>
      </c>
      <c r="B19" s="27" t="s">
        <v>871</v>
      </c>
      <c r="C19" s="27" t="s">
        <v>154</v>
      </c>
      <c r="D19" s="31">
        <v>10</v>
      </c>
      <c r="E19" s="29">
        <v>102.9521</v>
      </c>
      <c r="F19" s="30">
        <v>1.35284358057957</v>
      </c>
    </row>
    <row r="20" spans="1:8" x14ac:dyDescent="0.2">
      <c r="A20" s="27" t="s">
        <v>314</v>
      </c>
      <c r="B20" s="27" t="s">
        <v>313</v>
      </c>
      <c r="C20" s="27" t="s">
        <v>154</v>
      </c>
      <c r="D20" s="31">
        <v>2</v>
      </c>
      <c r="E20" s="29">
        <v>20.41846</v>
      </c>
      <c r="F20" s="30">
        <v>0.26830907321289099</v>
      </c>
    </row>
    <row r="21" spans="1:8" x14ac:dyDescent="0.2">
      <c r="A21" s="27" t="s">
        <v>874</v>
      </c>
      <c r="B21" s="27" t="s">
        <v>873</v>
      </c>
      <c r="C21" s="27" t="s">
        <v>154</v>
      </c>
      <c r="D21" s="31">
        <v>1</v>
      </c>
      <c r="E21" s="29">
        <v>12.40499</v>
      </c>
      <c r="F21" s="30">
        <v>0.16300795310298499</v>
      </c>
    </row>
    <row r="22" spans="1:8" x14ac:dyDescent="0.2">
      <c r="A22" s="27" t="s">
        <v>868</v>
      </c>
      <c r="B22" s="27" t="s">
        <v>867</v>
      </c>
      <c r="C22" s="27" t="s">
        <v>569</v>
      </c>
      <c r="D22" s="31">
        <v>1</v>
      </c>
      <c r="E22" s="29">
        <v>10.22086</v>
      </c>
      <c r="F22" s="30">
        <v>0.134307360792082</v>
      </c>
    </row>
    <row r="23" spans="1:8" ht="10.5" x14ac:dyDescent="0.25">
      <c r="A23" s="26" t="s">
        <v>155</v>
      </c>
      <c r="B23" s="26"/>
      <c r="C23" s="26"/>
      <c r="D23" s="32"/>
      <c r="E23" s="33">
        <f>SUM(E6:E22)</f>
        <v>5866.2275499999996</v>
      </c>
      <c r="F23" s="34">
        <f>SUM(F6:F22)</f>
        <v>77.085249190998027</v>
      </c>
      <c r="G23" s="18"/>
      <c r="H23" s="18"/>
    </row>
    <row r="24" spans="1:8" x14ac:dyDescent="0.2">
      <c r="A24" s="27"/>
      <c r="B24" s="27"/>
      <c r="C24" s="27"/>
      <c r="D24" s="28"/>
      <c r="E24" s="29"/>
      <c r="F24" s="30"/>
    </row>
    <row r="25" spans="1:8" ht="10.5" x14ac:dyDescent="0.25">
      <c r="A25" s="26" t="s">
        <v>156</v>
      </c>
      <c r="B25" s="27"/>
      <c r="C25" s="27"/>
      <c r="D25" s="28"/>
      <c r="E25" s="29"/>
      <c r="F25" s="30"/>
    </row>
    <row r="26" spans="1:8" x14ac:dyDescent="0.2">
      <c r="A26" s="27" t="s">
        <v>904</v>
      </c>
      <c r="B26" s="27" t="s">
        <v>903</v>
      </c>
      <c r="C26" s="27" t="s">
        <v>154</v>
      </c>
      <c r="D26" s="31">
        <v>61</v>
      </c>
      <c r="E26" s="29">
        <v>620.66279999999995</v>
      </c>
      <c r="F26" s="30">
        <v>8.1558286298632492</v>
      </c>
    </row>
    <row r="27" spans="1:8" x14ac:dyDescent="0.2">
      <c r="A27" s="27" t="s">
        <v>878</v>
      </c>
      <c r="B27" s="27" t="s">
        <v>877</v>
      </c>
      <c r="C27" s="27" t="s">
        <v>521</v>
      </c>
      <c r="D27" s="31">
        <v>61</v>
      </c>
      <c r="E27" s="29">
        <v>619.76305000000002</v>
      </c>
      <c r="F27" s="30">
        <v>8.1440054517869793</v>
      </c>
    </row>
    <row r="28" spans="1:8" ht="10.5" x14ac:dyDescent="0.25">
      <c r="A28" s="26" t="s">
        <v>155</v>
      </c>
      <c r="B28" s="26"/>
      <c r="C28" s="26"/>
      <c r="D28" s="32"/>
      <c r="E28" s="33">
        <f>SUM(E25:E27)</f>
        <v>1240.4258500000001</v>
      </c>
      <c r="F28" s="34">
        <f>SUM(F25:F27)</f>
        <v>16.299834081650229</v>
      </c>
      <c r="G28" s="18"/>
      <c r="H28" s="18"/>
    </row>
    <row r="29" spans="1:8" x14ac:dyDescent="0.2">
      <c r="A29" s="27"/>
      <c r="B29" s="27"/>
      <c r="C29" s="27"/>
      <c r="D29" s="28"/>
      <c r="E29" s="29"/>
      <c r="F29" s="30"/>
    </row>
    <row r="30" spans="1:8" ht="10.5" x14ac:dyDescent="0.25">
      <c r="A30" s="26" t="s">
        <v>393</v>
      </c>
      <c r="B30" s="27"/>
      <c r="C30" s="27"/>
      <c r="D30" s="28"/>
      <c r="E30" s="29"/>
      <c r="F30" s="30"/>
    </row>
    <row r="31" spans="1:8" ht="10.5" x14ac:dyDescent="0.25">
      <c r="A31" s="26" t="s">
        <v>394</v>
      </c>
      <c r="B31" s="27"/>
      <c r="C31" s="27"/>
      <c r="D31" s="28"/>
      <c r="E31" s="29"/>
      <c r="F31" s="30"/>
    </row>
    <row r="32" spans="1:8" x14ac:dyDescent="0.2">
      <c r="A32" s="27" t="s">
        <v>409</v>
      </c>
      <c r="B32" s="27" t="s">
        <v>408</v>
      </c>
      <c r="C32" s="27" t="s">
        <v>400</v>
      </c>
      <c r="D32" s="31">
        <v>56</v>
      </c>
      <c r="E32" s="29">
        <v>54.996479999999998</v>
      </c>
      <c r="F32" s="30">
        <v>0.72268205235709604</v>
      </c>
    </row>
    <row r="33" spans="1:8" ht="10.5" x14ac:dyDescent="0.25">
      <c r="A33" s="26" t="s">
        <v>155</v>
      </c>
      <c r="B33" s="26"/>
      <c r="C33" s="26"/>
      <c r="D33" s="32"/>
      <c r="E33" s="33">
        <f>SUM(E31:E32)</f>
        <v>54.996479999999998</v>
      </c>
      <c r="F33" s="34">
        <f>SUM(F31:F32)</f>
        <v>0.72268205235709604</v>
      </c>
      <c r="G33" s="18"/>
      <c r="H33" s="18"/>
    </row>
    <row r="34" spans="1:8" x14ac:dyDescent="0.2">
      <c r="A34" s="27"/>
      <c r="B34" s="27"/>
      <c r="C34" s="27"/>
      <c r="D34" s="28"/>
      <c r="E34" s="29"/>
      <c r="F34" s="30"/>
    </row>
    <row r="35" spans="1:8" ht="10.5" x14ac:dyDescent="0.25">
      <c r="A35" s="26" t="s">
        <v>194</v>
      </c>
      <c r="B35" s="26"/>
      <c r="C35" s="26"/>
      <c r="D35" s="32"/>
      <c r="E35" s="33">
        <f>E23+E28+E33</f>
        <v>7161.649879999999</v>
      </c>
      <c r="F35" s="34">
        <f>F23+F28+F33</f>
        <v>94.10776532500536</v>
      </c>
      <c r="G35" s="18"/>
      <c r="H35" s="18"/>
    </row>
    <row r="36" spans="1:8" ht="10.5" x14ac:dyDescent="0.25">
      <c r="A36" s="26"/>
      <c r="B36" s="26"/>
      <c r="C36" s="26"/>
      <c r="D36" s="32"/>
      <c r="E36" s="33"/>
      <c r="F36" s="34"/>
      <c r="G36" s="18"/>
      <c r="H36" s="18"/>
    </row>
    <row r="37" spans="1:8" ht="10.5" x14ac:dyDescent="0.25">
      <c r="A37" s="26" t="s">
        <v>196</v>
      </c>
      <c r="B37" s="26"/>
      <c r="C37" s="26"/>
      <c r="D37" s="32"/>
      <c r="E37" s="33">
        <f>E39-(E23+E28+E33)</f>
        <v>448.4021229000009</v>
      </c>
      <c r="F37" s="34">
        <f>F39-(F23+F28+F33)</f>
        <v>5.8922346749946399</v>
      </c>
      <c r="G37" s="18"/>
      <c r="H37" s="18"/>
    </row>
    <row r="38" spans="1:8" ht="10.5" x14ac:dyDescent="0.25">
      <c r="A38" s="26"/>
      <c r="B38" s="26"/>
      <c r="C38" s="26"/>
      <c r="D38" s="32"/>
      <c r="E38" s="33"/>
      <c r="F38" s="34"/>
      <c r="G38" s="18"/>
      <c r="H38" s="18"/>
    </row>
    <row r="39" spans="1:8" ht="10.5" x14ac:dyDescent="0.25">
      <c r="A39" s="35" t="s">
        <v>195</v>
      </c>
      <c r="B39" s="35"/>
      <c r="C39" s="35"/>
      <c r="D39" s="36"/>
      <c r="E39" s="37">
        <v>7610.0520028999999</v>
      </c>
      <c r="F39" s="38">
        <v>100</v>
      </c>
      <c r="G39" s="18"/>
      <c r="H39" s="18"/>
    </row>
    <row r="41" spans="1:8" ht="10.5" x14ac:dyDescent="0.25">
      <c r="A41" s="18" t="s">
        <v>198</v>
      </c>
    </row>
    <row r="43" spans="1:8" ht="10.5" x14ac:dyDescent="0.25">
      <c r="A43" s="18" t="s">
        <v>199</v>
      </c>
    </row>
    <row r="44" spans="1:8" ht="10.5" x14ac:dyDescent="0.25">
      <c r="A44" s="18" t="s">
        <v>200</v>
      </c>
    </row>
    <row r="45" spans="1:8" ht="10.5" x14ac:dyDescent="0.25">
      <c r="A45" s="18" t="s">
        <v>201</v>
      </c>
      <c r="B45" s="18"/>
      <c r="C45" s="39" t="s">
        <v>203</v>
      </c>
      <c r="D45" s="19" t="s">
        <v>202</v>
      </c>
    </row>
    <row r="46" spans="1:8" x14ac:dyDescent="0.2">
      <c r="A46" s="10" t="s">
        <v>466</v>
      </c>
      <c r="C46" s="40">
        <v>11.7339</v>
      </c>
      <c r="D46" s="40">
        <v>12.262600000000001</v>
      </c>
    </row>
    <row r="47" spans="1:8" x14ac:dyDescent="0.2">
      <c r="A47" s="10" t="s">
        <v>786</v>
      </c>
      <c r="C47" s="40">
        <v>11.0252</v>
      </c>
      <c r="D47" s="40">
        <v>10.5852</v>
      </c>
    </row>
    <row r="48" spans="1:8" x14ac:dyDescent="0.2">
      <c r="A48" s="10" t="s">
        <v>468</v>
      </c>
      <c r="C48" s="40">
        <v>10.3155</v>
      </c>
      <c r="D48" s="40">
        <v>10.380599999999999</v>
      </c>
    </row>
    <row r="49" spans="1:5" x14ac:dyDescent="0.2">
      <c r="A49" s="10" t="s">
        <v>469</v>
      </c>
      <c r="C49" s="40">
        <v>11.7927</v>
      </c>
      <c r="D49" s="40">
        <v>12.3241</v>
      </c>
    </row>
    <row r="51" spans="1:5" ht="10.5" x14ac:dyDescent="0.25">
      <c r="A51" s="18" t="s">
        <v>215</v>
      </c>
    </row>
    <row r="52" spans="1:5" ht="10.5" x14ac:dyDescent="0.25">
      <c r="A52" s="82" t="s">
        <v>380</v>
      </c>
      <c r="B52" s="83"/>
      <c r="C52" s="80" t="s">
        <v>381</v>
      </c>
      <c r="D52" s="81"/>
    </row>
    <row r="53" spans="1:5" ht="10.5" x14ac:dyDescent="0.25">
      <c r="A53" s="82"/>
      <c r="B53" s="83"/>
      <c r="C53" s="44" t="s">
        <v>382</v>
      </c>
      <c r="D53" s="45" t="s">
        <v>383</v>
      </c>
    </row>
    <row r="54" spans="1:5" x14ac:dyDescent="0.2">
      <c r="A54" s="84" t="s">
        <v>786</v>
      </c>
      <c r="B54" s="85"/>
      <c r="C54" s="46">
        <v>0.64829042999999997</v>
      </c>
      <c r="D54" s="46">
        <v>0.60032016899999996</v>
      </c>
    </row>
    <row r="55" spans="1:5" x14ac:dyDescent="0.2">
      <c r="A55" s="84" t="s">
        <v>468</v>
      </c>
      <c r="B55" s="85"/>
      <c r="C55" s="46">
        <v>0.31981453999999998</v>
      </c>
      <c r="D55" s="46">
        <v>0.30915448200000001</v>
      </c>
    </row>
    <row r="57" spans="1:5" ht="10.5" x14ac:dyDescent="0.25">
      <c r="A57" s="18" t="s">
        <v>217</v>
      </c>
      <c r="D57" s="42">
        <v>0.51558537841095897</v>
      </c>
      <c r="E57" s="14" t="s">
        <v>218</v>
      </c>
    </row>
    <row r="59" spans="1:5" ht="10.5" x14ac:dyDescent="0.25">
      <c r="A59" s="18" t="s">
        <v>219</v>
      </c>
      <c r="D59" s="41" t="s">
        <v>216</v>
      </c>
    </row>
  </sheetData>
  <mergeCells count="6">
    <mergeCell ref="A55:B55"/>
    <mergeCell ref="A1:F1"/>
    <mergeCell ref="C52:D52"/>
    <mergeCell ref="A52:B52"/>
    <mergeCell ref="A53:B53"/>
    <mergeCell ref="A54:B54"/>
  </mergeCells>
  <conditionalFormatting sqref="F2:F3 F5:F65536">
    <cfRule type="cellIs" dxfId="37"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59"/>
  <sheetViews>
    <sheetView workbookViewId="0">
      <selection sqref="A1:F1"/>
    </sheetView>
  </sheetViews>
  <sheetFormatPr defaultColWidth="9.1796875" defaultRowHeight="10" x14ac:dyDescent="0.2"/>
  <cols>
    <col min="1" max="1" width="38.7265625" style="10" bestFit="1" customWidth="1"/>
    <col min="2" max="2" width="51.2695312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38</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894</v>
      </c>
      <c r="B7" s="27" t="s">
        <v>893</v>
      </c>
      <c r="C7" s="27" t="s">
        <v>154</v>
      </c>
      <c r="D7" s="31">
        <v>86</v>
      </c>
      <c r="E7" s="29">
        <v>836.64067999999997</v>
      </c>
      <c r="F7" s="30">
        <v>9.9626584167805596</v>
      </c>
    </row>
    <row r="8" spans="1:6" x14ac:dyDescent="0.2">
      <c r="A8" s="27" t="s">
        <v>850</v>
      </c>
      <c r="B8" s="27" t="s">
        <v>849</v>
      </c>
      <c r="C8" s="27" t="s">
        <v>154</v>
      </c>
      <c r="D8" s="31">
        <v>67</v>
      </c>
      <c r="E8" s="29">
        <v>835.14696000000004</v>
      </c>
      <c r="F8" s="30">
        <v>9.9448713040019694</v>
      </c>
    </row>
    <row r="9" spans="1:6" x14ac:dyDescent="0.2">
      <c r="A9" s="27" t="s">
        <v>651</v>
      </c>
      <c r="B9" s="27" t="s">
        <v>650</v>
      </c>
      <c r="C9" s="27" t="s">
        <v>154</v>
      </c>
      <c r="D9" s="31">
        <v>72</v>
      </c>
      <c r="E9" s="29">
        <v>734.80319999999995</v>
      </c>
      <c r="F9" s="30">
        <v>8.7499848622676204</v>
      </c>
    </row>
    <row r="10" spans="1:6" x14ac:dyDescent="0.2">
      <c r="A10" s="27" t="s">
        <v>864</v>
      </c>
      <c r="B10" s="27" t="s">
        <v>863</v>
      </c>
      <c r="C10" s="27" t="s">
        <v>569</v>
      </c>
      <c r="D10" s="31">
        <v>68</v>
      </c>
      <c r="E10" s="29">
        <v>697.39372000000003</v>
      </c>
      <c r="F10" s="30">
        <v>8.3045154036352908</v>
      </c>
    </row>
    <row r="11" spans="1:6" x14ac:dyDescent="0.2">
      <c r="A11" s="27" t="s">
        <v>900</v>
      </c>
      <c r="B11" s="27" t="s">
        <v>899</v>
      </c>
      <c r="C11" s="27" t="s">
        <v>154</v>
      </c>
      <c r="D11" s="31">
        <v>68</v>
      </c>
      <c r="E11" s="29">
        <v>693.81623999999999</v>
      </c>
      <c r="F11" s="30">
        <v>8.2619150232272194</v>
      </c>
    </row>
    <row r="12" spans="1:6" x14ac:dyDescent="0.2">
      <c r="A12" s="27" t="s">
        <v>896</v>
      </c>
      <c r="B12" s="27" t="s">
        <v>895</v>
      </c>
      <c r="C12" s="27" t="s">
        <v>154</v>
      </c>
      <c r="D12" s="31">
        <v>68</v>
      </c>
      <c r="E12" s="29">
        <v>693.80128000000002</v>
      </c>
      <c r="F12" s="30">
        <v>8.2617368805986402</v>
      </c>
    </row>
    <row r="13" spans="1:6" x14ac:dyDescent="0.2">
      <c r="A13" s="27" t="s">
        <v>898</v>
      </c>
      <c r="B13" s="27" t="s">
        <v>897</v>
      </c>
      <c r="C13" s="27" t="s">
        <v>569</v>
      </c>
      <c r="D13" s="31">
        <v>68</v>
      </c>
      <c r="E13" s="29">
        <v>691.50559999999996</v>
      </c>
      <c r="F13" s="30">
        <v>8.2344000845032905</v>
      </c>
    </row>
    <row r="14" spans="1:6" x14ac:dyDescent="0.2">
      <c r="A14" s="27" t="s">
        <v>906</v>
      </c>
      <c r="B14" s="27" t="s">
        <v>905</v>
      </c>
      <c r="C14" s="27" t="s">
        <v>154</v>
      </c>
      <c r="D14" s="31">
        <v>50</v>
      </c>
      <c r="E14" s="29">
        <v>513.53300000000002</v>
      </c>
      <c r="F14" s="30">
        <v>6.1151148719478599</v>
      </c>
    </row>
    <row r="15" spans="1:6" x14ac:dyDescent="0.2">
      <c r="A15" s="27" t="s">
        <v>852</v>
      </c>
      <c r="B15" s="27" t="s">
        <v>851</v>
      </c>
      <c r="C15" s="27" t="s">
        <v>154</v>
      </c>
      <c r="D15" s="31">
        <v>16</v>
      </c>
      <c r="E15" s="29">
        <v>162.39872</v>
      </c>
      <c r="F15" s="30">
        <v>1.93383254407661</v>
      </c>
    </row>
    <row r="16" spans="1:6" x14ac:dyDescent="0.2">
      <c r="A16" s="27" t="s">
        <v>314</v>
      </c>
      <c r="B16" s="27" t="s">
        <v>313</v>
      </c>
      <c r="C16" s="27" t="s">
        <v>154</v>
      </c>
      <c r="D16" s="31">
        <v>7</v>
      </c>
      <c r="E16" s="29">
        <v>71.464609999999993</v>
      </c>
      <c r="F16" s="30">
        <v>0.85099555321460096</v>
      </c>
    </row>
    <row r="17" spans="1:8" x14ac:dyDescent="0.2">
      <c r="A17" s="27" t="s">
        <v>882</v>
      </c>
      <c r="B17" s="27" t="s">
        <v>881</v>
      </c>
      <c r="C17" s="27" t="s">
        <v>154</v>
      </c>
      <c r="D17" s="31">
        <v>6</v>
      </c>
      <c r="E17" s="29">
        <v>61.142699999999998</v>
      </c>
      <c r="F17" s="30">
        <v>0.72808297437758895</v>
      </c>
    </row>
    <row r="18" spans="1:8" x14ac:dyDescent="0.2">
      <c r="A18" s="27" t="s">
        <v>874</v>
      </c>
      <c r="B18" s="27" t="s">
        <v>873</v>
      </c>
      <c r="C18" s="27" t="s">
        <v>154</v>
      </c>
      <c r="D18" s="31">
        <v>4</v>
      </c>
      <c r="E18" s="29">
        <v>49.619959999999999</v>
      </c>
      <c r="F18" s="30">
        <v>0.59087099629713802</v>
      </c>
    </row>
    <row r="19" spans="1:8" x14ac:dyDescent="0.2">
      <c r="A19" s="27" t="s">
        <v>316</v>
      </c>
      <c r="B19" s="27" t="s">
        <v>315</v>
      </c>
      <c r="C19" s="27" t="s">
        <v>317</v>
      </c>
      <c r="D19" s="31">
        <v>3</v>
      </c>
      <c r="E19" s="29">
        <v>37.028010000000002</v>
      </c>
      <c r="F19" s="30">
        <v>0.44092694068274901</v>
      </c>
    </row>
    <row r="20" spans="1:8" x14ac:dyDescent="0.2">
      <c r="A20" s="27" t="s">
        <v>872</v>
      </c>
      <c r="B20" s="27" t="s">
        <v>871</v>
      </c>
      <c r="C20" s="27" t="s">
        <v>154</v>
      </c>
      <c r="D20" s="31">
        <v>3</v>
      </c>
      <c r="E20" s="29">
        <v>30.885629999999999</v>
      </c>
      <c r="F20" s="30">
        <v>0.367783911340613</v>
      </c>
    </row>
    <row r="21" spans="1:8" x14ac:dyDescent="0.2">
      <c r="A21" s="27" t="s">
        <v>908</v>
      </c>
      <c r="B21" s="27" t="s">
        <v>907</v>
      </c>
      <c r="C21" s="27" t="s">
        <v>569</v>
      </c>
      <c r="D21" s="31">
        <v>1</v>
      </c>
      <c r="E21" s="29">
        <v>10.106210000000001</v>
      </c>
      <c r="F21" s="30">
        <v>0.120344038396808</v>
      </c>
    </row>
    <row r="22" spans="1:8" ht="10.5" x14ac:dyDescent="0.25">
      <c r="A22" s="26" t="s">
        <v>155</v>
      </c>
      <c r="B22" s="26"/>
      <c r="C22" s="26"/>
      <c r="D22" s="32"/>
      <c r="E22" s="33">
        <f>SUM(E6:E21)</f>
        <v>6119.2865199999997</v>
      </c>
      <c r="F22" s="34">
        <f>SUM(F6:F21)</f>
        <v>72.868033805348546</v>
      </c>
      <c r="G22" s="18"/>
      <c r="H22" s="18"/>
    </row>
    <row r="23" spans="1:8" x14ac:dyDescent="0.2">
      <c r="A23" s="27"/>
      <c r="B23" s="27"/>
      <c r="C23" s="27"/>
      <c r="D23" s="28"/>
      <c r="E23" s="29"/>
      <c r="F23" s="30"/>
    </row>
    <row r="24" spans="1:8" ht="10.5" x14ac:dyDescent="0.25">
      <c r="A24" s="26" t="s">
        <v>156</v>
      </c>
      <c r="B24" s="27"/>
      <c r="C24" s="27"/>
      <c r="D24" s="28"/>
      <c r="E24" s="29"/>
      <c r="F24" s="30"/>
    </row>
    <row r="25" spans="1:8" x14ac:dyDescent="0.2">
      <c r="A25" s="27" t="s">
        <v>904</v>
      </c>
      <c r="B25" s="27" t="s">
        <v>903</v>
      </c>
      <c r="C25" s="27" t="s">
        <v>154</v>
      </c>
      <c r="D25" s="31">
        <v>68</v>
      </c>
      <c r="E25" s="29">
        <v>691.88639999999998</v>
      </c>
      <c r="F25" s="30">
        <v>8.2389346241399597</v>
      </c>
    </row>
    <row r="26" spans="1:8" x14ac:dyDescent="0.2">
      <c r="A26" s="27" t="s">
        <v>878</v>
      </c>
      <c r="B26" s="27" t="s">
        <v>877</v>
      </c>
      <c r="C26" s="27" t="s">
        <v>521</v>
      </c>
      <c r="D26" s="31">
        <v>67</v>
      </c>
      <c r="E26" s="29">
        <v>680.72334999999998</v>
      </c>
      <c r="F26" s="30">
        <v>8.1060058092998304</v>
      </c>
    </row>
    <row r="27" spans="1:8" x14ac:dyDescent="0.2">
      <c r="A27" s="27" t="s">
        <v>657</v>
      </c>
      <c r="B27" s="27" t="s">
        <v>656</v>
      </c>
      <c r="C27" s="27" t="s">
        <v>154</v>
      </c>
      <c r="D27" s="31">
        <v>12</v>
      </c>
      <c r="E27" s="29">
        <v>121.89624000000001</v>
      </c>
      <c r="F27" s="30">
        <v>1.4515318588260699</v>
      </c>
    </row>
    <row r="28" spans="1:8" ht="10.5" x14ac:dyDescent="0.25">
      <c r="A28" s="26" t="s">
        <v>155</v>
      </c>
      <c r="B28" s="26"/>
      <c r="C28" s="26"/>
      <c r="D28" s="32"/>
      <c r="E28" s="33">
        <f>SUM(E24:E27)</f>
        <v>1494.5059900000001</v>
      </c>
      <c r="F28" s="34">
        <f>SUM(F24:F27)</f>
        <v>17.796472292265857</v>
      </c>
      <c r="G28" s="18"/>
      <c r="H28" s="18"/>
    </row>
    <row r="29" spans="1:8" x14ac:dyDescent="0.2">
      <c r="A29" s="27"/>
      <c r="B29" s="27"/>
      <c r="C29" s="27"/>
      <c r="D29" s="28"/>
      <c r="E29" s="29"/>
      <c r="F29" s="30"/>
    </row>
    <row r="30" spans="1:8" ht="10.5" x14ac:dyDescent="0.25">
      <c r="A30" s="26" t="s">
        <v>393</v>
      </c>
      <c r="B30" s="27"/>
      <c r="C30" s="27"/>
      <c r="D30" s="28"/>
      <c r="E30" s="29"/>
      <c r="F30" s="30"/>
    </row>
    <row r="31" spans="1:8" ht="10.5" x14ac:dyDescent="0.25">
      <c r="A31" s="26" t="s">
        <v>394</v>
      </c>
      <c r="B31" s="27"/>
      <c r="C31" s="27"/>
      <c r="D31" s="28"/>
      <c r="E31" s="29"/>
      <c r="F31" s="30"/>
    </row>
    <row r="32" spans="1:8" x14ac:dyDescent="0.2">
      <c r="A32" s="27" t="s">
        <v>409</v>
      </c>
      <c r="B32" s="27" t="s">
        <v>408</v>
      </c>
      <c r="C32" s="27" t="s">
        <v>400</v>
      </c>
      <c r="D32" s="31">
        <v>36</v>
      </c>
      <c r="E32" s="29">
        <v>35.354880000000001</v>
      </c>
      <c r="F32" s="30">
        <v>0.42100342623343001</v>
      </c>
    </row>
    <row r="33" spans="1:8" ht="10.5" x14ac:dyDescent="0.25">
      <c r="A33" s="26" t="s">
        <v>155</v>
      </c>
      <c r="B33" s="26"/>
      <c r="C33" s="26"/>
      <c r="D33" s="32"/>
      <c r="E33" s="33">
        <f>SUM(E31:E32)</f>
        <v>35.354880000000001</v>
      </c>
      <c r="F33" s="34">
        <f>SUM(F31:F32)</f>
        <v>0.42100342623343001</v>
      </c>
      <c r="G33" s="18"/>
      <c r="H33" s="18"/>
    </row>
    <row r="34" spans="1:8" x14ac:dyDescent="0.2">
      <c r="A34" s="27"/>
      <c r="B34" s="27"/>
      <c r="C34" s="27"/>
      <c r="D34" s="28"/>
      <c r="E34" s="29"/>
      <c r="F34" s="30"/>
    </row>
    <row r="35" spans="1:8" ht="10.5" x14ac:dyDescent="0.25">
      <c r="A35" s="26" t="s">
        <v>412</v>
      </c>
      <c r="B35" s="27"/>
      <c r="C35" s="27"/>
      <c r="D35" s="28"/>
      <c r="E35" s="29"/>
      <c r="F35" s="30"/>
    </row>
    <row r="36" spans="1:8" x14ac:dyDescent="0.2">
      <c r="A36" s="27" t="s">
        <v>892</v>
      </c>
      <c r="B36" s="27" t="s">
        <v>891</v>
      </c>
      <c r="C36" s="27" t="s">
        <v>421</v>
      </c>
      <c r="D36" s="31">
        <v>53</v>
      </c>
      <c r="E36" s="29">
        <v>260.263125</v>
      </c>
      <c r="F36" s="30">
        <v>3.0991950007246398</v>
      </c>
    </row>
    <row r="37" spans="1:8" ht="10.5" x14ac:dyDescent="0.25">
      <c r="A37" s="26" t="s">
        <v>155</v>
      </c>
      <c r="B37" s="26"/>
      <c r="C37" s="26"/>
      <c r="D37" s="32"/>
      <c r="E37" s="33">
        <f>SUM(E35:E36)</f>
        <v>260.263125</v>
      </c>
      <c r="F37" s="34">
        <f>SUM(F35:F36)</f>
        <v>3.0991950007246398</v>
      </c>
      <c r="G37" s="18"/>
      <c r="H37" s="18"/>
    </row>
    <row r="38" spans="1:8" x14ac:dyDescent="0.2">
      <c r="A38" s="27"/>
      <c r="B38" s="27"/>
      <c r="C38" s="27"/>
      <c r="D38" s="28"/>
      <c r="E38" s="29"/>
      <c r="F38" s="30"/>
    </row>
    <row r="39" spans="1:8" ht="10.5" x14ac:dyDescent="0.25">
      <c r="A39" s="26" t="s">
        <v>194</v>
      </c>
      <c r="B39" s="26"/>
      <c r="C39" s="26"/>
      <c r="D39" s="32"/>
      <c r="E39" s="33">
        <f>E22+E28+E33+E37</f>
        <v>7909.4105149999996</v>
      </c>
      <c r="F39" s="34">
        <f>F22+F28+F33+F37</f>
        <v>94.184704524572467</v>
      </c>
      <c r="G39" s="18"/>
      <c r="H39" s="18"/>
    </row>
    <row r="40" spans="1:8" ht="10.5" x14ac:dyDescent="0.25">
      <c r="A40" s="26"/>
      <c r="B40" s="26"/>
      <c r="C40" s="26"/>
      <c r="D40" s="32"/>
      <c r="E40" s="33"/>
      <c r="F40" s="34"/>
      <c r="G40" s="18"/>
      <c r="H40" s="18"/>
    </row>
    <row r="41" spans="1:8" ht="10.5" x14ac:dyDescent="0.25">
      <c r="A41" s="26" t="s">
        <v>196</v>
      </c>
      <c r="B41" s="26"/>
      <c r="C41" s="26"/>
      <c r="D41" s="32"/>
      <c r="E41" s="33">
        <f>E43-(E22+E28+E33+E37)</f>
        <v>488.3548705000012</v>
      </c>
      <c r="F41" s="34">
        <f>F43-(F22+F28+F33+F37)</f>
        <v>5.8152954754275328</v>
      </c>
      <c r="G41" s="18"/>
      <c r="H41" s="18"/>
    </row>
    <row r="42" spans="1:8" ht="10.5" x14ac:dyDescent="0.25">
      <c r="A42" s="26"/>
      <c r="B42" s="26"/>
      <c r="C42" s="26"/>
      <c r="D42" s="32"/>
      <c r="E42" s="33"/>
      <c r="F42" s="34"/>
      <c r="G42" s="18"/>
      <c r="H42" s="18"/>
    </row>
    <row r="43" spans="1:8" ht="10.5" x14ac:dyDescent="0.25">
      <c r="A43" s="35" t="s">
        <v>195</v>
      </c>
      <c r="B43" s="35"/>
      <c r="C43" s="35"/>
      <c r="D43" s="36"/>
      <c r="E43" s="37">
        <v>8397.7653855000008</v>
      </c>
      <c r="F43" s="38">
        <v>100</v>
      </c>
      <c r="G43" s="18"/>
      <c r="H43" s="18"/>
    </row>
    <row r="45" spans="1:8" ht="10.5" x14ac:dyDescent="0.25">
      <c r="A45" s="18" t="s">
        <v>448</v>
      </c>
    </row>
    <row r="46" spans="1:8" ht="10.5" x14ac:dyDescent="0.25">
      <c r="A46" s="18" t="s">
        <v>198</v>
      </c>
    </row>
    <row r="48" spans="1:8" ht="10.5" x14ac:dyDescent="0.25">
      <c r="A48" s="18" t="s">
        <v>199</v>
      </c>
    </row>
    <row r="49" spans="1:5" ht="10.5" x14ac:dyDescent="0.25">
      <c r="A49" s="18" t="s">
        <v>200</v>
      </c>
    </row>
    <row r="50" spans="1:5" ht="10.5" x14ac:dyDescent="0.25">
      <c r="A50" s="18" t="s">
        <v>201</v>
      </c>
      <c r="B50" s="18"/>
      <c r="C50" s="39" t="s">
        <v>203</v>
      </c>
      <c r="D50" s="19" t="s">
        <v>202</v>
      </c>
    </row>
    <row r="51" spans="1:5" x14ac:dyDescent="0.2">
      <c r="A51" s="10" t="s">
        <v>466</v>
      </c>
      <c r="C51" s="40">
        <v>11.7479</v>
      </c>
      <c r="D51" s="40">
        <v>12.2773</v>
      </c>
    </row>
    <row r="52" spans="1:5" x14ac:dyDescent="0.2">
      <c r="A52" s="10" t="s">
        <v>786</v>
      </c>
      <c r="C52" s="40">
        <v>10.2097</v>
      </c>
      <c r="D52" s="40">
        <v>10.6701</v>
      </c>
    </row>
    <row r="53" spans="1:5" x14ac:dyDescent="0.2">
      <c r="A53" s="10" t="s">
        <v>469</v>
      </c>
      <c r="C53" s="40">
        <v>11.8104</v>
      </c>
      <c r="D53" s="40">
        <v>12.342499999999999</v>
      </c>
    </row>
    <row r="55" spans="1:5" ht="10.5" x14ac:dyDescent="0.25">
      <c r="A55" s="18" t="s">
        <v>215</v>
      </c>
      <c r="D55" s="41" t="s">
        <v>216</v>
      </c>
    </row>
    <row r="57" spans="1:5" ht="10.5" x14ac:dyDescent="0.25">
      <c r="A57" s="18" t="s">
        <v>217</v>
      </c>
      <c r="D57" s="42">
        <v>0.52975883701369897</v>
      </c>
      <c r="E57" s="14" t="s">
        <v>218</v>
      </c>
    </row>
    <row r="59" spans="1:5" ht="10.5" x14ac:dyDescent="0.25">
      <c r="A59" s="18" t="s">
        <v>219</v>
      </c>
      <c r="D59" s="41" t="s">
        <v>216</v>
      </c>
    </row>
  </sheetData>
  <mergeCells count="1">
    <mergeCell ref="A1:F1"/>
  </mergeCells>
  <conditionalFormatting sqref="F2:F3 F5:F65536">
    <cfRule type="cellIs" dxfId="36"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67"/>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39</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894</v>
      </c>
      <c r="B7" s="27" t="s">
        <v>893</v>
      </c>
      <c r="C7" s="27" t="s">
        <v>154</v>
      </c>
      <c r="D7" s="31">
        <v>107</v>
      </c>
      <c r="E7" s="29">
        <v>1040.9366600000001</v>
      </c>
      <c r="F7" s="30">
        <v>9.9636470211900701</v>
      </c>
    </row>
    <row r="8" spans="1:6" x14ac:dyDescent="0.2">
      <c r="A8" s="27" t="s">
        <v>908</v>
      </c>
      <c r="B8" s="27" t="s">
        <v>907</v>
      </c>
      <c r="C8" s="27" t="s">
        <v>569</v>
      </c>
      <c r="D8" s="31">
        <v>87</v>
      </c>
      <c r="E8" s="29">
        <v>879.24027000000001</v>
      </c>
      <c r="F8" s="30">
        <v>8.4159200398378307</v>
      </c>
    </row>
    <row r="9" spans="1:6" x14ac:dyDescent="0.2">
      <c r="A9" s="27" t="s">
        <v>637</v>
      </c>
      <c r="B9" s="27" t="s">
        <v>636</v>
      </c>
      <c r="C9" s="27" t="s">
        <v>154</v>
      </c>
      <c r="D9" s="31">
        <v>84</v>
      </c>
      <c r="E9" s="29">
        <v>848.67552000000001</v>
      </c>
      <c r="F9" s="30">
        <v>8.12336008687112</v>
      </c>
    </row>
    <row r="10" spans="1:6" x14ac:dyDescent="0.2">
      <c r="A10" s="27" t="s">
        <v>888</v>
      </c>
      <c r="B10" s="27" t="s">
        <v>887</v>
      </c>
      <c r="C10" s="27" t="s">
        <v>154</v>
      </c>
      <c r="D10" s="31">
        <v>83</v>
      </c>
      <c r="E10" s="29">
        <v>842.50892999999996</v>
      </c>
      <c r="F10" s="30">
        <v>8.0643346644362897</v>
      </c>
    </row>
    <row r="11" spans="1:6" x14ac:dyDescent="0.2">
      <c r="A11" s="27" t="s">
        <v>852</v>
      </c>
      <c r="B11" s="27" t="s">
        <v>851</v>
      </c>
      <c r="C11" s="27" t="s">
        <v>154</v>
      </c>
      <c r="D11" s="31">
        <v>83</v>
      </c>
      <c r="E11" s="29">
        <v>842.44335999999998</v>
      </c>
      <c r="F11" s="30">
        <v>8.0637070409119396</v>
      </c>
    </row>
    <row r="12" spans="1:6" x14ac:dyDescent="0.2">
      <c r="A12" s="27" t="s">
        <v>910</v>
      </c>
      <c r="B12" s="27" t="s">
        <v>909</v>
      </c>
      <c r="C12" s="27" t="s">
        <v>154</v>
      </c>
      <c r="D12" s="31">
        <v>80</v>
      </c>
      <c r="E12" s="29">
        <v>817.20640000000003</v>
      </c>
      <c r="F12" s="30">
        <v>7.8221436768856396</v>
      </c>
    </row>
    <row r="13" spans="1:6" x14ac:dyDescent="0.2">
      <c r="A13" s="27" t="s">
        <v>902</v>
      </c>
      <c r="B13" s="27" t="s">
        <v>901</v>
      </c>
      <c r="C13" s="27" t="s">
        <v>154</v>
      </c>
      <c r="D13" s="31">
        <v>62</v>
      </c>
      <c r="E13" s="29">
        <v>797.09990000000005</v>
      </c>
      <c r="F13" s="30">
        <v>7.6296880967050402</v>
      </c>
    </row>
    <row r="14" spans="1:6" x14ac:dyDescent="0.2">
      <c r="A14" s="27" t="s">
        <v>898</v>
      </c>
      <c r="B14" s="27" t="s">
        <v>897</v>
      </c>
      <c r="C14" s="27" t="s">
        <v>569</v>
      </c>
      <c r="D14" s="31">
        <v>65</v>
      </c>
      <c r="E14" s="29">
        <v>660.99800000000005</v>
      </c>
      <c r="F14" s="30">
        <v>6.3269466882957097</v>
      </c>
    </row>
    <row r="15" spans="1:6" x14ac:dyDescent="0.2">
      <c r="A15" s="27" t="s">
        <v>571</v>
      </c>
      <c r="B15" s="27" t="s">
        <v>570</v>
      </c>
      <c r="C15" s="27" t="s">
        <v>154</v>
      </c>
      <c r="D15" s="31">
        <v>5</v>
      </c>
      <c r="E15" s="29">
        <v>511.57100000000003</v>
      </c>
      <c r="F15" s="30">
        <v>4.8966599661090102</v>
      </c>
    </row>
    <row r="16" spans="1:6" x14ac:dyDescent="0.2">
      <c r="A16" s="27" t="s">
        <v>882</v>
      </c>
      <c r="B16" s="27" t="s">
        <v>881</v>
      </c>
      <c r="C16" s="27" t="s">
        <v>154</v>
      </c>
      <c r="D16" s="31">
        <v>40</v>
      </c>
      <c r="E16" s="29">
        <v>407.61799999999999</v>
      </c>
      <c r="F16" s="30">
        <v>3.9016416920924399</v>
      </c>
    </row>
    <row r="17" spans="1:8" x14ac:dyDescent="0.2">
      <c r="A17" s="27" t="s">
        <v>900</v>
      </c>
      <c r="B17" s="27" t="s">
        <v>899</v>
      </c>
      <c r="C17" s="27" t="s">
        <v>154</v>
      </c>
      <c r="D17" s="31">
        <v>13</v>
      </c>
      <c r="E17" s="29">
        <v>132.64134000000001</v>
      </c>
      <c r="F17" s="30">
        <v>1.2696175886222101</v>
      </c>
    </row>
    <row r="18" spans="1:8" x14ac:dyDescent="0.2">
      <c r="A18" s="27" t="s">
        <v>896</v>
      </c>
      <c r="B18" s="27" t="s">
        <v>895</v>
      </c>
      <c r="C18" s="27" t="s">
        <v>154</v>
      </c>
      <c r="D18" s="31">
        <v>8</v>
      </c>
      <c r="E18" s="29">
        <v>81.623679999999993</v>
      </c>
      <c r="F18" s="30">
        <v>0.78128628507576203</v>
      </c>
    </row>
    <row r="19" spans="1:8" x14ac:dyDescent="0.2">
      <c r="A19" s="27" t="s">
        <v>316</v>
      </c>
      <c r="B19" s="27" t="s">
        <v>315</v>
      </c>
      <c r="C19" s="27" t="s">
        <v>317</v>
      </c>
      <c r="D19" s="31">
        <v>6</v>
      </c>
      <c r="E19" s="29">
        <v>74.056020000000004</v>
      </c>
      <c r="F19" s="30">
        <v>0.70885008802955596</v>
      </c>
    </row>
    <row r="20" spans="1:8" x14ac:dyDescent="0.2">
      <c r="A20" s="27" t="s">
        <v>880</v>
      </c>
      <c r="B20" s="27" t="s">
        <v>879</v>
      </c>
      <c r="C20" s="27" t="s">
        <v>154</v>
      </c>
      <c r="D20" s="31">
        <v>5</v>
      </c>
      <c r="E20" s="29">
        <v>51.066299999999998</v>
      </c>
      <c r="F20" s="30">
        <v>0.488796876342311</v>
      </c>
    </row>
    <row r="21" spans="1:8" x14ac:dyDescent="0.2">
      <c r="A21" s="27" t="s">
        <v>872</v>
      </c>
      <c r="B21" s="27" t="s">
        <v>871</v>
      </c>
      <c r="C21" s="27" t="s">
        <v>154</v>
      </c>
      <c r="D21" s="31">
        <v>3</v>
      </c>
      <c r="E21" s="29">
        <v>30.885629999999999</v>
      </c>
      <c r="F21" s="30">
        <v>0.295631355078875</v>
      </c>
    </row>
    <row r="22" spans="1:8" x14ac:dyDescent="0.2">
      <c r="A22" s="27" t="s">
        <v>314</v>
      </c>
      <c r="B22" s="27" t="s">
        <v>313</v>
      </c>
      <c r="C22" s="27" t="s">
        <v>154</v>
      </c>
      <c r="D22" s="31">
        <v>3</v>
      </c>
      <c r="E22" s="29">
        <v>30.627690000000001</v>
      </c>
      <c r="F22" s="30">
        <v>0.29316240263305998</v>
      </c>
    </row>
    <row r="23" spans="1:8" x14ac:dyDescent="0.2">
      <c r="A23" s="27" t="s">
        <v>850</v>
      </c>
      <c r="B23" s="27" t="s">
        <v>849</v>
      </c>
      <c r="C23" s="27" t="s">
        <v>154</v>
      </c>
      <c r="D23" s="31">
        <v>1</v>
      </c>
      <c r="E23" s="29">
        <v>12.464880000000001</v>
      </c>
      <c r="F23" s="30">
        <v>0.11931145213147901</v>
      </c>
    </row>
    <row r="24" spans="1:8" x14ac:dyDescent="0.2">
      <c r="A24" s="27" t="s">
        <v>651</v>
      </c>
      <c r="B24" s="27" t="s">
        <v>650</v>
      </c>
      <c r="C24" s="27" t="s">
        <v>154</v>
      </c>
      <c r="D24" s="31">
        <v>1</v>
      </c>
      <c r="E24" s="29">
        <v>10.2056</v>
      </c>
      <c r="F24" s="30">
        <v>9.7686055210561396E-2</v>
      </c>
    </row>
    <row r="25" spans="1:8" ht="10.5" x14ac:dyDescent="0.25">
      <c r="A25" s="26" t="s">
        <v>155</v>
      </c>
      <c r="B25" s="26"/>
      <c r="C25" s="26"/>
      <c r="D25" s="32"/>
      <c r="E25" s="33">
        <f>SUM(E6:E24)</f>
        <v>8071.8691800000024</v>
      </c>
      <c r="F25" s="34">
        <f>SUM(F6:F24)</f>
        <v>77.262391076458911</v>
      </c>
      <c r="G25" s="18"/>
      <c r="H25" s="18"/>
    </row>
    <row r="26" spans="1:8" x14ac:dyDescent="0.2">
      <c r="A26" s="27"/>
      <c r="B26" s="27"/>
      <c r="C26" s="27"/>
      <c r="D26" s="28"/>
      <c r="E26" s="29"/>
      <c r="F26" s="30"/>
    </row>
    <row r="27" spans="1:8" ht="10.5" x14ac:dyDescent="0.25">
      <c r="A27" s="26" t="s">
        <v>156</v>
      </c>
      <c r="B27" s="27"/>
      <c r="C27" s="27"/>
      <c r="D27" s="28"/>
      <c r="E27" s="29"/>
      <c r="F27" s="30"/>
    </row>
    <row r="28" spans="1:8" x14ac:dyDescent="0.2">
      <c r="A28" s="27" t="s">
        <v>878</v>
      </c>
      <c r="B28" s="27" t="s">
        <v>877</v>
      </c>
      <c r="C28" s="27" t="s">
        <v>521</v>
      </c>
      <c r="D28" s="31">
        <v>82</v>
      </c>
      <c r="E28" s="29">
        <v>833.1241</v>
      </c>
      <c r="F28" s="30">
        <v>7.9745048630016102</v>
      </c>
    </row>
    <row r="29" spans="1:8" x14ac:dyDescent="0.2">
      <c r="A29" s="27" t="s">
        <v>904</v>
      </c>
      <c r="B29" s="27" t="s">
        <v>903</v>
      </c>
      <c r="C29" s="27" t="s">
        <v>154</v>
      </c>
      <c r="D29" s="31">
        <v>49</v>
      </c>
      <c r="E29" s="29">
        <v>498.5652</v>
      </c>
      <c r="F29" s="30">
        <v>4.7721709309853999</v>
      </c>
    </row>
    <row r="30" spans="1:8" x14ac:dyDescent="0.2">
      <c r="A30" s="27" t="s">
        <v>657</v>
      </c>
      <c r="B30" s="27" t="s">
        <v>656</v>
      </c>
      <c r="C30" s="27" t="s">
        <v>154</v>
      </c>
      <c r="D30" s="31">
        <v>27</v>
      </c>
      <c r="E30" s="29">
        <v>274.26654000000002</v>
      </c>
      <c r="F30" s="30">
        <v>2.62522697037407</v>
      </c>
    </row>
    <row r="31" spans="1:8" ht="10.5" x14ac:dyDescent="0.25">
      <c r="A31" s="26" t="s">
        <v>155</v>
      </c>
      <c r="B31" s="26"/>
      <c r="C31" s="26"/>
      <c r="D31" s="32"/>
      <c r="E31" s="33">
        <f>SUM(E27:E30)</f>
        <v>1605.9558400000001</v>
      </c>
      <c r="F31" s="34">
        <f>SUM(F27:F30)</f>
        <v>15.37190276436108</v>
      </c>
      <c r="G31" s="18"/>
      <c r="H31" s="18"/>
    </row>
    <row r="32" spans="1:8" x14ac:dyDescent="0.2">
      <c r="A32" s="27"/>
      <c r="B32" s="27"/>
      <c r="C32" s="27"/>
      <c r="D32" s="28"/>
      <c r="E32" s="29"/>
      <c r="F32" s="30"/>
    </row>
    <row r="33" spans="1:8" ht="10.5" x14ac:dyDescent="0.25">
      <c r="A33" s="26" t="s">
        <v>393</v>
      </c>
      <c r="B33" s="27"/>
      <c r="C33" s="27"/>
      <c r="D33" s="28"/>
      <c r="E33" s="29"/>
      <c r="F33" s="30"/>
    </row>
    <row r="34" spans="1:8" ht="10.5" x14ac:dyDescent="0.25">
      <c r="A34" s="26" t="s">
        <v>394</v>
      </c>
      <c r="B34" s="27"/>
      <c r="C34" s="27"/>
      <c r="D34" s="28"/>
      <c r="E34" s="29"/>
      <c r="F34" s="30"/>
    </row>
    <row r="35" spans="1:8" x14ac:dyDescent="0.2">
      <c r="A35" s="27" t="s">
        <v>409</v>
      </c>
      <c r="B35" s="27" t="s">
        <v>408</v>
      </c>
      <c r="C35" s="27" t="s">
        <v>400</v>
      </c>
      <c r="D35" s="31">
        <v>30</v>
      </c>
      <c r="E35" s="29">
        <v>29.462399999999999</v>
      </c>
      <c r="F35" s="30">
        <v>0.28200846917728001</v>
      </c>
    </row>
    <row r="36" spans="1:8" ht="10.5" x14ac:dyDescent="0.25">
      <c r="A36" s="26" t="s">
        <v>155</v>
      </c>
      <c r="B36" s="26"/>
      <c r="C36" s="26"/>
      <c r="D36" s="32"/>
      <c r="E36" s="33">
        <f>SUM(E34:E35)</f>
        <v>29.462399999999999</v>
      </c>
      <c r="F36" s="34">
        <f>SUM(F34:F35)</f>
        <v>0.28200846917728001</v>
      </c>
      <c r="G36" s="18"/>
      <c r="H36" s="18"/>
    </row>
    <row r="37" spans="1:8" x14ac:dyDescent="0.2">
      <c r="A37" s="27"/>
      <c r="B37" s="27"/>
      <c r="C37" s="27"/>
      <c r="D37" s="28"/>
      <c r="E37" s="29"/>
      <c r="F37" s="30"/>
    </row>
    <row r="38" spans="1:8" ht="10.5" x14ac:dyDescent="0.25">
      <c r="A38" s="26" t="s">
        <v>412</v>
      </c>
      <c r="B38" s="27"/>
      <c r="C38" s="27"/>
      <c r="D38" s="28"/>
      <c r="E38" s="29"/>
      <c r="F38" s="30"/>
    </row>
    <row r="39" spans="1:8" x14ac:dyDescent="0.2">
      <c r="A39" s="27" t="s">
        <v>892</v>
      </c>
      <c r="B39" s="27" t="s">
        <v>891</v>
      </c>
      <c r="C39" s="27" t="s">
        <v>421</v>
      </c>
      <c r="D39" s="31">
        <v>37</v>
      </c>
      <c r="E39" s="29">
        <v>181.69312500000001</v>
      </c>
      <c r="F39" s="30">
        <v>1.7391319119041899</v>
      </c>
    </row>
    <row r="40" spans="1:8" ht="10.5" x14ac:dyDescent="0.25">
      <c r="A40" s="26" t="s">
        <v>155</v>
      </c>
      <c r="B40" s="26"/>
      <c r="C40" s="26"/>
      <c r="D40" s="32"/>
      <c r="E40" s="33">
        <f>SUM(E38:E39)</f>
        <v>181.69312500000001</v>
      </c>
      <c r="F40" s="34">
        <f>SUM(F38:F39)</f>
        <v>1.7391319119041899</v>
      </c>
      <c r="G40" s="18"/>
      <c r="H40" s="18"/>
    </row>
    <row r="41" spans="1:8" x14ac:dyDescent="0.2">
      <c r="A41" s="27"/>
      <c r="B41" s="27"/>
      <c r="C41" s="27"/>
      <c r="D41" s="28"/>
      <c r="E41" s="29"/>
      <c r="F41" s="30"/>
    </row>
    <row r="42" spans="1:8" ht="10.5" x14ac:dyDescent="0.25">
      <c r="A42" s="26" t="s">
        <v>194</v>
      </c>
      <c r="B42" s="26"/>
      <c r="C42" s="26"/>
      <c r="D42" s="32"/>
      <c r="E42" s="33">
        <f>E25+E31+E36+E40</f>
        <v>9888.9805450000022</v>
      </c>
      <c r="F42" s="34">
        <f>F25+F31+F36+F40</f>
        <v>94.655434221901473</v>
      </c>
      <c r="G42" s="18"/>
      <c r="H42" s="18"/>
    </row>
    <row r="43" spans="1:8" ht="10.5" x14ac:dyDescent="0.25">
      <c r="A43" s="26"/>
      <c r="B43" s="26"/>
      <c r="C43" s="26"/>
      <c r="D43" s="32"/>
      <c r="E43" s="33"/>
      <c r="F43" s="34"/>
      <c r="G43" s="18"/>
      <c r="H43" s="18"/>
    </row>
    <row r="44" spans="1:8" ht="10.5" x14ac:dyDescent="0.25">
      <c r="A44" s="26" t="s">
        <v>196</v>
      </c>
      <c r="B44" s="26"/>
      <c r="C44" s="26"/>
      <c r="D44" s="32"/>
      <c r="E44" s="33">
        <f>E46-(E25+E31+E36+E40)</f>
        <v>558.36526909999702</v>
      </c>
      <c r="F44" s="34">
        <f>F46-(F25+F31+F36+F40)</f>
        <v>5.3445657780985272</v>
      </c>
      <c r="G44" s="18"/>
      <c r="H44" s="18"/>
    </row>
    <row r="45" spans="1:8" ht="10.5" x14ac:dyDescent="0.25">
      <c r="A45" s="26"/>
      <c r="B45" s="26"/>
      <c r="C45" s="26"/>
      <c r="D45" s="32"/>
      <c r="E45" s="33"/>
      <c r="F45" s="34"/>
      <c r="G45" s="18"/>
      <c r="H45" s="18"/>
    </row>
    <row r="46" spans="1:8" ht="10.5" x14ac:dyDescent="0.25">
      <c r="A46" s="35" t="s">
        <v>195</v>
      </c>
      <c r="B46" s="35"/>
      <c r="C46" s="35"/>
      <c r="D46" s="36"/>
      <c r="E46" s="37">
        <v>10447.345814099999</v>
      </c>
      <c r="F46" s="38">
        <v>100</v>
      </c>
      <c r="G46" s="18"/>
      <c r="H46" s="18"/>
    </row>
    <row r="48" spans="1:8" ht="10.5" x14ac:dyDescent="0.25">
      <c r="A48" s="18" t="s">
        <v>448</v>
      </c>
    </row>
    <row r="49" spans="1:4" ht="10.5" x14ac:dyDescent="0.25">
      <c r="A49" s="18" t="s">
        <v>198</v>
      </c>
    </row>
    <row r="51" spans="1:4" ht="10.5" x14ac:dyDescent="0.25">
      <c r="A51" s="18" t="s">
        <v>199</v>
      </c>
    </row>
    <row r="52" spans="1:4" ht="10.5" x14ac:dyDescent="0.25">
      <c r="A52" s="18" t="s">
        <v>200</v>
      </c>
    </row>
    <row r="53" spans="1:4" ht="10.5" x14ac:dyDescent="0.25">
      <c r="A53" s="18" t="s">
        <v>201</v>
      </c>
      <c r="B53" s="18"/>
      <c r="C53" s="39" t="s">
        <v>203</v>
      </c>
      <c r="D53" s="19" t="s">
        <v>202</v>
      </c>
    </row>
    <row r="54" spans="1:4" x14ac:dyDescent="0.2">
      <c r="A54" s="10" t="s">
        <v>466</v>
      </c>
      <c r="C54" s="40">
        <v>11.786</v>
      </c>
      <c r="D54" s="40">
        <v>12.298400000000001</v>
      </c>
    </row>
    <row r="55" spans="1:4" x14ac:dyDescent="0.2">
      <c r="A55" s="10" t="s">
        <v>786</v>
      </c>
      <c r="C55" s="40">
        <v>10.2667</v>
      </c>
      <c r="D55" s="40">
        <v>10.713100000000001</v>
      </c>
    </row>
    <row r="56" spans="1:4" x14ac:dyDescent="0.2">
      <c r="A56" s="10" t="s">
        <v>468</v>
      </c>
      <c r="C56" s="40">
        <v>10.258699999999999</v>
      </c>
      <c r="D56" s="40">
        <v>10.292199999999999</v>
      </c>
    </row>
    <row r="57" spans="1:4" x14ac:dyDescent="0.2">
      <c r="A57" s="10" t="s">
        <v>469</v>
      </c>
      <c r="C57" s="40">
        <v>11.845000000000001</v>
      </c>
      <c r="D57" s="40">
        <v>12.36</v>
      </c>
    </row>
    <row r="58" spans="1:4" x14ac:dyDescent="0.2">
      <c r="A58" s="10" t="s">
        <v>501</v>
      </c>
      <c r="C58" s="40">
        <v>10.325900000000001</v>
      </c>
      <c r="D58" s="40">
        <v>10.775</v>
      </c>
    </row>
    <row r="60" spans="1:4" ht="10.5" x14ac:dyDescent="0.25">
      <c r="A60" s="18" t="s">
        <v>215</v>
      </c>
    </row>
    <row r="61" spans="1:4" ht="10.5" x14ac:dyDescent="0.25">
      <c r="A61" s="82" t="s">
        <v>380</v>
      </c>
      <c r="B61" s="83"/>
      <c r="C61" s="80" t="s">
        <v>381</v>
      </c>
      <c r="D61" s="81"/>
    </row>
    <row r="62" spans="1:4" ht="10.5" x14ac:dyDescent="0.25">
      <c r="A62" s="82"/>
      <c r="B62" s="83"/>
      <c r="C62" s="44" t="s">
        <v>382</v>
      </c>
      <c r="D62" s="45" t="s">
        <v>383</v>
      </c>
    </row>
    <row r="63" spans="1:4" x14ac:dyDescent="0.2">
      <c r="A63" s="84" t="s">
        <v>468</v>
      </c>
      <c r="B63" s="85"/>
      <c r="C63" s="46">
        <v>0.3695</v>
      </c>
      <c r="D63" s="46">
        <v>0.3695</v>
      </c>
    </row>
    <row r="65" spans="1:5" ht="10.5" x14ac:dyDescent="0.25">
      <c r="A65" s="18" t="s">
        <v>217</v>
      </c>
      <c r="D65" s="42">
        <v>0.46730163772602801</v>
      </c>
      <c r="E65" s="14" t="s">
        <v>218</v>
      </c>
    </row>
    <row r="67" spans="1:5" ht="10.5" x14ac:dyDescent="0.25">
      <c r="A67" s="18" t="s">
        <v>219</v>
      </c>
      <c r="D67" s="41" t="s">
        <v>216</v>
      </c>
    </row>
  </sheetData>
  <mergeCells count="5">
    <mergeCell ref="A1:F1"/>
    <mergeCell ref="C61:D61"/>
    <mergeCell ref="A61:B61"/>
    <mergeCell ref="A62:B62"/>
    <mergeCell ref="A63:B63"/>
  </mergeCells>
  <conditionalFormatting sqref="F2:F3 F5:F65536">
    <cfRule type="cellIs" dxfId="35"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63"/>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40</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882</v>
      </c>
      <c r="B7" s="27" t="s">
        <v>881</v>
      </c>
      <c r="C7" s="27" t="s">
        <v>154</v>
      </c>
      <c r="D7" s="31">
        <v>113</v>
      </c>
      <c r="E7" s="29">
        <v>1151.5208500000001</v>
      </c>
      <c r="F7" s="30">
        <v>9.1654158677853896</v>
      </c>
    </row>
    <row r="8" spans="1:6" x14ac:dyDescent="0.2">
      <c r="A8" s="27" t="s">
        <v>908</v>
      </c>
      <c r="B8" s="27" t="s">
        <v>907</v>
      </c>
      <c r="C8" s="27" t="s">
        <v>569</v>
      </c>
      <c r="D8" s="31">
        <v>106</v>
      </c>
      <c r="E8" s="29">
        <v>1071.2582600000001</v>
      </c>
      <c r="F8" s="30">
        <v>8.5265737521818803</v>
      </c>
    </row>
    <row r="9" spans="1:6" x14ac:dyDescent="0.2">
      <c r="A9" s="27" t="s">
        <v>708</v>
      </c>
      <c r="B9" s="27" t="s">
        <v>707</v>
      </c>
      <c r="C9" s="27" t="s">
        <v>154</v>
      </c>
      <c r="D9" s="31">
        <v>99</v>
      </c>
      <c r="E9" s="29">
        <v>1015.31331</v>
      </c>
      <c r="F9" s="30">
        <v>8.0812854775905407</v>
      </c>
    </row>
    <row r="10" spans="1:6" x14ac:dyDescent="0.2">
      <c r="A10" s="27" t="s">
        <v>912</v>
      </c>
      <c r="B10" s="27" t="s">
        <v>911</v>
      </c>
      <c r="C10" s="27" t="s">
        <v>569</v>
      </c>
      <c r="D10" s="31">
        <v>100</v>
      </c>
      <c r="E10" s="29">
        <v>1015.106</v>
      </c>
      <c r="F10" s="30">
        <v>8.0796354142299407</v>
      </c>
    </row>
    <row r="11" spans="1:6" x14ac:dyDescent="0.2">
      <c r="A11" s="27" t="s">
        <v>637</v>
      </c>
      <c r="B11" s="27" t="s">
        <v>636</v>
      </c>
      <c r="C11" s="27" t="s">
        <v>154</v>
      </c>
      <c r="D11" s="31">
        <v>100</v>
      </c>
      <c r="E11" s="29">
        <v>1010.328</v>
      </c>
      <c r="F11" s="30">
        <v>8.0416053976511908</v>
      </c>
    </row>
    <row r="12" spans="1:6" x14ac:dyDescent="0.2">
      <c r="A12" s="27" t="s">
        <v>872</v>
      </c>
      <c r="B12" s="27" t="s">
        <v>871</v>
      </c>
      <c r="C12" s="27" t="s">
        <v>154</v>
      </c>
      <c r="D12" s="31">
        <v>97</v>
      </c>
      <c r="E12" s="29">
        <v>998.63536999999997</v>
      </c>
      <c r="F12" s="30">
        <v>7.9485390701607699</v>
      </c>
    </row>
    <row r="13" spans="1:6" x14ac:dyDescent="0.2">
      <c r="A13" s="27" t="s">
        <v>888</v>
      </c>
      <c r="B13" s="27" t="s">
        <v>887</v>
      </c>
      <c r="C13" s="27" t="s">
        <v>154</v>
      </c>
      <c r="D13" s="31">
        <v>73</v>
      </c>
      <c r="E13" s="29">
        <v>741.00183000000004</v>
      </c>
      <c r="F13" s="30">
        <v>5.8979304896997897</v>
      </c>
    </row>
    <row r="14" spans="1:6" x14ac:dyDescent="0.2">
      <c r="A14" s="27" t="s">
        <v>571</v>
      </c>
      <c r="B14" s="27" t="s">
        <v>570</v>
      </c>
      <c r="C14" s="27" t="s">
        <v>154</v>
      </c>
      <c r="D14" s="31">
        <v>5</v>
      </c>
      <c r="E14" s="29">
        <v>511.57100000000003</v>
      </c>
      <c r="F14" s="30">
        <v>4.0717985791562903</v>
      </c>
    </row>
    <row r="15" spans="1:6" x14ac:dyDescent="0.2">
      <c r="A15" s="27" t="s">
        <v>914</v>
      </c>
      <c r="B15" s="27" t="s">
        <v>913</v>
      </c>
      <c r="C15" s="27" t="s">
        <v>569</v>
      </c>
      <c r="D15" s="31">
        <v>50</v>
      </c>
      <c r="E15" s="29">
        <v>510.07850000000002</v>
      </c>
      <c r="F15" s="30">
        <v>4.0599191736008704</v>
      </c>
    </row>
    <row r="16" spans="1:6" x14ac:dyDescent="0.2">
      <c r="A16" s="27" t="s">
        <v>876</v>
      </c>
      <c r="B16" s="27" t="s">
        <v>875</v>
      </c>
      <c r="C16" s="27" t="s">
        <v>154</v>
      </c>
      <c r="D16" s="31">
        <v>49</v>
      </c>
      <c r="E16" s="29">
        <v>497.08294999999998</v>
      </c>
      <c r="F16" s="30">
        <v>3.9564823837411001</v>
      </c>
    </row>
    <row r="17" spans="1:8" x14ac:dyDescent="0.2">
      <c r="A17" s="27" t="s">
        <v>316</v>
      </c>
      <c r="B17" s="27" t="s">
        <v>315</v>
      </c>
      <c r="C17" s="27" t="s">
        <v>317</v>
      </c>
      <c r="D17" s="31">
        <v>24</v>
      </c>
      <c r="E17" s="29">
        <v>296.22408000000001</v>
      </c>
      <c r="F17" s="30">
        <v>2.3577661518261999</v>
      </c>
    </row>
    <row r="18" spans="1:8" x14ac:dyDescent="0.2">
      <c r="A18" s="27" t="s">
        <v>894</v>
      </c>
      <c r="B18" s="27" t="s">
        <v>893</v>
      </c>
      <c r="C18" s="27" t="s">
        <v>154</v>
      </c>
      <c r="D18" s="31">
        <v>18</v>
      </c>
      <c r="E18" s="29">
        <v>175.11084</v>
      </c>
      <c r="F18" s="30">
        <v>1.3937773437252401</v>
      </c>
    </row>
    <row r="19" spans="1:8" x14ac:dyDescent="0.2">
      <c r="A19" s="27" t="s">
        <v>651</v>
      </c>
      <c r="B19" s="27" t="s">
        <v>650</v>
      </c>
      <c r="C19" s="27" t="s">
        <v>154</v>
      </c>
      <c r="D19" s="31">
        <v>9</v>
      </c>
      <c r="E19" s="29">
        <v>91.850399999999993</v>
      </c>
      <c r="F19" s="30">
        <v>0.73107413871180504</v>
      </c>
    </row>
    <row r="20" spans="1:8" x14ac:dyDescent="0.2">
      <c r="A20" s="27" t="s">
        <v>874</v>
      </c>
      <c r="B20" s="27" t="s">
        <v>873</v>
      </c>
      <c r="C20" s="27" t="s">
        <v>154</v>
      </c>
      <c r="D20" s="31">
        <v>6</v>
      </c>
      <c r="E20" s="29">
        <v>74.429940000000002</v>
      </c>
      <c r="F20" s="30">
        <v>0.59241771706896595</v>
      </c>
    </row>
    <row r="21" spans="1:8" x14ac:dyDescent="0.2">
      <c r="A21" s="27" t="s">
        <v>625</v>
      </c>
      <c r="B21" s="27" t="s">
        <v>624</v>
      </c>
      <c r="C21" s="27" t="s">
        <v>569</v>
      </c>
      <c r="D21" s="31">
        <v>3</v>
      </c>
      <c r="E21" s="29">
        <v>37.200000000000003</v>
      </c>
      <c r="F21" s="30">
        <v>0.29608970630589698</v>
      </c>
    </row>
    <row r="22" spans="1:8" x14ac:dyDescent="0.2">
      <c r="A22" s="27" t="s">
        <v>314</v>
      </c>
      <c r="B22" s="27" t="s">
        <v>313</v>
      </c>
      <c r="C22" s="27" t="s">
        <v>154</v>
      </c>
      <c r="D22" s="31">
        <v>3</v>
      </c>
      <c r="E22" s="29">
        <v>30.627690000000001</v>
      </c>
      <c r="F22" s="30">
        <v>0.243778057444302</v>
      </c>
    </row>
    <row r="23" spans="1:8" ht="10.5" x14ac:dyDescent="0.25">
      <c r="A23" s="26" t="s">
        <v>155</v>
      </c>
      <c r="B23" s="26"/>
      <c r="C23" s="26"/>
      <c r="D23" s="32"/>
      <c r="E23" s="33">
        <f>SUM(E6:E22)</f>
        <v>9227.3390199999976</v>
      </c>
      <c r="F23" s="34">
        <f>SUM(F6:F22)</f>
        <v>73.44408872088016</v>
      </c>
      <c r="G23" s="18"/>
      <c r="H23" s="18"/>
    </row>
    <row r="24" spans="1:8" x14ac:dyDescent="0.2">
      <c r="A24" s="27"/>
      <c r="B24" s="27"/>
      <c r="C24" s="27"/>
      <c r="D24" s="28"/>
      <c r="E24" s="29"/>
      <c r="F24" s="30"/>
    </row>
    <row r="25" spans="1:8" ht="10.5" x14ac:dyDescent="0.25">
      <c r="A25" s="26" t="s">
        <v>156</v>
      </c>
      <c r="B25" s="27"/>
      <c r="C25" s="27"/>
      <c r="D25" s="28"/>
      <c r="E25" s="29"/>
      <c r="F25" s="30"/>
    </row>
    <row r="26" spans="1:8" x14ac:dyDescent="0.2">
      <c r="A26" s="27" t="s">
        <v>916</v>
      </c>
      <c r="B26" s="27" t="s">
        <v>915</v>
      </c>
      <c r="C26" s="27" t="s">
        <v>154</v>
      </c>
      <c r="D26" s="31">
        <v>100</v>
      </c>
      <c r="E26" s="29">
        <v>1011.707</v>
      </c>
      <c r="F26" s="30">
        <v>8.0525814112263401</v>
      </c>
    </row>
    <row r="27" spans="1:8" x14ac:dyDescent="0.2">
      <c r="A27" s="27" t="s">
        <v>657</v>
      </c>
      <c r="B27" s="27" t="s">
        <v>656</v>
      </c>
      <c r="C27" s="27" t="s">
        <v>154</v>
      </c>
      <c r="D27" s="31">
        <v>56</v>
      </c>
      <c r="E27" s="29">
        <v>568.84911999999997</v>
      </c>
      <c r="F27" s="30">
        <v>4.5276980879883801</v>
      </c>
    </row>
    <row r="28" spans="1:8" ht="10.5" x14ac:dyDescent="0.25">
      <c r="A28" s="26" t="s">
        <v>155</v>
      </c>
      <c r="B28" s="26"/>
      <c r="C28" s="26"/>
      <c r="D28" s="32"/>
      <c r="E28" s="33">
        <f>SUM(E25:E27)</f>
        <v>1580.55612</v>
      </c>
      <c r="F28" s="34">
        <f>SUM(F25:F27)</f>
        <v>12.58027949921472</v>
      </c>
      <c r="G28" s="18"/>
      <c r="H28" s="18"/>
    </row>
    <row r="29" spans="1:8" x14ac:dyDescent="0.2">
      <c r="A29" s="27"/>
      <c r="B29" s="27"/>
      <c r="C29" s="27"/>
      <c r="D29" s="28"/>
      <c r="E29" s="29"/>
      <c r="F29" s="30"/>
    </row>
    <row r="30" spans="1:8" ht="10.5" x14ac:dyDescent="0.25">
      <c r="A30" s="26" t="s">
        <v>393</v>
      </c>
      <c r="B30" s="27"/>
      <c r="C30" s="27"/>
      <c r="D30" s="28"/>
      <c r="E30" s="29"/>
      <c r="F30" s="30"/>
    </row>
    <row r="31" spans="1:8" ht="10.5" x14ac:dyDescent="0.25">
      <c r="A31" s="26" t="s">
        <v>394</v>
      </c>
      <c r="B31" s="27"/>
      <c r="C31" s="27"/>
      <c r="D31" s="28"/>
      <c r="E31" s="29"/>
      <c r="F31" s="30"/>
    </row>
    <row r="32" spans="1:8" x14ac:dyDescent="0.2">
      <c r="A32" s="27" t="s">
        <v>409</v>
      </c>
      <c r="B32" s="27" t="s">
        <v>408</v>
      </c>
      <c r="C32" s="27" t="s">
        <v>400</v>
      </c>
      <c r="D32" s="31">
        <v>222</v>
      </c>
      <c r="E32" s="29">
        <v>218.02176</v>
      </c>
      <c r="F32" s="30">
        <v>1.7353225507176</v>
      </c>
    </row>
    <row r="33" spans="1:8" ht="10.5" x14ac:dyDescent="0.25">
      <c r="A33" s="26" t="s">
        <v>155</v>
      </c>
      <c r="B33" s="26"/>
      <c r="C33" s="26"/>
      <c r="D33" s="32"/>
      <c r="E33" s="33">
        <f>SUM(E31:E32)</f>
        <v>218.02176</v>
      </c>
      <c r="F33" s="34">
        <f>SUM(F31:F32)</f>
        <v>1.7353225507176</v>
      </c>
      <c r="G33" s="18"/>
      <c r="H33" s="18"/>
    </row>
    <row r="34" spans="1:8" x14ac:dyDescent="0.2">
      <c r="A34" s="27"/>
      <c r="B34" s="27"/>
      <c r="C34" s="27"/>
      <c r="D34" s="28"/>
      <c r="E34" s="29"/>
      <c r="F34" s="30"/>
    </row>
    <row r="35" spans="1:8" ht="10.5" x14ac:dyDescent="0.25">
      <c r="A35" s="26" t="s">
        <v>412</v>
      </c>
      <c r="B35" s="27"/>
      <c r="C35" s="27"/>
      <c r="D35" s="28"/>
      <c r="E35" s="29"/>
      <c r="F35" s="30"/>
    </row>
    <row r="36" spans="1:8" x14ac:dyDescent="0.2">
      <c r="A36" s="27" t="s">
        <v>892</v>
      </c>
      <c r="B36" s="27" t="s">
        <v>891</v>
      </c>
      <c r="C36" s="27" t="s">
        <v>421</v>
      </c>
      <c r="D36" s="31">
        <v>77</v>
      </c>
      <c r="E36" s="29">
        <v>378.11812500000002</v>
      </c>
      <c r="F36" s="30">
        <v>3.0095936715103901</v>
      </c>
    </row>
    <row r="37" spans="1:8" ht="10.5" x14ac:dyDescent="0.25">
      <c r="A37" s="26" t="s">
        <v>155</v>
      </c>
      <c r="B37" s="26"/>
      <c r="C37" s="26"/>
      <c r="D37" s="32"/>
      <c r="E37" s="33">
        <f>SUM(E35:E36)</f>
        <v>378.11812500000002</v>
      </c>
      <c r="F37" s="34">
        <f>SUM(F35:F36)</f>
        <v>3.0095936715103901</v>
      </c>
      <c r="G37" s="18"/>
      <c r="H37" s="18"/>
    </row>
    <row r="38" spans="1:8" x14ac:dyDescent="0.2">
      <c r="A38" s="27"/>
      <c r="B38" s="27"/>
      <c r="C38" s="27"/>
      <c r="D38" s="28"/>
      <c r="E38" s="29"/>
      <c r="F38" s="30"/>
    </row>
    <row r="39" spans="1:8" ht="10.5" x14ac:dyDescent="0.25">
      <c r="A39" s="26" t="s">
        <v>194</v>
      </c>
      <c r="B39" s="26"/>
      <c r="C39" s="26"/>
      <c r="D39" s="32"/>
      <c r="E39" s="33">
        <f>E23+E28+E33+E37</f>
        <v>11404.035024999997</v>
      </c>
      <c r="F39" s="34">
        <f>F23+F28+F33+F37</f>
        <v>90.769284442322871</v>
      </c>
      <c r="G39" s="18"/>
      <c r="H39" s="18"/>
    </row>
    <row r="40" spans="1:8" ht="10.5" x14ac:dyDescent="0.25">
      <c r="A40" s="26"/>
      <c r="B40" s="26"/>
      <c r="C40" s="26"/>
      <c r="D40" s="32"/>
      <c r="E40" s="33"/>
      <c r="F40" s="34"/>
      <c r="G40" s="18"/>
      <c r="H40" s="18"/>
    </row>
    <row r="41" spans="1:8" ht="10.5" x14ac:dyDescent="0.25">
      <c r="A41" s="26" t="s">
        <v>196</v>
      </c>
      <c r="B41" s="26"/>
      <c r="C41" s="26"/>
      <c r="D41" s="32"/>
      <c r="E41" s="33">
        <f>E43-(E23+E28+E33+E37)</f>
        <v>1159.7249463000026</v>
      </c>
      <c r="F41" s="34">
        <f>F43-(F23+F28+F33+F37)</f>
        <v>9.2307155576771294</v>
      </c>
      <c r="G41" s="18"/>
      <c r="H41" s="18"/>
    </row>
    <row r="42" spans="1:8" ht="10.5" x14ac:dyDescent="0.25">
      <c r="A42" s="26"/>
      <c r="B42" s="26"/>
      <c r="C42" s="26"/>
      <c r="D42" s="32"/>
      <c r="E42" s="33"/>
      <c r="F42" s="34"/>
      <c r="G42" s="18"/>
      <c r="H42" s="18"/>
    </row>
    <row r="43" spans="1:8" ht="10.5" x14ac:dyDescent="0.25">
      <c r="A43" s="35" t="s">
        <v>195</v>
      </c>
      <c r="B43" s="35"/>
      <c r="C43" s="35"/>
      <c r="D43" s="36"/>
      <c r="E43" s="37">
        <v>12563.7599713</v>
      </c>
      <c r="F43" s="38">
        <v>100</v>
      </c>
      <c r="G43" s="18"/>
      <c r="H43" s="18"/>
    </row>
    <row r="45" spans="1:8" ht="10.5" x14ac:dyDescent="0.25">
      <c r="A45" s="18" t="s">
        <v>448</v>
      </c>
    </row>
    <row r="46" spans="1:8" ht="10.5" x14ac:dyDescent="0.25">
      <c r="A46" s="18" t="s">
        <v>198</v>
      </c>
    </row>
    <row r="48" spans="1:8" ht="10.5" x14ac:dyDescent="0.25">
      <c r="A48" s="18" t="s">
        <v>199</v>
      </c>
    </row>
    <row r="49" spans="1:5" ht="10.5" x14ac:dyDescent="0.25">
      <c r="A49" s="18" t="s">
        <v>200</v>
      </c>
    </row>
    <row r="50" spans="1:5" ht="10.5" x14ac:dyDescent="0.25">
      <c r="A50" s="18" t="s">
        <v>201</v>
      </c>
      <c r="B50" s="18"/>
      <c r="C50" s="39" t="s">
        <v>203</v>
      </c>
      <c r="D50" s="19" t="s">
        <v>202</v>
      </c>
    </row>
    <row r="51" spans="1:5" x14ac:dyDescent="0.2">
      <c r="A51" s="10" t="s">
        <v>466</v>
      </c>
      <c r="C51" s="40">
        <v>11.797499999999999</v>
      </c>
      <c r="D51" s="40">
        <v>12.2997</v>
      </c>
    </row>
    <row r="52" spans="1:5" x14ac:dyDescent="0.2">
      <c r="A52" s="10" t="s">
        <v>786</v>
      </c>
      <c r="C52" s="40">
        <v>10.298299999999999</v>
      </c>
      <c r="D52" s="40">
        <v>10.7371</v>
      </c>
    </row>
    <row r="53" spans="1:5" x14ac:dyDescent="0.2">
      <c r="A53" s="10" t="s">
        <v>468</v>
      </c>
      <c r="C53" s="40">
        <v>10.284599999999999</v>
      </c>
      <c r="D53" s="40">
        <v>10.3332</v>
      </c>
    </row>
    <row r="54" spans="1:5" x14ac:dyDescent="0.2">
      <c r="A54" s="10" t="s">
        <v>469</v>
      </c>
      <c r="C54" s="40">
        <v>11.8567</v>
      </c>
      <c r="D54" s="40">
        <v>12.3613</v>
      </c>
    </row>
    <row r="56" spans="1:5" ht="10.5" x14ac:dyDescent="0.25">
      <c r="A56" s="18" t="s">
        <v>215</v>
      </c>
    </row>
    <row r="57" spans="1:5" ht="10.5" x14ac:dyDescent="0.25">
      <c r="A57" s="82" t="s">
        <v>380</v>
      </c>
      <c r="B57" s="83"/>
      <c r="C57" s="80" t="s">
        <v>381</v>
      </c>
      <c r="D57" s="81"/>
    </row>
    <row r="58" spans="1:5" ht="10.5" x14ac:dyDescent="0.25">
      <c r="A58" s="82"/>
      <c r="B58" s="83"/>
      <c r="C58" s="44" t="s">
        <v>382</v>
      </c>
      <c r="D58" s="45" t="s">
        <v>383</v>
      </c>
    </row>
    <row r="59" spans="1:5" x14ac:dyDescent="0.2">
      <c r="A59" s="84" t="s">
        <v>468</v>
      </c>
      <c r="B59" s="85"/>
      <c r="C59" s="46">
        <v>0.312611313</v>
      </c>
      <c r="D59" s="46">
        <v>0.3024842579</v>
      </c>
    </row>
    <row r="61" spans="1:5" ht="10.5" x14ac:dyDescent="0.25">
      <c r="A61" s="18" t="s">
        <v>217</v>
      </c>
      <c r="D61" s="42">
        <v>0.44112486336986301</v>
      </c>
      <c r="E61" s="14" t="s">
        <v>218</v>
      </c>
    </row>
    <row r="63" spans="1:5" ht="10.5" x14ac:dyDescent="0.25">
      <c r="A63" s="18" t="s">
        <v>219</v>
      </c>
      <c r="D63" s="41" t="s">
        <v>216</v>
      </c>
    </row>
  </sheetData>
  <mergeCells count="5">
    <mergeCell ref="A1:F1"/>
    <mergeCell ref="C57:D57"/>
    <mergeCell ref="A57:B57"/>
    <mergeCell ref="A58:B58"/>
    <mergeCell ref="A59:B59"/>
  </mergeCells>
  <conditionalFormatting sqref="F2:F3 F5:F65536">
    <cfRule type="cellIs" dxfId="34"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65"/>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41</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908</v>
      </c>
      <c r="B7" s="27" t="s">
        <v>907</v>
      </c>
      <c r="C7" s="27" t="s">
        <v>569</v>
      </c>
      <c r="D7" s="31">
        <v>156</v>
      </c>
      <c r="E7" s="29">
        <v>1576.5687600000001</v>
      </c>
      <c r="F7" s="30">
        <v>8.2285934174669606</v>
      </c>
    </row>
    <row r="8" spans="1:6" x14ac:dyDescent="0.2">
      <c r="A8" s="27" t="s">
        <v>918</v>
      </c>
      <c r="B8" s="27" t="s">
        <v>917</v>
      </c>
      <c r="C8" s="27" t="s">
        <v>154</v>
      </c>
      <c r="D8" s="31">
        <v>150</v>
      </c>
      <c r="E8" s="29">
        <v>1532.472</v>
      </c>
      <c r="F8" s="30">
        <v>7.9984389717657702</v>
      </c>
    </row>
    <row r="9" spans="1:6" x14ac:dyDescent="0.2">
      <c r="A9" s="27" t="s">
        <v>912</v>
      </c>
      <c r="B9" s="27" t="s">
        <v>911</v>
      </c>
      <c r="C9" s="27" t="s">
        <v>569</v>
      </c>
      <c r="D9" s="31">
        <v>150</v>
      </c>
      <c r="E9" s="29">
        <v>1522.6590000000001</v>
      </c>
      <c r="F9" s="30">
        <v>7.9472219305213301</v>
      </c>
    </row>
    <row r="10" spans="1:6" x14ac:dyDescent="0.2">
      <c r="A10" s="27" t="s">
        <v>571</v>
      </c>
      <c r="B10" s="27" t="s">
        <v>570</v>
      </c>
      <c r="C10" s="27" t="s">
        <v>154</v>
      </c>
      <c r="D10" s="31">
        <v>14</v>
      </c>
      <c r="E10" s="29">
        <v>1432.3987999999999</v>
      </c>
      <c r="F10" s="30">
        <v>7.4761264055920904</v>
      </c>
    </row>
    <row r="11" spans="1:6" x14ac:dyDescent="0.2">
      <c r="A11" s="27" t="s">
        <v>882</v>
      </c>
      <c r="B11" s="27" t="s">
        <v>881</v>
      </c>
      <c r="C11" s="27" t="s">
        <v>154</v>
      </c>
      <c r="D11" s="31">
        <v>116</v>
      </c>
      <c r="E11" s="29">
        <v>1182.0922</v>
      </c>
      <c r="F11" s="30">
        <v>6.1696998840437702</v>
      </c>
    </row>
    <row r="12" spans="1:6" x14ac:dyDescent="0.2">
      <c r="A12" s="27" t="s">
        <v>920</v>
      </c>
      <c r="B12" s="27" t="s">
        <v>919</v>
      </c>
      <c r="C12" s="27" t="s">
        <v>154</v>
      </c>
      <c r="D12" s="31">
        <v>100</v>
      </c>
      <c r="E12" s="29">
        <v>1022.828</v>
      </c>
      <c r="F12" s="30">
        <v>5.3384514278976898</v>
      </c>
    </row>
    <row r="13" spans="1:6" x14ac:dyDescent="0.2">
      <c r="A13" s="27" t="s">
        <v>922</v>
      </c>
      <c r="B13" s="27" t="s">
        <v>921</v>
      </c>
      <c r="C13" s="27" t="s">
        <v>154</v>
      </c>
      <c r="D13" s="31">
        <v>100</v>
      </c>
      <c r="E13" s="29">
        <v>1016.939</v>
      </c>
      <c r="F13" s="30">
        <v>5.30771493998488</v>
      </c>
    </row>
    <row r="14" spans="1:6" x14ac:dyDescent="0.2">
      <c r="A14" s="27" t="s">
        <v>924</v>
      </c>
      <c r="B14" s="27" t="s">
        <v>923</v>
      </c>
      <c r="C14" s="27" t="s">
        <v>154</v>
      </c>
      <c r="D14" s="31">
        <v>40</v>
      </c>
      <c r="E14" s="29">
        <v>1012.968</v>
      </c>
      <c r="F14" s="30">
        <v>5.2869890793121304</v>
      </c>
    </row>
    <row r="15" spans="1:6" x14ac:dyDescent="0.2">
      <c r="A15" s="27" t="s">
        <v>926</v>
      </c>
      <c r="B15" s="27" t="s">
        <v>925</v>
      </c>
      <c r="C15" s="27" t="s">
        <v>521</v>
      </c>
      <c r="D15" s="31">
        <v>800</v>
      </c>
      <c r="E15" s="29">
        <v>817.36159999999995</v>
      </c>
      <c r="F15" s="30">
        <v>4.2660595922567097</v>
      </c>
    </row>
    <row r="16" spans="1:6" x14ac:dyDescent="0.2">
      <c r="A16" s="27" t="s">
        <v>637</v>
      </c>
      <c r="B16" s="27" t="s">
        <v>636</v>
      </c>
      <c r="C16" s="27" t="s">
        <v>154</v>
      </c>
      <c r="D16" s="31">
        <v>62</v>
      </c>
      <c r="E16" s="29">
        <v>626.40336000000002</v>
      </c>
      <c r="F16" s="30">
        <v>3.26939027053611</v>
      </c>
    </row>
    <row r="17" spans="1:8" x14ac:dyDescent="0.2">
      <c r="A17" s="27" t="s">
        <v>928</v>
      </c>
      <c r="B17" s="27" t="s">
        <v>927</v>
      </c>
      <c r="C17" s="27" t="s">
        <v>154</v>
      </c>
      <c r="D17" s="31">
        <v>40</v>
      </c>
      <c r="E17" s="29">
        <v>516.15300000000002</v>
      </c>
      <c r="F17" s="30">
        <v>2.6939600009617202</v>
      </c>
    </row>
    <row r="18" spans="1:8" x14ac:dyDescent="0.2">
      <c r="A18" s="27" t="s">
        <v>930</v>
      </c>
      <c r="B18" s="27" t="s">
        <v>929</v>
      </c>
      <c r="C18" s="27" t="s">
        <v>154</v>
      </c>
      <c r="D18" s="31">
        <v>50</v>
      </c>
      <c r="E18" s="29">
        <v>514.39250000000004</v>
      </c>
      <c r="F18" s="30">
        <v>2.6847714142796901</v>
      </c>
    </row>
    <row r="19" spans="1:8" x14ac:dyDescent="0.2">
      <c r="A19" s="27" t="s">
        <v>932</v>
      </c>
      <c r="B19" s="27" t="s">
        <v>931</v>
      </c>
      <c r="C19" s="27" t="s">
        <v>154</v>
      </c>
      <c r="D19" s="31">
        <v>50</v>
      </c>
      <c r="E19" s="29">
        <v>512.81150000000002</v>
      </c>
      <c r="F19" s="30">
        <v>2.67651969286855</v>
      </c>
    </row>
    <row r="20" spans="1:8" x14ac:dyDescent="0.2">
      <c r="A20" s="27" t="s">
        <v>888</v>
      </c>
      <c r="B20" s="27" t="s">
        <v>887</v>
      </c>
      <c r="C20" s="27" t="s">
        <v>154</v>
      </c>
      <c r="D20" s="31">
        <v>44</v>
      </c>
      <c r="E20" s="29">
        <v>446.63123999999999</v>
      </c>
      <c r="F20" s="30">
        <v>2.3311047223205801</v>
      </c>
    </row>
    <row r="21" spans="1:8" x14ac:dyDescent="0.2">
      <c r="A21" s="27" t="s">
        <v>896</v>
      </c>
      <c r="B21" s="27" t="s">
        <v>895</v>
      </c>
      <c r="C21" s="27" t="s">
        <v>154</v>
      </c>
      <c r="D21" s="31">
        <v>38</v>
      </c>
      <c r="E21" s="29">
        <v>387.71248000000003</v>
      </c>
      <c r="F21" s="30">
        <v>2.0235897359768802</v>
      </c>
    </row>
    <row r="22" spans="1:8" x14ac:dyDescent="0.2">
      <c r="A22" s="27" t="s">
        <v>314</v>
      </c>
      <c r="B22" s="27" t="s">
        <v>313</v>
      </c>
      <c r="C22" s="27" t="s">
        <v>154</v>
      </c>
      <c r="D22" s="31">
        <v>25</v>
      </c>
      <c r="E22" s="29">
        <v>255.23075</v>
      </c>
      <c r="F22" s="30">
        <v>1.33212716290608</v>
      </c>
    </row>
    <row r="23" spans="1:8" x14ac:dyDescent="0.2">
      <c r="A23" s="27" t="s">
        <v>651</v>
      </c>
      <c r="B23" s="27" t="s">
        <v>650</v>
      </c>
      <c r="C23" s="27" t="s">
        <v>154</v>
      </c>
      <c r="D23" s="31">
        <v>20</v>
      </c>
      <c r="E23" s="29">
        <v>204.11199999999999</v>
      </c>
      <c r="F23" s="30">
        <v>1.0653228087724</v>
      </c>
    </row>
    <row r="24" spans="1:8" x14ac:dyDescent="0.2">
      <c r="A24" s="27" t="s">
        <v>902</v>
      </c>
      <c r="B24" s="27" t="s">
        <v>901</v>
      </c>
      <c r="C24" s="27" t="s">
        <v>154</v>
      </c>
      <c r="D24" s="31">
        <v>15</v>
      </c>
      <c r="E24" s="29">
        <v>192.84674999999999</v>
      </c>
      <c r="F24" s="30">
        <v>1.0065260316523701</v>
      </c>
    </row>
    <row r="25" spans="1:8" x14ac:dyDescent="0.2">
      <c r="A25" s="27" t="s">
        <v>828</v>
      </c>
      <c r="B25" s="27" t="s">
        <v>827</v>
      </c>
      <c r="C25" s="27" t="s">
        <v>154</v>
      </c>
      <c r="D25" s="31">
        <v>10</v>
      </c>
      <c r="E25" s="29">
        <v>124.21550000000001</v>
      </c>
      <c r="F25" s="30">
        <v>0.64831859642288403</v>
      </c>
    </row>
    <row r="26" spans="1:8" x14ac:dyDescent="0.2">
      <c r="A26" s="27" t="s">
        <v>884</v>
      </c>
      <c r="B26" s="27" t="s">
        <v>883</v>
      </c>
      <c r="C26" s="27" t="s">
        <v>521</v>
      </c>
      <c r="D26" s="31">
        <v>1</v>
      </c>
      <c r="E26" s="29">
        <v>10.20505</v>
      </c>
      <c r="F26" s="30">
        <v>5.3263269820798202E-2</v>
      </c>
    </row>
    <row r="27" spans="1:8" ht="10.5" x14ac:dyDescent="0.25">
      <c r="A27" s="26" t="s">
        <v>155</v>
      </c>
      <c r="B27" s="26"/>
      <c r="C27" s="26"/>
      <c r="D27" s="32"/>
      <c r="E27" s="33">
        <f>SUM(E6:E26)</f>
        <v>14907.001490000002</v>
      </c>
      <c r="F27" s="34">
        <f>SUM(F6:F26)</f>
        <v>77.804189355359384</v>
      </c>
      <c r="G27" s="18"/>
      <c r="H27" s="18"/>
    </row>
    <row r="28" spans="1:8" x14ac:dyDescent="0.2">
      <c r="A28" s="27"/>
      <c r="B28" s="27"/>
      <c r="C28" s="27"/>
      <c r="D28" s="28"/>
      <c r="E28" s="29"/>
      <c r="F28" s="30"/>
    </row>
    <row r="29" spans="1:8" ht="10.5" x14ac:dyDescent="0.25">
      <c r="A29" s="26" t="s">
        <v>156</v>
      </c>
      <c r="B29" s="27"/>
      <c r="C29" s="27"/>
      <c r="D29" s="28"/>
      <c r="E29" s="29"/>
      <c r="F29" s="30"/>
    </row>
    <row r="30" spans="1:8" x14ac:dyDescent="0.2">
      <c r="A30" s="27" t="s">
        <v>878</v>
      </c>
      <c r="B30" s="27" t="s">
        <v>877</v>
      </c>
      <c r="C30" s="27" t="s">
        <v>521</v>
      </c>
      <c r="D30" s="31">
        <v>150</v>
      </c>
      <c r="E30" s="29">
        <v>1524.0074999999999</v>
      </c>
      <c r="F30" s="30">
        <v>7.9542601634896499</v>
      </c>
    </row>
    <row r="31" spans="1:8" x14ac:dyDescent="0.2">
      <c r="A31" s="27" t="s">
        <v>916</v>
      </c>
      <c r="B31" s="27" t="s">
        <v>915</v>
      </c>
      <c r="C31" s="27" t="s">
        <v>154</v>
      </c>
      <c r="D31" s="31">
        <v>150</v>
      </c>
      <c r="E31" s="29">
        <v>1517.5605</v>
      </c>
      <c r="F31" s="30">
        <v>7.9206113033140797</v>
      </c>
    </row>
    <row r="32" spans="1:8" ht="10.5" x14ac:dyDescent="0.25">
      <c r="A32" s="26" t="s">
        <v>155</v>
      </c>
      <c r="B32" s="26"/>
      <c r="C32" s="26"/>
      <c r="D32" s="32"/>
      <c r="E32" s="33">
        <f>SUM(E29:E31)</f>
        <v>3041.5680000000002</v>
      </c>
      <c r="F32" s="34">
        <f>SUM(F29:F31)</f>
        <v>15.874871466803729</v>
      </c>
      <c r="G32" s="18"/>
      <c r="H32" s="18"/>
    </row>
    <row r="33" spans="1:8" x14ac:dyDescent="0.2">
      <c r="A33" s="27"/>
      <c r="B33" s="27"/>
      <c r="C33" s="27"/>
      <c r="D33" s="28"/>
      <c r="E33" s="29"/>
      <c r="F33" s="30"/>
    </row>
    <row r="34" spans="1:8" ht="10.5" x14ac:dyDescent="0.25">
      <c r="A34" s="26" t="s">
        <v>393</v>
      </c>
      <c r="B34" s="27"/>
      <c r="C34" s="27"/>
      <c r="D34" s="28"/>
      <c r="E34" s="29"/>
      <c r="F34" s="30"/>
    </row>
    <row r="35" spans="1:8" ht="10.5" x14ac:dyDescent="0.25">
      <c r="A35" s="26" t="s">
        <v>394</v>
      </c>
      <c r="B35" s="27"/>
      <c r="C35" s="27"/>
      <c r="D35" s="28"/>
      <c r="E35" s="29"/>
      <c r="F35" s="30"/>
    </row>
    <row r="36" spans="1:8" x14ac:dyDescent="0.2">
      <c r="A36" s="27" t="s">
        <v>409</v>
      </c>
      <c r="B36" s="27" t="s">
        <v>408</v>
      </c>
      <c r="C36" s="27" t="s">
        <v>400</v>
      </c>
      <c r="D36" s="31">
        <v>322</v>
      </c>
      <c r="E36" s="29">
        <v>316.22976</v>
      </c>
      <c r="F36" s="30">
        <v>1.6504996087472601</v>
      </c>
    </row>
    <row r="37" spans="1:8" ht="10.5" x14ac:dyDescent="0.25">
      <c r="A37" s="26" t="s">
        <v>155</v>
      </c>
      <c r="B37" s="26"/>
      <c r="C37" s="26"/>
      <c r="D37" s="32"/>
      <c r="E37" s="33">
        <f>SUM(E35:E36)</f>
        <v>316.22976</v>
      </c>
      <c r="F37" s="34">
        <f>SUM(F35:F36)</f>
        <v>1.6504996087472601</v>
      </c>
      <c r="G37" s="18"/>
      <c r="H37" s="18"/>
    </row>
    <row r="38" spans="1:8" x14ac:dyDescent="0.2">
      <c r="A38" s="27"/>
      <c r="B38" s="27"/>
      <c r="C38" s="27"/>
      <c r="D38" s="28"/>
      <c r="E38" s="29"/>
      <c r="F38" s="30"/>
    </row>
    <row r="39" spans="1:8" ht="10.5" x14ac:dyDescent="0.25">
      <c r="A39" s="26" t="s">
        <v>194</v>
      </c>
      <c r="B39" s="26"/>
      <c r="C39" s="26"/>
      <c r="D39" s="32"/>
      <c r="E39" s="33">
        <f>E27+E32+E37</f>
        <v>18264.79925</v>
      </c>
      <c r="F39" s="34">
        <f>F27+F32+F37</f>
        <v>95.329560430910362</v>
      </c>
      <c r="G39" s="18"/>
      <c r="H39" s="18"/>
    </row>
    <row r="40" spans="1:8" ht="10.5" x14ac:dyDescent="0.25">
      <c r="A40" s="26"/>
      <c r="B40" s="26"/>
      <c r="C40" s="26"/>
      <c r="D40" s="32"/>
      <c r="E40" s="33"/>
      <c r="F40" s="34"/>
      <c r="G40" s="18"/>
      <c r="H40" s="18"/>
    </row>
    <row r="41" spans="1:8" ht="10.5" x14ac:dyDescent="0.25">
      <c r="A41" s="26" t="s">
        <v>196</v>
      </c>
      <c r="B41" s="26"/>
      <c r="C41" s="26"/>
      <c r="D41" s="32"/>
      <c r="E41" s="33">
        <f>E43-(E27+E32+E37)</f>
        <v>894.83934210000007</v>
      </c>
      <c r="F41" s="34">
        <f>F43-(F27+F32+F37)</f>
        <v>4.6704395690896376</v>
      </c>
      <c r="G41" s="18"/>
      <c r="H41" s="18"/>
    </row>
    <row r="42" spans="1:8" ht="10.5" x14ac:dyDescent="0.25">
      <c r="A42" s="26"/>
      <c r="B42" s="26"/>
      <c r="C42" s="26"/>
      <c r="D42" s="32"/>
      <c r="E42" s="33"/>
      <c r="F42" s="34"/>
      <c r="G42" s="18"/>
      <c r="H42" s="18"/>
    </row>
    <row r="43" spans="1:8" ht="10.5" x14ac:dyDescent="0.25">
      <c r="A43" s="35" t="s">
        <v>195</v>
      </c>
      <c r="B43" s="35"/>
      <c r="C43" s="35"/>
      <c r="D43" s="36"/>
      <c r="E43" s="37">
        <v>19159.6385921</v>
      </c>
      <c r="F43" s="38">
        <v>100</v>
      </c>
      <c r="G43" s="18"/>
      <c r="H43" s="18"/>
    </row>
    <row r="45" spans="1:8" ht="10.5" x14ac:dyDescent="0.25">
      <c r="A45" s="18" t="s">
        <v>198</v>
      </c>
    </row>
    <row r="47" spans="1:8" ht="10.5" x14ac:dyDescent="0.25">
      <c r="A47" s="18" t="s">
        <v>199</v>
      </c>
    </row>
    <row r="48" spans="1:8" ht="10.5" x14ac:dyDescent="0.25">
      <c r="A48" s="18" t="s">
        <v>200</v>
      </c>
    </row>
    <row r="49" spans="1:5" ht="10.5" x14ac:dyDescent="0.25">
      <c r="A49" s="18" t="s">
        <v>201</v>
      </c>
      <c r="B49" s="18"/>
      <c r="C49" s="39" t="s">
        <v>203</v>
      </c>
      <c r="D49" s="19" t="s">
        <v>202</v>
      </c>
    </row>
    <row r="50" spans="1:5" x14ac:dyDescent="0.2">
      <c r="A50" s="10" t="s">
        <v>466</v>
      </c>
      <c r="C50" s="40">
        <v>11.7607</v>
      </c>
      <c r="D50" s="40">
        <v>12.278700000000001</v>
      </c>
    </row>
    <row r="51" spans="1:5" x14ac:dyDescent="0.2">
      <c r="A51" s="10" t="s">
        <v>786</v>
      </c>
      <c r="C51" s="40">
        <v>10.320499999999999</v>
      </c>
      <c r="D51" s="40">
        <v>10.7751</v>
      </c>
    </row>
    <row r="52" spans="1:5" x14ac:dyDescent="0.2">
      <c r="A52" s="10" t="s">
        <v>468</v>
      </c>
      <c r="C52" s="40">
        <v>10.1188</v>
      </c>
      <c r="D52" s="40">
        <v>10.2011</v>
      </c>
    </row>
    <row r="53" spans="1:5" x14ac:dyDescent="0.2">
      <c r="A53" s="10" t="s">
        <v>469</v>
      </c>
      <c r="C53" s="40">
        <v>11.819599999999999</v>
      </c>
      <c r="D53" s="40">
        <v>12.340199999999999</v>
      </c>
    </row>
    <row r="54" spans="1:5" x14ac:dyDescent="0.2">
      <c r="A54" s="10" t="s">
        <v>501</v>
      </c>
      <c r="C54" s="40">
        <v>10.345599999999999</v>
      </c>
      <c r="D54" s="40">
        <v>10.801399999999999</v>
      </c>
    </row>
    <row r="55" spans="1:5" x14ac:dyDescent="0.2">
      <c r="A55" s="10" t="s">
        <v>471</v>
      </c>
      <c r="C55" s="40">
        <v>10.142300000000001</v>
      </c>
      <c r="D55" s="40">
        <v>10.2256</v>
      </c>
    </row>
    <row r="57" spans="1:5" ht="10.5" x14ac:dyDescent="0.25">
      <c r="A57" s="18" t="s">
        <v>215</v>
      </c>
    </row>
    <row r="58" spans="1:5" ht="10.5" x14ac:dyDescent="0.25">
      <c r="A58" s="82" t="s">
        <v>380</v>
      </c>
      <c r="B58" s="83"/>
      <c r="C58" s="80" t="s">
        <v>381</v>
      </c>
      <c r="D58" s="81"/>
    </row>
    <row r="59" spans="1:5" ht="10.5" x14ac:dyDescent="0.25">
      <c r="A59" s="82"/>
      <c r="B59" s="83"/>
      <c r="C59" s="44" t="s">
        <v>382</v>
      </c>
      <c r="D59" s="45" t="s">
        <v>383</v>
      </c>
    </row>
    <row r="60" spans="1:5" x14ac:dyDescent="0.2">
      <c r="A60" s="84" t="s">
        <v>468</v>
      </c>
      <c r="B60" s="85"/>
      <c r="C60" s="46">
        <v>0.33300000000000002</v>
      </c>
      <c r="D60" s="46">
        <v>0.33300000000000002</v>
      </c>
    </row>
    <row r="61" spans="1:5" x14ac:dyDescent="0.2">
      <c r="A61" s="84" t="s">
        <v>471</v>
      </c>
      <c r="B61" s="85"/>
      <c r="C61" s="46">
        <v>0.33300000000000002</v>
      </c>
      <c r="D61" s="46">
        <v>0.33300000000000002</v>
      </c>
    </row>
    <row r="63" spans="1:5" ht="10.5" x14ac:dyDescent="0.25">
      <c r="A63" s="18" t="s">
        <v>217</v>
      </c>
      <c r="D63" s="42">
        <v>0.447327595369863</v>
      </c>
      <c r="E63" s="14" t="s">
        <v>218</v>
      </c>
    </row>
    <row r="65" spans="1:4" ht="10.5" x14ac:dyDescent="0.25">
      <c r="A65" s="18" t="s">
        <v>219</v>
      </c>
      <c r="D65" s="41" t="s">
        <v>216</v>
      </c>
    </row>
  </sheetData>
  <mergeCells count="6">
    <mergeCell ref="A61:B61"/>
    <mergeCell ref="A1:F1"/>
    <mergeCell ref="C58:D58"/>
    <mergeCell ref="A58:B58"/>
    <mergeCell ref="A59:B59"/>
    <mergeCell ref="A60:B60"/>
  </mergeCells>
  <conditionalFormatting sqref="F2:F3 F5:F65536">
    <cfRule type="cellIs" dxfId="33"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97"/>
  <sheetViews>
    <sheetView workbookViewId="0">
      <selection sqref="A1:F1"/>
    </sheetView>
  </sheetViews>
  <sheetFormatPr defaultColWidth="9.1796875" defaultRowHeight="10" x14ac:dyDescent="0.2"/>
  <cols>
    <col min="1" max="1" width="38.7265625" style="10" bestFit="1" customWidth="1"/>
    <col min="2" max="2" width="51.81640625" style="10" bestFit="1" customWidth="1"/>
    <col min="3" max="3" width="25.179687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42</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5</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935</v>
      </c>
      <c r="B7" s="27" t="s">
        <v>934</v>
      </c>
      <c r="C7" s="27" t="s">
        <v>936</v>
      </c>
      <c r="D7" s="31">
        <v>158000</v>
      </c>
      <c r="E7" s="29">
        <v>1763.0429999999999</v>
      </c>
      <c r="F7" s="30">
        <v>4.1577596092871003</v>
      </c>
    </row>
    <row r="8" spans="1:6" x14ac:dyDescent="0.2">
      <c r="A8" s="27" t="s">
        <v>938</v>
      </c>
      <c r="B8" s="27" t="s">
        <v>937</v>
      </c>
      <c r="C8" s="27" t="s">
        <v>939</v>
      </c>
      <c r="D8" s="31">
        <v>205373</v>
      </c>
      <c r="E8" s="29">
        <v>1053.768863</v>
      </c>
      <c r="F8" s="30">
        <v>2.48508834787682</v>
      </c>
    </row>
    <row r="9" spans="1:6" x14ac:dyDescent="0.2">
      <c r="A9" s="27" t="s">
        <v>941</v>
      </c>
      <c r="B9" s="27" t="s">
        <v>940</v>
      </c>
      <c r="C9" s="27" t="s">
        <v>936</v>
      </c>
      <c r="D9" s="31">
        <v>206475</v>
      </c>
      <c r="E9" s="29">
        <v>1025.664563</v>
      </c>
      <c r="F9" s="30">
        <v>2.4188103708863</v>
      </c>
    </row>
    <row r="10" spans="1:6" x14ac:dyDescent="0.2">
      <c r="A10" s="27" t="s">
        <v>943</v>
      </c>
      <c r="B10" s="27" t="s">
        <v>942</v>
      </c>
      <c r="C10" s="27" t="s">
        <v>944</v>
      </c>
      <c r="D10" s="31">
        <v>109904</v>
      </c>
      <c r="E10" s="29">
        <v>1020.568544</v>
      </c>
      <c r="F10" s="30">
        <v>2.4067925006662598</v>
      </c>
    </row>
    <row r="11" spans="1:6" x14ac:dyDescent="0.2">
      <c r="A11" s="27" t="s">
        <v>946</v>
      </c>
      <c r="B11" s="27" t="s">
        <v>945</v>
      </c>
      <c r="C11" s="27" t="s">
        <v>936</v>
      </c>
      <c r="D11" s="31">
        <v>206474</v>
      </c>
      <c r="E11" s="29">
        <v>814.74640399999998</v>
      </c>
      <c r="F11" s="30">
        <v>1.92140503116663</v>
      </c>
    </row>
    <row r="12" spans="1:6" x14ac:dyDescent="0.2">
      <c r="A12" s="27" t="s">
        <v>948</v>
      </c>
      <c r="B12" s="27" t="s">
        <v>947</v>
      </c>
      <c r="C12" s="27" t="s">
        <v>936</v>
      </c>
      <c r="D12" s="31">
        <v>53853</v>
      </c>
      <c r="E12" s="29">
        <v>754.6690155</v>
      </c>
      <c r="F12" s="30">
        <v>1.7797253674620299</v>
      </c>
    </row>
    <row r="13" spans="1:6" x14ac:dyDescent="0.2">
      <c r="A13" s="27" t="s">
        <v>950</v>
      </c>
      <c r="B13" s="27" t="s">
        <v>949</v>
      </c>
      <c r="C13" s="27" t="s">
        <v>951</v>
      </c>
      <c r="D13" s="31">
        <v>79950</v>
      </c>
      <c r="E13" s="29">
        <v>539.54257500000006</v>
      </c>
      <c r="F13" s="30">
        <v>1.2723956964326799</v>
      </c>
    </row>
    <row r="14" spans="1:6" x14ac:dyDescent="0.2">
      <c r="A14" s="27" t="s">
        <v>953</v>
      </c>
      <c r="B14" s="27" t="s">
        <v>952</v>
      </c>
      <c r="C14" s="27" t="s">
        <v>954</v>
      </c>
      <c r="D14" s="31">
        <v>40000</v>
      </c>
      <c r="E14" s="29">
        <v>528.76</v>
      </c>
      <c r="F14" s="30">
        <v>1.24696730085803</v>
      </c>
    </row>
    <row r="15" spans="1:6" x14ac:dyDescent="0.2">
      <c r="A15" s="27" t="s">
        <v>956</v>
      </c>
      <c r="B15" s="27" t="s">
        <v>955</v>
      </c>
      <c r="C15" s="27" t="s">
        <v>957</v>
      </c>
      <c r="D15" s="31">
        <v>254936</v>
      </c>
      <c r="E15" s="29">
        <v>472.26893999999999</v>
      </c>
      <c r="F15" s="30">
        <v>1.11374522541585</v>
      </c>
    </row>
    <row r="16" spans="1:6" x14ac:dyDescent="0.2">
      <c r="A16" s="27" t="s">
        <v>959</v>
      </c>
      <c r="B16" s="27" t="s">
        <v>958</v>
      </c>
      <c r="C16" s="27" t="s">
        <v>960</v>
      </c>
      <c r="D16" s="31">
        <v>190244</v>
      </c>
      <c r="E16" s="29">
        <v>457.25145400000002</v>
      </c>
      <c r="F16" s="30">
        <v>1.0783296985547099</v>
      </c>
    </row>
    <row r="17" spans="1:6" x14ac:dyDescent="0.2">
      <c r="A17" s="27" t="s">
        <v>962</v>
      </c>
      <c r="B17" s="27" t="s">
        <v>961</v>
      </c>
      <c r="C17" s="27" t="s">
        <v>963</v>
      </c>
      <c r="D17" s="31">
        <v>66526</v>
      </c>
      <c r="E17" s="29">
        <v>403.74629399999998</v>
      </c>
      <c r="F17" s="30">
        <v>0.95214922925450696</v>
      </c>
    </row>
    <row r="18" spans="1:6" x14ac:dyDescent="0.2">
      <c r="A18" s="27" t="s">
        <v>965</v>
      </c>
      <c r="B18" s="27" t="s">
        <v>964</v>
      </c>
      <c r="C18" s="27" t="s">
        <v>966</v>
      </c>
      <c r="D18" s="31">
        <v>60000</v>
      </c>
      <c r="E18" s="29">
        <v>380.85</v>
      </c>
      <c r="F18" s="30">
        <v>0.89815321985736596</v>
      </c>
    </row>
    <row r="19" spans="1:6" x14ac:dyDescent="0.2">
      <c r="A19" s="27" t="s">
        <v>968</v>
      </c>
      <c r="B19" s="27" t="s">
        <v>967</v>
      </c>
      <c r="C19" s="27" t="s">
        <v>969</v>
      </c>
      <c r="D19" s="31">
        <v>26468</v>
      </c>
      <c r="E19" s="29">
        <v>360.82501000000002</v>
      </c>
      <c r="F19" s="30">
        <v>0.85092856646072301</v>
      </c>
    </row>
    <row r="20" spans="1:6" x14ac:dyDescent="0.2">
      <c r="A20" s="27" t="s">
        <v>971</v>
      </c>
      <c r="B20" s="27" t="s">
        <v>970</v>
      </c>
      <c r="C20" s="27" t="s">
        <v>960</v>
      </c>
      <c r="D20" s="31">
        <v>168573</v>
      </c>
      <c r="E20" s="29">
        <v>343.13034149999999</v>
      </c>
      <c r="F20" s="30">
        <v>0.809199477613188</v>
      </c>
    </row>
    <row r="21" spans="1:6" x14ac:dyDescent="0.2">
      <c r="A21" s="27" t="s">
        <v>973</v>
      </c>
      <c r="B21" s="27" t="s">
        <v>972</v>
      </c>
      <c r="C21" s="27" t="s">
        <v>974</v>
      </c>
      <c r="D21" s="31">
        <v>156244</v>
      </c>
      <c r="E21" s="29">
        <v>314.90978200000001</v>
      </c>
      <c r="F21" s="30">
        <v>0.74264732747244699</v>
      </c>
    </row>
    <row r="22" spans="1:6" x14ac:dyDescent="0.2">
      <c r="A22" s="27" t="s">
        <v>976</v>
      </c>
      <c r="B22" s="27" t="s">
        <v>975</v>
      </c>
      <c r="C22" s="27" t="s">
        <v>977</v>
      </c>
      <c r="D22" s="31">
        <v>74355</v>
      </c>
      <c r="E22" s="29">
        <v>307.08614999999998</v>
      </c>
      <c r="F22" s="30">
        <v>0.72419696572430703</v>
      </c>
    </row>
    <row r="23" spans="1:6" x14ac:dyDescent="0.2">
      <c r="A23" s="27" t="s">
        <v>979</v>
      </c>
      <c r="B23" s="27" t="s">
        <v>978</v>
      </c>
      <c r="C23" s="27" t="s">
        <v>980</v>
      </c>
      <c r="D23" s="31">
        <v>72000</v>
      </c>
      <c r="E23" s="29">
        <v>267.3</v>
      </c>
      <c r="F23" s="30">
        <v>0.63036984552415398</v>
      </c>
    </row>
    <row r="24" spans="1:6" x14ac:dyDescent="0.2">
      <c r="A24" s="27" t="s">
        <v>982</v>
      </c>
      <c r="B24" s="27" t="s">
        <v>981</v>
      </c>
      <c r="C24" s="27" t="s">
        <v>983</v>
      </c>
      <c r="D24" s="31">
        <v>130625</v>
      </c>
      <c r="E24" s="29">
        <v>233.75343749999999</v>
      </c>
      <c r="F24" s="30">
        <v>0.55125745711790097</v>
      </c>
    </row>
    <row r="25" spans="1:6" x14ac:dyDescent="0.2">
      <c r="A25" s="27" t="s">
        <v>985</v>
      </c>
      <c r="B25" s="27" t="s">
        <v>984</v>
      </c>
      <c r="C25" s="27" t="s">
        <v>983</v>
      </c>
      <c r="D25" s="31">
        <v>221251</v>
      </c>
      <c r="E25" s="29">
        <v>213.28596400000001</v>
      </c>
      <c r="F25" s="30">
        <v>0.502989301081744</v>
      </c>
    </row>
    <row r="26" spans="1:6" x14ac:dyDescent="0.2">
      <c r="A26" s="27" t="s">
        <v>987</v>
      </c>
      <c r="B26" s="27" t="s">
        <v>986</v>
      </c>
      <c r="C26" s="27" t="s">
        <v>980</v>
      </c>
      <c r="D26" s="31">
        <v>7072</v>
      </c>
      <c r="E26" s="29">
        <v>188.228352</v>
      </c>
      <c r="F26" s="30">
        <v>0.44389628572205803</v>
      </c>
    </row>
    <row r="27" spans="1:6" x14ac:dyDescent="0.2">
      <c r="A27" s="27" t="s">
        <v>989</v>
      </c>
      <c r="B27" s="27" t="s">
        <v>988</v>
      </c>
      <c r="C27" s="27" t="s">
        <v>936</v>
      </c>
      <c r="D27" s="31">
        <v>88509</v>
      </c>
      <c r="E27" s="29">
        <v>187.63908000000001</v>
      </c>
      <c r="F27" s="30">
        <v>0.44250661381928302</v>
      </c>
    </row>
    <row r="28" spans="1:6" x14ac:dyDescent="0.2">
      <c r="A28" s="27" t="s">
        <v>991</v>
      </c>
      <c r="B28" s="27" t="s">
        <v>990</v>
      </c>
      <c r="C28" s="27" t="s">
        <v>974</v>
      </c>
      <c r="D28" s="31">
        <v>43000</v>
      </c>
      <c r="E28" s="29">
        <v>175.35400000000001</v>
      </c>
      <c r="F28" s="30">
        <v>0.413534881751001</v>
      </c>
    </row>
    <row r="29" spans="1:6" x14ac:dyDescent="0.2">
      <c r="A29" s="27" t="s">
        <v>993</v>
      </c>
      <c r="B29" s="27" t="s">
        <v>992</v>
      </c>
      <c r="C29" s="27" t="s">
        <v>969</v>
      </c>
      <c r="D29" s="31">
        <v>15000</v>
      </c>
      <c r="E29" s="29">
        <v>151.5975</v>
      </c>
      <c r="F29" s="30">
        <v>0.35751026059426799</v>
      </c>
    </row>
    <row r="30" spans="1:6" x14ac:dyDescent="0.2">
      <c r="A30" s="27" t="s">
        <v>995</v>
      </c>
      <c r="B30" s="27" t="s">
        <v>994</v>
      </c>
      <c r="C30" s="27" t="s">
        <v>996</v>
      </c>
      <c r="D30" s="31">
        <v>32100</v>
      </c>
      <c r="E30" s="29">
        <v>148.38225</v>
      </c>
      <c r="F30" s="30">
        <v>0.34992778156014398</v>
      </c>
    </row>
    <row r="31" spans="1:6" x14ac:dyDescent="0.2">
      <c r="A31" s="27" t="s">
        <v>998</v>
      </c>
      <c r="B31" s="27" t="s">
        <v>997</v>
      </c>
      <c r="C31" s="27" t="s">
        <v>963</v>
      </c>
      <c r="D31" s="31">
        <v>4923</v>
      </c>
      <c r="E31" s="29">
        <v>146.06541000000001</v>
      </c>
      <c r="F31" s="30">
        <v>0.34446401024362999</v>
      </c>
    </row>
    <row r="32" spans="1:6" x14ac:dyDescent="0.2">
      <c r="A32" s="27" t="s">
        <v>1000</v>
      </c>
      <c r="B32" s="27" t="s">
        <v>999</v>
      </c>
      <c r="C32" s="27" t="s">
        <v>969</v>
      </c>
      <c r="D32" s="31">
        <v>27182</v>
      </c>
      <c r="E32" s="29">
        <v>129.875596</v>
      </c>
      <c r="F32" s="30">
        <v>0.30628379868266897</v>
      </c>
    </row>
    <row r="33" spans="1:8" x14ac:dyDescent="0.2">
      <c r="A33" s="27" t="s">
        <v>1002</v>
      </c>
      <c r="B33" s="27" t="s">
        <v>1001</v>
      </c>
      <c r="C33" s="27" t="s">
        <v>936</v>
      </c>
      <c r="D33" s="31">
        <v>301582</v>
      </c>
      <c r="E33" s="29">
        <v>115.355115</v>
      </c>
      <c r="F33" s="30">
        <v>0.27204035175073299</v>
      </c>
    </row>
    <row r="34" spans="1:8" x14ac:dyDescent="0.2">
      <c r="A34" s="27" t="s">
        <v>1004</v>
      </c>
      <c r="B34" s="27" t="s">
        <v>1003</v>
      </c>
      <c r="C34" s="27" t="s">
        <v>963</v>
      </c>
      <c r="D34" s="31">
        <v>74940</v>
      </c>
      <c r="E34" s="29">
        <v>107.31408</v>
      </c>
      <c r="F34" s="30">
        <v>0.25307729155318598</v>
      </c>
    </row>
    <row r="35" spans="1:8" x14ac:dyDescent="0.2">
      <c r="A35" s="27" t="s">
        <v>1006</v>
      </c>
      <c r="B35" s="27" t="s">
        <v>1005</v>
      </c>
      <c r="C35" s="27" t="s">
        <v>963</v>
      </c>
      <c r="D35" s="31">
        <v>23121</v>
      </c>
      <c r="E35" s="29">
        <v>100.07924850000001</v>
      </c>
      <c r="F35" s="30">
        <v>0.236015489775976</v>
      </c>
    </row>
    <row r="36" spans="1:8" x14ac:dyDescent="0.2">
      <c r="A36" s="27" t="s">
        <v>1008</v>
      </c>
      <c r="B36" s="27" t="s">
        <v>1007</v>
      </c>
      <c r="C36" s="27" t="s">
        <v>1009</v>
      </c>
      <c r="D36" s="31">
        <v>65910</v>
      </c>
      <c r="E36" s="29">
        <v>92.208089999999999</v>
      </c>
      <c r="F36" s="30">
        <v>0.21745304694866199</v>
      </c>
    </row>
    <row r="37" spans="1:8" x14ac:dyDescent="0.2">
      <c r="A37" s="27" t="s">
        <v>1011</v>
      </c>
      <c r="B37" s="27" t="s">
        <v>1010</v>
      </c>
      <c r="C37" s="27" t="s">
        <v>1012</v>
      </c>
      <c r="D37" s="31">
        <v>153047</v>
      </c>
      <c r="E37" s="29">
        <v>60.453564999999998</v>
      </c>
      <c r="F37" s="30">
        <v>0.142566795474876</v>
      </c>
    </row>
    <row r="38" spans="1:8" x14ac:dyDescent="0.2">
      <c r="A38" s="27" t="s">
        <v>1013</v>
      </c>
      <c r="B38" s="27" t="s">
        <v>1597</v>
      </c>
      <c r="C38" s="27" t="s">
        <v>1009</v>
      </c>
      <c r="D38" s="31">
        <v>7703</v>
      </c>
      <c r="E38" s="29">
        <v>6.0198945000000004</v>
      </c>
      <c r="F38" s="30">
        <v>1.4196632869572399E-2</v>
      </c>
    </row>
    <row r="39" spans="1:8" x14ac:dyDescent="0.2">
      <c r="A39" s="27" t="s">
        <v>1015</v>
      </c>
      <c r="B39" s="27" t="s">
        <v>1014</v>
      </c>
      <c r="C39" s="27" t="s">
        <v>1016</v>
      </c>
      <c r="D39" s="31">
        <v>984</v>
      </c>
      <c r="E39" s="29">
        <v>1.322004</v>
      </c>
      <c r="F39" s="30">
        <v>3.1176635138881899E-3</v>
      </c>
    </row>
    <row r="40" spans="1:8" ht="10.5" x14ac:dyDescent="0.25">
      <c r="A40" s="26" t="s">
        <v>155</v>
      </c>
      <c r="B40" s="26"/>
      <c r="C40" s="26"/>
      <c r="D40" s="32"/>
      <c r="E40" s="33">
        <f>SUM(E7:E39)</f>
        <v>12865.064522500001</v>
      </c>
      <c r="F40" s="34">
        <f>SUM(F7:F39)</f>
        <v>30.339501442972704</v>
      </c>
      <c r="G40" s="18"/>
      <c r="H40" s="18"/>
    </row>
    <row r="41" spans="1:8" x14ac:dyDescent="0.2">
      <c r="A41" s="27"/>
      <c r="B41" s="27"/>
      <c r="C41" s="27"/>
      <c r="D41" s="28"/>
      <c r="E41" s="29"/>
      <c r="F41" s="30"/>
    </row>
    <row r="42" spans="1:8" ht="10.5" x14ac:dyDescent="0.25">
      <c r="A42" s="26" t="s">
        <v>68</v>
      </c>
      <c r="B42" s="27"/>
      <c r="C42" s="27"/>
      <c r="D42" s="28"/>
      <c r="E42" s="29"/>
      <c r="F42" s="30"/>
    </row>
    <row r="43" spans="1:8" ht="10.5" x14ac:dyDescent="0.25">
      <c r="A43" s="26" t="s">
        <v>69</v>
      </c>
      <c r="B43" s="27"/>
      <c r="C43" s="27"/>
      <c r="D43" s="28"/>
      <c r="E43" s="29"/>
      <c r="F43" s="30"/>
    </row>
    <row r="44" spans="1:8" x14ac:dyDescent="0.2">
      <c r="A44" s="27" t="s">
        <v>1018</v>
      </c>
      <c r="B44" s="27" t="s">
        <v>1017</v>
      </c>
      <c r="C44" s="27" t="s">
        <v>127</v>
      </c>
      <c r="D44" s="31">
        <v>250</v>
      </c>
      <c r="E44" s="29">
        <v>2556.8150000000001</v>
      </c>
      <c r="F44" s="30">
        <v>6.0297009973207603</v>
      </c>
    </row>
    <row r="45" spans="1:8" x14ac:dyDescent="0.2">
      <c r="A45" s="27" t="s">
        <v>1020</v>
      </c>
      <c r="B45" s="27" t="s">
        <v>1019</v>
      </c>
      <c r="C45" s="27" t="s">
        <v>154</v>
      </c>
      <c r="D45" s="31">
        <v>200</v>
      </c>
      <c r="E45" s="29">
        <v>2075.402</v>
      </c>
      <c r="F45" s="30">
        <v>4.8943914633016101</v>
      </c>
    </row>
    <row r="46" spans="1:8" x14ac:dyDescent="0.2">
      <c r="A46" s="27" t="s">
        <v>1022</v>
      </c>
      <c r="B46" s="27" t="s">
        <v>1021</v>
      </c>
      <c r="C46" s="27" t="s">
        <v>154</v>
      </c>
      <c r="D46" s="31">
        <v>150</v>
      </c>
      <c r="E46" s="29">
        <v>1674.3254999999999</v>
      </c>
      <c r="F46" s="30">
        <v>3.94853837183746</v>
      </c>
    </row>
    <row r="47" spans="1:8" x14ac:dyDescent="0.2">
      <c r="A47" s="27" t="s">
        <v>695</v>
      </c>
      <c r="B47" s="27" t="s">
        <v>694</v>
      </c>
      <c r="C47" s="27" t="s">
        <v>154</v>
      </c>
      <c r="D47" s="31">
        <v>105</v>
      </c>
      <c r="E47" s="29">
        <v>1148.5005000000001</v>
      </c>
      <c r="F47" s="30">
        <v>2.7084926403644398</v>
      </c>
    </row>
    <row r="48" spans="1:8" x14ac:dyDescent="0.2">
      <c r="A48" s="27" t="s">
        <v>547</v>
      </c>
      <c r="B48" s="27" t="s">
        <v>546</v>
      </c>
      <c r="C48" s="27" t="s">
        <v>154</v>
      </c>
      <c r="D48" s="31">
        <v>60</v>
      </c>
      <c r="E48" s="29">
        <v>657.74580000000003</v>
      </c>
      <c r="F48" s="30">
        <v>1.5511527060986201</v>
      </c>
    </row>
    <row r="49" spans="1:8" x14ac:dyDescent="0.2">
      <c r="A49" s="27" t="s">
        <v>301</v>
      </c>
      <c r="B49" s="27" t="s">
        <v>300</v>
      </c>
      <c r="C49" s="27" t="s">
        <v>193</v>
      </c>
      <c r="D49" s="31">
        <v>60</v>
      </c>
      <c r="E49" s="29">
        <v>578.61360000000002</v>
      </c>
      <c r="F49" s="30">
        <v>1.36453634736317</v>
      </c>
    </row>
    <row r="50" spans="1:8" x14ac:dyDescent="0.2">
      <c r="A50" s="27" t="s">
        <v>74</v>
      </c>
      <c r="B50" s="27" t="s">
        <v>73</v>
      </c>
      <c r="C50" s="27" t="s">
        <v>75</v>
      </c>
      <c r="D50" s="31">
        <v>50</v>
      </c>
      <c r="E50" s="29">
        <v>494.46899999999999</v>
      </c>
      <c r="F50" s="30">
        <v>1.1660993159239901</v>
      </c>
    </row>
    <row r="51" spans="1:8" x14ac:dyDescent="0.2">
      <c r="A51" s="27" t="s">
        <v>629</v>
      </c>
      <c r="B51" s="27" t="s">
        <v>628</v>
      </c>
      <c r="C51" s="27" t="s">
        <v>154</v>
      </c>
      <c r="D51" s="31">
        <v>45</v>
      </c>
      <c r="E51" s="29">
        <v>490.37490000000003</v>
      </c>
      <c r="F51" s="30">
        <v>1.1564442572462501</v>
      </c>
    </row>
    <row r="52" spans="1:8" x14ac:dyDescent="0.2">
      <c r="A52" s="27" t="s">
        <v>639</v>
      </c>
      <c r="B52" s="27" t="s">
        <v>638</v>
      </c>
      <c r="C52" s="27" t="s">
        <v>154</v>
      </c>
      <c r="D52" s="31">
        <v>5</v>
      </c>
      <c r="E52" s="29">
        <v>54.848599999999998</v>
      </c>
      <c r="F52" s="30">
        <v>0.12934868503260799</v>
      </c>
    </row>
    <row r="53" spans="1:8" ht="10.5" x14ac:dyDescent="0.25">
      <c r="A53" s="26" t="s">
        <v>155</v>
      </c>
      <c r="B53" s="26"/>
      <c r="C53" s="26"/>
      <c r="D53" s="32"/>
      <c r="E53" s="33">
        <f>SUM(E43:E52)</f>
        <v>9731.0949000000001</v>
      </c>
      <c r="F53" s="34">
        <f>SUM(F43:F52)</f>
        <v>22.948704784488907</v>
      </c>
      <c r="G53" s="18"/>
      <c r="H53" s="18"/>
    </row>
    <row r="54" spans="1:8" x14ac:dyDescent="0.2">
      <c r="A54" s="27"/>
      <c r="B54" s="27"/>
      <c r="C54" s="27"/>
      <c r="D54" s="28"/>
      <c r="E54" s="29"/>
      <c r="F54" s="30"/>
    </row>
    <row r="55" spans="1:8" ht="10.5" x14ac:dyDescent="0.25">
      <c r="A55" s="26" t="s">
        <v>156</v>
      </c>
      <c r="B55" s="27"/>
      <c r="C55" s="27"/>
      <c r="D55" s="28"/>
      <c r="E55" s="29"/>
      <c r="F55" s="30"/>
    </row>
    <row r="56" spans="1:8" x14ac:dyDescent="0.2">
      <c r="A56" s="27" t="s">
        <v>192</v>
      </c>
      <c r="B56" s="27" t="s">
        <v>191</v>
      </c>
      <c r="C56" s="27" t="s">
        <v>193</v>
      </c>
      <c r="D56" s="31">
        <v>14</v>
      </c>
      <c r="E56" s="29">
        <v>1896.5268000000001</v>
      </c>
      <c r="F56" s="30">
        <v>4.4725525849173904</v>
      </c>
    </row>
    <row r="57" spans="1:8" ht="10.5" x14ac:dyDescent="0.25">
      <c r="A57" s="26" t="s">
        <v>155</v>
      </c>
      <c r="B57" s="26"/>
      <c r="C57" s="26"/>
      <c r="D57" s="32"/>
      <c r="E57" s="33">
        <f>SUM(E55:E56)</f>
        <v>1896.5268000000001</v>
      </c>
      <c r="F57" s="34">
        <f>SUM(F55:F56)</f>
        <v>4.4725525849173904</v>
      </c>
      <c r="G57" s="18"/>
      <c r="H57" s="18"/>
    </row>
    <row r="58" spans="1:8" x14ac:dyDescent="0.2">
      <c r="A58" s="27"/>
      <c r="B58" s="27"/>
      <c r="C58" s="27"/>
      <c r="D58" s="28"/>
      <c r="E58" s="29"/>
      <c r="F58" s="30"/>
    </row>
    <row r="59" spans="1:8" ht="10.5" x14ac:dyDescent="0.25">
      <c r="A59" s="26" t="s">
        <v>393</v>
      </c>
      <c r="B59" s="27"/>
      <c r="C59" s="27"/>
      <c r="D59" s="28"/>
      <c r="E59" s="29"/>
      <c r="F59" s="30"/>
    </row>
    <row r="60" spans="1:8" ht="10.5" x14ac:dyDescent="0.25">
      <c r="A60" s="26" t="s">
        <v>394</v>
      </c>
      <c r="B60" s="27"/>
      <c r="C60" s="27"/>
      <c r="D60" s="28"/>
      <c r="E60" s="29"/>
      <c r="F60" s="30"/>
    </row>
    <row r="61" spans="1:8" x14ac:dyDescent="0.2">
      <c r="A61" s="27" t="s">
        <v>396</v>
      </c>
      <c r="B61" s="27" t="s">
        <v>395</v>
      </c>
      <c r="C61" s="27" t="s">
        <v>397</v>
      </c>
      <c r="D61" s="31">
        <v>2000</v>
      </c>
      <c r="E61" s="29">
        <v>1969.452</v>
      </c>
      <c r="F61" s="30">
        <v>4.64453106250369</v>
      </c>
    </row>
    <row r="62" spans="1:8" x14ac:dyDescent="0.2">
      <c r="A62" s="27" t="s">
        <v>399</v>
      </c>
      <c r="B62" s="27" t="s">
        <v>398</v>
      </c>
      <c r="C62" s="27" t="s">
        <v>400</v>
      </c>
      <c r="D62" s="31">
        <v>500</v>
      </c>
      <c r="E62" s="29">
        <v>491.16649999999998</v>
      </c>
      <c r="F62" s="30">
        <v>1.1583110764371101</v>
      </c>
    </row>
    <row r="63" spans="1:8" ht="10.5" x14ac:dyDescent="0.25">
      <c r="A63" s="26" t="s">
        <v>155</v>
      </c>
      <c r="B63" s="26"/>
      <c r="C63" s="26"/>
      <c r="D63" s="32"/>
      <c r="E63" s="33">
        <f>SUM(E60:E62)</f>
        <v>2460.6185</v>
      </c>
      <c r="F63" s="34">
        <f>SUM(F60:F62)</f>
        <v>5.8028421389408003</v>
      </c>
      <c r="G63" s="18"/>
      <c r="H63" s="18"/>
    </row>
    <row r="64" spans="1:8" x14ac:dyDescent="0.2">
      <c r="A64" s="27"/>
      <c r="B64" s="27"/>
      <c r="C64" s="27"/>
      <c r="D64" s="28"/>
      <c r="E64" s="29"/>
      <c r="F64" s="30"/>
    </row>
    <row r="65" spans="1:8" ht="10.5" x14ac:dyDescent="0.25">
      <c r="A65" s="26" t="s">
        <v>440</v>
      </c>
      <c r="B65" s="27"/>
      <c r="C65" s="27"/>
      <c r="D65" s="28"/>
      <c r="E65" s="29"/>
      <c r="F65" s="30"/>
    </row>
    <row r="66" spans="1:8" x14ac:dyDescent="0.2">
      <c r="A66" s="27" t="s">
        <v>1024</v>
      </c>
      <c r="B66" s="27" t="s">
        <v>1023</v>
      </c>
      <c r="C66" s="27" t="s">
        <v>508</v>
      </c>
      <c r="D66" s="31">
        <v>1500000</v>
      </c>
      <c r="E66" s="29">
        <v>1499.7405000000001</v>
      </c>
      <c r="F66" s="30">
        <v>3.53681701201391</v>
      </c>
    </row>
    <row r="67" spans="1:8" ht="10.5" x14ac:dyDescent="0.25">
      <c r="A67" s="26" t="s">
        <v>155</v>
      </c>
      <c r="B67" s="26"/>
      <c r="C67" s="26"/>
      <c r="D67" s="32"/>
      <c r="E67" s="33">
        <f>SUM(E65:E66)</f>
        <v>1499.7405000000001</v>
      </c>
      <c r="F67" s="34">
        <f>SUM(F65:F66)</f>
        <v>3.53681701201391</v>
      </c>
      <c r="G67" s="18"/>
      <c r="H67" s="18"/>
    </row>
    <row r="68" spans="1:8" x14ac:dyDescent="0.2">
      <c r="A68" s="27"/>
      <c r="B68" s="27"/>
      <c r="C68" s="27"/>
      <c r="D68" s="28"/>
      <c r="E68" s="29"/>
      <c r="F68" s="30"/>
    </row>
    <row r="69" spans="1:8" ht="10.5" x14ac:dyDescent="0.25">
      <c r="A69" s="26" t="s">
        <v>505</v>
      </c>
      <c r="B69" s="27"/>
      <c r="C69" s="27"/>
      <c r="D69" s="28"/>
      <c r="E69" s="29"/>
      <c r="F69" s="30"/>
    </row>
    <row r="70" spans="1:8" x14ac:dyDescent="0.2">
      <c r="A70" s="27" t="s">
        <v>507</v>
      </c>
      <c r="B70" s="27" t="s">
        <v>506</v>
      </c>
      <c r="C70" s="27" t="s">
        <v>508</v>
      </c>
      <c r="D70" s="31">
        <v>4300000</v>
      </c>
      <c r="E70" s="29">
        <v>4209.8375999999998</v>
      </c>
      <c r="F70" s="30">
        <v>9.9280010385101907</v>
      </c>
    </row>
    <row r="71" spans="1:8" x14ac:dyDescent="0.2">
      <c r="A71" s="27" t="s">
        <v>512</v>
      </c>
      <c r="B71" s="27" t="s">
        <v>511</v>
      </c>
      <c r="C71" s="27" t="s">
        <v>508</v>
      </c>
      <c r="D71" s="31">
        <v>2600000</v>
      </c>
      <c r="E71" s="29">
        <v>2775.0554000000002</v>
      </c>
      <c r="F71" s="30">
        <v>6.5443742754170202</v>
      </c>
    </row>
    <row r="72" spans="1:8" x14ac:dyDescent="0.2">
      <c r="A72" s="27" t="s">
        <v>510</v>
      </c>
      <c r="B72" s="27" t="s">
        <v>509</v>
      </c>
      <c r="C72" s="27" t="s">
        <v>508</v>
      </c>
      <c r="D72" s="31">
        <v>1700000</v>
      </c>
      <c r="E72" s="29">
        <v>1656.3695</v>
      </c>
      <c r="F72" s="30">
        <v>3.9061929885743401</v>
      </c>
    </row>
    <row r="73" spans="1:8" x14ac:dyDescent="0.2">
      <c r="A73" s="27" t="s">
        <v>527</v>
      </c>
      <c r="B73" s="27" t="s">
        <v>526</v>
      </c>
      <c r="C73" s="27" t="s">
        <v>508</v>
      </c>
      <c r="D73" s="31">
        <v>900000</v>
      </c>
      <c r="E73" s="29">
        <v>928.30499999999995</v>
      </c>
      <c r="F73" s="30">
        <v>2.1892086773262198</v>
      </c>
    </row>
    <row r="74" spans="1:8" x14ac:dyDescent="0.2">
      <c r="A74" s="27" t="s">
        <v>514</v>
      </c>
      <c r="B74" s="27" t="s">
        <v>513</v>
      </c>
      <c r="C74" s="27" t="s">
        <v>508</v>
      </c>
      <c r="D74" s="31">
        <v>400000</v>
      </c>
      <c r="E74" s="29">
        <v>428.6044</v>
      </c>
      <c r="F74" s="30">
        <v>1.0107717524091799</v>
      </c>
    </row>
    <row r="75" spans="1:8" ht="10.5" x14ac:dyDescent="0.25">
      <c r="A75" s="26" t="s">
        <v>155</v>
      </c>
      <c r="B75" s="26"/>
      <c r="C75" s="26"/>
      <c r="D75" s="32"/>
      <c r="E75" s="33">
        <f>SUM(E70:E74)</f>
        <v>9998.1719000000012</v>
      </c>
      <c r="F75" s="34">
        <f>SUM(F70:F74)</f>
        <v>23.57854873223695</v>
      </c>
      <c r="G75" s="18"/>
      <c r="H75" s="18"/>
    </row>
    <row r="76" spans="1:8" x14ac:dyDescent="0.2">
      <c r="A76" s="27"/>
      <c r="B76" s="27"/>
      <c r="C76" s="27"/>
      <c r="D76" s="28"/>
      <c r="E76" s="29"/>
      <c r="F76" s="30"/>
    </row>
    <row r="77" spans="1:8" ht="10.5" x14ac:dyDescent="0.25">
      <c r="A77" s="26" t="s">
        <v>194</v>
      </c>
      <c r="B77" s="26"/>
      <c r="C77" s="26"/>
      <c r="D77" s="32"/>
      <c r="E77" s="33">
        <f>E40+E53+E57+E63+E67+E75</f>
        <v>38451.217122500006</v>
      </c>
      <c r="F77" s="34">
        <f>F40+F53+F57+F63+F67+F75</f>
        <v>90.678966695570665</v>
      </c>
      <c r="G77" s="18"/>
      <c r="H77" s="18"/>
    </row>
    <row r="78" spans="1:8" ht="10.5" x14ac:dyDescent="0.25">
      <c r="A78" s="26"/>
      <c r="B78" s="26"/>
      <c r="C78" s="26"/>
      <c r="D78" s="32"/>
      <c r="E78" s="33"/>
      <c r="F78" s="34"/>
      <c r="G78" s="18"/>
      <c r="H78" s="18"/>
    </row>
    <row r="79" spans="1:8" ht="10.5" x14ac:dyDescent="0.25">
      <c r="A79" s="26" t="s">
        <v>196</v>
      </c>
      <c r="B79" s="26"/>
      <c r="C79" s="26"/>
      <c r="D79" s="32"/>
      <c r="E79" s="33">
        <f>E81-(E40+E53+E57+E63+E67+E75)</f>
        <v>3952.4609559999953</v>
      </c>
      <c r="F79" s="34">
        <f>F81-(F40+F53+F57+F63+F67+F75)</f>
        <v>9.321033304429335</v>
      </c>
      <c r="G79" s="18"/>
      <c r="H79" s="18"/>
    </row>
    <row r="80" spans="1:8" ht="10.5" x14ac:dyDescent="0.25">
      <c r="A80" s="26"/>
      <c r="B80" s="26"/>
      <c r="C80" s="26"/>
      <c r="D80" s="32"/>
      <c r="E80" s="33"/>
      <c r="F80" s="34"/>
      <c r="G80" s="18"/>
      <c r="H80" s="18"/>
    </row>
    <row r="81" spans="1:8" ht="10.5" x14ac:dyDescent="0.25">
      <c r="A81" s="35" t="s">
        <v>195</v>
      </c>
      <c r="B81" s="35"/>
      <c r="C81" s="35"/>
      <c r="D81" s="36"/>
      <c r="E81" s="37">
        <v>42403.678078500001</v>
      </c>
      <c r="F81" s="38">
        <v>100</v>
      </c>
      <c r="G81" s="18"/>
      <c r="H81" s="18"/>
    </row>
    <row r="82" spans="1:8" ht="10.5" x14ac:dyDescent="0.25">
      <c r="A82" s="18" t="s">
        <v>198</v>
      </c>
      <c r="F82" s="51" t="s">
        <v>373</v>
      </c>
    </row>
    <row r="83" spans="1:8" ht="10.5" x14ac:dyDescent="0.25">
      <c r="A83" s="18" t="s">
        <v>1596</v>
      </c>
    </row>
    <row r="85" spans="1:8" ht="10.5" x14ac:dyDescent="0.25">
      <c r="A85" s="18" t="s">
        <v>199</v>
      </c>
    </row>
    <row r="86" spans="1:8" ht="10.5" x14ac:dyDescent="0.25">
      <c r="A86" s="18" t="s">
        <v>200</v>
      </c>
    </row>
    <row r="87" spans="1:8" ht="10.5" x14ac:dyDescent="0.25">
      <c r="A87" s="18" t="s">
        <v>201</v>
      </c>
      <c r="B87" s="18"/>
      <c r="C87" s="39" t="s">
        <v>203</v>
      </c>
      <c r="D87" s="19" t="s">
        <v>202</v>
      </c>
    </row>
    <row r="88" spans="1:8" x14ac:dyDescent="0.2">
      <c r="A88" s="10" t="s">
        <v>466</v>
      </c>
      <c r="C88" s="40">
        <v>133.5438</v>
      </c>
      <c r="D88" s="40">
        <v>134.09899999999999</v>
      </c>
    </row>
    <row r="89" spans="1:8" x14ac:dyDescent="0.2">
      <c r="A89" s="10" t="s">
        <v>500</v>
      </c>
      <c r="C89" s="40">
        <v>16.473700000000001</v>
      </c>
      <c r="D89" s="40">
        <v>16.542200000000001</v>
      </c>
    </row>
    <row r="90" spans="1:8" x14ac:dyDescent="0.2">
      <c r="A90" s="10" t="s">
        <v>469</v>
      </c>
      <c r="C90" s="40">
        <v>140.43090000000001</v>
      </c>
      <c r="D90" s="40">
        <v>141.55009999999999</v>
      </c>
    </row>
    <row r="91" spans="1:8" x14ac:dyDescent="0.2">
      <c r="A91" s="10" t="s">
        <v>501</v>
      </c>
      <c r="C91" s="40">
        <v>17.556799999999999</v>
      </c>
      <c r="D91" s="40">
        <v>17.6934</v>
      </c>
    </row>
    <row r="93" spans="1:8" ht="10.5" x14ac:dyDescent="0.25">
      <c r="A93" s="18" t="s">
        <v>215</v>
      </c>
      <c r="D93" s="41" t="s">
        <v>216</v>
      </c>
    </row>
    <row r="95" spans="1:8" ht="10.5" x14ac:dyDescent="0.25">
      <c r="A95" s="18" t="s">
        <v>217</v>
      </c>
      <c r="D95" s="42">
        <v>3.5767519775988799</v>
      </c>
      <c r="E95" s="14" t="s">
        <v>218</v>
      </c>
    </row>
    <row r="97" spans="1:4" ht="10.5" x14ac:dyDescent="0.25">
      <c r="A97" s="18" t="s">
        <v>219</v>
      </c>
      <c r="D97" s="41" t="s">
        <v>216</v>
      </c>
    </row>
  </sheetData>
  <mergeCells count="1">
    <mergeCell ref="A1:F1"/>
  </mergeCells>
  <conditionalFormatting sqref="F2:F3 F5:F81 F83:F65536">
    <cfRule type="cellIs" dxfId="32" priority="2" stopIfTrue="1" operator="between">
      <formula>0.009</formula>
      <formula>-0.009</formula>
    </cfRule>
  </conditionalFormatting>
  <conditionalFormatting sqref="F82">
    <cfRule type="cellIs" dxfId="31"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23"/>
  <sheetViews>
    <sheetView workbookViewId="0">
      <selection sqref="A1:F1"/>
    </sheetView>
  </sheetViews>
  <sheetFormatPr defaultColWidth="9.1796875" defaultRowHeight="10" x14ac:dyDescent="0.2"/>
  <cols>
    <col min="1" max="1" width="38.7265625" style="10" bestFit="1" customWidth="1"/>
    <col min="2" max="2" width="51" style="10" bestFit="1" customWidth="1"/>
    <col min="3" max="3" width="25.179687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43</v>
      </c>
      <c r="B1" s="79"/>
      <c r="C1" s="79"/>
      <c r="D1" s="79"/>
      <c r="E1" s="79"/>
      <c r="F1" s="79"/>
    </row>
    <row r="2" spans="1:6" s="1" customFormat="1" ht="11.5" x14ac:dyDescent="0.25">
      <c r="A2" s="43" t="s">
        <v>220</v>
      </c>
      <c r="D2" s="6"/>
      <c r="E2" s="7"/>
      <c r="F2" s="13"/>
    </row>
    <row r="3" spans="1:6" s="1" customFormat="1" ht="11.5" x14ac:dyDescent="0.25">
      <c r="A3" s="12" t="s">
        <v>6</v>
      </c>
      <c r="B3" s="2"/>
      <c r="C3" s="3"/>
      <c r="D3" s="4"/>
      <c r="E3" s="5"/>
      <c r="F3" s="13"/>
    </row>
    <row r="4" spans="1:6" s="1" customFormat="1" ht="17.5" customHeight="1" x14ac:dyDescent="0.25">
      <c r="A4" s="8" t="s">
        <v>2</v>
      </c>
      <c r="B4" s="8" t="s">
        <v>0</v>
      </c>
      <c r="C4" s="8" t="s">
        <v>5</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943</v>
      </c>
      <c r="B7" s="27" t="s">
        <v>942</v>
      </c>
      <c r="C7" s="27" t="s">
        <v>944</v>
      </c>
      <c r="D7" s="31">
        <v>50838</v>
      </c>
      <c r="E7" s="29">
        <v>472.08166799999998</v>
      </c>
      <c r="F7" s="30">
        <v>2.2793085991978699</v>
      </c>
    </row>
    <row r="8" spans="1:6" x14ac:dyDescent="0.2">
      <c r="A8" s="27" t="s">
        <v>941</v>
      </c>
      <c r="B8" s="27" t="s">
        <v>940</v>
      </c>
      <c r="C8" s="27" t="s">
        <v>936</v>
      </c>
      <c r="D8" s="31">
        <v>85488</v>
      </c>
      <c r="E8" s="29">
        <v>424.66163999999998</v>
      </c>
      <c r="F8" s="30">
        <v>2.0503548292865901</v>
      </c>
    </row>
    <row r="9" spans="1:6" x14ac:dyDescent="0.2">
      <c r="A9" s="27" t="s">
        <v>962</v>
      </c>
      <c r="B9" s="27" t="s">
        <v>961</v>
      </c>
      <c r="C9" s="27" t="s">
        <v>963</v>
      </c>
      <c r="D9" s="31">
        <v>47341</v>
      </c>
      <c r="E9" s="29">
        <v>287.31252899999998</v>
      </c>
      <c r="F9" s="30">
        <v>1.38720471985578</v>
      </c>
    </row>
    <row r="10" spans="1:6" x14ac:dyDescent="0.2">
      <c r="A10" s="27" t="s">
        <v>935</v>
      </c>
      <c r="B10" s="27" t="s">
        <v>934</v>
      </c>
      <c r="C10" s="27" t="s">
        <v>936</v>
      </c>
      <c r="D10" s="31">
        <v>22986</v>
      </c>
      <c r="E10" s="29">
        <v>256.48928100000001</v>
      </c>
      <c r="F10" s="30">
        <v>1.2383836598911899</v>
      </c>
    </row>
    <row r="11" spans="1:6" x14ac:dyDescent="0.2">
      <c r="A11" s="27" t="s">
        <v>938</v>
      </c>
      <c r="B11" s="27" t="s">
        <v>937</v>
      </c>
      <c r="C11" s="27" t="s">
        <v>939</v>
      </c>
      <c r="D11" s="31">
        <v>48903</v>
      </c>
      <c r="E11" s="29">
        <v>250.92129299999999</v>
      </c>
      <c r="F11" s="30">
        <v>1.21150025435164</v>
      </c>
    </row>
    <row r="12" spans="1:6" x14ac:dyDescent="0.2">
      <c r="A12" s="27" t="s">
        <v>946</v>
      </c>
      <c r="B12" s="27" t="s">
        <v>945</v>
      </c>
      <c r="C12" s="27" t="s">
        <v>936</v>
      </c>
      <c r="D12" s="31">
        <v>60374</v>
      </c>
      <c r="E12" s="29">
        <v>238.235804</v>
      </c>
      <c r="F12" s="30">
        <v>1.15025207183859</v>
      </c>
    </row>
    <row r="13" spans="1:6" x14ac:dyDescent="0.2">
      <c r="A13" s="27" t="s">
        <v>971</v>
      </c>
      <c r="B13" s="27" t="s">
        <v>970</v>
      </c>
      <c r="C13" s="27" t="s">
        <v>960</v>
      </c>
      <c r="D13" s="31">
        <v>105586</v>
      </c>
      <c r="E13" s="29">
        <v>214.92030299999999</v>
      </c>
      <c r="F13" s="30">
        <v>1.03767997780018</v>
      </c>
    </row>
    <row r="14" spans="1:6" x14ac:dyDescent="0.2">
      <c r="A14" s="27" t="s">
        <v>982</v>
      </c>
      <c r="B14" s="27" t="s">
        <v>981</v>
      </c>
      <c r="C14" s="27" t="s">
        <v>983</v>
      </c>
      <c r="D14" s="31">
        <v>113926</v>
      </c>
      <c r="E14" s="29">
        <v>203.870577</v>
      </c>
      <c r="F14" s="30">
        <v>0.98432959968174805</v>
      </c>
    </row>
    <row r="15" spans="1:6" x14ac:dyDescent="0.2">
      <c r="A15" s="27" t="s">
        <v>965</v>
      </c>
      <c r="B15" s="27" t="s">
        <v>964</v>
      </c>
      <c r="C15" s="27" t="s">
        <v>966</v>
      </c>
      <c r="D15" s="31">
        <v>32000</v>
      </c>
      <c r="E15" s="29">
        <v>203.12</v>
      </c>
      <c r="F15" s="30">
        <v>0.98070565762590001</v>
      </c>
    </row>
    <row r="16" spans="1:6" x14ac:dyDescent="0.2">
      <c r="A16" s="27" t="s">
        <v>953</v>
      </c>
      <c r="B16" s="27" t="s">
        <v>952</v>
      </c>
      <c r="C16" s="27" t="s">
        <v>954</v>
      </c>
      <c r="D16" s="31">
        <v>15000</v>
      </c>
      <c r="E16" s="29">
        <v>198.285</v>
      </c>
      <c r="F16" s="30">
        <v>0.95736127078747302</v>
      </c>
    </row>
    <row r="17" spans="1:6" x14ac:dyDescent="0.2">
      <c r="A17" s="27" t="s">
        <v>950</v>
      </c>
      <c r="B17" s="27" t="s">
        <v>949</v>
      </c>
      <c r="C17" s="27" t="s">
        <v>951</v>
      </c>
      <c r="D17" s="31">
        <v>28254</v>
      </c>
      <c r="E17" s="29">
        <v>190.67211900000001</v>
      </c>
      <c r="F17" s="30">
        <v>0.92060469601623995</v>
      </c>
    </row>
    <row r="18" spans="1:6" x14ac:dyDescent="0.2">
      <c r="A18" s="27" t="s">
        <v>1026</v>
      </c>
      <c r="B18" s="27" t="s">
        <v>1025</v>
      </c>
      <c r="C18" s="27" t="s">
        <v>980</v>
      </c>
      <c r="D18" s="31">
        <v>4300</v>
      </c>
      <c r="E18" s="29">
        <v>183.38210000000001</v>
      </c>
      <c r="F18" s="30">
        <v>0.885406966213659</v>
      </c>
    </row>
    <row r="19" spans="1:6" x14ac:dyDescent="0.2">
      <c r="A19" s="27" t="s">
        <v>948</v>
      </c>
      <c r="B19" s="27" t="s">
        <v>947</v>
      </c>
      <c r="C19" s="27" t="s">
        <v>936</v>
      </c>
      <c r="D19" s="31">
        <v>12909</v>
      </c>
      <c r="E19" s="29">
        <v>180.9002715</v>
      </c>
      <c r="F19" s="30">
        <v>0.87342418140070499</v>
      </c>
    </row>
    <row r="20" spans="1:6" x14ac:dyDescent="0.2">
      <c r="A20" s="27" t="s">
        <v>1000</v>
      </c>
      <c r="B20" s="27" t="s">
        <v>999</v>
      </c>
      <c r="C20" s="27" t="s">
        <v>969</v>
      </c>
      <c r="D20" s="31">
        <v>33697</v>
      </c>
      <c r="E20" s="29">
        <v>161.004266</v>
      </c>
      <c r="F20" s="30">
        <v>0.77736212371063995</v>
      </c>
    </row>
    <row r="21" spans="1:6" x14ac:dyDescent="0.2">
      <c r="A21" s="27" t="s">
        <v>956</v>
      </c>
      <c r="B21" s="27" t="s">
        <v>955</v>
      </c>
      <c r="C21" s="27" t="s">
        <v>957</v>
      </c>
      <c r="D21" s="31">
        <v>76457</v>
      </c>
      <c r="E21" s="29">
        <v>141.63659250000001</v>
      </c>
      <c r="F21" s="30">
        <v>0.68385096293621495</v>
      </c>
    </row>
    <row r="22" spans="1:6" x14ac:dyDescent="0.2">
      <c r="A22" s="27" t="s">
        <v>979</v>
      </c>
      <c r="B22" s="27" t="s">
        <v>978</v>
      </c>
      <c r="C22" s="27" t="s">
        <v>980</v>
      </c>
      <c r="D22" s="31">
        <v>35000</v>
      </c>
      <c r="E22" s="29">
        <v>129.9375</v>
      </c>
      <c r="F22" s="30">
        <v>0.627365308131968</v>
      </c>
    </row>
    <row r="23" spans="1:6" x14ac:dyDescent="0.2">
      <c r="A23" s="27" t="s">
        <v>968</v>
      </c>
      <c r="B23" s="27" t="s">
        <v>967</v>
      </c>
      <c r="C23" s="27" t="s">
        <v>969</v>
      </c>
      <c r="D23" s="31">
        <v>9526</v>
      </c>
      <c r="E23" s="29">
        <v>129.86319499999999</v>
      </c>
      <c r="F23" s="30">
        <v>0.62700654811872503</v>
      </c>
    </row>
    <row r="24" spans="1:6" x14ac:dyDescent="0.2">
      <c r="A24" s="27" t="s">
        <v>991</v>
      </c>
      <c r="B24" s="27" t="s">
        <v>990</v>
      </c>
      <c r="C24" s="27" t="s">
        <v>974</v>
      </c>
      <c r="D24" s="31">
        <v>30000</v>
      </c>
      <c r="E24" s="29">
        <v>122.34</v>
      </c>
      <c r="F24" s="30">
        <v>0.59068299603166896</v>
      </c>
    </row>
    <row r="25" spans="1:6" x14ac:dyDescent="0.2">
      <c r="A25" s="27" t="s">
        <v>1006</v>
      </c>
      <c r="B25" s="27" t="s">
        <v>1005</v>
      </c>
      <c r="C25" s="27" t="s">
        <v>963</v>
      </c>
      <c r="D25" s="31">
        <v>25761</v>
      </c>
      <c r="E25" s="29">
        <v>111.5064885</v>
      </c>
      <c r="F25" s="30">
        <v>0.53837654654365497</v>
      </c>
    </row>
    <row r="26" spans="1:6" x14ac:dyDescent="0.2">
      <c r="A26" s="27" t="s">
        <v>993</v>
      </c>
      <c r="B26" s="27" t="s">
        <v>992</v>
      </c>
      <c r="C26" s="27" t="s">
        <v>969</v>
      </c>
      <c r="D26" s="31">
        <v>10000</v>
      </c>
      <c r="E26" s="29">
        <v>101.065</v>
      </c>
      <c r="F26" s="30">
        <v>0.48796286573435199</v>
      </c>
    </row>
    <row r="27" spans="1:6" x14ac:dyDescent="0.2">
      <c r="A27" s="27" t="s">
        <v>995</v>
      </c>
      <c r="B27" s="27" t="s">
        <v>994</v>
      </c>
      <c r="C27" s="27" t="s">
        <v>996</v>
      </c>
      <c r="D27" s="31">
        <v>20015</v>
      </c>
      <c r="E27" s="29">
        <v>92.519337500000006</v>
      </c>
      <c r="F27" s="30">
        <v>0.44670262763908097</v>
      </c>
    </row>
    <row r="28" spans="1:6" x14ac:dyDescent="0.2">
      <c r="A28" s="27" t="s">
        <v>989</v>
      </c>
      <c r="B28" s="27" t="s">
        <v>988</v>
      </c>
      <c r="C28" s="27" t="s">
        <v>936</v>
      </c>
      <c r="D28" s="31">
        <v>29755</v>
      </c>
      <c r="E28" s="29">
        <v>63.080599999999997</v>
      </c>
      <c r="F28" s="30">
        <v>0.30456627267839897</v>
      </c>
    </row>
    <row r="29" spans="1:6" x14ac:dyDescent="0.2">
      <c r="A29" s="27" t="s">
        <v>1004</v>
      </c>
      <c r="B29" s="27" t="s">
        <v>1003</v>
      </c>
      <c r="C29" s="27" t="s">
        <v>963</v>
      </c>
      <c r="D29" s="31">
        <v>40000</v>
      </c>
      <c r="E29" s="29">
        <v>57.28</v>
      </c>
      <c r="F29" s="30">
        <v>0.27655976796382198</v>
      </c>
    </row>
    <row r="30" spans="1:6" x14ac:dyDescent="0.2">
      <c r="A30" s="27" t="s">
        <v>1008</v>
      </c>
      <c r="B30" s="27" t="s">
        <v>1007</v>
      </c>
      <c r="C30" s="27" t="s">
        <v>1009</v>
      </c>
      <c r="D30" s="31">
        <v>35367</v>
      </c>
      <c r="E30" s="29">
        <v>49.478433000000003</v>
      </c>
      <c r="F30" s="30">
        <v>0.23889217789269401</v>
      </c>
    </row>
    <row r="31" spans="1:6" x14ac:dyDescent="0.2">
      <c r="A31" s="27" t="s">
        <v>1011</v>
      </c>
      <c r="B31" s="27" t="s">
        <v>1010</v>
      </c>
      <c r="C31" s="27" t="s">
        <v>1012</v>
      </c>
      <c r="D31" s="31">
        <v>97694</v>
      </c>
      <c r="E31" s="29">
        <v>38.589129999999997</v>
      </c>
      <c r="F31" s="30">
        <v>0.186316355424682</v>
      </c>
    </row>
    <row r="32" spans="1:6" x14ac:dyDescent="0.2">
      <c r="A32" s="27" t="s">
        <v>1002</v>
      </c>
      <c r="B32" s="27" t="s">
        <v>1001</v>
      </c>
      <c r="C32" s="27" t="s">
        <v>936</v>
      </c>
      <c r="D32" s="31">
        <v>77000</v>
      </c>
      <c r="E32" s="29">
        <v>29.452500000000001</v>
      </c>
      <c r="F32" s="30">
        <v>0.14220280317657899</v>
      </c>
    </row>
    <row r="33" spans="1:8" x14ac:dyDescent="0.2">
      <c r="A33" s="27" t="s">
        <v>1013</v>
      </c>
      <c r="B33" s="27" t="s">
        <v>1597</v>
      </c>
      <c r="C33" s="27" t="s">
        <v>1009</v>
      </c>
      <c r="D33" s="31">
        <v>4133</v>
      </c>
      <c r="E33" s="29">
        <v>3.2299395</v>
      </c>
      <c r="F33" s="30">
        <v>1.55948205072832E-2</v>
      </c>
    </row>
    <row r="34" spans="1:8" x14ac:dyDescent="0.2">
      <c r="A34" s="27" t="s">
        <v>1015</v>
      </c>
      <c r="B34" s="27" t="s">
        <v>1014</v>
      </c>
      <c r="C34" s="27" t="s">
        <v>1016</v>
      </c>
      <c r="D34" s="31">
        <v>581</v>
      </c>
      <c r="E34" s="29">
        <v>0.78057350000000003</v>
      </c>
      <c r="F34" s="30">
        <v>3.7687714043070598E-3</v>
      </c>
    </row>
    <row r="35" spans="1:8" ht="10.5" x14ac:dyDescent="0.25">
      <c r="A35" s="26" t="s">
        <v>155</v>
      </c>
      <c r="B35" s="26"/>
      <c r="C35" s="26"/>
      <c r="D35" s="32"/>
      <c r="E35" s="33">
        <f>SUM(E7:E34)</f>
        <v>4536.6161409999995</v>
      </c>
      <c r="F35" s="34">
        <f>SUM(F7:F34)</f>
        <v>21.903727431841638</v>
      </c>
      <c r="G35" s="18"/>
      <c r="H35" s="18"/>
    </row>
    <row r="36" spans="1:8" x14ac:dyDescent="0.2">
      <c r="A36" s="27"/>
      <c r="B36" s="27"/>
      <c r="C36" s="27"/>
      <c r="D36" s="28"/>
      <c r="E36" s="29"/>
      <c r="F36" s="30"/>
    </row>
    <row r="37" spans="1:8" ht="10.5" x14ac:dyDescent="0.25">
      <c r="A37" s="26" t="s">
        <v>68</v>
      </c>
      <c r="B37" s="27"/>
      <c r="C37" s="27"/>
      <c r="D37" s="28"/>
      <c r="E37" s="29"/>
      <c r="F37" s="30"/>
    </row>
    <row r="38" spans="1:8" ht="10.5" x14ac:dyDescent="0.25">
      <c r="A38" s="26" t="s">
        <v>69</v>
      </c>
      <c r="B38" s="27"/>
      <c r="C38" s="27"/>
      <c r="D38" s="28"/>
      <c r="E38" s="29"/>
      <c r="F38" s="30"/>
    </row>
    <row r="39" spans="1:8" x14ac:dyDescent="0.2">
      <c r="A39" s="27" t="s">
        <v>1020</v>
      </c>
      <c r="B39" s="27" t="s">
        <v>1019</v>
      </c>
      <c r="C39" s="27" t="s">
        <v>154</v>
      </c>
      <c r="D39" s="31">
        <v>200</v>
      </c>
      <c r="E39" s="29">
        <v>2075.402</v>
      </c>
      <c r="F39" s="30">
        <v>10.0204730368654</v>
      </c>
    </row>
    <row r="40" spans="1:8" x14ac:dyDescent="0.2">
      <c r="A40" s="27" t="s">
        <v>639</v>
      </c>
      <c r="B40" s="27" t="s">
        <v>638</v>
      </c>
      <c r="C40" s="27" t="s">
        <v>154</v>
      </c>
      <c r="D40" s="31">
        <v>65</v>
      </c>
      <c r="E40" s="29">
        <v>713.03179999999998</v>
      </c>
      <c r="F40" s="30">
        <v>3.4426660118510202</v>
      </c>
    </row>
    <row r="41" spans="1:8" x14ac:dyDescent="0.2">
      <c r="A41" s="27" t="s">
        <v>695</v>
      </c>
      <c r="B41" s="27" t="s">
        <v>694</v>
      </c>
      <c r="C41" s="27" t="s">
        <v>154</v>
      </c>
      <c r="D41" s="31">
        <v>65</v>
      </c>
      <c r="E41" s="29">
        <v>710.97649999999999</v>
      </c>
      <c r="F41" s="30">
        <v>3.4327425954561899</v>
      </c>
    </row>
    <row r="42" spans="1:8" x14ac:dyDescent="0.2">
      <c r="A42" s="27" t="s">
        <v>547</v>
      </c>
      <c r="B42" s="27" t="s">
        <v>546</v>
      </c>
      <c r="C42" s="27" t="s">
        <v>154</v>
      </c>
      <c r="D42" s="31">
        <v>60</v>
      </c>
      <c r="E42" s="29">
        <v>657.74580000000003</v>
      </c>
      <c r="F42" s="30">
        <v>3.1757336911169398</v>
      </c>
    </row>
    <row r="43" spans="1:8" x14ac:dyDescent="0.2">
      <c r="A43" s="27" t="s">
        <v>301</v>
      </c>
      <c r="B43" s="27" t="s">
        <v>300</v>
      </c>
      <c r="C43" s="27" t="s">
        <v>193</v>
      </c>
      <c r="D43" s="31">
        <v>60</v>
      </c>
      <c r="E43" s="29">
        <v>578.61360000000002</v>
      </c>
      <c r="F43" s="30">
        <v>2.7936669510599099</v>
      </c>
    </row>
    <row r="44" spans="1:8" x14ac:dyDescent="0.2">
      <c r="A44" s="27" t="s">
        <v>629</v>
      </c>
      <c r="B44" s="27" t="s">
        <v>628</v>
      </c>
      <c r="C44" s="27" t="s">
        <v>154</v>
      </c>
      <c r="D44" s="31">
        <v>50</v>
      </c>
      <c r="E44" s="29">
        <v>544.86099999999999</v>
      </c>
      <c r="F44" s="30">
        <v>2.6307023696322598</v>
      </c>
    </row>
    <row r="45" spans="1:8" ht="10.5" x14ac:dyDescent="0.25">
      <c r="A45" s="26" t="s">
        <v>155</v>
      </c>
      <c r="B45" s="26"/>
      <c r="C45" s="26"/>
      <c r="D45" s="32"/>
      <c r="E45" s="33">
        <f>SUM(E38:E44)</f>
        <v>5280.6306999999988</v>
      </c>
      <c r="F45" s="34">
        <f>SUM(F38:F44)</f>
        <v>25.495984655981722</v>
      </c>
      <c r="G45" s="18"/>
      <c r="H45" s="18"/>
    </row>
    <row r="46" spans="1:8" x14ac:dyDescent="0.2">
      <c r="A46" s="27"/>
      <c r="B46" s="27"/>
      <c r="C46" s="27"/>
      <c r="D46" s="28"/>
      <c r="E46" s="29"/>
      <c r="F46" s="30"/>
    </row>
    <row r="47" spans="1:8" ht="10.5" x14ac:dyDescent="0.25">
      <c r="A47" s="26" t="s">
        <v>393</v>
      </c>
      <c r="B47" s="27"/>
      <c r="C47" s="27"/>
      <c r="D47" s="28"/>
      <c r="E47" s="29"/>
      <c r="F47" s="30"/>
    </row>
    <row r="48" spans="1:8" ht="10.5" x14ac:dyDescent="0.25">
      <c r="A48" s="26" t="s">
        <v>394</v>
      </c>
      <c r="B48" s="27"/>
      <c r="C48" s="27"/>
      <c r="D48" s="28"/>
      <c r="E48" s="29"/>
      <c r="F48" s="30"/>
    </row>
    <row r="49" spans="1:8" x14ac:dyDescent="0.2">
      <c r="A49" s="27" t="s">
        <v>399</v>
      </c>
      <c r="B49" s="27" t="s">
        <v>398</v>
      </c>
      <c r="C49" s="27" t="s">
        <v>400</v>
      </c>
      <c r="D49" s="31">
        <v>2000</v>
      </c>
      <c r="E49" s="29">
        <v>1964.6659999999999</v>
      </c>
      <c r="F49" s="30">
        <v>9.4858165692459906</v>
      </c>
    </row>
    <row r="50" spans="1:8" ht="10.5" x14ac:dyDescent="0.25">
      <c r="A50" s="26" t="s">
        <v>155</v>
      </c>
      <c r="B50" s="26"/>
      <c r="C50" s="26"/>
      <c r="D50" s="32"/>
      <c r="E50" s="33">
        <f>SUM(E48:E49)</f>
        <v>1964.6659999999999</v>
      </c>
      <c r="F50" s="34">
        <f>SUM(F48:F49)</f>
        <v>9.4858165692459906</v>
      </c>
      <c r="G50" s="18"/>
      <c r="H50" s="18"/>
    </row>
    <row r="51" spans="1:8" x14ac:dyDescent="0.2">
      <c r="A51" s="27"/>
      <c r="B51" s="27"/>
      <c r="C51" s="27"/>
      <c r="D51" s="28"/>
      <c r="E51" s="29"/>
      <c r="F51" s="30"/>
    </row>
    <row r="52" spans="1:8" ht="10.5" x14ac:dyDescent="0.25">
      <c r="A52" s="26" t="s">
        <v>440</v>
      </c>
      <c r="B52" s="27"/>
      <c r="C52" s="27"/>
      <c r="D52" s="28"/>
      <c r="E52" s="29"/>
      <c r="F52" s="30"/>
    </row>
    <row r="53" spans="1:8" x14ac:dyDescent="0.2">
      <c r="A53" s="27" t="s">
        <v>1024</v>
      </c>
      <c r="B53" s="27" t="s">
        <v>1023</v>
      </c>
      <c r="C53" s="27" t="s">
        <v>443</v>
      </c>
      <c r="D53" s="31">
        <v>1500000</v>
      </c>
      <c r="E53" s="29">
        <v>1499.7405000000001</v>
      </c>
      <c r="F53" s="30">
        <v>7.2410594393496197</v>
      </c>
    </row>
    <row r="54" spans="1:8" ht="10.5" x14ac:dyDescent="0.25">
      <c r="A54" s="26" t="s">
        <v>155</v>
      </c>
      <c r="B54" s="26"/>
      <c r="C54" s="26"/>
      <c r="D54" s="32"/>
      <c r="E54" s="33">
        <f>SUM(E52:E53)</f>
        <v>1499.7405000000001</v>
      </c>
      <c r="F54" s="34">
        <f>SUM(F52:F53)</f>
        <v>7.2410594393496197</v>
      </c>
      <c r="G54" s="18"/>
      <c r="H54" s="18"/>
    </row>
    <row r="55" spans="1:8" x14ac:dyDescent="0.2">
      <c r="A55" s="27"/>
      <c r="B55" s="27"/>
      <c r="C55" s="27"/>
      <c r="D55" s="28"/>
      <c r="E55" s="29"/>
      <c r="F55" s="30"/>
    </row>
    <row r="56" spans="1:8" ht="10.5" x14ac:dyDescent="0.25">
      <c r="A56" s="26" t="s">
        <v>505</v>
      </c>
      <c r="B56" s="27"/>
      <c r="C56" s="27"/>
      <c r="D56" s="28"/>
      <c r="E56" s="29"/>
      <c r="F56" s="30"/>
    </row>
    <row r="57" spans="1:8" x14ac:dyDescent="0.2">
      <c r="A57" s="27" t="s">
        <v>507</v>
      </c>
      <c r="B57" s="27" t="s">
        <v>506</v>
      </c>
      <c r="C57" s="27" t="s">
        <v>508</v>
      </c>
      <c r="D57" s="31">
        <v>2800000</v>
      </c>
      <c r="E57" s="29">
        <v>2741.2896000000001</v>
      </c>
      <c r="F57" s="30">
        <v>13.235517033827501</v>
      </c>
    </row>
    <row r="58" spans="1:8" x14ac:dyDescent="0.2">
      <c r="A58" s="27" t="s">
        <v>510</v>
      </c>
      <c r="B58" s="27" t="s">
        <v>509</v>
      </c>
      <c r="C58" s="27" t="s">
        <v>508</v>
      </c>
      <c r="D58" s="31">
        <v>1300000</v>
      </c>
      <c r="E58" s="29">
        <v>1266.6355000000001</v>
      </c>
      <c r="F58" s="30">
        <v>6.11557995765956</v>
      </c>
    </row>
    <row r="59" spans="1:8" x14ac:dyDescent="0.2">
      <c r="A59" s="27" t="s">
        <v>527</v>
      </c>
      <c r="B59" s="27" t="s">
        <v>526</v>
      </c>
      <c r="C59" s="27" t="s">
        <v>508</v>
      </c>
      <c r="D59" s="31">
        <v>800000</v>
      </c>
      <c r="E59" s="29">
        <v>825.16</v>
      </c>
      <c r="F59" s="30">
        <v>3.9840443109816199</v>
      </c>
    </row>
    <row r="60" spans="1:8" x14ac:dyDescent="0.2">
      <c r="A60" s="27" t="s">
        <v>514</v>
      </c>
      <c r="B60" s="27" t="s">
        <v>513</v>
      </c>
      <c r="C60" s="27" t="s">
        <v>508</v>
      </c>
      <c r="D60" s="31">
        <v>200000</v>
      </c>
      <c r="E60" s="29">
        <v>214.3022</v>
      </c>
      <c r="F60" s="30">
        <v>1.0346956478026601</v>
      </c>
    </row>
    <row r="61" spans="1:8" ht="10.5" x14ac:dyDescent="0.25">
      <c r="A61" s="26" t="s">
        <v>155</v>
      </c>
      <c r="B61" s="26"/>
      <c r="C61" s="26"/>
      <c r="D61" s="32"/>
      <c r="E61" s="33">
        <f>SUM(E57:E60)</f>
        <v>5047.3873000000003</v>
      </c>
      <c r="F61" s="34">
        <f>SUM(F57:F60)</f>
        <v>24.369836950271342</v>
      </c>
      <c r="G61" s="18"/>
      <c r="H61" s="18"/>
    </row>
    <row r="62" spans="1:8" x14ac:dyDescent="0.2">
      <c r="A62" s="27"/>
      <c r="B62" s="27"/>
      <c r="C62" s="27"/>
      <c r="D62" s="28"/>
      <c r="E62" s="29"/>
      <c r="F62" s="30"/>
    </row>
    <row r="63" spans="1:8" ht="10.5" x14ac:dyDescent="0.25">
      <c r="A63" s="26" t="s">
        <v>194</v>
      </c>
      <c r="B63" s="26"/>
      <c r="C63" s="26"/>
      <c r="D63" s="32"/>
      <c r="E63" s="33">
        <f>E35+E45+E50+E54+E61</f>
        <v>18329.040641</v>
      </c>
      <c r="F63" s="34">
        <f>F35+F45+F50+F54+F61</f>
        <v>88.49642504669032</v>
      </c>
      <c r="G63" s="18"/>
      <c r="H63" s="18"/>
    </row>
    <row r="64" spans="1:8" ht="10.5" x14ac:dyDescent="0.25">
      <c r="A64" s="26"/>
      <c r="B64" s="26"/>
      <c r="C64" s="26"/>
      <c r="D64" s="32"/>
      <c r="E64" s="33"/>
      <c r="F64" s="34"/>
      <c r="G64" s="18"/>
      <c r="H64" s="18"/>
    </row>
    <row r="65" spans="1:8" ht="10.5" x14ac:dyDescent="0.25">
      <c r="A65" s="26" t="s">
        <v>196</v>
      </c>
      <c r="B65" s="26"/>
      <c r="C65" s="26"/>
      <c r="D65" s="32"/>
      <c r="E65" s="33">
        <f>E67-(E35+E45+E50+E54+E61)</f>
        <v>2382.5763890999988</v>
      </c>
      <c r="F65" s="34">
        <f>F67-(F35+F45+F50+F54+F61)</f>
        <v>11.50357495330968</v>
      </c>
      <c r="G65" s="18"/>
      <c r="H65" s="18"/>
    </row>
    <row r="66" spans="1:8" ht="10.5" x14ac:dyDescent="0.25">
      <c r="A66" s="26"/>
      <c r="B66" s="26"/>
      <c r="C66" s="26"/>
      <c r="D66" s="32"/>
      <c r="E66" s="33"/>
      <c r="F66" s="34"/>
      <c r="G66" s="18"/>
      <c r="H66" s="18"/>
    </row>
    <row r="67" spans="1:8" ht="10.5" x14ac:dyDescent="0.25">
      <c r="A67" s="35" t="s">
        <v>195</v>
      </c>
      <c r="B67" s="35"/>
      <c r="C67" s="35"/>
      <c r="D67" s="36"/>
      <c r="E67" s="37">
        <v>20711.617030099998</v>
      </c>
      <c r="F67" s="38">
        <v>100</v>
      </c>
      <c r="G67" s="18"/>
      <c r="H67" s="18"/>
    </row>
    <row r="68" spans="1:8" ht="10.5" x14ac:dyDescent="0.25">
      <c r="A68" s="18" t="s">
        <v>198</v>
      </c>
      <c r="F68" s="51" t="s">
        <v>373</v>
      </c>
    </row>
    <row r="69" spans="1:8" ht="10.5" x14ac:dyDescent="0.25">
      <c r="A69" s="18" t="s">
        <v>1596</v>
      </c>
    </row>
    <row r="71" spans="1:8" ht="10.5" x14ac:dyDescent="0.25">
      <c r="A71" s="18" t="s">
        <v>199</v>
      </c>
    </row>
    <row r="72" spans="1:8" ht="10.5" x14ac:dyDescent="0.25">
      <c r="A72" s="18" t="s">
        <v>200</v>
      </c>
    </row>
    <row r="73" spans="1:8" ht="10.5" x14ac:dyDescent="0.25">
      <c r="A73" s="18" t="s">
        <v>201</v>
      </c>
      <c r="B73" s="18"/>
      <c r="C73" s="39" t="s">
        <v>203</v>
      </c>
      <c r="D73" s="19" t="s">
        <v>202</v>
      </c>
    </row>
    <row r="74" spans="1:8" x14ac:dyDescent="0.2">
      <c r="A74" s="10" t="s">
        <v>466</v>
      </c>
      <c r="C74" s="40">
        <v>59.280200000000001</v>
      </c>
      <c r="D74" s="40">
        <v>58.950600000000001</v>
      </c>
    </row>
    <row r="75" spans="1:8" x14ac:dyDescent="0.2">
      <c r="A75" s="10" t="s">
        <v>467</v>
      </c>
      <c r="C75" s="40">
        <v>13.243499999999999</v>
      </c>
      <c r="D75" s="40">
        <v>12.6637</v>
      </c>
    </row>
    <row r="76" spans="1:8" x14ac:dyDescent="0.2">
      <c r="A76" s="10" t="s">
        <v>468</v>
      </c>
      <c r="C76" s="40">
        <v>12.8201</v>
      </c>
      <c r="D76" s="40">
        <v>12.1937</v>
      </c>
    </row>
    <row r="77" spans="1:8" x14ac:dyDescent="0.2">
      <c r="A77" s="10" t="s">
        <v>469</v>
      </c>
      <c r="C77" s="40">
        <v>62.516599999999997</v>
      </c>
      <c r="D77" s="40">
        <v>62.443399999999997</v>
      </c>
    </row>
    <row r="78" spans="1:8" x14ac:dyDescent="0.2">
      <c r="A78" s="10" t="s">
        <v>470</v>
      </c>
      <c r="C78" s="40">
        <v>14.1693</v>
      </c>
      <c r="D78" s="40">
        <v>13.640700000000001</v>
      </c>
    </row>
    <row r="79" spans="1:8" x14ac:dyDescent="0.2">
      <c r="A79" s="10" t="s">
        <v>471</v>
      </c>
      <c r="C79" s="40">
        <v>13.713100000000001</v>
      </c>
      <c r="D79" s="40">
        <v>13.1363</v>
      </c>
    </row>
    <row r="81" spans="1:6" ht="10.5" x14ac:dyDescent="0.25">
      <c r="A81" s="18" t="s">
        <v>215</v>
      </c>
    </row>
    <row r="82" spans="1:6" ht="10.5" x14ac:dyDescent="0.25">
      <c r="A82" s="82" t="s">
        <v>380</v>
      </c>
      <c r="B82" s="83"/>
      <c r="C82" s="80" t="s">
        <v>381</v>
      </c>
      <c r="D82" s="81"/>
    </row>
    <row r="83" spans="1:6" ht="10.5" x14ac:dyDescent="0.25">
      <c r="A83" s="82"/>
      <c r="B83" s="83"/>
      <c r="C83" s="44" t="s">
        <v>382</v>
      </c>
      <c r="D83" s="45" t="s">
        <v>383</v>
      </c>
    </row>
    <row r="84" spans="1:6" x14ac:dyDescent="0.2">
      <c r="A84" s="84" t="s">
        <v>467</v>
      </c>
      <c r="B84" s="85"/>
      <c r="C84" s="46">
        <v>0.42922742949999998</v>
      </c>
      <c r="D84" s="46">
        <v>0.42469690490000001</v>
      </c>
    </row>
    <row r="85" spans="1:6" x14ac:dyDescent="0.2">
      <c r="A85" s="84" t="s">
        <v>468</v>
      </c>
      <c r="B85" s="85"/>
      <c r="C85" s="46">
        <v>0.42778390199999999</v>
      </c>
      <c r="D85" s="46">
        <v>0.41392582659999999</v>
      </c>
    </row>
    <row r="86" spans="1:6" x14ac:dyDescent="0.2">
      <c r="A86" s="84" t="s">
        <v>470</v>
      </c>
      <c r="B86" s="85"/>
      <c r="C86" s="46">
        <v>0.42922742949999998</v>
      </c>
      <c r="D86" s="46">
        <v>0.42469690490000001</v>
      </c>
    </row>
    <row r="87" spans="1:6" x14ac:dyDescent="0.2">
      <c r="A87" s="84" t="s">
        <v>471</v>
      </c>
      <c r="B87" s="85"/>
      <c r="C87" s="46">
        <v>0.42778390199999999</v>
      </c>
      <c r="D87" s="46">
        <v>0.41392582659999999</v>
      </c>
    </row>
    <row r="89" spans="1:6" ht="10.5" x14ac:dyDescent="0.25">
      <c r="A89" s="18" t="s">
        <v>217</v>
      </c>
      <c r="D89" s="42">
        <v>3.7834314541529999</v>
      </c>
      <c r="E89" s="14" t="s">
        <v>218</v>
      </c>
    </row>
    <row r="91" spans="1:6" ht="10.5" x14ac:dyDescent="0.25">
      <c r="A91" s="18" t="s">
        <v>219</v>
      </c>
      <c r="D91" s="41" t="s">
        <v>216</v>
      </c>
    </row>
    <row r="95" spans="1:6" s="1" customFormat="1" ht="14" x14ac:dyDescent="0.25">
      <c r="A95" s="79" t="s">
        <v>1027</v>
      </c>
      <c r="B95" s="79"/>
      <c r="C95" s="79"/>
      <c r="D95" s="79"/>
      <c r="E95" s="79"/>
      <c r="F95" s="79"/>
    </row>
    <row r="96" spans="1:6" ht="10.5" x14ac:dyDescent="0.25">
      <c r="A96" s="18" t="s">
        <v>6</v>
      </c>
    </row>
    <row r="97" spans="1:8" s="1" customFormat="1" ht="17.5" customHeight="1" x14ac:dyDescent="0.25">
      <c r="A97" s="8" t="s">
        <v>2</v>
      </c>
      <c r="B97" s="8" t="s">
        <v>0</v>
      </c>
      <c r="C97" s="8" t="s">
        <v>197</v>
      </c>
      <c r="D97" s="17" t="s">
        <v>1</v>
      </c>
      <c r="E97" s="9" t="s">
        <v>3</v>
      </c>
      <c r="F97" s="16" t="s">
        <v>4</v>
      </c>
    </row>
    <row r="98" spans="1:8" ht="10.5" x14ac:dyDescent="0.25">
      <c r="A98" s="21" t="s">
        <v>68</v>
      </c>
      <c r="B98" s="22"/>
      <c r="C98" s="22"/>
      <c r="D98" s="23"/>
      <c r="E98" s="24"/>
      <c r="F98" s="25"/>
    </row>
    <row r="99" spans="1:8" ht="10.5" x14ac:dyDescent="0.25">
      <c r="A99" s="26" t="s">
        <v>69</v>
      </c>
      <c r="B99" s="27"/>
      <c r="C99" s="27"/>
      <c r="D99" s="28"/>
      <c r="E99" s="29"/>
      <c r="F99" s="30"/>
    </row>
    <row r="100" spans="1:8" x14ac:dyDescent="0.2">
      <c r="A100" s="27" t="s">
        <v>1029</v>
      </c>
      <c r="B100" s="27" t="s">
        <v>1028</v>
      </c>
      <c r="C100" s="27" t="s">
        <v>392</v>
      </c>
      <c r="D100" s="31">
        <v>50</v>
      </c>
      <c r="E100" s="54">
        <v>0</v>
      </c>
      <c r="F100" s="54">
        <v>100</v>
      </c>
    </row>
    <row r="101" spans="1:8" ht="10.5" x14ac:dyDescent="0.25">
      <c r="A101" s="26" t="s">
        <v>155</v>
      </c>
      <c r="B101" s="26"/>
      <c r="C101" s="26"/>
      <c r="D101" s="32"/>
      <c r="E101" s="55">
        <f>SUM(E99:E100)</f>
        <v>0</v>
      </c>
      <c r="F101" s="56">
        <f>SUM(F99:F100)</f>
        <v>100</v>
      </c>
      <c r="G101" s="18"/>
      <c r="H101" s="18"/>
    </row>
    <row r="102" spans="1:8" x14ac:dyDescent="0.2">
      <c r="A102" s="27"/>
      <c r="B102" s="27"/>
      <c r="C102" s="27"/>
      <c r="D102" s="28"/>
      <c r="E102" s="57"/>
      <c r="F102" s="54"/>
    </row>
    <row r="103" spans="1:8" ht="10.5" x14ac:dyDescent="0.25">
      <c r="A103" s="26" t="s">
        <v>194</v>
      </c>
      <c r="B103" s="26"/>
      <c r="C103" s="26"/>
      <c r="D103" s="32"/>
      <c r="E103" s="55">
        <f>E101</f>
        <v>0</v>
      </c>
      <c r="F103" s="56">
        <f>F101</f>
        <v>100</v>
      </c>
      <c r="G103" s="18"/>
      <c r="H103" s="18"/>
    </row>
    <row r="104" spans="1:8" ht="10.5" x14ac:dyDescent="0.25">
      <c r="A104" s="26"/>
      <c r="B104" s="26"/>
      <c r="C104" s="26"/>
      <c r="D104" s="32"/>
      <c r="E104" s="55"/>
      <c r="F104" s="56"/>
      <c r="G104" s="18"/>
      <c r="H104" s="18"/>
    </row>
    <row r="105" spans="1:8" ht="10.5" x14ac:dyDescent="0.25">
      <c r="A105" s="26" t="s">
        <v>196</v>
      </c>
      <c r="B105" s="26"/>
      <c r="C105" s="26"/>
      <c r="D105" s="32"/>
      <c r="E105" s="55">
        <v>0</v>
      </c>
      <c r="F105" s="34">
        <v>0</v>
      </c>
      <c r="G105" s="18"/>
      <c r="H105" s="18"/>
    </row>
    <row r="106" spans="1:8" ht="10.5" x14ac:dyDescent="0.25">
      <c r="A106" s="26"/>
      <c r="B106" s="26"/>
      <c r="C106" s="26"/>
      <c r="D106" s="32"/>
      <c r="E106" s="55"/>
      <c r="F106" s="56"/>
      <c r="G106" s="18"/>
      <c r="H106" s="18"/>
    </row>
    <row r="107" spans="1:8" ht="10.5" x14ac:dyDescent="0.25">
      <c r="A107" s="35" t="s">
        <v>195</v>
      </c>
      <c r="B107" s="35"/>
      <c r="C107" s="35"/>
      <c r="D107" s="36"/>
      <c r="E107" s="58">
        <v>0</v>
      </c>
      <c r="F107" s="59">
        <v>100</v>
      </c>
      <c r="G107" s="18"/>
      <c r="H107" s="18"/>
    </row>
    <row r="108" spans="1:8" ht="10.5" x14ac:dyDescent="0.25">
      <c r="A108" s="18" t="s">
        <v>198</v>
      </c>
      <c r="F108" s="20"/>
    </row>
    <row r="109" spans="1:8" ht="10.5" x14ac:dyDescent="0.25">
      <c r="A109" s="18" t="s">
        <v>1555</v>
      </c>
    </row>
    <row r="111" spans="1:8" ht="10.5" x14ac:dyDescent="0.25">
      <c r="A111" s="18" t="s">
        <v>199</v>
      </c>
    </row>
    <row r="112" spans="1:8" ht="10.5" x14ac:dyDescent="0.25">
      <c r="A112" s="18" t="s">
        <v>200</v>
      </c>
    </row>
    <row r="113" spans="1:4" ht="10.5" x14ac:dyDescent="0.25">
      <c r="A113" s="18" t="s">
        <v>201</v>
      </c>
      <c r="B113" s="18"/>
      <c r="C113" s="39" t="s">
        <v>203</v>
      </c>
      <c r="D113" s="19" t="s">
        <v>202</v>
      </c>
    </row>
    <row r="114" spans="1:4" x14ac:dyDescent="0.2">
      <c r="A114" s="10" t="s">
        <v>466</v>
      </c>
      <c r="C114" s="60" t="s">
        <v>1556</v>
      </c>
      <c r="D114" s="40">
        <v>0</v>
      </c>
    </row>
    <row r="115" spans="1:4" x14ac:dyDescent="0.2">
      <c r="A115" s="10" t="s">
        <v>467</v>
      </c>
      <c r="C115" s="60" t="s">
        <v>1556</v>
      </c>
      <c r="D115" s="40">
        <v>0</v>
      </c>
    </row>
    <row r="116" spans="1:4" x14ac:dyDescent="0.2">
      <c r="A116" s="10" t="s">
        <v>468</v>
      </c>
      <c r="C116" s="60" t="s">
        <v>1556</v>
      </c>
      <c r="D116" s="40">
        <v>0</v>
      </c>
    </row>
    <row r="117" spans="1:4" x14ac:dyDescent="0.2">
      <c r="A117" s="10" t="s">
        <v>469</v>
      </c>
      <c r="C117" s="60" t="s">
        <v>1556</v>
      </c>
      <c r="D117" s="40">
        <v>0</v>
      </c>
    </row>
    <row r="118" spans="1:4" x14ac:dyDescent="0.2">
      <c r="A118" s="10" t="s">
        <v>470</v>
      </c>
      <c r="C118" s="60" t="s">
        <v>1556</v>
      </c>
      <c r="D118" s="40">
        <v>0</v>
      </c>
    </row>
    <row r="119" spans="1:4" x14ac:dyDescent="0.2">
      <c r="A119" s="10" t="s">
        <v>471</v>
      </c>
      <c r="C119" s="60" t="s">
        <v>1556</v>
      </c>
      <c r="D119" s="40">
        <v>0</v>
      </c>
    </row>
    <row r="121" spans="1:4" x14ac:dyDescent="0.2">
      <c r="A121" s="10" t="s">
        <v>1557</v>
      </c>
    </row>
    <row r="123" spans="1:4" ht="10.5" x14ac:dyDescent="0.25">
      <c r="A123" s="18" t="s">
        <v>215</v>
      </c>
      <c r="D123" s="41" t="s">
        <v>216</v>
      </c>
    </row>
  </sheetData>
  <mergeCells count="9">
    <mergeCell ref="A86:B86"/>
    <mergeCell ref="A87:B87"/>
    <mergeCell ref="A95:F95"/>
    <mergeCell ref="A1:F1"/>
    <mergeCell ref="C82:D82"/>
    <mergeCell ref="A82:B82"/>
    <mergeCell ref="A83:B83"/>
    <mergeCell ref="A84:B84"/>
    <mergeCell ref="A85:B85"/>
  </mergeCells>
  <conditionalFormatting sqref="F2:F3 F5:F67 F98:F99 F108:F65536 F96 F69:F94">
    <cfRule type="cellIs" dxfId="30" priority="3" stopIfTrue="1" operator="between">
      <formula>0.009</formula>
      <formula>-0.009</formula>
    </cfRule>
  </conditionalFormatting>
  <conditionalFormatting sqref="F100:F104 F106:F107">
    <cfRule type="cellIs" dxfId="29" priority="2" stopIfTrue="1" operator="between">
      <formula>0.009</formula>
      <formula>-0.009</formula>
    </cfRule>
  </conditionalFormatting>
  <conditionalFormatting sqref="F68">
    <cfRule type="cellIs" dxfId="28"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I87"/>
  <sheetViews>
    <sheetView workbookViewId="0">
      <selection sqref="A1:G1"/>
    </sheetView>
  </sheetViews>
  <sheetFormatPr defaultColWidth="9.1796875" defaultRowHeight="10" x14ac:dyDescent="0.2"/>
  <cols>
    <col min="1" max="1" width="38.7265625" style="10" bestFit="1" customWidth="1"/>
    <col min="2" max="2" width="51" style="10" bestFit="1" customWidth="1"/>
    <col min="3" max="3" width="35.7265625" style="10" bestFit="1" customWidth="1"/>
    <col min="4" max="4" width="15.54296875" style="11" bestFit="1" customWidth="1"/>
    <col min="5" max="5" width="23" style="14" bestFit="1" customWidth="1"/>
    <col min="6" max="6" width="13.54296875" style="15" bestFit="1" customWidth="1"/>
    <col min="7" max="7" width="15.7265625" style="10" customWidth="1"/>
    <col min="8" max="16384" width="9.1796875" style="10"/>
  </cols>
  <sheetData>
    <row r="1" spans="1:7" s="1" customFormat="1" ht="14" x14ac:dyDescent="0.25">
      <c r="A1" s="79" t="s">
        <v>44</v>
      </c>
      <c r="B1" s="79"/>
      <c r="C1" s="79"/>
      <c r="D1" s="79"/>
      <c r="E1" s="79"/>
      <c r="F1" s="79"/>
      <c r="G1" s="79"/>
    </row>
    <row r="2" spans="1:7" s="1" customFormat="1" ht="11.5" x14ac:dyDescent="0.25">
      <c r="D2" s="6"/>
      <c r="E2" s="7"/>
      <c r="F2" s="13"/>
    </row>
    <row r="3" spans="1:7" s="1" customFormat="1" ht="11.5" x14ac:dyDescent="0.25">
      <c r="A3" s="12" t="s">
        <v>6</v>
      </c>
      <c r="B3" s="2"/>
      <c r="C3" s="3"/>
      <c r="D3" s="4"/>
      <c r="E3" s="5"/>
      <c r="F3" s="13"/>
    </row>
    <row r="4" spans="1:7" s="1" customFormat="1" ht="26.15" customHeight="1" x14ac:dyDescent="0.25">
      <c r="A4" s="8" t="s">
        <v>2</v>
      </c>
      <c r="B4" s="8" t="s">
        <v>0</v>
      </c>
      <c r="C4" s="8" t="s">
        <v>5</v>
      </c>
      <c r="D4" s="17" t="s">
        <v>1</v>
      </c>
      <c r="E4" s="9" t="s">
        <v>3</v>
      </c>
      <c r="F4" s="16" t="s">
        <v>4</v>
      </c>
      <c r="G4" s="52" t="s">
        <v>1553</v>
      </c>
    </row>
    <row r="5" spans="1:7" ht="10.5" x14ac:dyDescent="0.25">
      <c r="A5" s="21" t="s">
        <v>933</v>
      </c>
      <c r="B5" s="22"/>
      <c r="C5" s="22"/>
      <c r="D5" s="23"/>
      <c r="E5" s="24"/>
      <c r="F5" s="25"/>
      <c r="G5" s="27"/>
    </row>
    <row r="6" spans="1:7" ht="10.5" x14ac:dyDescent="0.25">
      <c r="A6" s="26" t="s">
        <v>69</v>
      </c>
      <c r="B6" s="27"/>
      <c r="C6" s="27"/>
      <c r="D6" s="28"/>
      <c r="E6" s="29"/>
      <c r="F6" s="30"/>
      <c r="G6" s="27"/>
    </row>
    <row r="7" spans="1:7" x14ac:dyDescent="0.2">
      <c r="A7" s="27" t="s">
        <v>1031</v>
      </c>
      <c r="B7" s="27" t="s">
        <v>1030</v>
      </c>
      <c r="C7" s="27" t="s">
        <v>1032</v>
      </c>
      <c r="D7" s="31">
        <v>64500</v>
      </c>
      <c r="E7" s="29">
        <v>1182.027</v>
      </c>
      <c r="F7" s="30">
        <v>8.2847849908300795</v>
      </c>
      <c r="G7" s="76">
        <v>-8.3170999999999999</v>
      </c>
    </row>
    <row r="8" spans="1:7" x14ac:dyDescent="0.2">
      <c r="A8" s="27" t="s">
        <v>973</v>
      </c>
      <c r="B8" s="27" t="s">
        <v>972</v>
      </c>
      <c r="C8" s="27" t="s">
        <v>974</v>
      </c>
      <c r="D8" s="31">
        <v>439400</v>
      </c>
      <c r="E8" s="29">
        <v>885.61069999999995</v>
      </c>
      <c r="F8" s="30">
        <v>6.2072137396849003</v>
      </c>
      <c r="G8" s="76">
        <v>-4.6729000000000003</v>
      </c>
    </row>
    <row r="9" spans="1:7" x14ac:dyDescent="0.2">
      <c r="A9" s="27" t="s">
        <v>941</v>
      </c>
      <c r="B9" s="27" t="s">
        <v>940</v>
      </c>
      <c r="C9" s="27" t="s">
        <v>936</v>
      </c>
      <c r="D9" s="31">
        <v>177000</v>
      </c>
      <c r="E9" s="29">
        <v>879.24749999999995</v>
      </c>
      <c r="F9" s="30">
        <v>6.1626142983407899</v>
      </c>
      <c r="G9" s="76">
        <v>-2.9304999999999999</v>
      </c>
    </row>
    <row r="10" spans="1:7" x14ac:dyDescent="0.2">
      <c r="A10" s="27" t="s">
        <v>946</v>
      </c>
      <c r="B10" s="27" t="s">
        <v>945</v>
      </c>
      <c r="C10" s="27" t="s">
        <v>936</v>
      </c>
      <c r="D10" s="31">
        <v>155061</v>
      </c>
      <c r="E10" s="29">
        <v>611.87070600000004</v>
      </c>
      <c r="F10" s="30">
        <v>4.2885799067173602</v>
      </c>
      <c r="G10" s="76">
        <v>-1.5256000000000001</v>
      </c>
    </row>
    <row r="11" spans="1:7" x14ac:dyDescent="0.2">
      <c r="A11" s="27" t="s">
        <v>943</v>
      </c>
      <c r="B11" s="27" t="s">
        <v>942</v>
      </c>
      <c r="C11" s="27" t="s">
        <v>944</v>
      </c>
      <c r="D11" s="31">
        <v>61245</v>
      </c>
      <c r="E11" s="29">
        <v>568.72107000000005</v>
      </c>
      <c r="F11" s="30">
        <v>3.9861456503995401</v>
      </c>
      <c r="G11" s="76"/>
    </row>
    <row r="12" spans="1:7" x14ac:dyDescent="0.2">
      <c r="A12" s="27" t="s">
        <v>1034</v>
      </c>
      <c r="B12" s="27" t="s">
        <v>1033</v>
      </c>
      <c r="C12" s="27" t="s">
        <v>1012</v>
      </c>
      <c r="D12" s="31">
        <v>123000</v>
      </c>
      <c r="E12" s="29">
        <v>556.69799999999998</v>
      </c>
      <c r="F12" s="30">
        <v>3.9018763825404301</v>
      </c>
      <c r="G12" s="76">
        <v>-3.9234</v>
      </c>
    </row>
    <row r="13" spans="1:7" x14ac:dyDescent="0.2">
      <c r="A13" s="27" t="s">
        <v>938</v>
      </c>
      <c r="B13" s="27" t="s">
        <v>937</v>
      </c>
      <c r="C13" s="27" t="s">
        <v>939</v>
      </c>
      <c r="D13" s="31">
        <v>73951</v>
      </c>
      <c r="E13" s="29">
        <v>379.44258100000002</v>
      </c>
      <c r="F13" s="30">
        <v>2.6594994868565802</v>
      </c>
      <c r="G13" s="76"/>
    </row>
    <row r="14" spans="1:7" x14ac:dyDescent="0.2">
      <c r="A14" s="27" t="s">
        <v>1036</v>
      </c>
      <c r="B14" s="27" t="s">
        <v>1035</v>
      </c>
      <c r="C14" s="27" t="s">
        <v>983</v>
      </c>
      <c r="D14" s="31">
        <v>567938</v>
      </c>
      <c r="E14" s="29">
        <v>333.66357499999998</v>
      </c>
      <c r="F14" s="30">
        <v>2.33863607019696</v>
      </c>
      <c r="G14" s="76"/>
    </row>
    <row r="15" spans="1:7" x14ac:dyDescent="0.2">
      <c r="A15" s="27" t="s">
        <v>1038</v>
      </c>
      <c r="B15" s="27" t="s">
        <v>1037</v>
      </c>
      <c r="C15" s="27" t="s">
        <v>963</v>
      </c>
      <c r="D15" s="31">
        <v>4600</v>
      </c>
      <c r="E15" s="29">
        <v>314.6377</v>
      </c>
      <c r="F15" s="30">
        <v>2.2052843924117602</v>
      </c>
      <c r="G15" s="76">
        <v>-2.2159</v>
      </c>
    </row>
    <row r="16" spans="1:7" x14ac:dyDescent="0.2">
      <c r="A16" s="27" t="s">
        <v>1040</v>
      </c>
      <c r="B16" s="27" t="s">
        <v>1039</v>
      </c>
      <c r="C16" s="27" t="s">
        <v>983</v>
      </c>
      <c r="D16" s="31">
        <v>1300000</v>
      </c>
      <c r="E16" s="29">
        <v>281.45</v>
      </c>
      <c r="F16" s="30">
        <v>1.9726729894233599</v>
      </c>
      <c r="G16" s="76"/>
    </row>
    <row r="17" spans="1:7" x14ac:dyDescent="0.2">
      <c r="A17" s="27" t="s">
        <v>985</v>
      </c>
      <c r="B17" s="27" t="s">
        <v>984</v>
      </c>
      <c r="C17" s="27" t="s">
        <v>983</v>
      </c>
      <c r="D17" s="31">
        <v>283537</v>
      </c>
      <c r="E17" s="29">
        <v>273.32966800000003</v>
      </c>
      <c r="F17" s="30">
        <v>1.91575787270085</v>
      </c>
      <c r="G17" s="76"/>
    </row>
    <row r="18" spans="1:7" x14ac:dyDescent="0.2">
      <c r="A18" s="27" t="s">
        <v>1042</v>
      </c>
      <c r="B18" s="27" t="s">
        <v>1041</v>
      </c>
      <c r="C18" s="27" t="s">
        <v>1032</v>
      </c>
      <c r="D18" s="31">
        <v>56336</v>
      </c>
      <c r="E18" s="29">
        <v>245.99114399999999</v>
      </c>
      <c r="F18" s="30">
        <v>1.7241431352146099</v>
      </c>
      <c r="G18" s="76"/>
    </row>
    <row r="19" spans="1:7" x14ac:dyDescent="0.2">
      <c r="A19" s="27" t="s">
        <v>962</v>
      </c>
      <c r="B19" s="27" t="s">
        <v>961</v>
      </c>
      <c r="C19" s="27" t="s">
        <v>963</v>
      </c>
      <c r="D19" s="31">
        <v>40438</v>
      </c>
      <c r="E19" s="29">
        <v>245.41822199999999</v>
      </c>
      <c r="F19" s="30">
        <v>1.7201275453960101</v>
      </c>
      <c r="G19" s="76"/>
    </row>
    <row r="20" spans="1:7" x14ac:dyDescent="0.2">
      <c r="A20" s="27" t="s">
        <v>950</v>
      </c>
      <c r="B20" s="27" t="s">
        <v>949</v>
      </c>
      <c r="C20" s="27" t="s">
        <v>951</v>
      </c>
      <c r="D20" s="31">
        <v>35212</v>
      </c>
      <c r="E20" s="29">
        <v>237.62818200000001</v>
      </c>
      <c r="F20" s="30">
        <v>1.6655274334950401</v>
      </c>
      <c r="G20" s="76"/>
    </row>
    <row r="21" spans="1:7" x14ac:dyDescent="0.2">
      <c r="A21" s="27" t="s">
        <v>935</v>
      </c>
      <c r="B21" s="27" t="s">
        <v>934</v>
      </c>
      <c r="C21" s="27" t="s">
        <v>936</v>
      </c>
      <c r="D21" s="31">
        <v>19878</v>
      </c>
      <c r="E21" s="29">
        <v>221.808663</v>
      </c>
      <c r="F21" s="30">
        <v>1.5546489903009699</v>
      </c>
      <c r="G21" s="76"/>
    </row>
    <row r="22" spans="1:7" x14ac:dyDescent="0.2">
      <c r="A22" s="27" t="s">
        <v>1044</v>
      </c>
      <c r="B22" s="27" t="s">
        <v>1043</v>
      </c>
      <c r="C22" s="27" t="s">
        <v>944</v>
      </c>
      <c r="D22" s="31">
        <v>29733</v>
      </c>
      <c r="E22" s="29">
        <v>220.32153</v>
      </c>
      <c r="F22" s="30">
        <v>1.54422572826231</v>
      </c>
      <c r="G22" s="76"/>
    </row>
    <row r="23" spans="1:7" x14ac:dyDescent="0.2">
      <c r="A23" s="27" t="s">
        <v>982</v>
      </c>
      <c r="B23" s="27" t="s">
        <v>981</v>
      </c>
      <c r="C23" s="27" t="s">
        <v>983</v>
      </c>
      <c r="D23" s="31">
        <v>115523</v>
      </c>
      <c r="E23" s="29">
        <v>206.7284085</v>
      </c>
      <c r="F23" s="30">
        <v>1.4489520255620101</v>
      </c>
      <c r="G23" s="76"/>
    </row>
    <row r="24" spans="1:7" x14ac:dyDescent="0.2">
      <c r="A24" s="27" t="s">
        <v>989</v>
      </c>
      <c r="B24" s="27" t="s">
        <v>988</v>
      </c>
      <c r="C24" s="27" t="s">
        <v>936</v>
      </c>
      <c r="D24" s="31">
        <v>97218</v>
      </c>
      <c r="E24" s="29">
        <v>206.10216</v>
      </c>
      <c r="F24" s="30">
        <v>1.44456267221109</v>
      </c>
      <c r="G24" s="76"/>
    </row>
    <row r="25" spans="1:7" x14ac:dyDescent="0.2">
      <c r="A25" s="27" t="s">
        <v>1026</v>
      </c>
      <c r="B25" s="27" t="s">
        <v>1025</v>
      </c>
      <c r="C25" s="27" t="s">
        <v>980</v>
      </c>
      <c r="D25" s="31">
        <v>4742</v>
      </c>
      <c r="E25" s="29">
        <v>202.23207400000001</v>
      </c>
      <c r="F25" s="30">
        <v>1.41743737777533</v>
      </c>
      <c r="G25" s="76"/>
    </row>
    <row r="26" spans="1:7" x14ac:dyDescent="0.2">
      <c r="A26" s="27" t="s">
        <v>1046</v>
      </c>
      <c r="B26" s="27" t="s">
        <v>1045</v>
      </c>
      <c r="C26" s="27" t="s">
        <v>969</v>
      </c>
      <c r="D26" s="31">
        <v>41250</v>
      </c>
      <c r="E26" s="29">
        <v>195.77250000000001</v>
      </c>
      <c r="F26" s="30">
        <v>1.3721624545101601</v>
      </c>
      <c r="G26" s="76">
        <v>-1.3788</v>
      </c>
    </row>
    <row r="27" spans="1:7" x14ac:dyDescent="0.2">
      <c r="A27" s="27" t="s">
        <v>993</v>
      </c>
      <c r="B27" s="27" t="s">
        <v>992</v>
      </c>
      <c r="C27" s="27" t="s">
        <v>969</v>
      </c>
      <c r="D27" s="31">
        <v>18456</v>
      </c>
      <c r="E27" s="29">
        <v>186.525564</v>
      </c>
      <c r="F27" s="30">
        <v>1.3073510106227</v>
      </c>
      <c r="G27" s="76"/>
    </row>
    <row r="28" spans="1:7" x14ac:dyDescent="0.2">
      <c r="A28" s="27" t="s">
        <v>959</v>
      </c>
      <c r="B28" s="27" t="s">
        <v>958</v>
      </c>
      <c r="C28" s="27" t="s">
        <v>960</v>
      </c>
      <c r="D28" s="31">
        <v>73156</v>
      </c>
      <c r="E28" s="29">
        <v>175.83044599999999</v>
      </c>
      <c r="F28" s="30">
        <v>1.23238931086325</v>
      </c>
      <c r="G28" s="76"/>
    </row>
    <row r="29" spans="1:7" x14ac:dyDescent="0.2">
      <c r="A29" s="27" t="s">
        <v>971</v>
      </c>
      <c r="B29" s="27" t="s">
        <v>970</v>
      </c>
      <c r="C29" s="27" t="s">
        <v>960</v>
      </c>
      <c r="D29" s="31">
        <v>82933</v>
      </c>
      <c r="E29" s="29">
        <v>168.81012150000001</v>
      </c>
      <c r="F29" s="30">
        <v>1.1831841073878999</v>
      </c>
      <c r="G29" s="76"/>
    </row>
    <row r="30" spans="1:7" x14ac:dyDescent="0.2">
      <c r="A30" s="27" t="s">
        <v>948</v>
      </c>
      <c r="B30" s="27" t="s">
        <v>947</v>
      </c>
      <c r="C30" s="27" t="s">
        <v>936</v>
      </c>
      <c r="D30" s="31">
        <v>11128</v>
      </c>
      <c r="E30" s="29">
        <v>155.942228</v>
      </c>
      <c r="F30" s="30">
        <v>1.09299350181595</v>
      </c>
      <c r="G30" s="76"/>
    </row>
    <row r="31" spans="1:7" x14ac:dyDescent="0.2">
      <c r="A31" s="27" t="s">
        <v>1048</v>
      </c>
      <c r="B31" s="27" t="s">
        <v>1047</v>
      </c>
      <c r="C31" s="27" t="s">
        <v>1049</v>
      </c>
      <c r="D31" s="31">
        <v>16500</v>
      </c>
      <c r="E31" s="29">
        <v>155.91675000000001</v>
      </c>
      <c r="F31" s="30">
        <v>1.0928149274246699</v>
      </c>
      <c r="G31" s="76">
        <v>-1.0978000000000001</v>
      </c>
    </row>
    <row r="32" spans="1:7" x14ac:dyDescent="0.2">
      <c r="A32" s="27" t="s">
        <v>1051</v>
      </c>
      <c r="B32" s="27" t="s">
        <v>1050</v>
      </c>
      <c r="C32" s="27" t="s">
        <v>969</v>
      </c>
      <c r="D32" s="31">
        <v>902</v>
      </c>
      <c r="E32" s="29">
        <v>143.86494099999999</v>
      </c>
      <c r="F32" s="30">
        <v>1.00834422894186</v>
      </c>
      <c r="G32" s="76"/>
    </row>
    <row r="33" spans="1:7" x14ac:dyDescent="0.2">
      <c r="A33" s="27" t="s">
        <v>968</v>
      </c>
      <c r="B33" s="27" t="s">
        <v>967</v>
      </c>
      <c r="C33" s="27" t="s">
        <v>969</v>
      </c>
      <c r="D33" s="31">
        <v>10287</v>
      </c>
      <c r="E33" s="29">
        <v>140.2375275</v>
      </c>
      <c r="F33" s="30">
        <v>0.98291981738413803</v>
      </c>
      <c r="G33" s="76"/>
    </row>
    <row r="34" spans="1:7" x14ac:dyDescent="0.2">
      <c r="A34" s="27" t="s">
        <v>976</v>
      </c>
      <c r="B34" s="27" t="s">
        <v>975</v>
      </c>
      <c r="C34" s="27" t="s">
        <v>977</v>
      </c>
      <c r="D34" s="31">
        <v>31144</v>
      </c>
      <c r="E34" s="29">
        <v>128.62472</v>
      </c>
      <c r="F34" s="30">
        <v>0.90152606472248198</v>
      </c>
      <c r="G34" s="76"/>
    </row>
    <row r="35" spans="1:7" x14ac:dyDescent="0.2">
      <c r="A35" s="27" t="s">
        <v>1053</v>
      </c>
      <c r="B35" s="27" t="s">
        <v>1052</v>
      </c>
      <c r="C35" s="27" t="s">
        <v>1054</v>
      </c>
      <c r="D35" s="31">
        <v>122059</v>
      </c>
      <c r="E35" s="29">
        <v>126.575183</v>
      </c>
      <c r="F35" s="30">
        <v>0.887160933151248</v>
      </c>
      <c r="G35" s="76"/>
    </row>
    <row r="36" spans="1:7" x14ac:dyDescent="0.2">
      <c r="A36" s="27" t="s">
        <v>956</v>
      </c>
      <c r="B36" s="27" t="s">
        <v>955</v>
      </c>
      <c r="C36" s="27" t="s">
        <v>957</v>
      </c>
      <c r="D36" s="31">
        <v>60335</v>
      </c>
      <c r="E36" s="29">
        <v>111.7705875</v>
      </c>
      <c r="F36" s="30">
        <v>0.783396052489715</v>
      </c>
      <c r="G36" s="76"/>
    </row>
    <row r="37" spans="1:7" x14ac:dyDescent="0.2">
      <c r="A37" s="27" t="s">
        <v>1056</v>
      </c>
      <c r="B37" s="27" t="s">
        <v>1055</v>
      </c>
      <c r="C37" s="27" t="s">
        <v>974</v>
      </c>
      <c r="D37" s="31">
        <v>121901</v>
      </c>
      <c r="E37" s="29">
        <v>104.591058</v>
      </c>
      <c r="F37" s="30">
        <v>0.73307498686023098</v>
      </c>
      <c r="G37" s="76"/>
    </row>
    <row r="38" spans="1:7" x14ac:dyDescent="0.2">
      <c r="A38" s="27" t="s">
        <v>1058</v>
      </c>
      <c r="B38" s="27" t="s">
        <v>1057</v>
      </c>
      <c r="C38" s="27" t="s">
        <v>996</v>
      </c>
      <c r="D38" s="31">
        <v>64953</v>
      </c>
      <c r="E38" s="29">
        <v>84.828618000000006</v>
      </c>
      <c r="F38" s="30">
        <v>0.59456075131892805</v>
      </c>
      <c r="G38" s="76"/>
    </row>
    <row r="39" spans="1:7" x14ac:dyDescent="0.2">
      <c r="A39" s="27" t="s">
        <v>1060</v>
      </c>
      <c r="B39" s="27" t="s">
        <v>1059</v>
      </c>
      <c r="C39" s="27" t="s">
        <v>1032</v>
      </c>
      <c r="D39" s="31">
        <v>21957</v>
      </c>
      <c r="E39" s="29">
        <v>62.6542995</v>
      </c>
      <c r="F39" s="30">
        <v>0.43914174558497598</v>
      </c>
      <c r="G39" s="76"/>
    </row>
    <row r="40" spans="1:7" x14ac:dyDescent="0.2">
      <c r="A40" s="27" t="s">
        <v>1062</v>
      </c>
      <c r="B40" s="27" t="s">
        <v>1061</v>
      </c>
      <c r="C40" s="27" t="s">
        <v>1063</v>
      </c>
      <c r="D40" s="31">
        <v>76471</v>
      </c>
      <c r="E40" s="29">
        <v>59.723851000000003</v>
      </c>
      <c r="F40" s="30">
        <v>0.41860233679888198</v>
      </c>
      <c r="G40" s="76"/>
    </row>
    <row r="41" spans="1:7" x14ac:dyDescent="0.2">
      <c r="A41" s="27" t="s">
        <v>1065</v>
      </c>
      <c r="B41" s="27" t="s">
        <v>1064</v>
      </c>
      <c r="C41" s="27" t="s">
        <v>960</v>
      </c>
      <c r="D41" s="31">
        <v>47372</v>
      </c>
      <c r="E41" s="29">
        <v>45.311318</v>
      </c>
      <c r="F41" s="30">
        <v>0.31758540818537001</v>
      </c>
      <c r="G41" s="76"/>
    </row>
    <row r="42" spans="1:7" x14ac:dyDescent="0.2">
      <c r="A42" s="27" t="s">
        <v>1067</v>
      </c>
      <c r="B42" s="27" t="s">
        <v>1066</v>
      </c>
      <c r="C42" s="27" t="s">
        <v>936</v>
      </c>
      <c r="D42" s="31">
        <v>8500</v>
      </c>
      <c r="E42" s="29">
        <v>4.7004999999999999</v>
      </c>
      <c r="F42" s="30">
        <v>3.2945636478182598E-2</v>
      </c>
      <c r="G42" s="76">
        <v>-3.3099999999999997E-2</v>
      </c>
    </row>
    <row r="43" spans="1:7" ht="10.5" x14ac:dyDescent="0.25">
      <c r="A43" s="26" t="s">
        <v>155</v>
      </c>
      <c r="B43" s="26"/>
      <c r="C43" s="26"/>
      <c r="D43" s="32"/>
      <c r="E43" s="33">
        <f>SUM(E7:E42)</f>
        <v>10104.6090965</v>
      </c>
      <c r="F43" s="34">
        <f>SUM(F7:F42)</f>
        <v>70.822843962860645</v>
      </c>
      <c r="G43" s="34">
        <f>SUM(G7:G42)</f>
        <v>-26.095100000000006</v>
      </c>
    </row>
    <row r="44" spans="1:7" x14ac:dyDescent="0.2">
      <c r="A44" s="27"/>
      <c r="B44" s="27"/>
      <c r="C44" s="27"/>
      <c r="D44" s="28"/>
      <c r="E44" s="29"/>
      <c r="F44" s="30"/>
      <c r="G44" s="27"/>
    </row>
    <row r="45" spans="1:7" ht="10.5" x14ac:dyDescent="0.25">
      <c r="A45" s="26" t="s">
        <v>68</v>
      </c>
      <c r="B45" s="27"/>
      <c r="C45" s="27"/>
      <c r="D45" s="28"/>
      <c r="E45" s="29"/>
      <c r="F45" s="30"/>
      <c r="G45" s="27"/>
    </row>
    <row r="46" spans="1:7" ht="10.5" x14ac:dyDescent="0.25">
      <c r="A46" s="26" t="s">
        <v>69</v>
      </c>
      <c r="B46" s="27"/>
      <c r="C46" s="27"/>
      <c r="D46" s="28"/>
      <c r="E46" s="29"/>
      <c r="F46" s="30"/>
      <c r="G46" s="27"/>
    </row>
    <row r="47" spans="1:7" x14ac:dyDescent="0.2">
      <c r="A47" s="27" t="s">
        <v>547</v>
      </c>
      <c r="B47" s="27" t="s">
        <v>546</v>
      </c>
      <c r="C47" s="27" t="s">
        <v>154</v>
      </c>
      <c r="D47" s="31">
        <v>50</v>
      </c>
      <c r="E47" s="29">
        <v>548.12149999999997</v>
      </c>
      <c r="F47" s="30">
        <v>3.8417640006118901</v>
      </c>
      <c r="G47" s="27"/>
    </row>
    <row r="48" spans="1:7" x14ac:dyDescent="0.2">
      <c r="A48" s="27" t="s">
        <v>1020</v>
      </c>
      <c r="B48" s="27" t="s">
        <v>1019</v>
      </c>
      <c r="C48" s="27" t="s">
        <v>154</v>
      </c>
      <c r="D48" s="31">
        <v>50</v>
      </c>
      <c r="E48" s="29">
        <v>518.85050000000001</v>
      </c>
      <c r="F48" s="30">
        <v>3.63660460791901</v>
      </c>
      <c r="G48" s="27"/>
    </row>
    <row r="49" spans="1:9" ht="10.5" x14ac:dyDescent="0.25">
      <c r="A49" s="26" t="s">
        <v>155</v>
      </c>
      <c r="B49" s="26"/>
      <c r="C49" s="26"/>
      <c r="D49" s="32"/>
      <c r="E49" s="33">
        <f>SUM(E46:E48)</f>
        <v>1066.972</v>
      </c>
      <c r="F49" s="34">
        <f>SUM(F46:F48)</f>
        <v>7.4783686085309</v>
      </c>
      <c r="G49" s="26"/>
    </row>
    <row r="50" spans="1:9" x14ac:dyDescent="0.2">
      <c r="A50" s="27"/>
      <c r="B50" s="27"/>
      <c r="C50" s="27"/>
      <c r="D50" s="28"/>
      <c r="E50" s="29"/>
      <c r="F50" s="30"/>
      <c r="G50" s="27"/>
    </row>
    <row r="51" spans="1:9" ht="10.5" x14ac:dyDescent="0.25">
      <c r="A51" s="26" t="s">
        <v>393</v>
      </c>
      <c r="B51" s="27"/>
      <c r="C51" s="27"/>
      <c r="D51" s="28"/>
      <c r="E51" s="29"/>
      <c r="F51" s="30"/>
      <c r="G51" s="27"/>
    </row>
    <row r="52" spans="1:9" ht="10.5" x14ac:dyDescent="0.25">
      <c r="A52" s="26" t="s">
        <v>394</v>
      </c>
      <c r="B52" s="27"/>
      <c r="C52" s="27"/>
      <c r="D52" s="28"/>
      <c r="E52" s="29"/>
      <c r="F52" s="30"/>
      <c r="G52" s="27"/>
    </row>
    <row r="53" spans="1:9" x14ac:dyDescent="0.2">
      <c r="A53" s="27" t="s">
        <v>396</v>
      </c>
      <c r="B53" s="27" t="s">
        <v>395</v>
      </c>
      <c r="C53" s="27" t="s">
        <v>397</v>
      </c>
      <c r="D53" s="31">
        <v>500</v>
      </c>
      <c r="E53" s="29">
        <v>492.363</v>
      </c>
      <c r="F53" s="30">
        <v>3.4509546672284701</v>
      </c>
      <c r="G53" s="27"/>
    </row>
    <row r="54" spans="1:9" ht="10.5" x14ac:dyDescent="0.25">
      <c r="A54" s="26" t="s">
        <v>155</v>
      </c>
      <c r="B54" s="26"/>
      <c r="C54" s="26"/>
      <c r="D54" s="32"/>
      <c r="E54" s="33">
        <f>SUM(E52:E53)</f>
        <v>492.363</v>
      </c>
      <c r="F54" s="34">
        <f>SUM(F52:F53)</f>
        <v>3.4509546672284701</v>
      </c>
      <c r="G54" s="26"/>
    </row>
    <row r="55" spans="1:9" x14ac:dyDescent="0.2">
      <c r="A55" s="27"/>
      <c r="B55" s="27"/>
      <c r="C55" s="27"/>
      <c r="D55" s="28"/>
      <c r="E55" s="29"/>
      <c r="F55" s="30"/>
      <c r="G55" s="27"/>
    </row>
    <row r="56" spans="1:9" ht="10.5" x14ac:dyDescent="0.25">
      <c r="A56" s="26" t="s">
        <v>505</v>
      </c>
      <c r="B56" s="27"/>
      <c r="C56" s="27"/>
      <c r="D56" s="28"/>
      <c r="E56" s="29"/>
      <c r="F56" s="30"/>
      <c r="G56" s="27"/>
    </row>
    <row r="57" spans="1:9" x14ac:dyDescent="0.2">
      <c r="A57" s="27" t="s">
        <v>507</v>
      </c>
      <c r="B57" s="27" t="s">
        <v>506</v>
      </c>
      <c r="C57" s="27" t="s">
        <v>508</v>
      </c>
      <c r="D57" s="31">
        <v>100000</v>
      </c>
      <c r="E57" s="29">
        <v>97.903199999999998</v>
      </c>
      <c r="F57" s="30">
        <v>0.68620002919919398</v>
      </c>
      <c r="G57" s="27"/>
    </row>
    <row r="58" spans="1:9" x14ac:dyDescent="0.2">
      <c r="A58" s="27" t="s">
        <v>510</v>
      </c>
      <c r="B58" s="27" t="s">
        <v>509</v>
      </c>
      <c r="C58" s="27" t="s">
        <v>508</v>
      </c>
      <c r="D58" s="31">
        <v>100000</v>
      </c>
      <c r="E58" s="29">
        <v>97.433499999999995</v>
      </c>
      <c r="F58" s="30">
        <v>0.68290791868886402</v>
      </c>
      <c r="G58" s="27"/>
    </row>
    <row r="59" spans="1:9" ht="10.5" x14ac:dyDescent="0.25">
      <c r="A59" s="26" t="s">
        <v>155</v>
      </c>
      <c r="B59" s="26"/>
      <c r="C59" s="26"/>
      <c r="D59" s="32"/>
      <c r="E59" s="33">
        <f>SUM(E57:E58)</f>
        <v>195.33670000000001</v>
      </c>
      <c r="F59" s="34">
        <f>SUM(F57:F58)</f>
        <v>1.3691079478880579</v>
      </c>
      <c r="G59" s="26"/>
    </row>
    <row r="60" spans="1:9" x14ac:dyDescent="0.2">
      <c r="A60" s="27"/>
      <c r="B60" s="27"/>
      <c r="C60" s="27"/>
      <c r="D60" s="28"/>
      <c r="E60" s="29"/>
      <c r="F60" s="30"/>
      <c r="G60" s="27"/>
    </row>
    <row r="61" spans="1:9" ht="10.5" x14ac:dyDescent="0.25">
      <c r="A61" s="26" t="s">
        <v>194</v>
      </c>
      <c r="B61" s="26"/>
      <c r="C61" s="26"/>
      <c r="D61" s="32"/>
      <c r="E61" s="33">
        <f>E43+E49+E54+E59</f>
        <v>11859.280796499999</v>
      </c>
      <c r="F61" s="34">
        <f>F43+F49+F54+F59</f>
        <v>83.121275186508072</v>
      </c>
      <c r="G61" s="26"/>
      <c r="I61" s="77"/>
    </row>
    <row r="62" spans="1:9" ht="10.5" x14ac:dyDescent="0.25">
      <c r="A62" s="26"/>
      <c r="B62" s="26"/>
      <c r="C62" s="26"/>
      <c r="D62" s="32"/>
      <c r="E62" s="33"/>
      <c r="F62" s="34"/>
      <c r="G62" s="26"/>
    </row>
    <row r="63" spans="1:9" ht="10.5" x14ac:dyDescent="0.25">
      <c r="A63" s="53" t="s">
        <v>1554</v>
      </c>
      <c r="B63" s="26"/>
      <c r="C63" s="26"/>
      <c r="D63" s="32"/>
      <c r="E63" s="33">
        <v>1752.7119150000001</v>
      </c>
      <c r="F63" s="34">
        <f>E63/E66*100</f>
        <v>12.284695160635962</v>
      </c>
      <c r="G63" s="26"/>
      <c r="I63" s="77"/>
    </row>
    <row r="64" spans="1:9" ht="10.5" x14ac:dyDescent="0.25">
      <c r="A64" s="26" t="s">
        <v>196</v>
      </c>
      <c r="B64" s="26"/>
      <c r="C64" s="26"/>
      <c r="D64" s="32"/>
      <c r="E64" s="33">
        <f>E66-(E43+E49+E54+E59+E63)</f>
        <v>655.45057530000122</v>
      </c>
      <c r="F64" s="34">
        <f>F66-(F43+F49+F54+F59+F63)</f>
        <v>4.5940296528559657</v>
      </c>
      <c r="G64" s="26"/>
      <c r="I64" s="77"/>
    </row>
    <row r="65" spans="1:9" ht="10.5" x14ac:dyDescent="0.25">
      <c r="A65" s="26"/>
      <c r="B65" s="26"/>
      <c r="C65" s="26"/>
      <c r="D65" s="32"/>
      <c r="E65" s="33"/>
      <c r="F65" s="34"/>
      <c r="G65" s="26"/>
    </row>
    <row r="66" spans="1:9" ht="10.5" x14ac:dyDescent="0.25">
      <c r="A66" s="35" t="s">
        <v>195</v>
      </c>
      <c r="B66" s="35"/>
      <c r="C66" s="35"/>
      <c r="D66" s="36"/>
      <c r="E66" s="37">
        <v>14267.4432868</v>
      </c>
      <c r="F66" s="38">
        <v>100</v>
      </c>
      <c r="G66" s="35"/>
      <c r="I66" s="77"/>
    </row>
    <row r="67" spans="1:9" ht="10.5" x14ac:dyDescent="0.25">
      <c r="A67" s="18" t="s">
        <v>198</v>
      </c>
    </row>
    <row r="69" spans="1:9" ht="10.5" x14ac:dyDescent="0.25">
      <c r="A69" s="18" t="s">
        <v>199</v>
      </c>
    </row>
    <row r="70" spans="1:9" ht="10.5" x14ac:dyDescent="0.25">
      <c r="A70" s="18" t="s">
        <v>200</v>
      </c>
    </row>
    <row r="71" spans="1:9" ht="10.5" x14ac:dyDescent="0.25">
      <c r="A71" s="18" t="s">
        <v>201</v>
      </c>
      <c r="B71" s="18"/>
      <c r="C71" s="39" t="s">
        <v>203</v>
      </c>
      <c r="D71" s="19" t="s">
        <v>202</v>
      </c>
    </row>
    <row r="72" spans="1:9" x14ac:dyDescent="0.2">
      <c r="A72" s="10" t="s">
        <v>466</v>
      </c>
      <c r="C72" s="40">
        <v>10.148999999999999</v>
      </c>
      <c r="D72" s="40">
        <v>10.3187</v>
      </c>
    </row>
    <row r="73" spans="1:9" x14ac:dyDescent="0.2">
      <c r="A73" s="10" t="s">
        <v>500</v>
      </c>
      <c r="C73" s="40">
        <v>10.148999999999999</v>
      </c>
      <c r="D73" s="40">
        <v>10.3187</v>
      </c>
    </row>
    <row r="74" spans="1:9" x14ac:dyDescent="0.2">
      <c r="A74" s="10" t="s">
        <v>467</v>
      </c>
      <c r="C74" s="40">
        <v>10.0875</v>
      </c>
      <c r="D74" s="40">
        <v>10.256600000000001</v>
      </c>
    </row>
    <row r="75" spans="1:9" x14ac:dyDescent="0.2">
      <c r="A75" s="10" t="s">
        <v>468</v>
      </c>
      <c r="C75" s="40">
        <v>10.148999999999999</v>
      </c>
      <c r="D75" s="40">
        <v>10.3187</v>
      </c>
    </row>
    <row r="76" spans="1:9" x14ac:dyDescent="0.2">
      <c r="A76" s="10" t="s">
        <v>469</v>
      </c>
      <c r="C76" s="40">
        <v>10.432</v>
      </c>
      <c r="D76" s="40">
        <v>10.696</v>
      </c>
    </row>
    <row r="77" spans="1:9" x14ac:dyDescent="0.2">
      <c r="A77" s="10" t="s">
        <v>501</v>
      </c>
      <c r="C77" s="40">
        <v>10.432</v>
      </c>
      <c r="D77" s="40">
        <v>10.696</v>
      </c>
    </row>
    <row r="78" spans="1:9" x14ac:dyDescent="0.2">
      <c r="A78" s="10" t="s">
        <v>470</v>
      </c>
      <c r="C78" s="40">
        <v>10.371</v>
      </c>
      <c r="D78" s="40">
        <v>10.632999999999999</v>
      </c>
    </row>
    <row r="79" spans="1:9" x14ac:dyDescent="0.2">
      <c r="A79" s="10" t="s">
        <v>471</v>
      </c>
      <c r="C79" s="40">
        <v>10.432</v>
      </c>
      <c r="D79" s="40">
        <v>10.696</v>
      </c>
    </row>
    <row r="81" spans="1:5" ht="10.5" x14ac:dyDescent="0.25">
      <c r="A81" s="18" t="s">
        <v>215</v>
      </c>
      <c r="D81" s="41" t="s">
        <v>216</v>
      </c>
    </row>
    <row r="83" spans="1:5" ht="10.5" x14ac:dyDescent="0.25">
      <c r="A83" s="18" t="s">
        <v>1068</v>
      </c>
      <c r="D83" s="48">
        <v>2.1545999999999998</v>
      </c>
    </row>
    <row r="85" spans="1:5" ht="10.5" x14ac:dyDescent="0.25">
      <c r="A85" s="18" t="s">
        <v>1069</v>
      </c>
      <c r="D85" s="42">
        <v>3.4633737371866302</v>
      </c>
      <c r="E85" s="14" t="s">
        <v>218</v>
      </c>
    </row>
    <row r="87" spans="1:5" ht="10.5" x14ac:dyDescent="0.25">
      <c r="A87" s="18" t="s">
        <v>1070</v>
      </c>
      <c r="D87" s="41" t="s">
        <v>216</v>
      </c>
    </row>
  </sheetData>
  <mergeCells count="1">
    <mergeCell ref="A1:G1"/>
  </mergeCells>
  <conditionalFormatting sqref="F2:F3 F5:F65536">
    <cfRule type="cellIs" dxfId="27" priority="2" stopIfTrue="1" operator="between">
      <formula>0.009</formula>
      <formula>-0.009</formula>
    </cfRule>
  </conditionalFormatting>
  <conditionalFormatting sqref="G43">
    <cfRule type="cellIs" dxfId="26"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105"/>
  <sheetViews>
    <sheetView workbookViewId="0">
      <selection sqref="A1:F1"/>
    </sheetView>
  </sheetViews>
  <sheetFormatPr defaultColWidth="9.1796875" defaultRowHeight="10" x14ac:dyDescent="0.2"/>
  <cols>
    <col min="1" max="1" width="38.7265625" style="10" bestFit="1" customWidth="1"/>
    <col min="2" max="2" width="51.81640625" style="10" bestFit="1" customWidth="1"/>
    <col min="3" max="3" width="35.72656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45</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5</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941</v>
      </c>
      <c r="B7" s="27" t="s">
        <v>940</v>
      </c>
      <c r="C7" s="27" t="s">
        <v>936</v>
      </c>
      <c r="D7" s="31">
        <v>2236935</v>
      </c>
      <c r="E7" s="29">
        <v>11111.974609999999</v>
      </c>
      <c r="F7" s="30">
        <v>8.2435211729445008</v>
      </c>
    </row>
    <row r="8" spans="1:6" x14ac:dyDescent="0.2">
      <c r="A8" s="27" t="s">
        <v>943</v>
      </c>
      <c r="B8" s="27" t="s">
        <v>942</v>
      </c>
      <c r="C8" s="27" t="s">
        <v>944</v>
      </c>
      <c r="D8" s="31">
        <v>1053784</v>
      </c>
      <c r="E8" s="29">
        <v>9785.4382239999995</v>
      </c>
      <c r="F8" s="30">
        <v>7.2594178818128601</v>
      </c>
    </row>
    <row r="9" spans="1:6" x14ac:dyDescent="0.2">
      <c r="A9" s="27" t="s">
        <v>935</v>
      </c>
      <c r="B9" s="27" t="s">
        <v>934</v>
      </c>
      <c r="C9" s="27" t="s">
        <v>936</v>
      </c>
      <c r="D9" s="31">
        <v>693868</v>
      </c>
      <c r="E9" s="29">
        <v>7742.5260779999999</v>
      </c>
      <c r="F9" s="30">
        <v>5.7438646051827096</v>
      </c>
    </row>
    <row r="10" spans="1:6" x14ac:dyDescent="0.2">
      <c r="A10" s="27" t="s">
        <v>946</v>
      </c>
      <c r="B10" s="27" t="s">
        <v>945</v>
      </c>
      <c r="C10" s="27" t="s">
        <v>936</v>
      </c>
      <c r="D10" s="31">
        <v>1581302</v>
      </c>
      <c r="E10" s="29">
        <v>6239.8176919999996</v>
      </c>
      <c r="F10" s="30">
        <v>4.6290664858993704</v>
      </c>
    </row>
    <row r="11" spans="1:6" x14ac:dyDescent="0.2">
      <c r="A11" s="27" t="s">
        <v>962</v>
      </c>
      <c r="B11" s="27" t="s">
        <v>961</v>
      </c>
      <c r="C11" s="27" t="s">
        <v>963</v>
      </c>
      <c r="D11" s="31">
        <v>1021320</v>
      </c>
      <c r="E11" s="29">
        <v>6198.3910800000003</v>
      </c>
      <c r="F11" s="30">
        <v>4.5983337705061897</v>
      </c>
    </row>
    <row r="12" spans="1:6" x14ac:dyDescent="0.2">
      <c r="A12" s="27" t="s">
        <v>938</v>
      </c>
      <c r="B12" s="27" t="s">
        <v>937</v>
      </c>
      <c r="C12" s="27" t="s">
        <v>939</v>
      </c>
      <c r="D12" s="31">
        <v>1164520</v>
      </c>
      <c r="E12" s="29">
        <v>5975.1521199999997</v>
      </c>
      <c r="F12" s="30">
        <v>4.4327218826127499</v>
      </c>
    </row>
    <row r="13" spans="1:6" x14ac:dyDescent="0.2">
      <c r="A13" s="27" t="s">
        <v>982</v>
      </c>
      <c r="B13" s="27" t="s">
        <v>981</v>
      </c>
      <c r="C13" s="27" t="s">
        <v>983</v>
      </c>
      <c r="D13" s="31">
        <v>2508769</v>
      </c>
      <c r="E13" s="29">
        <v>4489.4421259999999</v>
      </c>
      <c r="F13" s="30">
        <v>3.3305341777045299</v>
      </c>
    </row>
    <row r="14" spans="1:6" x14ac:dyDescent="0.2">
      <c r="A14" s="27" t="s">
        <v>956</v>
      </c>
      <c r="B14" s="27" t="s">
        <v>955</v>
      </c>
      <c r="C14" s="27" t="s">
        <v>957</v>
      </c>
      <c r="D14" s="31">
        <v>2044188</v>
      </c>
      <c r="E14" s="29">
        <v>3786.8582700000002</v>
      </c>
      <c r="F14" s="30">
        <v>2.8093158437917798</v>
      </c>
    </row>
    <row r="15" spans="1:6" x14ac:dyDescent="0.2">
      <c r="A15" s="27" t="s">
        <v>959</v>
      </c>
      <c r="B15" s="27" t="s">
        <v>958</v>
      </c>
      <c r="C15" s="27" t="s">
        <v>960</v>
      </c>
      <c r="D15" s="31">
        <v>1379354</v>
      </c>
      <c r="E15" s="29">
        <v>3315.2773390000002</v>
      </c>
      <c r="F15" s="30">
        <v>2.4594691670403002</v>
      </c>
    </row>
    <row r="16" spans="1:6" x14ac:dyDescent="0.2">
      <c r="A16" s="27" t="s">
        <v>1044</v>
      </c>
      <c r="B16" s="27" t="s">
        <v>1043</v>
      </c>
      <c r="C16" s="27" t="s">
        <v>944</v>
      </c>
      <c r="D16" s="31">
        <v>429717</v>
      </c>
      <c r="E16" s="29">
        <v>3184.2029699999998</v>
      </c>
      <c r="F16" s="30">
        <v>2.3622304336913702</v>
      </c>
    </row>
    <row r="17" spans="1:6" x14ac:dyDescent="0.2">
      <c r="A17" s="27" t="s">
        <v>1026</v>
      </c>
      <c r="B17" s="27" t="s">
        <v>1025</v>
      </c>
      <c r="C17" s="27" t="s">
        <v>980</v>
      </c>
      <c r="D17" s="31">
        <v>71688</v>
      </c>
      <c r="E17" s="29">
        <v>3057.2781359999999</v>
      </c>
      <c r="F17" s="30">
        <v>2.2680700712738902</v>
      </c>
    </row>
    <row r="18" spans="1:6" x14ac:dyDescent="0.2">
      <c r="A18" s="27" t="s">
        <v>971</v>
      </c>
      <c r="B18" s="27" t="s">
        <v>970</v>
      </c>
      <c r="C18" s="27" t="s">
        <v>960</v>
      </c>
      <c r="D18" s="31">
        <v>1266102</v>
      </c>
      <c r="E18" s="29">
        <v>2577.1506209999998</v>
      </c>
      <c r="F18" s="30">
        <v>1.9118830321086</v>
      </c>
    </row>
    <row r="19" spans="1:6" x14ac:dyDescent="0.2">
      <c r="A19" s="27" t="s">
        <v>985</v>
      </c>
      <c r="B19" s="27" t="s">
        <v>984</v>
      </c>
      <c r="C19" s="27" t="s">
        <v>983</v>
      </c>
      <c r="D19" s="31">
        <v>2512015</v>
      </c>
      <c r="E19" s="29">
        <v>2421.5824600000001</v>
      </c>
      <c r="F19" s="30">
        <v>1.79647335254675</v>
      </c>
    </row>
    <row r="20" spans="1:6" x14ac:dyDescent="0.2">
      <c r="A20" s="27" t="s">
        <v>1056</v>
      </c>
      <c r="B20" s="27" t="s">
        <v>1055</v>
      </c>
      <c r="C20" s="27" t="s">
        <v>974</v>
      </c>
      <c r="D20" s="31">
        <v>2568360</v>
      </c>
      <c r="E20" s="29">
        <v>2203.6528800000001</v>
      </c>
      <c r="F20" s="30">
        <v>1.6348002773289401</v>
      </c>
    </row>
    <row r="21" spans="1:6" x14ac:dyDescent="0.2">
      <c r="A21" s="27" t="s">
        <v>1072</v>
      </c>
      <c r="B21" s="27" t="s">
        <v>1071</v>
      </c>
      <c r="C21" s="27" t="s">
        <v>944</v>
      </c>
      <c r="D21" s="31">
        <v>93552</v>
      </c>
      <c r="E21" s="29">
        <v>2111.7025199999998</v>
      </c>
      <c r="F21" s="30">
        <v>1.5665860520338499</v>
      </c>
    </row>
    <row r="22" spans="1:6" x14ac:dyDescent="0.2">
      <c r="A22" s="27" t="s">
        <v>950</v>
      </c>
      <c r="B22" s="27" t="s">
        <v>949</v>
      </c>
      <c r="C22" s="27" t="s">
        <v>951</v>
      </c>
      <c r="D22" s="31">
        <v>300350</v>
      </c>
      <c r="E22" s="29">
        <v>2026.911975</v>
      </c>
      <c r="F22" s="30">
        <v>1.50368340173946</v>
      </c>
    </row>
    <row r="23" spans="1:6" x14ac:dyDescent="0.2">
      <c r="A23" s="27" t="s">
        <v>1048</v>
      </c>
      <c r="B23" s="27" t="s">
        <v>1047</v>
      </c>
      <c r="C23" s="27" t="s">
        <v>1049</v>
      </c>
      <c r="D23" s="31">
        <v>205227</v>
      </c>
      <c r="E23" s="29">
        <v>1939.292537</v>
      </c>
      <c r="F23" s="30">
        <v>1.4386821109999599</v>
      </c>
    </row>
    <row r="24" spans="1:6" x14ac:dyDescent="0.2">
      <c r="A24" s="27" t="s">
        <v>965</v>
      </c>
      <c r="B24" s="27" t="s">
        <v>964</v>
      </c>
      <c r="C24" s="27" t="s">
        <v>966</v>
      </c>
      <c r="D24" s="31">
        <v>274626</v>
      </c>
      <c r="E24" s="29">
        <v>1743.188535</v>
      </c>
      <c r="F24" s="30">
        <v>1.29320054275274</v>
      </c>
    </row>
    <row r="25" spans="1:6" x14ac:dyDescent="0.2">
      <c r="A25" s="27" t="s">
        <v>1053</v>
      </c>
      <c r="B25" s="27" t="s">
        <v>1052</v>
      </c>
      <c r="C25" s="27" t="s">
        <v>1054</v>
      </c>
      <c r="D25" s="31">
        <v>1583382</v>
      </c>
      <c r="E25" s="29">
        <v>1641.967134</v>
      </c>
      <c r="F25" s="30">
        <v>1.2181085099156801</v>
      </c>
    </row>
    <row r="26" spans="1:6" x14ac:dyDescent="0.2">
      <c r="A26" s="27" t="s">
        <v>976</v>
      </c>
      <c r="B26" s="27" t="s">
        <v>975</v>
      </c>
      <c r="C26" s="27" t="s">
        <v>977</v>
      </c>
      <c r="D26" s="31">
        <v>385077</v>
      </c>
      <c r="E26" s="29">
        <v>1590.3680099999999</v>
      </c>
      <c r="F26" s="30">
        <v>1.1798292223787401</v>
      </c>
    </row>
    <row r="27" spans="1:6" x14ac:dyDescent="0.2">
      <c r="A27" s="27" t="s">
        <v>1004</v>
      </c>
      <c r="B27" s="27" t="s">
        <v>1003</v>
      </c>
      <c r="C27" s="27" t="s">
        <v>963</v>
      </c>
      <c r="D27" s="31">
        <v>1081483</v>
      </c>
      <c r="E27" s="29">
        <v>1548.6836559999999</v>
      </c>
      <c r="F27" s="30">
        <v>1.14890529869822</v>
      </c>
    </row>
    <row r="28" spans="1:6" x14ac:dyDescent="0.2">
      <c r="A28" s="27" t="s">
        <v>973</v>
      </c>
      <c r="B28" s="27" t="s">
        <v>972</v>
      </c>
      <c r="C28" s="27" t="s">
        <v>974</v>
      </c>
      <c r="D28" s="31">
        <v>762218</v>
      </c>
      <c r="E28" s="29">
        <v>1536.2503790000001</v>
      </c>
      <c r="F28" s="30">
        <v>1.1396815571225001</v>
      </c>
    </row>
    <row r="29" spans="1:6" x14ac:dyDescent="0.2">
      <c r="A29" s="27" t="s">
        <v>1042</v>
      </c>
      <c r="B29" s="27" t="s">
        <v>1041</v>
      </c>
      <c r="C29" s="27" t="s">
        <v>1032</v>
      </c>
      <c r="D29" s="31">
        <v>345421</v>
      </c>
      <c r="E29" s="29">
        <v>1508.2807969999999</v>
      </c>
      <c r="F29" s="30">
        <v>1.1189320639399001</v>
      </c>
    </row>
    <row r="30" spans="1:6" x14ac:dyDescent="0.2">
      <c r="A30" s="27" t="s">
        <v>1040</v>
      </c>
      <c r="B30" s="27" t="s">
        <v>1039</v>
      </c>
      <c r="C30" s="27" t="s">
        <v>983</v>
      </c>
      <c r="D30" s="31">
        <v>6797235</v>
      </c>
      <c r="E30" s="29">
        <v>1471.6013780000001</v>
      </c>
      <c r="F30" s="30">
        <v>1.09172109759503</v>
      </c>
    </row>
    <row r="31" spans="1:6" x14ac:dyDescent="0.2">
      <c r="A31" s="27" t="s">
        <v>953</v>
      </c>
      <c r="B31" s="27" t="s">
        <v>952</v>
      </c>
      <c r="C31" s="27" t="s">
        <v>954</v>
      </c>
      <c r="D31" s="31">
        <v>99000</v>
      </c>
      <c r="E31" s="29">
        <v>1308.681</v>
      </c>
      <c r="F31" s="30">
        <v>0.97085710782866796</v>
      </c>
    </row>
    <row r="32" spans="1:6" x14ac:dyDescent="0.2">
      <c r="A32" s="27" t="s">
        <v>989</v>
      </c>
      <c r="B32" s="27" t="s">
        <v>988</v>
      </c>
      <c r="C32" s="27" t="s">
        <v>936</v>
      </c>
      <c r="D32" s="31">
        <v>615662</v>
      </c>
      <c r="E32" s="29">
        <v>1305.20344</v>
      </c>
      <c r="F32" s="30">
        <v>0.96827724776811797</v>
      </c>
    </row>
    <row r="33" spans="1:8" x14ac:dyDescent="0.2">
      <c r="A33" s="27" t="s">
        <v>993</v>
      </c>
      <c r="B33" s="27" t="s">
        <v>992</v>
      </c>
      <c r="C33" s="27" t="s">
        <v>969</v>
      </c>
      <c r="D33" s="31">
        <v>128251</v>
      </c>
      <c r="E33" s="29">
        <v>1296.1687320000001</v>
      </c>
      <c r="F33" s="30">
        <v>0.96157476604877101</v>
      </c>
    </row>
    <row r="34" spans="1:8" x14ac:dyDescent="0.2">
      <c r="A34" s="27" t="s">
        <v>979</v>
      </c>
      <c r="B34" s="27" t="s">
        <v>978</v>
      </c>
      <c r="C34" s="27" t="s">
        <v>980</v>
      </c>
      <c r="D34" s="31">
        <v>349001</v>
      </c>
      <c r="E34" s="29">
        <v>1295.666213</v>
      </c>
      <c r="F34" s="30">
        <v>0.961201967679291</v>
      </c>
    </row>
    <row r="35" spans="1:8" x14ac:dyDescent="0.2">
      <c r="A35" s="27" t="s">
        <v>1060</v>
      </c>
      <c r="B35" s="27" t="s">
        <v>1059</v>
      </c>
      <c r="C35" s="27" t="s">
        <v>1032</v>
      </c>
      <c r="D35" s="31">
        <v>336933</v>
      </c>
      <c r="E35" s="29">
        <v>961.43831550000004</v>
      </c>
      <c r="F35" s="30">
        <v>0.71325190962656004</v>
      </c>
    </row>
    <row r="36" spans="1:8" x14ac:dyDescent="0.2">
      <c r="A36" s="27" t="s">
        <v>1008</v>
      </c>
      <c r="B36" s="27" t="s">
        <v>1007</v>
      </c>
      <c r="C36" s="27" t="s">
        <v>1009</v>
      </c>
      <c r="D36" s="31">
        <v>649104</v>
      </c>
      <c r="E36" s="29">
        <v>908.096496</v>
      </c>
      <c r="F36" s="30">
        <v>0.673679787309441</v>
      </c>
    </row>
    <row r="37" spans="1:8" x14ac:dyDescent="0.2">
      <c r="A37" s="27" t="s">
        <v>1074</v>
      </c>
      <c r="B37" s="27" t="s">
        <v>1073</v>
      </c>
      <c r="C37" s="27" t="s">
        <v>966</v>
      </c>
      <c r="D37" s="31">
        <v>72561</v>
      </c>
      <c r="E37" s="29">
        <v>798.53380500000003</v>
      </c>
      <c r="F37" s="30">
        <v>0.59239969131187897</v>
      </c>
    </row>
    <row r="38" spans="1:8" x14ac:dyDescent="0.2">
      <c r="A38" s="27" t="s">
        <v>1062</v>
      </c>
      <c r="B38" s="27" t="s">
        <v>1061</v>
      </c>
      <c r="C38" s="27" t="s">
        <v>1063</v>
      </c>
      <c r="D38" s="31">
        <v>921918</v>
      </c>
      <c r="E38" s="29">
        <v>720.01795800000002</v>
      </c>
      <c r="F38" s="30">
        <v>0.53415198378258899</v>
      </c>
    </row>
    <row r="39" spans="1:8" x14ac:dyDescent="0.2">
      <c r="A39" s="27" t="s">
        <v>1011</v>
      </c>
      <c r="B39" s="27" t="s">
        <v>1010</v>
      </c>
      <c r="C39" s="27" t="s">
        <v>1012</v>
      </c>
      <c r="D39" s="31">
        <v>1265151</v>
      </c>
      <c r="E39" s="29">
        <v>499.734645</v>
      </c>
      <c r="F39" s="30">
        <v>0.37073276996188198</v>
      </c>
    </row>
    <row r="40" spans="1:8" x14ac:dyDescent="0.2">
      <c r="A40" s="27" t="s">
        <v>1058</v>
      </c>
      <c r="B40" s="27" t="s">
        <v>1057</v>
      </c>
      <c r="C40" s="27" t="s">
        <v>996</v>
      </c>
      <c r="D40" s="31">
        <v>377910</v>
      </c>
      <c r="E40" s="29">
        <v>493.55045999999999</v>
      </c>
      <c r="F40" s="30">
        <v>0.366144975103259</v>
      </c>
    </row>
    <row r="41" spans="1:8" x14ac:dyDescent="0.2">
      <c r="A41" s="27" t="s">
        <v>1013</v>
      </c>
      <c r="B41" s="27" t="s">
        <v>1595</v>
      </c>
      <c r="C41" s="27" t="s">
        <v>1009</v>
      </c>
      <c r="D41" s="31">
        <v>75869</v>
      </c>
      <c r="E41" s="29">
        <v>59.2916235</v>
      </c>
      <c r="F41" s="30">
        <v>4.3986039462387098E-2</v>
      </c>
    </row>
    <row r="42" spans="1:8" ht="10.5" x14ac:dyDescent="0.25">
      <c r="A42" s="26" t="s">
        <v>155</v>
      </c>
      <c r="B42" s="26"/>
      <c r="C42" s="26"/>
      <c r="D42" s="32"/>
      <c r="E42" s="33">
        <f>SUM(E7:E41)</f>
        <v>98853.374215000003</v>
      </c>
      <c r="F42" s="34">
        <f>SUM(F7:F41)</f>
        <v>73.335290257503445</v>
      </c>
      <c r="G42" s="18"/>
      <c r="H42" s="18"/>
    </row>
    <row r="43" spans="1:8" x14ac:dyDescent="0.2">
      <c r="A43" s="27"/>
      <c r="B43" s="27"/>
      <c r="C43" s="27"/>
      <c r="D43" s="28"/>
      <c r="E43" s="29"/>
      <c r="F43" s="30"/>
    </row>
    <row r="44" spans="1:8" ht="10.5" x14ac:dyDescent="0.25">
      <c r="A44" s="26" t="s">
        <v>1075</v>
      </c>
      <c r="B44" s="27"/>
      <c r="C44" s="27"/>
      <c r="D44" s="28"/>
      <c r="E44" s="29"/>
      <c r="F44" s="30"/>
    </row>
    <row r="45" spans="1:8" x14ac:dyDescent="0.2">
      <c r="A45" s="27" t="s">
        <v>1077</v>
      </c>
      <c r="B45" s="27" t="s">
        <v>1076</v>
      </c>
      <c r="C45" s="27" t="s">
        <v>944</v>
      </c>
      <c r="D45" s="31">
        <v>270000</v>
      </c>
      <c r="E45" s="29">
        <v>2.7E-2</v>
      </c>
      <c r="F45" s="30">
        <v>2.0030199805280299E-5</v>
      </c>
    </row>
    <row r="46" spans="1:8" x14ac:dyDescent="0.2">
      <c r="A46" s="27"/>
      <c r="B46" s="27" t="s">
        <v>1078</v>
      </c>
      <c r="C46" s="27" t="s">
        <v>1032</v>
      </c>
      <c r="D46" s="31">
        <v>27500</v>
      </c>
      <c r="E46" s="29">
        <v>2.7499999999999998E-3</v>
      </c>
      <c r="F46" s="30">
        <v>2.0401129431304001E-6</v>
      </c>
    </row>
    <row r="47" spans="1:8" ht="10.5" x14ac:dyDescent="0.25">
      <c r="A47" s="26" t="s">
        <v>155</v>
      </c>
      <c r="B47" s="26"/>
      <c r="C47" s="26"/>
      <c r="D47" s="32"/>
      <c r="E47" s="33">
        <f>SUM(E44:E46)</f>
        <v>2.9749999999999999E-2</v>
      </c>
      <c r="F47" s="34">
        <f>SUM(F44:F46)</f>
        <v>2.20703127484107E-5</v>
      </c>
      <c r="G47" s="18"/>
      <c r="H47" s="18"/>
    </row>
    <row r="48" spans="1:8" x14ac:dyDescent="0.2">
      <c r="A48" s="27"/>
      <c r="B48" s="27"/>
      <c r="C48" s="27"/>
      <c r="D48" s="28"/>
      <c r="E48" s="29"/>
      <c r="F48" s="30"/>
    </row>
    <row r="49" spans="1:8" ht="10.5" x14ac:dyDescent="0.25">
      <c r="A49" s="26" t="s">
        <v>68</v>
      </c>
      <c r="B49" s="27"/>
      <c r="C49" s="27"/>
      <c r="D49" s="28"/>
      <c r="E49" s="29"/>
      <c r="F49" s="30"/>
    </row>
    <row r="50" spans="1:8" ht="10.5" x14ac:dyDescent="0.25">
      <c r="A50" s="26" t="s">
        <v>69</v>
      </c>
      <c r="B50" s="27"/>
      <c r="C50" s="27"/>
      <c r="D50" s="28"/>
      <c r="E50" s="29"/>
      <c r="F50" s="30"/>
    </row>
    <row r="51" spans="1:8" x14ac:dyDescent="0.2">
      <c r="A51" s="27" t="s">
        <v>74</v>
      </c>
      <c r="B51" s="27" t="s">
        <v>73</v>
      </c>
      <c r="C51" s="27" t="s">
        <v>75</v>
      </c>
      <c r="D51" s="31">
        <v>450</v>
      </c>
      <c r="E51" s="29">
        <v>4450.2209999999995</v>
      </c>
      <c r="F51" s="30">
        <v>3.30143762250571</v>
      </c>
    </row>
    <row r="52" spans="1:8" x14ac:dyDescent="0.2">
      <c r="A52" s="27" t="s">
        <v>129</v>
      </c>
      <c r="B52" s="27" t="s">
        <v>128</v>
      </c>
      <c r="C52" s="27" t="s">
        <v>81</v>
      </c>
      <c r="D52" s="31">
        <v>350</v>
      </c>
      <c r="E52" s="29">
        <v>3690.6660000000002</v>
      </c>
      <c r="F52" s="30">
        <v>2.73795471831684</v>
      </c>
    </row>
    <row r="53" spans="1:8" x14ac:dyDescent="0.2">
      <c r="A53" s="27" t="s">
        <v>1080</v>
      </c>
      <c r="B53" s="27" t="s">
        <v>1079</v>
      </c>
      <c r="C53" s="27" t="s">
        <v>138</v>
      </c>
      <c r="D53" s="31">
        <v>250</v>
      </c>
      <c r="E53" s="29">
        <v>2458.7849999999999</v>
      </c>
      <c r="F53" s="30">
        <v>1.8240724010454099</v>
      </c>
    </row>
    <row r="54" spans="1:8" x14ac:dyDescent="0.2">
      <c r="A54" s="27" t="s">
        <v>1018</v>
      </c>
      <c r="B54" s="27" t="s">
        <v>1017</v>
      </c>
      <c r="C54" s="27" t="s">
        <v>127</v>
      </c>
      <c r="D54" s="31">
        <v>200</v>
      </c>
      <c r="E54" s="29">
        <v>2045.452</v>
      </c>
      <c r="F54" s="30">
        <v>1.5174374908188999</v>
      </c>
    </row>
    <row r="55" spans="1:8" x14ac:dyDescent="0.2">
      <c r="A55" s="27" t="s">
        <v>301</v>
      </c>
      <c r="B55" s="27" t="s">
        <v>300</v>
      </c>
      <c r="C55" s="27" t="s">
        <v>193</v>
      </c>
      <c r="D55" s="31">
        <v>80</v>
      </c>
      <c r="E55" s="29">
        <v>771.48479999999995</v>
      </c>
      <c r="F55" s="30">
        <v>0.57233313669395203</v>
      </c>
    </row>
    <row r="56" spans="1:8" x14ac:dyDescent="0.2">
      <c r="A56" s="27" t="s">
        <v>639</v>
      </c>
      <c r="B56" s="27" t="s">
        <v>638</v>
      </c>
      <c r="C56" s="27" t="s">
        <v>154</v>
      </c>
      <c r="D56" s="31">
        <v>60</v>
      </c>
      <c r="E56" s="29">
        <v>658.18320000000006</v>
      </c>
      <c r="F56" s="30">
        <v>0.48827929646217599</v>
      </c>
    </row>
    <row r="57" spans="1:8" x14ac:dyDescent="0.2">
      <c r="A57" s="27" t="s">
        <v>547</v>
      </c>
      <c r="B57" s="27" t="s">
        <v>546</v>
      </c>
      <c r="C57" s="27" t="s">
        <v>154</v>
      </c>
      <c r="D57" s="31">
        <v>60</v>
      </c>
      <c r="E57" s="29">
        <v>657.74580000000003</v>
      </c>
      <c r="F57" s="30">
        <v>0.48795480722533102</v>
      </c>
    </row>
    <row r="58" spans="1:8" x14ac:dyDescent="0.2">
      <c r="A58" s="27" t="s">
        <v>1020</v>
      </c>
      <c r="B58" s="27" t="s">
        <v>1019</v>
      </c>
      <c r="C58" s="27" t="s">
        <v>154</v>
      </c>
      <c r="D58" s="31">
        <v>50</v>
      </c>
      <c r="E58" s="29">
        <v>518.85050000000001</v>
      </c>
      <c r="F58" s="30">
        <v>0.38491404385442901</v>
      </c>
    </row>
    <row r="59" spans="1:8" ht="10.5" x14ac:dyDescent="0.25">
      <c r="A59" s="26" t="s">
        <v>155</v>
      </c>
      <c r="B59" s="26"/>
      <c r="C59" s="26"/>
      <c r="D59" s="32"/>
      <c r="E59" s="33">
        <f>SUM(E50:E58)</f>
        <v>15251.388299999999</v>
      </c>
      <c r="F59" s="34">
        <f>SUM(F50:F58)</f>
        <v>11.314383516922748</v>
      </c>
      <c r="G59" s="18"/>
      <c r="H59" s="18"/>
    </row>
    <row r="60" spans="1:8" x14ac:dyDescent="0.2">
      <c r="A60" s="27"/>
      <c r="B60" s="27"/>
      <c r="C60" s="27"/>
      <c r="D60" s="28"/>
      <c r="E60" s="29"/>
      <c r="F60" s="30"/>
    </row>
    <row r="61" spans="1:8" ht="10.5" x14ac:dyDescent="0.25">
      <c r="A61" s="26" t="s">
        <v>156</v>
      </c>
      <c r="B61" s="27"/>
      <c r="C61" s="27"/>
      <c r="D61" s="28"/>
      <c r="E61" s="29"/>
      <c r="F61" s="30"/>
    </row>
    <row r="62" spans="1:8" x14ac:dyDescent="0.2">
      <c r="A62" s="27" t="s">
        <v>158</v>
      </c>
      <c r="B62" s="27" t="s">
        <v>157</v>
      </c>
      <c r="C62" s="27" t="s">
        <v>75</v>
      </c>
      <c r="D62" s="31">
        <v>250</v>
      </c>
      <c r="E62" s="29">
        <v>2501.8474999999999</v>
      </c>
      <c r="F62" s="30">
        <v>1.8560187150867</v>
      </c>
    </row>
    <row r="63" spans="1:8" x14ac:dyDescent="0.2">
      <c r="A63" s="27" t="s">
        <v>192</v>
      </c>
      <c r="B63" s="27" t="s">
        <v>191</v>
      </c>
      <c r="C63" s="27" t="s">
        <v>193</v>
      </c>
      <c r="D63" s="31">
        <v>14</v>
      </c>
      <c r="E63" s="29">
        <v>1896.5268000000001</v>
      </c>
      <c r="F63" s="30">
        <v>1.40695595333588</v>
      </c>
    </row>
    <row r="64" spans="1:8" ht="10.5" x14ac:dyDescent="0.25">
      <c r="A64" s="26" t="s">
        <v>155</v>
      </c>
      <c r="B64" s="26"/>
      <c r="C64" s="26"/>
      <c r="D64" s="32"/>
      <c r="E64" s="33">
        <f>SUM(E61:E63)</f>
        <v>4398.3742999999995</v>
      </c>
      <c r="F64" s="34">
        <f>SUM(F61:F63)</f>
        <v>3.2629746684225802</v>
      </c>
      <c r="G64" s="18"/>
      <c r="H64" s="18"/>
    </row>
    <row r="65" spans="1:8" x14ac:dyDescent="0.2">
      <c r="A65" s="27"/>
      <c r="B65" s="27"/>
      <c r="C65" s="27"/>
      <c r="D65" s="28"/>
      <c r="E65" s="29"/>
      <c r="F65" s="30"/>
    </row>
    <row r="66" spans="1:8" ht="10.5" x14ac:dyDescent="0.25">
      <c r="A66" s="26" t="s">
        <v>393</v>
      </c>
      <c r="B66" s="27"/>
      <c r="C66" s="27"/>
      <c r="D66" s="28"/>
      <c r="E66" s="29"/>
      <c r="F66" s="30"/>
    </row>
    <row r="67" spans="1:8" ht="10.5" x14ac:dyDescent="0.25">
      <c r="A67" s="26" t="s">
        <v>394</v>
      </c>
      <c r="B67" s="27"/>
      <c r="C67" s="27"/>
      <c r="D67" s="28"/>
      <c r="E67" s="29"/>
      <c r="F67" s="30"/>
    </row>
    <row r="68" spans="1:8" x14ac:dyDescent="0.2">
      <c r="A68" s="27" t="s">
        <v>1082</v>
      </c>
      <c r="B68" s="27" t="s">
        <v>1081</v>
      </c>
      <c r="C68" s="27" t="s">
        <v>400</v>
      </c>
      <c r="D68" s="31">
        <v>2500</v>
      </c>
      <c r="E68" s="29">
        <v>2458.2375000000002</v>
      </c>
      <c r="F68" s="30">
        <v>1.82366623310492</v>
      </c>
    </row>
    <row r="69" spans="1:8" ht="10.5" x14ac:dyDescent="0.25">
      <c r="A69" s="26" t="s">
        <v>155</v>
      </c>
      <c r="B69" s="26"/>
      <c r="C69" s="26"/>
      <c r="D69" s="32"/>
      <c r="E69" s="33">
        <f>SUM(E67:E68)</f>
        <v>2458.2375000000002</v>
      </c>
      <c r="F69" s="34">
        <f>SUM(F67:F68)</f>
        <v>1.82366623310492</v>
      </c>
      <c r="G69" s="18"/>
      <c r="H69" s="18"/>
    </row>
    <row r="70" spans="1:8" x14ac:dyDescent="0.2">
      <c r="A70" s="27"/>
      <c r="B70" s="27"/>
      <c r="C70" s="27"/>
      <c r="D70" s="28"/>
      <c r="E70" s="29"/>
      <c r="F70" s="30"/>
    </row>
    <row r="71" spans="1:8" ht="10.5" x14ac:dyDescent="0.25">
      <c r="A71" s="26" t="s">
        <v>505</v>
      </c>
      <c r="B71" s="27"/>
      <c r="C71" s="27"/>
      <c r="D71" s="28"/>
      <c r="E71" s="29"/>
      <c r="F71" s="30"/>
    </row>
    <row r="72" spans="1:8" x14ac:dyDescent="0.2">
      <c r="A72" s="27" t="s">
        <v>507</v>
      </c>
      <c r="B72" s="27" t="s">
        <v>506</v>
      </c>
      <c r="C72" s="27" t="s">
        <v>508</v>
      </c>
      <c r="D72" s="31">
        <v>3400000</v>
      </c>
      <c r="E72" s="29">
        <v>3328.7087999999999</v>
      </c>
      <c r="F72" s="30">
        <v>2.4694334206516602</v>
      </c>
    </row>
    <row r="73" spans="1:8" x14ac:dyDescent="0.2">
      <c r="A73" s="27" t="s">
        <v>512</v>
      </c>
      <c r="B73" s="27" t="s">
        <v>511</v>
      </c>
      <c r="C73" s="27" t="s">
        <v>508</v>
      </c>
      <c r="D73" s="31">
        <v>2000000</v>
      </c>
      <c r="E73" s="29">
        <v>2134.6579999999999</v>
      </c>
      <c r="F73" s="30">
        <v>1.58361578725704</v>
      </c>
    </row>
    <row r="74" spans="1:8" x14ac:dyDescent="0.2">
      <c r="A74" s="27" t="s">
        <v>510</v>
      </c>
      <c r="B74" s="27" t="s">
        <v>509</v>
      </c>
      <c r="C74" s="27" t="s">
        <v>508</v>
      </c>
      <c r="D74" s="31">
        <v>1900000</v>
      </c>
      <c r="E74" s="29">
        <v>1851.2365</v>
      </c>
      <c r="F74" s="30">
        <v>1.3733569252528799</v>
      </c>
    </row>
    <row r="75" spans="1:8" x14ac:dyDescent="0.2">
      <c r="A75" s="27" t="s">
        <v>527</v>
      </c>
      <c r="B75" s="27" t="s">
        <v>526</v>
      </c>
      <c r="C75" s="27" t="s">
        <v>508</v>
      </c>
      <c r="D75" s="31">
        <v>300000</v>
      </c>
      <c r="E75" s="29">
        <v>309.435</v>
      </c>
      <c r="F75" s="30">
        <v>0.22955721765729301</v>
      </c>
    </row>
    <row r="76" spans="1:8" x14ac:dyDescent="0.2">
      <c r="A76" s="27" t="s">
        <v>514</v>
      </c>
      <c r="B76" s="27" t="s">
        <v>513</v>
      </c>
      <c r="C76" s="27" t="s">
        <v>508</v>
      </c>
      <c r="D76" s="31">
        <v>100000</v>
      </c>
      <c r="E76" s="29">
        <v>107.1511</v>
      </c>
      <c r="F76" s="30">
        <v>7.9491034902058097E-2</v>
      </c>
    </row>
    <row r="77" spans="1:8" ht="10.5" x14ac:dyDescent="0.25">
      <c r="A77" s="26" t="s">
        <v>155</v>
      </c>
      <c r="B77" s="26"/>
      <c r="C77" s="26"/>
      <c r="D77" s="32"/>
      <c r="E77" s="33">
        <f>SUM(E72:E76)</f>
        <v>7731.1894000000002</v>
      </c>
      <c r="F77" s="34">
        <f>SUM(F72:F76)</f>
        <v>5.7354543857209306</v>
      </c>
      <c r="G77" s="18"/>
      <c r="H77" s="18"/>
    </row>
    <row r="78" spans="1:8" x14ac:dyDescent="0.2">
      <c r="A78" s="27"/>
      <c r="B78" s="27"/>
      <c r="C78" s="27"/>
      <c r="D78" s="28"/>
      <c r="E78" s="29"/>
      <c r="F78" s="30"/>
    </row>
    <row r="79" spans="1:8" ht="10.5" x14ac:dyDescent="0.25">
      <c r="A79" s="26" t="s">
        <v>194</v>
      </c>
      <c r="B79" s="26"/>
      <c r="C79" s="26"/>
      <c r="D79" s="32"/>
      <c r="E79" s="33">
        <f>E42+E47+E59+E64+E69+E77</f>
        <v>128692.593465</v>
      </c>
      <c r="F79" s="34">
        <f>F42+F47+F59+F64+F69+F77</f>
        <v>95.471791131987374</v>
      </c>
      <c r="G79" s="18"/>
      <c r="H79" s="18"/>
    </row>
    <row r="80" spans="1:8" ht="10.5" x14ac:dyDescent="0.25">
      <c r="A80" s="26"/>
      <c r="B80" s="26"/>
      <c r="C80" s="26"/>
      <c r="D80" s="32"/>
      <c r="E80" s="33"/>
      <c r="F80" s="34"/>
      <c r="G80" s="18"/>
      <c r="H80" s="18"/>
    </row>
    <row r="81" spans="1:8" ht="10.5" x14ac:dyDescent="0.25">
      <c r="A81" s="26" t="s">
        <v>196</v>
      </c>
      <c r="B81" s="26"/>
      <c r="C81" s="26"/>
      <c r="D81" s="32"/>
      <c r="E81" s="33">
        <f>E83-(E42+E47+E59+E64+E69+E77)</f>
        <v>6103.8651948000042</v>
      </c>
      <c r="F81" s="34">
        <f>F83-(F42+F47+F59+F64+F69+F77)</f>
        <v>4.5282088680126265</v>
      </c>
      <c r="G81" s="18"/>
      <c r="H81" s="18"/>
    </row>
    <row r="82" spans="1:8" ht="10.5" x14ac:dyDescent="0.25">
      <c r="A82" s="26"/>
      <c r="B82" s="26"/>
      <c r="C82" s="26"/>
      <c r="D82" s="32"/>
      <c r="E82" s="33"/>
      <c r="F82" s="34"/>
      <c r="G82" s="18"/>
      <c r="H82" s="18"/>
    </row>
    <row r="83" spans="1:8" ht="10.5" x14ac:dyDescent="0.25">
      <c r="A83" s="35" t="s">
        <v>195</v>
      </c>
      <c r="B83" s="35"/>
      <c r="C83" s="35"/>
      <c r="D83" s="36"/>
      <c r="E83" s="37">
        <v>134796.4586598</v>
      </c>
      <c r="F83" s="38">
        <v>100</v>
      </c>
      <c r="G83" s="18"/>
      <c r="H83" s="18"/>
    </row>
    <row r="84" spans="1:8" ht="10.5" x14ac:dyDescent="0.25">
      <c r="A84" s="18" t="s">
        <v>198</v>
      </c>
      <c r="F84" s="51" t="s">
        <v>373</v>
      </c>
    </row>
    <row r="85" spans="1:8" ht="10.5" x14ac:dyDescent="0.25">
      <c r="A85" s="18" t="s">
        <v>1596</v>
      </c>
    </row>
    <row r="87" spans="1:8" ht="10.5" x14ac:dyDescent="0.25">
      <c r="A87" s="18" t="s">
        <v>199</v>
      </c>
    </row>
    <row r="88" spans="1:8" ht="10.5" x14ac:dyDescent="0.25">
      <c r="A88" s="18" t="s">
        <v>200</v>
      </c>
    </row>
    <row r="89" spans="1:8" ht="10.5" x14ac:dyDescent="0.25">
      <c r="A89" s="18" t="s">
        <v>201</v>
      </c>
      <c r="B89" s="18"/>
      <c r="C89" s="39" t="s">
        <v>203</v>
      </c>
      <c r="D89" s="19" t="s">
        <v>202</v>
      </c>
    </row>
    <row r="90" spans="1:8" x14ac:dyDescent="0.2">
      <c r="A90" s="10" t="s">
        <v>466</v>
      </c>
      <c r="C90" s="40">
        <v>119.56659999999999</v>
      </c>
      <c r="D90" s="40">
        <v>119.9378</v>
      </c>
    </row>
    <row r="91" spans="1:8" x14ac:dyDescent="0.2">
      <c r="A91" s="10" t="s">
        <v>500</v>
      </c>
      <c r="C91" s="40">
        <v>20.435500000000001</v>
      </c>
      <c r="D91" s="40">
        <v>19.098299999999998</v>
      </c>
    </row>
    <row r="92" spans="1:8" x14ac:dyDescent="0.2">
      <c r="A92" s="10" t="s">
        <v>469</v>
      </c>
      <c r="C92" s="40">
        <v>129.24969999999999</v>
      </c>
      <c r="D92" s="40">
        <v>130.3057</v>
      </c>
    </row>
    <row r="93" spans="1:8" x14ac:dyDescent="0.2">
      <c r="A93" s="10" t="s">
        <v>501</v>
      </c>
      <c r="C93" s="40">
        <v>22.572500000000002</v>
      </c>
      <c r="D93" s="40">
        <v>21.351600000000001</v>
      </c>
    </row>
    <row r="95" spans="1:8" ht="10.5" x14ac:dyDescent="0.25">
      <c r="A95" s="18" t="s">
        <v>215</v>
      </c>
    </row>
    <row r="96" spans="1:8" ht="10.5" x14ac:dyDescent="0.25">
      <c r="A96" s="82" t="s">
        <v>380</v>
      </c>
      <c r="B96" s="83"/>
      <c r="C96" s="80" t="s">
        <v>381</v>
      </c>
      <c r="D96" s="81"/>
    </row>
    <row r="97" spans="1:5" ht="10.5" x14ac:dyDescent="0.25">
      <c r="A97" s="82"/>
      <c r="B97" s="83"/>
      <c r="C97" s="44" t="s">
        <v>382</v>
      </c>
      <c r="D97" s="45" t="s">
        <v>383</v>
      </c>
    </row>
    <row r="98" spans="1:5" x14ac:dyDescent="0.2">
      <c r="A98" s="84" t="s">
        <v>500</v>
      </c>
      <c r="B98" s="85"/>
      <c r="C98" s="46">
        <v>1.15625</v>
      </c>
      <c r="D98" s="46">
        <v>1.15625</v>
      </c>
    </row>
    <row r="99" spans="1:5" x14ac:dyDescent="0.2">
      <c r="A99" s="84" t="s">
        <v>501</v>
      </c>
      <c r="B99" s="85"/>
      <c r="C99" s="46">
        <v>1.15625</v>
      </c>
      <c r="D99" s="46">
        <v>1.15625</v>
      </c>
    </row>
    <row r="101" spans="1:5" ht="10.5" x14ac:dyDescent="0.25">
      <c r="A101" s="18" t="s">
        <v>1068</v>
      </c>
      <c r="D101" s="48">
        <v>0.58069999999999999</v>
      </c>
    </row>
    <row r="103" spans="1:5" ht="10.5" x14ac:dyDescent="0.25">
      <c r="A103" s="18" t="s">
        <v>1069</v>
      </c>
      <c r="D103" s="42">
        <v>2.83720735445559</v>
      </c>
      <c r="E103" s="14" t="s">
        <v>218</v>
      </c>
    </row>
    <row r="105" spans="1:5" ht="10.5" x14ac:dyDescent="0.25">
      <c r="A105" s="18" t="s">
        <v>1070</v>
      </c>
      <c r="D105" s="41" t="s">
        <v>216</v>
      </c>
    </row>
  </sheetData>
  <mergeCells count="6">
    <mergeCell ref="A99:B99"/>
    <mergeCell ref="A1:F1"/>
    <mergeCell ref="C96:D96"/>
    <mergeCell ref="A96:B96"/>
    <mergeCell ref="A97:B97"/>
    <mergeCell ref="A98:B98"/>
  </mergeCells>
  <conditionalFormatting sqref="F2:F3 F5:F83 F85:F65537">
    <cfRule type="cellIs" dxfId="25" priority="2" stopIfTrue="1" operator="between">
      <formula>0.009</formula>
      <formula>-0.009</formula>
    </cfRule>
  </conditionalFormatting>
  <conditionalFormatting sqref="F84">
    <cfRule type="cellIs" dxfId="24"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5"/>
  <sheetViews>
    <sheetView workbookViewId="0">
      <selection sqref="A1:F1"/>
    </sheetView>
  </sheetViews>
  <sheetFormatPr defaultColWidth="9.1796875" defaultRowHeight="10" x14ac:dyDescent="0.2"/>
  <cols>
    <col min="1" max="1" width="34.453125" style="10" bestFit="1" customWidth="1"/>
    <col min="2" max="2" width="49"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8" s="1" customFormat="1" ht="14" x14ac:dyDescent="0.25">
      <c r="A1" s="79" t="s">
        <v>9</v>
      </c>
      <c r="B1" s="79"/>
      <c r="C1" s="79"/>
      <c r="D1" s="79"/>
      <c r="E1" s="79"/>
      <c r="F1" s="79"/>
    </row>
    <row r="2" spans="1:8" s="1" customFormat="1" ht="11.5" x14ac:dyDescent="0.25">
      <c r="D2" s="6"/>
      <c r="E2" s="7"/>
      <c r="F2" s="13"/>
    </row>
    <row r="3" spans="1:8" s="1" customFormat="1" ht="11.5" x14ac:dyDescent="0.25">
      <c r="A3" s="12" t="s">
        <v>6</v>
      </c>
      <c r="B3" s="2"/>
      <c r="C3" s="3"/>
      <c r="D3" s="4"/>
      <c r="E3" s="5"/>
      <c r="F3" s="13"/>
    </row>
    <row r="4" spans="1:8" s="1" customFormat="1" ht="17.5" customHeight="1" x14ac:dyDescent="0.25">
      <c r="A4" s="8" t="s">
        <v>2</v>
      </c>
      <c r="B4" s="8" t="s">
        <v>0</v>
      </c>
      <c r="C4" s="8" t="s">
        <v>197</v>
      </c>
      <c r="D4" s="17" t="s">
        <v>1</v>
      </c>
      <c r="E4" s="9" t="s">
        <v>3</v>
      </c>
      <c r="F4" s="16" t="s">
        <v>4</v>
      </c>
    </row>
    <row r="5" spans="1:8" ht="10.5" x14ac:dyDescent="0.25">
      <c r="A5" s="21" t="s">
        <v>393</v>
      </c>
      <c r="B5" s="22"/>
      <c r="C5" s="22"/>
      <c r="D5" s="23"/>
      <c r="E5" s="24"/>
      <c r="F5" s="25"/>
    </row>
    <row r="6" spans="1:8" ht="10.5" x14ac:dyDescent="0.25">
      <c r="A6" s="26" t="s">
        <v>394</v>
      </c>
      <c r="B6" s="27"/>
      <c r="C6" s="27"/>
      <c r="D6" s="28"/>
      <c r="E6" s="29"/>
      <c r="F6" s="30"/>
    </row>
    <row r="7" spans="1:8" x14ac:dyDescent="0.2">
      <c r="A7" s="27" t="s">
        <v>396</v>
      </c>
      <c r="B7" s="27" t="s">
        <v>395</v>
      </c>
      <c r="C7" s="27" t="s">
        <v>397</v>
      </c>
      <c r="D7" s="31">
        <v>10000</v>
      </c>
      <c r="E7" s="29">
        <v>9847.26</v>
      </c>
      <c r="F7" s="30">
        <v>7.5269715345813699</v>
      </c>
    </row>
    <row r="8" spans="1:8" x14ac:dyDescent="0.2">
      <c r="A8" s="27" t="s">
        <v>399</v>
      </c>
      <c r="B8" s="27" t="s">
        <v>398</v>
      </c>
      <c r="C8" s="27" t="s">
        <v>400</v>
      </c>
      <c r="D8" s="31">
        <v>5000</v>
      </c>
      <c r="E8" s="29">
        <v>4911.665</v>
      </c>
      <c r="F8" s="30">
        <v>3.7543400542282401</v>
      </c>
    </row>
    <row r="9" spans="1:8" x14ac:dyDescent="0.2">
      <c r="A9" s="27" t="s">
        <v>402</v>
      </c>
      <c r="B9" s="27" t="s">
        <v>401</v>
      </c>
      <c r="C9" s="27" t="s">
        <v>400</v>
      </c>
      <c r="D9" s="31">
        <v>5000</v>
      </c>
      <c r="E9" s="29">
        <v>4852.2950000000001</v>
      </c>
      <c r="F9" s="30">
        <v>3.7089592782552199</v>
      </c>
    </row>
    <row r="10" spans="1:8" x14ac:dyDescent="0.2">
      <c r="A10" s="27" t="s">
        <v>404</v>
      </c>
      <c r="B10" s="27" t="s">
        <v>403</v>
      </c>
      <c r="C10" s="27" t="s">
        <v>405</v>
      </c>
      <c r="D10" s="31">
        <v>4000</v>
      </c>
      <c r="E10" s="29">
        <v>3995.5160000000001</v>
      </c>
      <c r="F10" s="30">
        <v>3.0540612513495602</v>
      </c>
    </row>
    <row r="11" spans="1:8" x14ac:dyDescent="0.2">
      <c r="A11" s="27" t="s">
        <v>407</v>
      </c>
      <c r="B11" s="27" t="s">
        <v>406</v>
      </c>
      <c r="C11" s="27" t="s">
        <v>397</v>
      </c>
      <c r="D11" s="31">
        <v>2500</v>
      </c>
      <c r="E11" s="29">
        <v>2462.3575000000001</v>
      </c>
      <c r="F11" s="30">
        <v>1.8821575555497601</v>
      </c>
    </row>
    <row r="12" spans="1:8" x14ac:dyDescent="0.2">
      <c r="A12" s="27" t="s">
        <v>409</v>
      </c>
      <c r="B12" s="27" t="s">
        <v>408</v>
      </c>
      <c r="C12" s="27" t="s">
        <v>400</v>
      </c>
      <c r="D12" s="31">
        <v>1022</v>
      </c>
      <c r="E12" s="29">
        <v>1003.68576</v>
      </c>
      <c r="F12" s="30">
        <v>0.76718946642869901</v>
      </c>
    </row>
    <row r="13" spans="1:8" x14ac:dyDescent="0.2">
      <c r="A13" s="27" t="s">
        <v>411</v>
      </c>
      <c r="B13" s="27" t="s">
        <v>410</v>
      </c>
      <c r="C13" s="27" t="s">
        <v>400</v>
      </c>
      <c r="D13" s="31">
        <v>200</v>
      </c>
      <c r="E13" s="29">
        <v>200.1078</v>
      </c>
      <c r="F13" s="30">
        <v>0.152956834129261</v>
      </c>
    </row>
    <row r="14" spans="1:8" ht="10.5" x14ac:dyDescent="0.25">
      <c r="A14" s="26" t="s">
        <v>155</v>
      </c>
      <c r="B14" s="26"/>
      <c r="C14" s="26"/>
      <c r="D14" s="32"/>
      <c r="E14" s="33">
        <f>SUM(E6:E13)</f>
        <v>27272.887060000005</v>
      </c>
      <c r="F14" s="34">
        <f>SUM(F6:F13)</f>
        <v>20.846635974522108</v>
      </c>
      <c r="G14" s="18"/>
      <c r="H14" s="18"/>
    </row>
    <row r="15" spans="1:8" x14ac:dyDescent="0.2">
      <c r="A15" s="27"/>
      <c r="B15" s="27"/>
      <c r="C15" s="27"/>
      <c r="D15" s="28"/>
      <c r="E15" s="29"/>
      <c r="F15" s="30"/>
    </row>
    <row r="16" spans="1:8" ht="10.5" x14ac:dyDescent="0.25">
      <c r="A16" s="26" t="s">
        <v>412</v>
      </c>
      <c r="B16" s="27"/>
      <c r="C16" s="27"/>
      <c r="D16" s="28"/>
      <c r="E16" s="29"/>
      <c r="F16" s="30"/>
    </row>
    <row r="17" spans="1:8" x14ac:dyDescent="0.2">
      <c r="A17" s="27" t="s">
        <v>414</v>
      </c>
      <c r="B17" s="27" t="s">
        <v>413</v>
      </c>
      <c r="C17" s="27" t="s">
        <v>405</v>
      </c>
      <c r="D17" s="31">
        <v>2500</v>
      </c>
      <c r="E17" s="29">
        <v>12398.5625</v>
      </c>
      <c r="F17" s="30">
        <v>9.4771161731515203</v>
      </c>
    </row>
    <row r="18" spans="1:8" x14ac:dyDescent="0.2">
      <c r="A18" s="27" t="s">
        <v>416</v>
      </c>
      <c r="B18" s="27" t="s">
        <v>415</v>
      </c>
      <c r="C18" s="27" t="s">
        <v>400</v>
      </c>
      <c r="D18" s="31">
        <v>2000</v>
      </c>
      <c r="E18" s="29">
        <v>9961.86</v>
      </c>
      <c r="F18" s="30">
        <v>7.6145685857268699</v>
      </c>
    </row>
    <row r="19" spans="1:8" x14ac:dyDescent="0.2">
      <c r="A19" s="27" t="s">
        <v>418</v>
      </c>
      <c r="B19" s="27" t="s">
        <v>417</v>
      </c>
      <c r="C19" s="27" t="s">
        <v>405</v>
      </c>
      <c r="D19" s="31">
        <v>2000</v>
      </c>
      <c r="E19" s="29">
        <v>9883.51</v>
      </c>
      <c r="F19" s="30">
        <v>7.55468002589049</v>
      </c>
    </row>
    <row r="20" spans="1:8" x14ac:dyDescent="0.2">
      <c r="A20" s="27" t="s">
        <v>420</v>
      </c>
      <c r="B20" s="27" t="s">
        <v>419</v>
      </c>
      <c r="C20" s="27" t="s">
        <v>421</v>
      </c>
      <c r="D20" s="31">
        <v>2000</v>
      </c>
      <c r="E20" s="29">
        <v>9837.93</v>
      </c>
      <c r="F20" s="30">
        <v>7.5198399421975397</v>
      </c>
    </row>
    <row r="21" spans="1:8" x14ac:dyDescent="0.2">
      <c r="A21" s="27" t="s">
        <v>423</v>
      </c>
      <c r="B21" s="27" t="s">
        <v>422</v>
      </c>
      <c r="C21" s="27" t="s">
        <v>405</v>
      </c>
      <c r="D21" s="31">
        <v>1500</v>
      </c>
      <c r="E21" s="29">
        <v>7377.2174999999997</v>
      </c>
      <c r="F21" s="30">
        <v>5.6389397788740796</v>
      </c>
    </row>
    <row r="22" spans="1:8" x14ac:dyDescent="0.2">
      <c r="A22" s="27" t="s">
        <v>425</v>
      </c>
      <c r="B22" s="27" t="s">
        <v>424</v>
      </c>
      <c r="C22" s="27" t="s">
        <v>421</v>
      </c>
      <c r="D22" s="31">
        <v>1500</v>
      </c>
      <c r="E22" s="29">
        <v>7230.36</v>
      </c>
      <c r="F22" s="30">
        <v>5.5266859923243397</v>
      </c>
    </row>
    <row r="23" spans="1:8" x14ac:dyDescent="0.2">
      <c r="A23" s="27" t="s">
        <v>427</v>
      </c>
      <c r="B23" s="27" t="s">
        <v>426</v>
      </c>
      <c r="C23" s="27" t="s">
        <v>405</v>
      </c>
      <c r="D23" s="31">
        <v>1000</v>
      </c>
      <c r="E23" s="29">
        <v>4932.1000000000004</v>
      </c>
      <c r="F23" s="30">
        <v>3.7699599996048399</v>
      </c>
    </row>
    <row r="24" spans="1:8" x14ac:dyDescent="0.2">
      <c r="A24" s="27" t="s">
        <v>429</v>
      </c>
      <c r="B24" s="27" t="s">
        <v>428</v>
      </c>
      <c r="C24" s="27" t="s">
        <v>400</v>
      </c>
      <c r="D24" s="31">
        <v>1000</v>
      </c>
      <c r="E24" s="29">
        <v>4921.625</v>
      </c>
      <c r="F24" s="30">
        <v>3.76195320108173</v>
      </c>
    </row>
    <row r="25" spans="1:8" x14ac:dyDescent="0.2">
      <c r="A25" s="27" t="s">
        <v>431</v>
      </c>
      <c r="B25" s="27" t="s">
        <v>430</v>
      </c>
      <c r="C25" s="27" t="s">
        <v>405</v>
      </c>
      <c r="D25" s="31">
        <v>1000</v>
      </c>
      <c r="E25" s="29">
        <v>4912.78</v>
      </c>
      <c r="F25" s="30">
        <v>3.7551923292023002</v>
      </c>
    </row>
    <row r="26" spans="1:8" x14ac:dyDescent="0.2">
      <c r="A26" s="27" t="s">
        <v>433</v>
      </c>
      <c r="B26" s="27" t="s">
        <v>432</v>
      </c>
      <c r="C26" s="27" t="s">
        <v>421</v>
      </c>
      <c r="D26" s="31">
        <v>1000</v>
      </c>
      <c r="E26" s="29">
        <v>4909.1850000000004</v>
      </c>
      <c r="F26" s="30">
        <v>3.7524444112366102</v>
      </c>
    </row>
    <row r="27" spans="1:8" x14ac:dyDescent="0.2">
      <c r="A27" s="27" t="s">
        <v>435</v>
      </c>
      <c r="B27" s="27" t="s">
        <v>434</v>
      </c>
      <c r="C27" s="27" t="s">
        <v>400</v>
      </c>
      <c r="D27" s="31">
        <v>1000</v>
      </c>
      <c r="E27" s="29">
        <v>4904.3649999999998</v>
      </c>
      <c r="F27" s="30">
        <v>3.7487601373577202</v>
      </c>
    </row>
    <row r="28" spans="1:8" x14ac:dyDescent="0.2">
      <c r="A28" s="27" t="s">
        <v>437</v>
      </c>
      <c r="B28" s="27" t="s">
        <v>436</v>
      </c>
      <c r="C28" s="27" t="s">
        <v>400</v>
      </c>
      <c r="D28" s="31">
        <v>1000</v>
      </c>
      <c r="E28" s="29">
        <v>4890.5249999999996</v>
      </c>
      <c r="F28" s="30">
        <v>3.73818122646894</v>
      </c>
    </row>
    <row r="29" spans="1:8" x14ac:dyDescent="0.2">
      <c r="A29" s="27" t="s">
        <v>439</v>
      </c>
      <c r="B29" s="27" t="s">
        <v>438</v>
      </c>
      <c r="C29" s="27" t="s">
        <v>400</v>
      </c>
      <c r="D29" s="31">
        <v>500</v>
      </c>
      <c r="E29" s="29">
        <v>2452.1325000000002</v>
      </c>
      <c r="F29" s="30">
        <v>1.8743418500701601</v>
      </c>
    </row>
    <row r="30" spans="1:8" ht="10.5" x14ac:dyDescent="0.25">
      <c r="A30" s="26" t="s">
        <v>155</v>
      </c>
      <c r="B30" s="26"/>
      <c r="C30" s="26"/>
      <c r="D30" s="32"/>
      <c r="E30" s="33">
        <f>SUM(E16:E29)</f>
        <v>88612.152500000011</v>
      </c>
      <c r="F30" s="34">
        <f>SUM(F16:F29)</f>
        <v>67.73266365318716</v>
      </c>
      <c r="G30" s="18"/>
      <c r="H30" s="18"/>
    </row>
    <row r="31" spans="1:8" x14ac:dyDescent="0.2">
      <c r="A31" s="27"/>
      <c r="B31" s="27"/>
      <c r="C31" s="27"/>
      <c r="D31" s="28"/>
      <c r="E31" s="29"/>
      <c r="F31" s="30"/>
    </row>
    <row r="32" spans="1:8" ht="10.5" x14ac:dyDescent="0.25">
      <c r="A32" s="26" t="s">
        <v>440</v>
      </c>
      <c r="B32" s="27"/>
      <c r="C32" s="27"/>
      <c r="D32" s="28"/>
      <c r="E32" s="29"/>
      <c r="F32" s="30"/>
    </row>
    <row r="33" spans="1:8" x14ac:dyDescent="0.2">
      <c r="A33" s="27" t="s">
        <v>442</v>
      </c>
      <c r="B33" s="27" t="s">
        <v>441</v>
      </c>
      <c r="C33" s="27" t="s">
        <v>508</v>
      </c>
      <c r="D33" s="31">
        <v>5000000</v>
      </c>
      <c r="E33" s="29">
        <v>4904.1450000000004</v>
      </c>
      <c r="F33" s="30">
        <v>3.7485919754794299</v>
      </c>
    </row>
    <row r="34" spans="1:8" x14ac:dyDescent="0.2">
      <c r="A34" s="27" t="s">
        <v>445</v>
      </c>
      <c r="B34" s="27" t="s">
        <v>444</v>
      </c>
      <c r="C34" s="27" t="s">
        <v>508</v>
      </c>
      <c r="D34" s="31">
        <v>5000000</v>
      </c>
      <c r="E34" s="29">
        <v>4901.8549999999996</v>
      </c>
      <c r="F34" s="30">
        <v>3.7468415632008698</v>
      </c>
    </row>
    <row r="35" spans="1:8" x14ac:dyDescent="0.2">
      <c r="A35" s="27" t="s">
        <v>447</v>
      </c>
      <c r="B35" s="27" t="s">
        <v>446</v>
      </c>
      <c r="C35" s="27" t="s">
        <v>508</v>
      </c>
      <c r="D35" s="31">
        <v>2500000</v>
      </c>
      <c r="E35" s="29">
        <v>2472.7849999999999</v>
      </c>
      <c r="F35" s="30">
        <v>1.89012804639461</v>
      </c>
    </row>
    <row r="36" spans="1:8" ht="10.5" x14ac:dyDescent="0.25">
      <c r="A36" s="26" t="s">
        <v>155</v>
      </c>
      <c r="B36" s="26"/>
      <c r="C36" s="26"/>
      <c r="D36" s="32"/>
      <c r="E36" s="33">
        <f>SUM(E32:E35)</f>
        <v>12278.785</v>
      </c>
      <c r="F36" s="34">
        <f>SUM(F32:F35)</f>
        <v>9.3855615850749103</v>
      </c>
      <c r="G36" s="18"/>
      <c r="H36" s="18"/>
    </row>
    <row r="37" spans="1:8" x14ac:dyDescent="0.2">
      <c r="A37" s="27"/>
      <c r="B37" s="27"/>
      <c r="C37" s="27"/>
      <c r="D37" s="28"/>
      <c r="E37" s="29"/>
      <c r="F37" s="30"/>
    </row>
    <row r="38" spans="1:8" ht="10.5" x14ac:dyDescent="0.25">
      <c r="A38" s="26" t="s">
        <v>194</v>
      </c>
      <c r="B38" s="26"/>
      <c r="C38" s="26"/>
      <c r="D38" s="32"/>
      <c r="E38" s="33">
        <f>E14+E30+E36</f>
        <v>128163.82456000002</v>
      </c>
      <c r="F38" s="34">
        <f>F14+F30+F36</f>
        <v>97.964861212784186</v>
      </c>
      <c r="G38" s="18"/>
      <c r="H38" s="18"/>
    </row>
    <row r="39" spans="1:8" ht="10.5" x14ac:dyDescent="0.25">
      <c r="A39" s="26"/>
      <c r="B39" s="26"/>
      <c r="C39" s="26"/>
      <c r="D39" s="32"/>
      <c r="E39" s="33"/>
      <c r="F39" s="34"/>
      <c r="G39" s="18"/>
      <c r="H39" s="18"/>
    </row>
    <row r="40" spans="1:8" ht="10.5" x14ac:dyDescent="0.25">
      <c r="A40" s="26" t="s">
        <v>196</v>
      </c>
      <c r="B40" s="26"/>
      <c r="C40" s="26"/>
      <c r="D40" s="32"/>
      <c r="E40" s="33">
        <f>E42-(E14+E30+E36)</f>
        <v>2662.497218399978</v>
      </c>
      <c r="F40" s="34">
        <f>F42-(F14+F30+F36)</f>
        <v>2.0351387872158142</v>
      </c>
      <c r="G40" s="18"/>
      <c r="H40" s="18"/>
    </row>
    <row r="41" spans="1:8" ht="10.5" x14ac:dyDescent="0.25">
      <c r="A41" s="26"/>
      <c r="B41" s="26"/>
      <c r="C41" s="26"/>
      <c r="D41" s="32"/>
      <c r="E41" s="33"/>
      <c r="F41" s="34"/>
      <c r="G41" s="18"/>
      <c r="H41" s="18"/>
    </row>
    <row r="42" spans="1:8" ht="10.5" x14ac:dyDescent="0.25">
      <c r="A42" s="35" t="s">
        <v>195</v>
      </c>
      <c r="B42" s="35"/>
      <c r="C42" s="35"/>
      <c r="D42" s="36"/>
      <c r="E42" s="37">
        <v>130826.3217784</v>
      </c>
      <c r="F42" s="38">
        <v>100</v>
      </c>
      <c r="G42" s="18"/>
      <c r="H42" s="18"/>
    </row>
    <row r="44" spans="1:8" ht="10.5" x14ac:dyDescent="0.25">
      <c r="A44" s="18" t="s">
        <v>448</v>
      </c>
    </row>
    <row r="45" spans="1:8" ht="10.5" x14ac:dyDescent="0.25">
      <c r="A45" s="18" t="s">
        <v>198</v>
      </c>
    </row>
    <row r="47" spans="1:8" ht="10.5" x14ac:dyDescent="0.25">
      <c r="A47" s="18" t="s">
        <v>199</v>
      </c>
    </row>
    <row r="48" spans="1:8" ht="10.5" x14ac:dyDescent="0.25">
      <c r="A48" s="18" t="s">
        <v>200</v>
      </c>
    </row>
    <row r="49" spans="1:4" ht="10.5" x14ac:dyDescent="0.25">
      <c r="A49" s="18" t="s">
        <v>201</v>
      </c>
      <c r="B49" s="18"/>
      <c r="C49" s="39" t="s">
        <v>203</v>
      </c>
      <c r="D49" s="19" t="s">
        <v>202</v>
      </c>
    </row>
    <row r="50" spans="1:4" x14ac:dyDescent="0.2">
      <c r="A50" s="10" t="s">
        <v>204</v>
      </c>
      <c r="C50" s="40">
        <v>36.7682</v>
      </c>
      <c r="D50" s="40">
        <v>38.143500000000003</v>
      </c>
    </row>
    <row r="51" spans="1:4" x14ac:dyDescent="0.2">
      <c r="A51" s="10" t="s">
        <v>205</v>
      </c>
      <c r="C51" s="40">
        <v>10.071899999999999</v>
      </c>
      <c r="D51" s="40">
        <v>10.110799999999999</v>
      </c>
    </row>
    <row r="52" spans="1:4" x14ac:dyDescent="0.2">
      <c r="A52" s="10" t="s">
        <v>374</v>
      </c>
      <c r="C52" s="40">
        <v>10.1866</v>
      </c>
      <c r="D52" s="40">
        <v>10.181100000000001</v>
      </c>
    </row>
    <row r="53" spans="1:4" x14ac:dyDescent="0.2">
      <c r="A53" s="10" t="s">
        <v>375</v>
      </c>
      <c r="C53" s="40">
        <v>10.9598</v>
      </c>
      <c r="D53" s="40">
        <v>10.9177</v>
      </c>
    </row>
    <row r="54" spans="1:4" x14ac:dyDescent="0.2">
      <c r="A54" s="10" t="s">
        <v>449</v>
      </c>
      <c r="C54" s="40">
        <v>10.383599999999999</v>
      </c>
      <c r="D54" s="60" t="s">
        <v>1558</v>
      </c>
    </row>
    <row r="55" spans="1:4" x14ac:dyDescent="0.2">
      <c r="A55" s="10" t="s">
        <v>376</v>
      </c>
      <c r="C55" s="40">
        <v>37.669400000000003</v>
      </c>
      <c r="D55" s="40">
        <v>39.109000000000002</v>
      </c>
    </row>
    <row r="56" spans="1:4" x14ac:dyDescent="0.2">
      <c r="A56" s="10" t="s">
        <v>450</v>
      </c>
      <c r="C56" s="40">
        <v>10.0776</v>
      </c>
      <c r="D56" s="40">
        <v>10.1205</v>
      </c>
    </row>
    <row r="57" spans="1:4" x14ac:dyDescent="0.2">
      <c r="A57" s="10" t="s">
        <v>378</v>
      </c>
      <c r="C57" s="40">
        <v>10.497</v>
      </c>
      <c r="D57" s="40">
        <v>10.5113</v>
      </c>
    </row>
    <row r="58" spans="1:4" x14ac:dyDescent="0.2">
      <c r="A58" s="10" t="s">
        <v>379</v>
      </c>
      <c r="C58" s="40">
        <v>11.316000000000001</v>
      </c>
      <c r="D58" s="40">
        <v>11.296099999999999</v>
      </c>
    </row>
    <row r="60" spans="1:4" ht="10.5" x14ac:dyDescent="0.25">
      <c r="A60" s="18" t="s">
        <v>1580</v>
      </c>
    </row>
    <row r="62" spans="1:4" ht="10.5" x14ac:dyDescent="0.25">
      <c r="A62" s="18" t="s">
        <v>215</v>
      </c>
    </row>
    <row r="63" spans="1:4" ht="10.5" x14ac:dyDescent="0.25">
      <c r="A63" s="82" t="s">
        <v>380</v>
      </c>
      <c r="B63" s="83"/>
      <c r="C63" s="80" t="s">
        <v>381</v>
      </c>
      <c r="D63" s="81"/>
    </row>
    <row r="64" spans="1:4" ht="10.5" x14ac:dyDescent="0.25">
      <c r="A64" s="82"/>
      <c r="B64" s="83"/>
      <c r="C64" s="44" t="s">
        <v>382</v>
      </c>
      <c r="D64" s="45" t="s">
        <v>383</v>
      </c>
    </row>
    <row r="65" spans="1:5" x14ac:dyDescent="0.2">
      <c r="A65" s="84" t="s">
        <v>205</v>
      </c>
      <c r="B65" s="85"/>
      <c r="C65" s="46">
        <v>0.29001530060000003</v>
      </c>
      <c r="D65" s="46">
        <v>0.28624092299999998</v>
      </c>
    </row>
    <row r="66" spans="1:5" x14ac:dyDescent="0.2">
      <c r="A66" s="84" t="s">
        <v>374</v>
      </c>
      <c r="B66" s="85"/>
      <c r="C66" s="46">
        <v>0.33657097549999998</v>
      </c>
      <c r="D66" s="46">
        <v>0.3331064567</v>
      </c>
    </row>
    <row r="67" spans="1:5" x14ac:dyDescent="0.2">
      <c r="A67" s="84" t="s">
        <v>375</v>
      </c>
      <c r="B67" s="85"/>
      <c r="C67" s="46">
        <v>0.36197099399999999</v>
      </c>
      <c r="D67" s="46">
        <v>0.35024493020000003</v>
      </c>
    </row>
    <row r="68" spans="1:5" x14ac:dyDescent="0.2">
      <c r="A68" s="84" t="s">
        <v>449</v>
      </c>
      <c r="B68" s="85"/>
      <c r="C68" s="46">
        <v>0.22146717569999999</v>
      </c>
      <c r="D68" s="46">
        <v>0.21499652059999999</v>
      </c>
    </row>
    <row r="69" spans="1:5" x14ac:dyDescent="0.2">
      <c r="A69" s="84" t="s">
        <v>450</v>
      </c>
      <c r="B69" s="85"/>
      <c r="C69" s="46">
        <v>0.29406170100000001</v>
      </c>
      <c r="D69" s="46">
        <v>0.29034639309999999</v>
      </c>
    </row>
    <row r="70" spans="1:5" x14ac:dyDescent="0.2">
      <c r="A70" s="84" t="s">
        <v>378</v>
      </c>
      <c r="B70" s="85"/>
      <c r="C70" s="46">
        <v>0.33657097549999998</v>
      </c>
      <c r="D70" s="46">
        <v>0.3331064567</v>
      </c>
    </row>
    <row r="71" spans="1:5" x14ac:dyDescent="0.2">
      <c r="A71" s="84" t="s">
        <v>379</v>
      </c>
      <c r="B71" s="85"/>
      <c r="C71" s="46">
        <v>0.36197099399999999</v>
      </c>
      <c r="D71" s="46">
        <v>0.35024493020000003</v>
      </c>
    </row>
    <row r="73" spans="1:5" ht="10.5" x14ac:dyDescent="0.25">
      <c r="A73" s="18" t="s">
        <v>217</v>
      </c>
      <c r="D73" s="42">
        <v>0.42041670504109602</v>
      </c>
      <c r="E73" s="14" t="s">
        <v>218</v>
      </c>
    </row>
    <row r="75" spans="1:5" ht="10.5" x14ac:dyDescent="0.25">
      <c r="A75" s="18" t="s">
        <v>219</v>
      </c>
      <c r="D75" s="41" t="s">
        <v>216</v>
      </c>
    </row>
  </sheetData>
  <mergeCells count="11">
    <mergeCell ref="A71:B71"/>
    <mergeCell ref="A1:F1"/>
    <mergeCell ref="C63:D63"/>
    <mergeCell ref="A63:B63"/>
    <mergeCell ref="A64:B64"/>
    <mergeCell ref="A65:B65"/>
    <mergeCell ref="A66:B66"/>
    <mergeCell ref="A67:B67"/>
    <mergeCell ref="A68:B68"/>
    <mergeCell ref="A69:B69"/>
    <mergeCell ref="A70:B70"/>
  </mergeCells>
  <conditionalFormatting sqref="F2:F3 F5:F65538">
    <cfRule type="cellIs" dxfId="102"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2"/>
  <sheetViews>
    <sheetView workbookViewId="0">
      <selection sqref="A1:F1"/>
    </sheetView>
  </sheetViews>
  <sheetFormatPr defaultColWidth="9.1796875" defaultRowHeight="10" x14ac:dyDescent="0.2"/>
  <cols>
    <col min="1" max="1" width="38.7265625" style="10" bestFit="1" customWidth="1"/>
    <col min="2" max="2" width="25.81640625" style="10" bestFit="1" customWidth="1"/>
    <col min="3" max="3" width="18.816406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46</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946</v>
      </c>
      <c r="B7" s="27" t="s">
        <v>945</v>
      </c>
      <c r="C7" s="27" t="s">
        <v>936</v>
      </c>
      <c r="D7" s="31">
        <v>800000</v>
      </c>
      <c r="E7" s="29">
        <v>3156.8</v>
      </c>
      <c r="F7" s="30">
        <v>7.53558416698574</v>
      </c>
    </row>
    <row r="8" spans="1:6" x14ac:dyDescent="0.2">
      <c r="A8" s="27" t="s">
        <v>989</v>
      </c>
      <c r="B8" s="27" t="s">
        <v>988</v>
      </c>
      <c r="C8" s="27" t="s">
        <v>936</v>
      </c>
      <c r="D8" s="31">
        <v>1400000</v>
      </c>
      <c r="E8" s="29">
        <v>2968</v>
      </c>
      <c r="F8" s="30">
        <v>7.0849004712410304</v>
      </c>
    </row>
    <row r="9" spans="1:6" x14ac:dyDescent="0.2">
      <c r="A9" s="27" t="s">
        <v>935</v>
      </c>
      <c r="B9" s="27" t="s">
        <v>934</v>
      </c>
      <c r="C9" s="27" t="s">
        <v>936</v>
      </c>
      <c r="D9" s="31">
        <v>230000</v>
      </c>
      <c r="E9" s="29">
        <v>2566.4549999999999</v>
      </c>
      <c r="F9" s="30">
        <v>6.1263740697166096</v>
      </c>
    </row>
    <row r="10" spans="1:6" x14ac:dyDescent="0.2">
      <c r="A10" s="27" t="s">
        <v>943</v>
      </c>
      <c r="B10" s="27" t="s">
        <v>942</v>
      </c>
      <c r="C10" s="27" t="s">
        <v>944</v>
      </c>
      <c r="D10" s="31">
        <v>210000</v>
      </c>
      <c r="E10" s="29">
        <v>1950.06</v>
      </c>
      <c r="F10" s="30">
        <v>4.6549801256564303</v>
      </c>
    </row>
    <row r="11" spans="1:6" x14ac:dyDescent="0.2">
      <c r="A11" s="27" t="s">
        <v>941</v>
      </c>
      <c r="B11" s="27" t="s">
        <v>940</v>
      </c>
      <c r="C11" s="27" t="s">
        <v>936</v>
      </c>
      <c r="D11" s="31">
        <v>385000</v>
      </c>
      <c r="E11" s="29">
        <v>1912.4875</v>
      </c>
      <c r="F11" s="30">
        <v>4.5652909669786297</v>
      </c>
    </row>
    <row r="12" spans="1:6" x14ac:dyDescent="0.2">
      <c r="A12" s="27" t="s">
        <v>962</v>
      </c>
      <c r="B12" s="27" t="s">
        <v>961</v>
      </c>
      <c r="C12" s="27" t="s">
        <v>963</v>
      </c>
      <c r="D12" s="31">
        <v>310000</v>
      </c>
      <c r="E12" s="29">
        <v>1881.39</v>
      </c>
      <c r="F12" s="30">
        <v>4.4910582539043702</v>
      </c>
    </row>
    <row r="13" spans="1:6" x14ac:dyDescent="0.2">
      <c r="A13" s="27" t="s">
        <v>1084</v>
      </c>
      <c r="B13" s="27" t="s">
        <v>1083</v>
      </c>
      <c r="C13" s="27" t="s">
        <v>944</v>
      </c>
      <c r="D13" s="31">
        <v>250000</v>
      </c>
      <c r="E13" s="29">
        <v>1736</v>
      </c>
      <c r="F13" s="30">
        <v>4.1439983888390897</v>
      </c>
    </row>
    <row r="14" spans="1:6" x14ac:dyDescent="0.2">
      <c r="A14" s="27" t="s">
        <v>938</v>
      </c>
      <c r="B14" s="27" t="s">
        <v>937</v>
      </c>
      <c r="C14" s="27" t="s">
        <v>939</v>
      </c>
      <c r="D14" s="31">
        <v>320000</v>
      </c>
      <c r="E14" s="29">
        <v>1641.92</v>
      </c>
      <c r="F14" s="30">
        <v>3.91942041163749</v>
      </c>
    </row>
    <row r="15" spans="1:6" x14ac:dyDescent="0.2">
      <c r="A15" s="27" t="s">
        <v>1086</v>
      </c>
      <c r="B15" s="27" t="s">
        <v>1085</v>
      </c>
      <c r="C15" s="27" t="s">
        <v>969</v>
      </c>
      <c r="D15" s="31">
        <v>800000</v>
      </c>
      <c r="E15" s="29">
        <v>1528.8</v>
      </c>
      <c r="F15" s="30">
        <v>3.6493921295260399</v>
      </c>
    </row>
    <row r="16" spans="1:6" x14ac:dyDescent="0.2">
      <c r="A16" s="27" t="s">
        <v>1088</v>
      </c>
      <c r="B16" s="27" t="s">
        <v>1087</v>
      </c>
      <c r="C16" s="27" t="s">
        <v>963</v>
      </c>
      <c r="D16" s="31">
        <v>3000000</v>
      </c>
      <c r="E16" s="29">
        <v>1528.5</v>
      </c>
      <c r="F16" s="30">
        <v>3.6486760007722099</v>
      </c>
    </row>
    <row r="17" spans="1:6" x14ac:dyDescent="0.2">
      <c r="A17" s="27" t="s">
        <v>950</v>
      </c>
      <c r="B17" s="27" t="s">
        <v>949</v>
      </c>
      <c r="C17" s="27" t="s">
        <v>951</v>
      </c>
      <c r="D17" s="31">
        <v>210000</v>
      </c>
      <c r="E17" s="29">
        <v>1417.1849999999999</v>
      </c>
      <c r="F17" s="30">
        <v>3.3829564266629801</v>
      </c>
    </row>
    <row r="18" spans="1:6" x14ac:dyDescent="0.2">
      <c r="A18" s="27" t="s">
        <v>985</v>
      </c>
      <c r="B18" s="27" t="s">
        <v>984</v>
      </c>
      <c r="C18" s="27" t="s">
        <v>983</v>
      </c>
      <c r="D18" s="31">
        <v>1400000</v>
      </c>
      <c r="E18" s="29">
        <v>1349.6</v>
      </c>
      <c r="F18" s="30">
        <v>3.2216245539039399</v>
      </c>
    </row>
    <row r="19" spans="1:6" x14ac:dyDescent="0.2">
      <c r="A19" s="27" t="s">
        <v>982</v>
      </c>
      <c r="B19" s="27" t="s">
        <v>981</v>
      </c>
      <c r="C19" s="27" t="s">
        <v>983</v>
      </c>
      <c r="D19" s="31">
        <v>700000</v>
      </c>
      <c r="E19" s="29">
        <v>1252.6500000000001</v>
      </c>
      <c r="F19" s="30">
        <v>2.99019561162401</v>
      </c>
    </row>
    <row r="20" spans="1:6" x14ac:dyDescent="0.2">
      <c r="A20" s="27" t="s">
        <v>1090</v>
      </c>
      <c r="B20" s="27" t="s">
        <v>1089</v>
      </c>
      <c r="C20" s="27" t="s">
        <v>1091</v>
      </c>
      <c r="D20" s="31">
        <v>1100000</v>
      </c>
      <c r="E20" s="29">
        <v>1167.0999999999999</v>
      </c>
      <c r="F20" s="30">
        <v>2.7859795619896901</v>
      </c>
    </row>
    <row r="21" spans="1:6" x14ac:dyDescent="0.2">
      <c r="A21" s="27" t="s">
        <v>1015</v>
      </c>
      <c r="B21" s="27" t="s">
        <v>1014</v>
      </c>
      <c r="C21" s="27" t="s">
        <v>1016</v>
      </c>
      <c r="D21" s="31">
        <v>800000</v>
      </c>
      <c r="E21" s="29">
        <v>1074.8</v>
      </c>
      <c r="F21" s="30">
        <v>2.5656506153941598</v>
      </c>
    </row>
    <row r="22" spans="1:6" x14ac:dyDescent="0.2">
      <c r="A22" s="27" t="s">
        <v>1093</v>
      </c>
      <c r="B22" s="27" t="s">
        <v>1092</v>
      </c>
      <c r="C22" s="27" t="s">
        <v>969</v>
      </c>
      <c r="D22" s="31">
        <v>300000</v>
      </c>
      <c r="E22" s="29">
        <v>1070.8499999999999</v>
      </c>
      <c r="F22" s="30">
        <v>2.5562215868020401</v>
      </c>
    </row>
    <row r="23" spans="1:6" x14ac:dyDescent="0.2">
      <c r="A23" s="27" t="s">
        <v>1095</v>
      </c>
      <c r="B23" s="27" t="s">
        <v>1094</v>
      </c>
      <c r="C23" s="27" t="s">
        <v>1096</v>
      </c>
      <c r="D23" s="31">
        <v>1300000</v>
      </c>
      <c r="E23" s="29">
        <v>1065.3499999999999</v>
      </c>
      <c r="F23" s="30">
        <v>2.5430925596484601</v>
      </c>
    </row>
    <row r="24" spans="1:6" x14ac:dyDescent="0.2">
      <c r="A24" s="27" t="s">
        <v>1056</v>
      </c>
      <c r="B24" s="27" t="s">
        <v>1055</v>
      </c>
      <c r="C24" s="27" t="s">
        <v>974</v>
      </c>
      <c r="D24" s="31">
        <v>1100000</v>
      </c>
      <c r="E24" s="29">
        <v>943.8</v>
      </c>
      <c r="F24" s="30">
        <v>2.25294105955434</v>
      </c>
    </row>
    <row r="25" spans="1:6" x14ac:dyDescent="0.2">
      <c r="A25" s="27" t="s">
        <v>1067</v>
      </c>
      <c r="B25" s="27" t="s">
        <v>1066</v>
      </c>
      <c r="C25" s="27" t="s">
        <v>936</v>
      </c>
      <c r="D25" s="31">
        <v>1600000</v>
      </c>
      <c r="E25" s="29">
        <v>884.8</v>
      </c>
      <c r="F25" s="30">
        <v>2.1121024046341201</v>
      </c>
    </row>
    <row r="26" spans="1:6" x14ac:dyDescent="0.2">
      <c r="A26" s="27" t="s">
        <v>1044</v>
      </c>
      <c r="B26" s="27" t="s">
        <v>1043</v>
      </c>
      <c r="C26" s="27" t="s">
        <v>944</v>
      </c>
      <c r="D26" s="31">
        <v>110000</v>
      </c>
      <c r="E26" s="29">
        <v>815.1</v>
      </c>
      <c r="F26" s="30">
        <v>1.94572182416057</v>
      </c>
    </row>
    <row r="27" spans="1:6" x14ac:dyDescent="0.2">
      <c r="A27" s="27" t="s">
        <v>1098</v>
      </c>
      <c r="B27" s="27" t="s">
        <v>1097</v>
      </c>
      <c r="C27" s="27" t="s">
        <v>1099</v>
      </c>
      <c r="D27" s="31">
        <v>250000</v>
      </c>
      <c r="E27" s="29">
        <v>781.25</v>
      </c>
      <c r="F27" s="30">
        <v>1.8649186297699001</v>
      </c>
    </row>
    <row r="28" spans="1:6" x14ac:dyDescent="0.2">
      <c r="A28" s="27" t="s">
        <v>1101</v>
      </c>
      <c r="B28" s="27" t="s">
        <v>1100</v>
      </c>
      <c r="C28" s="27" t="s">
        <v>944</v>
      </c>
      <c r="D28" s="31">
        <v>200000</v>
      </c>
      <c r="E28" s="29">
        <v>776.6</v>
      </c>
      <c r="F28" s="30">
        <v>1.8538186340855101</v>
      </c>
    </row>
    <row r="29" spans="1:6" x14ac:dyDescent="0.2">
      <c r="A29" s="27" t="s">
        <v>1065</v>
      </c>
      <c r="B29" s="27" t="s">
        <v>1064</v>
      </c>
      <c r="C29" s="27" t="s">
        <v>960</v>
      </c>
      <c r="D29" s="31">
        <v>800000</v>
      </c>
      <c r="E29" s="29">
        <v>765.2</v>
      </c>
      <c r="F29" s="30">
        <v>1.8266057414399</v>
      </c>
    </row>
    <row r="30" spans="1:6" x14ac:dyDescent="0.2">
      <c r="A30" s="27" t="s">
        <v>1103</v>
      </c>
      <c r="B30" s="27" t="s">
        <v>1102</v>
      </c>
      <c r="C30" s="27" t="s">
        <v>1104</v>
      </c>
      <c r="D30" s="31">
        <v>160000</v>
      </c>
      <c r="E30" s="29">
        <v>628.79999999999995</v>
      </c>
      <c r="F30" s="30">
        <v>1.50100586803112</v>
      </c>
    </row>
    <row r="31" spans="1:6" x14ac:dyDescent="0.2">
      <c r="A31" s="27" t="s">
        <v>991</v>
      </c>
      <c r="B31" s="27" t="s">
        <v>990</v>
      </c>
      <c r="C31" s="27" t="s">
        <v>974</v>
      </c>
      <c r="D31" s="31">
        <v>150000</v>
      </c>
      <c r="E31" s="29">
        <v>611.70000000000005</v>
      </c>
      <c r="F31" s="30">
        <v>1.4601865290627101</v>
      </c>
    </row>
    <row r="32" spans="1:6" x14ac:dyDescent="0.2">
      <c r="A32" s="27" t="s">
        <v>1060</v>
      </c>
      <c r="B32" s="27" t="s">
        <v>1059</v>
      </c>
      <c r="C32" s="27" t="s">
        <v>1032</v>
      </c>
      <c r="D32" s="31">
        <v>200000</v>
      </c>
      <c r="E32" s="29">
        <v>570.70000000000005</v>
      </c>
      <c r="F32" s="30">
        <v>1.3623155993723901</v>
      </c>
    </row>
    <row r="33" spans="1:9" x14ac:dyDescent="0.2">
      <c r="A33" s="27" t="s">
        <v>1106</v>
      </c>
      <c r="B33" s="27" t="s">
        <v>1105</v>
      </c>
      <c r="C33" s="27" t="s">
        <v>996</v>
      </c>
      <c r="D33" s="31">
        <v>200000</v>
      </c>
      <c r="E33" s="29">
        <v>554.4</v>
      </c>
      <c r="F33" s="30">
        <v>1.32340593708087</v>
      </c>
    </row>
    <row r="34" spans="1:9" x14ac:dyDescent="0.2">
      <c r="A34" s="27" t="s">
        <v>1108</v>
      </c>
      <c r="B34" s="27" t="s">
        <v>1107</v>
      </c>
      <c r="C34" s="27" t="s">
        <v>974</v>
      </c>
      <c r="D34" s="31">
        <v>70000</v>
      </c>
      <c r="E34" s="29">
        <v>466.41</v>
      </c>
      <c r="F34" s="30">
        <v>1.1133653735820499</v>
      </c>
    </row>
    <row r="35" spans="1:9" x14ac:dyDescent="0.2">
      <c r="A35" s="27" t="s">
        <v>1110</v>
      </c>
      <c r="B35" s="27" t="s">
        <v>1109</v>
      </c>
      <c r="C35" s="27" t="s">
        <v>1032</v>
      </c>
      <c r="D35" s="31">
        <v>800000</v>
      </c>
      <c r="E35" s="29">
        <v>436.4</v>
      </c>
      <c r="F35" s="30">
        <v>1.04172862724043</v>
      </c>
    </row>
    <row r="36" spans="1:9" x14ac:dyDescent="0.2">
      <c r="A36" s="27" t="s">
        <v>1112</v>
      </c>
      <c r="B36" s="27" t="s">
        <v>1111</v>
      </c>
      <c r="C36" s="27" t="s">
        <v>969</v>
      </c>
      <c r="D36" s="31">
        <v>80000</v>
      </c>
      <c r="E36" s="29">
        <v>425.88</v>
      </c>
      <c r="F36" s="30">
        <v>1.0166163789394</v>
      </c>
    </row>
    <row r="37" spans="1:9" x14ac:dyDescent="0.2">
      <c r="A37" s="27" t="s">
        <v>976</v>
      </c>
      <c r="B37" s="27" t="s">
        <v>975</v>
      </c>
      <c r="C37" s="27" t="s">
        <v>977</v>
      </c>
      <c r="D37" s="31">
        <v>100000</v>
      </c>
      <c r="E37" s="29">
        <v>413</v>
      </c>
      <c r="F37" s="30">
        <v>0.98587058444155795</v>
      </c>
    </row>
    <row r="38" spans="1:9" x14ac:dyDescent="0.2">
      <c r="A38" s="27" t="s">
        <v>1114</v>
      </c>
      <c r="B38" s="27" t="s">
        <v>1113</v>
      </c>
      <c r="C38" s="27" t="s">
        <v>963</v>
      </c>
      <c r="D38" s="31">
        <v>600000</v>
      </c>
      <c r="E38" s="29">
        <v>405.9</v>
      </c>
      <c r="F38" s="30">
        <v>0.96892220393420903</v>
      </c>
    </row>
    <row r="39" spans="1:9" x14ac:dyDescent="0.2">
      <c r="A39" s="27" t="s">
        <v>1116</v>
      </c>
      <c r="B39" s="27" t="s">
        <v>1115</v>
      </c>
      <c r="C39" s="27" t="s">
        <v>954</v>
      </c>
      <c r="D39" s="31">
        <v>300000</v>
      </c>
      <c r="E39" s="29">
        <v>370.65</v>
      </c>
      <c r="F39" s="30">
        <v>0.88477707535899197</v>
      </c>
    </row>
    <row r="40" spans="1:9" x14ac:dyDescent="0.2">
      <c r="A40" s="27" t="s">
        <v>1118</v>
      </c>
      <c r="B40" s="27" t="s">
        <v>1117</v>
      </c>
      <c r="C40" s="27" t="s">
        <v>1119</v>
      </c>
      <c r="D40" s="31">
        <v>40000</v>
      </c>
      <c r="E40" s="29">
        <v>338.74</v>
      </c>
      <c r="F40" s="30">
        <v>0.80860484690976597</v>
      </c>
    </row>
    <row r="41" spans="1:9" x14ac:dyDescent="0.2">
      <c r="A41" s="27" t="s">
        <v>1121</v>
      </c>
      <c r="B41" s="27" t="s">
        <v>1120</v>
      </c>
      <c r="C41" s="27" t="s">
        <v>1122</v>
      </c>
      <c r="D41" s="31">
        <v>100000</v>
      </c>
      <c r="E41" s="29">
        <v>333.4</v>
      </c>
      <c r="F41" s="30">
        <v>0.79585775509156298</v>
      </c>
    </row>
    <row r="42" spans="1:9" x14ac:dyDescent="0.2">
      <c r="A42" s="27" t="s">
        <v>1062</v>
      </c>
      <c r="B42" s="27" t="s">
        <v>1061</v>
      </c>
      <c r="C42" s="27" t="s">
        <v>1063</v>
      </c>
      <c r="D42" s="31">
        <v>200000</v>
      </c>
      <c r="E42" s="29">
        <v>156.19999999999999</v>
      </c>
      <c r="F42" s="30">
        <v>0.37286437116167398</v>
      </c>
    </row>
    <row r="43" spans="1:9" ht="10.5" x14ac:dyDescent="0.25">
      <c r="A43" s="26" t="s">
        <v>155</v>
      </c>
      <c r="B43" s="26"/>
      <c r="C43" s="26"/>
      <c r="D43" s="32"/>
      <c r="E43" s="33">
        <f>SUM(E7:E42)</f>
        <v>39946.877499999988</v>
      </c>
      <c r="F43" s="34">
        <f>SUM(F7:F42)</f>
        <v>95.357025345133991</v>
      </c>
      <c r="G43" s="18"/>
      <c r="H43" s="18"/>
      <c r="I43" s="18"/>
    </row>
    <row r="44" spans="1:9" x14ac:dyDescent="0.2">
      <c r="A44" s="27"/>
      <c r="B44" s="27"/>
      <c r="C44" s="27"/>
      <c r="D44" s="28"/>
      <c r="E44" s="29"/>
      <c r="F44" s="30"/>
    </row>
    <row r="45" spans="1:9" ht="10.5" x14ac:dyDescent="0.25">
      <c r="A45" s="26" t="s">
        <v>194</v>
      </c>
      <c r="B45" s="26"/>
      <c r="C45" s="26"/>
      <c r="D45" s="32"/>
      <c r="E45" s="33">
        <f>E43</f>
        <v>39946.877499999988</v>
      </c>
      <c r="F45" s="34">
        <f>F43</f>
        <v>95.357025345133991</v>
      </c>
      <c r="G45" s="18"/>
      <c r="H45" s="18"/>
      <c r="I45" s="18"/>
    </row>
    <row r="46" spans="1:9" ht="10.5" x14ac:dyDescent="0.25">
      <c r="A46" s="26"/>
      <c r="B46" s="26"/>
      <c r="C46" s="26"/>
      <c r="D46" s="32"/>
      <c r="E46" s="33"/>
      <c r="F46" s="34"/>
      <c r="G46" s="18"/>
      <c r="H46" s="18"/>
      <c r="I46" s="18"/>
    </row>
    <row r="47" spans="1:9" ht="10.5" x14ac:dyDescent="0.25">
      <c r="A47" s="26" t="s">
        <v>196</v>
      </c>
      <c r="B47" s="26"/>
      <c r="C47" s="26"/>
      <c r="D47" s="32"/>
      <c r="E47" s="33">
        <f>E49-(E43)</f>
        <v>1945.0306792000119</v>
      </c>
      <c r="F47" s="34">
        <f>F49-(F43)</f>
        <v>4.6429746548660091</v>
      </c>
      <c r="G47" s="18"/>
      <c r="H47" s="18"/>
      <c r="I47" s="18"/>
    </row>
    <row r="48" spans="1:9" ht="10.5" x14ac:dyDescent="0.25">
      <c r="A48" s="26"/>
      <c r="B48" s="26"/>
      <c r="C48" s="26"/>
      <c r="D48" s="32"/>
      <c r="E48" s="33"/>
      <c r="F48" s="34"/>
      <c r="G48" s="18"/>
      <c r="H48" s="18"/>
      <c r="I48" s="18"/>
    </row>
    <row r="49" spans="1:9" ht="10.5" x14ac:dyDescent="0.25">
      <c r="A49" s="35" t="s">
        <v>195</v>
      </c>
      <c r="B49" s="35"/>
      <c r="C49" s="35"/>
      <c r="D49" s="36"/>
      <c r="E49" s="37">
        <v>41891.9081792</v>
      </c>
      <c r="F49" s="38">
        <v>100</v>
      </c>
      <c r="G49" s="18"/>
      <c r="H49" s="18"/>
      <c r="I49" s="18"/>
    </row>
    <row r="52" spans="1:9" ht="10.5" x14ac:dyDescent="0.25">
      <c r="A52" s="18" t="s">
        <v>199</v>
      </c>
    </row>
    <row r="53" spans="1:9" ht="10.5" x14ac:dyDescent="0.25">
      <c r="A53" s="18" t="s">
        <v>200</v>
      </c>
    </row>
    <row r="54" spans="1:9" ht="10.5" x14ac:dyDescent="0.25">
      <c r="A54" s="18" t="s">
        <v>201</v>
      </c>
      <c r="B54" s="18"/>
      <c r="C54" s="39" t="s">
        <v>203</v>
      </c>
      <c r="D54" s="19" t="s">
        <v>202</v>
      </c>
    </row>
    <row r="55" spans="1:9" x14ac:dyDescent="0.2">
      <c r="A55" s="10" t="s">
        <v>466</v>
      </c>
      <c r="C55" s="40">
        <v>220.11510000000001</v>
      </c>
      <c r="D55" s="40">
        <v>219.46369999999999</v>
      </c>
    </row>
    <row r="56" spans="1:9" x14ac:dyDescent="0.2">
      <c r="A56" s="10" t="s">
        <v>500</v>
      </c>
      <c r="C56" s="40">
        <v>48.140099999999997</v>
      </c>
      <c r="D56" s="40">
        <v>47.997</v>
      </c>
    </row>
    <row r="57" spans="1:9" x14ac:dyDescent="0.2">
      <c r="A57" s="10" t="s">
        <v>469</v>
      </c>
      <c r="C57" s="40">
        <v>231.69749999999999</v>
      </c>
      <c r="D57" s="40">
        <v>232.21</v>
      </c>
    </row>
    <row r="58" spans="1:9" x14ac:dyDescent="0.2">
      <c r="A58" s="10" t="s">
        <v>501</v>
      </c>
      <c r="C58" s="40">
        <v>51.611499999999999</v>
      </c>
      <c r="D58" s="40">
        <v>51.719799999999999</v>
      </c>
    </row>
    <row r="60" spans="1:9" ht="10.5" x14ac:dyDescent="0.25">
      <c r="A60" s="18" t="s">
        <v>215</v>
      </c>
      <c r="D60" s="41" t="s">
        <v>216</v>
      </c>
    </row>
    <row r="62" spans="1:9" ht="10.5" x14ac:dyDescent="0.25">
      <c r="A62" s="18" t="s">
        <v>1068</v>
      </c>
      <c r="D62" s="48">
        <v>0.29430000000000001</v>
      </c>
    </row>
  </sheetData>
  <mergeCells count="1">
    <mergeCell ref="A1:F1"/>
  </mergeCells>
  <conditionalFormatting sqref="F2:F3 F5:F65536">
    <cfRule type="cellIs" dxfId="23"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86"/>
  <sheetViews>
    <sheetView workbookViewId="0">
      <selection sqref="A1:F1"/>
    </sheetView>
  </sheetViews>
  <sheetFormatPr defaultColWidth="9.1796875" defaultRowHeight="10" x14ac:dyDescent="0.2"/>
  <cols>
    <col min="1" max="1" width="40.54296875" style="10" bestFit="1" customWidth="1"/>
    <col min="2" max="2" width="26.54296875" style="10" bestFit="1" customWidth="1"/>
    <col min="3" max="3" width="18.816406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47</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943</v>
      </c>
      <c r="B7" s="27" t="s">
        <v>942</v>
      </c>
      <c r="C7" s="27" t="s">
        <v>944</v>
      </c>
      <c r="D7" s="31">
        <v>815444</v>
      </c>
      <c r="E7" s="29">
        <v>7572.2129839999998</v>
      </c>
      <c r="F7" s="30">
        <v>9.3650926535711498</v>
      </c>
    </row>
    <row r="8" spans="1:6" x14ac:dyDescent="0.2">
      <c r="A8" s="27" t="s">
        <v>982</v>
      </c>
      <c r="B8" s="27" t="s">
        <v>981</v>
      </c>
      <c r="C8" s="27" t="s">
        <v>983</v>
      </c>
      <c r="D8" s="31">
        <v>2509054</v>
      </c>
      <c r="E8" s="29">
        <v>4489.9521329999998</v>
      </c>
      <c r="F8" s="30">
        <v>5.5530421323981596</v>
      </c>
    </row>
    <row r="9" spans="1:6" x14ac:dyDescent="0.2">
      <c r="A9" s="27" t="s">
        <v>1036</v>
      </c>
      <c r="B9" s="27" t="s">
        <v>1035</v>
      </c>
      <c r="C9" s="27" t="s">
        <v>983</v>
      </c>
      <c r="D9" s="31">
        <v>7297866</v>
      </c>
      <c r="E9" s="29">
        <v>4287.4962750000004</v>
      </c>
      <c r="F9" s="30">
        <v>5.3026506190539804</v>
      </c>
    </row>
    <row r="10" spans="1:6" x14ac:dyDescent="0.2">
      <c r="A10" s="27" t="s">
        <v>985</v>
      </c>
      <c r="B10" s="27" t="s">
        <v>984</v>
      </c>
      <c r="C10" s="27" t="s">
        <v>983</v>
      </c>
      <c r="D10" s="31">
        <v>3350145</v>
      </c>
      <c r="E10" s="29">
        <v>3229.5397800000001</v>
      </c>
      <c r="F10" s="30">
        <v>3.9942008144780101</v>
      </c>
    </row>
    <row r="11" spans="1:6" x14ac:dyDescent="0.2">
      <c r="A11" s="27" t="s">
        <v>1040</v>
      </c>
      <c r="B11" s="27" t="s">
        <v>1039</v>
      </c>
      <c r="C11" s="27" t="s">
        <v>983</v>
      </c>
      <c r="D11" s="31">
        <v>14497327</v>
      </c>
      <c r="E11" s="29">
        <v>3138.671296</v>
      </c>
      <c r="F11" s="30">
        <v>3.8818173179034101</v>
      </c>
    </row>
    <row r="12" spans="1:6" x14ac:dyDescent="0.2">
      <c r="A12" s="27" t="s">
        <v>1125</v>
      </c>
      <c r="B12" s="27" t="s">
        <v>1124</v>
      </c>
      <c r="C12" s="27" t="s">
        <v>1032</v>
      </c>
      <c r="D12" s="31">
        <v>284585</v>
      </c>
      <c r="E12" s="29">
        <v>2307.8420580000002</v>
      </c>
      <c r="F12" s="30">
        <v>2.85427189497267</v>
      </c>
    </row>
    <row r="13" spans="1:6" x14ac:dyDescent="0.2">
      <c r="A13" s="27" t="s">
        <v>1112</v>
      </c>
      <c r="B13" s="27" t="s">
        <v>1111</v>
      </c>
      <c r="C13" s="27" t="s">
        <v>969</v>
      </c>
      <c r="D13" s="31">
        <v>401912</v>
      </c>
      <c r="E13" s="29">
        <v>2139.578532</v>
      </c>
      <c r="F13" s="30">
        <v>2.6461684627876201</v>
      </c>
    </row>
    <row r="14" spans="1:6" x14ac:dyDescent="0.2">
      <c r="A14" s="27" t="s">
        <v>1127</v>
      </c>
      <c r="B14" s="27" t="s">
        <v>1126</v>
      </c>
      <c r="C14" s="27" t="s">
        <v>996</v>
      </c>
      <c r="D14" s="31">
        <v>419757</v>
      </c>
      <c r="E14" s="29">
        <v>2121.2420000000002</v>
      </c>
      <c r="F14" s="30">
        <v>2.6234903736361401</v>
      </c>
    </row>
    <row r="15" spans="1:6" x14ac:dyDescent="0.2">
      <c r="A15" s="27" t="s">
        <v>959</v>
      </c>
      <c r="B15" s="27" t="s">
        <v>958</v>
      </c>
      <c r="C15" s="27" t="s">
        <v>960</v>
      </c>
      <c r="D15" s="31">
        <v>803388</v>
      </c>
      <c r="E15" s="29">
        <v>1930.9430580000001</v>
      </c>
      <c r="F15" s="30">
        <v>2.3881341802125999</v>
      </c>
    </row>
    <row r="16" spans="1:6" x14ac:dyDescent="0.2">
      <c r="A16" s="27" t="s">
        <v>1129</v>
      </c>
      <c r="B16" s="27" t="s">
        <v>1128</v>
      </c>
      <c r="C16" s="27" t="s">
        <v>951</v>
      </c>
      <c r="D16" s="31">
        <v>126875</v>
      </c>
      <c r="E16" s="29">
        <v>1889.93</v>
      </c>
      <c r="F16" s="30">
        <v>2.3374104236320701</v>
      </c>
    </row>
    <row r="17" spans="1:6" x14ac:dyDescent="0.2">
      <c r="A17" s="27" t="s">
        <v>950</v>
      </c>
      <c r="B17" s="27" t="s">
        <v>949</v>
      </c>
      <c r="C17" s="27" t="s">
        <v>951</v>
      </c>
      <c r="D17" s="31">
        <v>264691</v>
      </c>
      <c r="E17" s="29">
        <v>1786.267214</v>
      </c>
      <c r="F17" s="30">
        <v>2.2092033066811099</v>
      </c>
    </row>
    <row r="18" spans="1:6" x14ac:dyDescent="0.2">
      <c r="A18" s="27" t="s">
        <v>1015</v>
      </c>
      <c r="B18" s="27" t="s">
        <v>1014</v>
      </c>
      <c r="C18" s="27" t="s">
        <v>1016</v>
      </c>
      <c r="D18" s="31">
        <v>1247000</v>
      </c>
      <c r="E18" s="29">
        <v>1675.3444999999999</v>
      </c>
      <c r="F18" s="30">
        <v>2.0720173220567202</v>
      </c>
    </row>
    <row r="19" spans="1:6" x14ac:dyDescent="0.2">
      <c r="A19" s="27" t="s">
        <v>1044</v>
      </c>
      <c r="B19" s="27" t="s">
        <v>1043</v>
      </c>
      <c r="C19" s="27" t="s">
        <v>944</v>
      </c>
      <c r="D19" s="31">
        <v>221952</v>
      </c>
      <c r="E19" s="29">
        <v>1644.6643200000001</v>
      </c>
      <c r="F19" s="30">
        <v>2.0340729682812402</v>
      </c>
    </row>
    <row r="20" spans="1:6" x14ac:dyDescent="0.2">
      <c r="A20" s="27" t="s">
        <v>1131</v>
      </c>
      <c r="B20" s="27" t="s">
        <v>1130</v>
      </c>
      <c r="C20" s="27" t="s">
        <v>1104</v>
      </c>
      <c r="D20" s="31">
        <v>1517846</v>
      </c>
      <c r="E20" s="29">
        <v>1636.2379880000001</v>
      </c>
      <c r="F20" s="30">
        <v>2.02365152608508</v>
      </c>
    </row>
    <row r="21" spans="1:6" x14ac:dyDescent="0.2">
      <c r="A21" s="27" t="s">
        <v>968</v>
      </c>
      <c r="B21" s="27" t="s">
        <v>967</v>
      </c>
      <c r="C21" s="27" t="s">
        <v>969</v>
      </c>
      <c r="D21" s="31">
        <v>114045</v>
      </c>
      <c r="E21" s="29">
        <v>1554.7184629999999</v>
      </c>
      <c r="F21" s="30">
        <v>1.9228305499301199</v>
      </c>
    </row>
    <row r="22" spans="1:6" x14ac:dyDescent="0.2">
      <c r="A22" s="27" t="s">
        <v>1098</v>
      </c>
      <c r="B22" s="27" t="s">
        <v>1097</v>
      </c>
      <c r="C22" s="27" t="s">
        <v>1099</v>
      </c>
      <c r="D22" s="31">
        <v>484134</v>
      </c>
      <c r="E22" s="29">
        <v>1512.91875</v>
      </c>
      <c r="F22" s="30">
        <v>1.87113388133868</v>
      </c>
    </row>
    <row r="23" spans="1:6" x14ac:dyDescent="0.2">
      <c r="A23" s="27" t="s">
        <v>973</v>
      </c>
      <c r="B23" s="27" t="s">
        <v>972</v>
      </c>
      <c r="C23" s="27" t="s">
        <v>974</v>
      </c>
      <c r="D23" s="31">
        <v>639633</v>
      </c>
      <c r="E23" s="29">
        <v>1289.180312</v>
      </c>
      <c r="F23" s="30">
        <v>1.59442069241191</v>
      </c>
    </row>
    <row r="24" spans="1:6" x14ac:dyDescent="0.2">
      <c r="A24" s="27" t="s">
        <v>971</v>
      </c>
      <c r="B24" s="27" t="s">
        <v>970</v>
      </c>
      <c r="C24" s="27" t="s">
        <v>960</v>
      </c>
      <c r="D24" s="31">
        <v>624255</v>
      </c>
      <c r="E24" s="29">
        <v>1270.671053</v>
      </c>
      <c r="F24" s="30">
        <v>1.5715289795334999</v>
      </c>
    </row>
    <row r="25" spans="1:6" x14ac:dyDescent="0.2">
      <c r="A25" s="27" t="s">
        <v>1072</v>
      </c>
      <c r="B25" s="27" t="s">
        <v>1071</v>
      </c>
      <c r="C25" s="27" t="s">
        <v>944</v>
      </c>
      <c r="D25" s="31">
        <v>51823</v>
      </c>
      <c r="E25" s="29">
        <v>1169.774668</v>
      </c>
      <c r="F25" s="30">
        <v>1.4467432668320801</v>
      </c>
    </row>
    <row r="26" spans="1:6" x14ac:dyDescent="0.2">
      <c r="A26" s="27" t="s">
        <v>1118</v>
      </c>
      <c r="B26" s="27" t="s">
        <v>1117</v>
      </c>
      <c r="C26" s="27" t="s">
        <v>1119</v>
      </c>
      <c r="D26" s="31">
        <v>136944</v>
      </c>
      <c r="E26" s="29">
        <v>1159.7102640000001</v>
      </c>
      <c r="F26" s="30">
        <v>1.43429590485717</v>
      </c>
    </row>
    <row r="27" spans="1:6" x14ac:dyDescent="0.2">
      <c r="A27" s="27" t="s">
        <v>1133</v>
      </c>
      <c r="B27" s="27" t="s">
        <v>1132</v>
      </c>
      <c r="C27" s="27" t="s">
        <v>957</v>
      </c>
      <c r="D27" s="31">
        <v>3209748</v>
      </c>
      <c r="E27" s="29">
        <v>1150.6946579999999</v>
      </c>
      <c r="F27" s="30">
        <v>1.4231456657267401</v>
      </c>
    </row>
    <row r="28" spans="1:6" x14ac:dyDescent="0.2">
      <c r="A28" s="27" t="s">
        <v>1135</v>
      </c>
      <c r="B28" s="27" t="s">
        <v>1134</v>
      </c>
      <c r="C28" s="27" t="s">
        <v>951</v>
      </c>
      <c r="D28" s="31">
        <v>140800</v>
      </c>
      <c r="E28" s="29">
        <v>1055.6479999999999</v>
      </c>
      <c r="F28" s="30">
        <v>1.30559472514133</v>
      </c>
    </row>
    <row r="29" spans="1:6" x14ac:dyDescent="0.2">
      <c r="A29" s="27" t="s">
        <v>1137</v>
      </c>
      <c r="B29" s="27" t="s">
        <v>1136</v>
      </c>
      <c r="C29" s="27" t="s">
        <v>1063</v>
      </c>
      <c r="D29" s="31">
        <v>178656</v>
      </c>
      <c r="E29" s="29">
        <v>979.48152000000005</v>
      </c>
      <c r="F29" s="30">
        <v>1.2113942392591199</v>
      </c>
    </row>
    <row r="30" spans="1:6" x14ac:dyDescent="0.2">
      <c r="A30" s="27" t="s">
        <v>998</v>
      </c>
      <c r="B30" s="27" t="s">
        <v>997</v>
      </c>
      <c r="C30" s="27" t="s">
        <v>963</v>
      </c>
      <c r="D30" s="31">
        <v>32930</v>
      </c>
      <c r="E30" s="29">
        <v>977.03309999999999</v>
      </c>
      <c r="F30" s="30">
        <v>1.2083661046565499</v>
      </c>
    </row>
    <row r="31" spans="1:6" x14ac:dyDescent="0.2">
      <c r="A31" s="27" t="s">
        <v>962</v>
      </c>
      <c r="B31" s="27" t="s">
        <v>961</v>
      </c>
      <c r="C31" s="27" t="s">
        <v>963</v>
      </c>
      <c r="D31" s="31">
        <v>155566</v>
      </c>
      <c r="E31" s="29">
        <v>944.13005399999997</v>
      </c>
      <c r="F31" s="30">
        <v>1.1676725749016701</v>
      </c>
    </row>
    <row r="32" spans="1:6" x14ac:dyDescent="0.2">
      <c r="A32" s="27" t="s">
        <v>1090</v>
      </c>
      <c r="B32" s="27" t="s">
        <v>1089</v>
      </c>
      <c r="C32" s="27" t="s">
        <v>1091</v>
      </c>
      <c r="D32" s="31">
        <v>821499</v>
      </c>
      <c r="E32" s="29">
        <v>871.61043900000004</v>
      </c>
      <c r="F32" s="30">
        <v>1.0779824255211199</v>
      </c>
    </row>
    <row r="33" spans="1:9" x14ac:dyDescent="0.2">
      <c r="A33" s="27" t="s">
        <v>1026</v>
      </c>
      <c r="B33" s="27" t="s">
        <v>1025</v>
      </c>
      <c r="C33" s="27" t="s">
        <v>980</v>
      </c>
      <c r="D33" s="31">
        <v>20000</v>
      </c>
      <c r="E33" s="29">
        <v>852.94</v>
      </c>
      <c r="F33" s="30">
        <v>1.0548913699093301</v>
      </c>
    </row>
    <row r="34" spans="1:9" x14ac:dyDescent="0.2">
      <c r="A34" s="27" t="s">
        <v>1114</v>
      </c>
      <c r="B34" s="27" t="s">
        <v>1113</v>
      </c>
      <c r="C34" s="27" t="s">
        <v>963</v>
      </c>
      <c r="D34" s="31">
        <v>1239545</v>
      </c>
      <c r="E34" s="29">
        <v>838.55219250000005</v>
      </c>
      <c r="F34" s="30">
        <v>1.0370969483044501</v>
      </c>
    </row>
    <row r="35" spans="1:9" x14ac:dyDescent="0.2">
      <c r="A35" s="27" t="s">
        <v>1056</v>
      </c>
      <c r="B35" s="27" t="s">
        <v>1055</v>
      </c>
      <c r="C35" s="27" t="s">
        <v>974</v>
      </c>
      <c r="D35" s="31">
        <v>972460</v>
      </c>
      <c r="E35" s="29">
        <v>834.37067999999999</v>
      </c>
      <c r="F35" s="30">
        <v>1.0319253753340001</v>
      </c>
    </row>
    <row r="36" spans="1:9" x14ac:dyDescent="0.2">
      <c r="A36" s="27" t="s">
        <v>1067</v>
      </c>
      <c r="B36" s="27" t="s">
        <v>1066</v>
      </c>
      <c r="C36" s="27" t="s">
        <v>936</v>
      </c>
      <c r="D36" s="31">
        <v>1505600</v>
      </c>
      <c r="E36" s="29">
        <v>832.59680000000003</v>
      </c>
      <c r="F36" s="30">
        <v>1.0297314921731</v>
      </c>
    </row>
    <row r="37" spans="1:9" x14ac:dyDescent="0.2">
      <c r="A37" s="27" t="s">
        <v>1110</v>
      </c>
      <c r="B37" s="27" t="s">
        <v>1109</v>
      </c>
      <c r="C37" s="27" t="s">
        <v>1032</v>
      </c>
      <c r="D37" s="31">
        <v>1505501</v>
      </c>
      <c r="E37" s="29">
        <v>821.25079549999998</v>
      </c>
      <c r="F37" s="30">
        <v>1.01569908399667</v>
      </c>
    </row>
    <row r="38" spans="1:9" x14ac:dyDescent="0.2">
      <c r="A38" s="27" t="s">
        <v>1139</v>
      </c>
      <c r="B38" s="27" t="s">
        <v>1138</v>
      </c>
      <c r="C38" s="27" t="s">
        <v>954</v>
      </c>
      <c r="D38" s="31">
        <v>46395</v>
      </c>
      <c r="E38" s="29">
        <v>805.23162000000002</v>
      </c>
      <c r="F38" s="30">
        <v>0.99588703392514</v>
      </c>
    </row>
    <row r="39" spans="1:9" x14ac:dyDescent="0.2">
      <c r="A39" s="27" t="s">
        <v>1141</v>
      </c>
      <c r="B39" s="27" t="s">
        <v>1140</v>
      </c>
      <c r="C39" s="27" t="s">
        <v>1016</v>
      </c>
      <c r="D39" s="31">
        <v>709254</v>
      </c>
      <c r="E39" s="29">
        <v>689.04026099999999</v>
      </c>
      <c r="F39" s="30">
        <v>0.85218494249181898</v>
      </c>
    </row>
    <row r="40" spans="1:9" x14ac:dyDescent="0.2">
      <c r="A40" s="27" t="s">
        <v>1095</v>
      </c>
      <c r="B40" s="27" t="s">
        <v>1094</v>
      </c>
      <c r="C40" s="27" t="s">
        <v>1096</v>
      </c>
      <c r="D40" s="31">
        <v>753071</v>
      </c>
      <c r="E40" s="29">
        <v>617.1416845</v>
      </c>
      <c r="F40" s="30">
        <v>0.76326287545472904</v>
      </c>
    </row>
    <row r="41" spans="1:9" x14ac:dyDescent="0.2">
      <c r="A41" s="27" t="s">
        <v>1143</v>
      </c>
      <c r="B41" s="27" t="s">
        <v>1142</v>
      </c>
      <c r="C41" s="27" t="s">
        <v>983</v>
      </c>
      <c r="D41" s="31">
        <v>100000</v>
      </c>
      <c r="E41" s="29">
        <v>600.45000000000005</v>
      </c>
      <c r="F41" s="30">
        <v>0.74261908582322</v>
      </c>
    </row>
    <row r="42" spans="1:9" x14ac:dyDescent="0.2">
      <c r="A42" s="27" t="s">
        <v>1065</v>
      </c>
      <c r="B42" s="27" t="s">
        <v>1064</v>
      </c>
      <c r="C42" s="27" t="s">
        <v>960</v>
      </c>
      <c r="D42" s="31">
        <v>621258</v>
      </c>
      <c r="E42" s="29">
        <v>594.23327700000004</v>
      </c>
      <c r="F42" s="30">
        <v>0.73493042373466</v>
      </c>
    </row>
    <row r="43" spans="1:9" x14ac:dyDescent="0.2">
      <c r="A43" s="27" t="s">
        <v>1088</v>
      </c>
      <c r="B43" s="27" t="s">
        <v>1087</v>
      </c>
      <c r="C43" s="27" t="s">
        <v>963</v>
      </c>
      <c r="D43" s="31">
        <v>1158906</v>
      </c>
      <c r="E43" s="29">
        <v>590.46260700000005</v>
      </c>
      <c r="F43" s="30">
        <v>0.73026696881194997</v>
      </c>
    </row>
    <row r="44" spans="1:9" x14ac:dyDescent="0.2">
      <c r="A44" s="27" t="s">
        <v>1101</v>
      </c>
      <c r="B44" s="27" t="s">
        <v>1100</v>
      </c>
      <c r="C44" s="27" t="s">
        <v>944</v>
      </c>
      <c r="D44" s="31">
        <v>119545</v>
      </c>
      <c r="E44" s="29">
        <v>464.19323500000002</v>
      </c>
      <c r="F44" s="30">
        <v>0.57410068418856397</v>
      </c>
    </row>
    <row r="45" spans="1:9" x14ac:dyDescent="0.2">
      <c r="A45" s="27" t="s">
        <v>1062</v>
      </c>
      <c r="B45" s="27" t="s">
        <v>1061</v>
      </c>
      <c r="C45" s="27" t="s">
        <v>1063</v>
      </c>
      <c r="D45" s="31">
        <v>439349</v>
      </c>
      <c r="E45" s="29">
        <v>343.13156900000001</v>
      </c>
      <c r="F45" s="30">
        <v>0.424375138792351</v>
      </c>
    </row>
    <row r="46" spans="1:9" ht="10.5" x14ac:dyDescent="0.25">
      <c r="A46" s="26" t="s">
        <v>155</v>
      </c>
      <c r="B46" s="26"/>
      <c r="C46" s="26"/>
      <c r="D46" s="32"/>
      <c r="E46" s="33">
        <f>SUM(E7:E45)</f>
        <v>62669.088140499982</v>
      </c>
      <c r="F46" s="34">
        <f>SUM(F7:F45)</f>
        <v>77.507304428799927</v>
      </c>
      <c r="G46" s="18"/>
      <c r="H46" s="18"/>
      <c r="I46" s="18"/>
    </row>
    <row r="47" spans="1:9" x14ac:dyDescent="0.2">
      <c r="A47" s="27"/>
      <c r="B47" s="27"/>
      <c r="C47" s="27"/>
      <c r="D47" s="28"/>
      <c r="E47" s="29"/>
      <c r="F47" s="30"/>
    </row>
    <row r="48" spans="1:9" ht="10.5" x14ac:dyDescent="0.25">
      <c r="A48" s="26" t="s">
        <v>1144</v>
      </c>
      <c r="B48" s="27"/>
      <c r="C48" s="27"/>
      <c r="D48" s="28"/>
      <c r="E48" s="29"/>
      <c r="F48" s="30"/>
    </row>
    <row r="49" spans="1:9" x14ac:dyDescent="0.2">
      <c r="A49" s="27" t="s">
        <v>1146</v>
      </c>
      <c r="B49" s="27" t="s">
        <v>1145</v>
      </c>
      <c r="C49" s="27"/>
      <c r="D49" s="31">
        <v>289200</v>
      </c>
      <c r="E49" s="29">
        <v>1047.30888</v>
      </c>
      <c r="F49" s="30">
        <v>1.29528114420874</v>
      </c>
    </row>
    <row r="50" spans="1:9" ht="10.5" x14ac:dyDescent="0.25">
      <c r="A50" s="26" t="s">
        <v>155</v>
      </c>
      <c r="B50" s="26"/>
      <c r="C50" s="26"/>
      <c r="D50" s="32"/>
      <c r="E50" s="33">
        <f>SUM(E48:E49)</f>
        <v>1047.30888</v>
      </c>
      <c r="F50" s="34">
        <f>SUM(F48:F49)</f>
        <v>1.29528114420874</v>
      </c>
      <c r="G50" s="18"/>
      <c r="H50" s="18"/>
      <c r="I50" s="18"/>
    </row>
    <row r="51" spans="1:9" x14ac:dyDescent="0.2">
      <c r="A51" s="27"/>
      <c r="B51" s="27"/>
      <c r="C51" s="27"/>
      <c r="D51" s="28"/>
      <c r="E51" s="29"/>
      <c r="F51" s="30"/>
    </row>
    <row r="52" spans="1:9" ht="10.5" x14ac:dyDescent="0.25">
      <c r="A52" s="26" t="s">
        <v>1147</v>
      </c>
      <c r="B52" s="27"/>
      <c r="C52" s="27"/>
      <c r="D52" s="28"/>
      <c r="E52" s="29"/>
      <c r="F52" s="30"/>
    </row>
    <row r="53" spans="1:9" x14ac:dyDescent="0.2">
      <c r="A53" s="27" t="s">
        <v>1149</v>
      </c>
      <c r="B53" s="27" t="s">
        <v>1148</v>
      </c>
      <c r="C53" s="27" t="s">
        <v>1091</v>
      </c>
      <c r="D53" s="31">
        <v>5075983</v>
      </c>
      <c r="E53" s="29">
        <v>4717.7137279999997</v>
      </c>
      <c r="F53" s="30">
        <v>5.8347310448214103</v>
      </c>
    </row>
    <row r="54" spans="1:9" x14ac:dyDescent="0.2">
      <c r="A54" s="27" t="s">
        <v>1151</v>
      </c>
      <c r="B54" s="27" t="s">
        <v>1150</v>
      </c>
      <c r="C54" s="27" t="s">
        <v>969</v>
      </c>
      <c r="D54" s="31">
        <v>86900</v>
      </c>
      <c r="E54" s="29">
        <v>3845.8171360000001</v>
      </c>
      <c r="F54" s="30">
        <v>4.7563947135974596</v>
      </c>
    </row>
    <row r="55" spans="1:9" x14ac:dyDescent="0.2">
      <c r="A55" s="27" t="s">
        <v>1153</v>
      </c>
      <c r="B55" s="27" t="s">
        <v>1152</v>
      </c>
      <c r="C55" s="27" t="s">
        <v>1104</v>
      </c>
      <c r="D55" s="31">
        <v>2562198</v>
      </c>
      <c r="E55" s="29">
        <v>1868.136634</v>
      </c>
      <c r="F55" s="30">
        <v>2.3104570227894898</v>
      </c>
    </row>
    <row r="56" spans="1:9" x14ac:dyDescent="0.2">
      <c r="A56" s="27" t="s">
        <v>1155</v>
      </c>
      <c r="B56" s="27" t="s">
        <v>1154</v>
      </c>
      <c r="C56" s="27" t="s">
        <v>1156</v>
      </c>
      <c r="D56" s="31">
        <v>187038</v>
      </c>
      <c r="E56" s="29">
        <v>1123.7632080000001</v>
      </c>
      <c r="F56" s="30">
        <v>1.38983763212046</v>
      </c>
    </row>
    <row r="57" spans="1:9" x14ac:dyDescent="0.2">
      <c r="A57" s="27" t="s">
        <v>1158</v>
      </c>
      <c r="B57" s="27" t="s">
        <v>1157</v>
      </c>
      <c r="C57" s="27" t="s">
        <v>944</v>
      </c>
      <c r="D57" s="31">
        <v>633055</v>
      </c>
      <c r="E57" s="29">
        <v>968.80241850000004</v>
      </c>
      <c r="F57" s="30">
        <v>1.1981866373050101</v>
      </c>
    </row>
    <row r="58" spans="1:9" x14ac:dyDescent="0.2">
      <c r="A58" s="27" t="s">
        <v>1160</v>
      </c>
      <c r="B58" s="27" t="s">
        <v>1159</v>
      </c>
      <c r="C58" s="27" t="s">
        <v>980</v>
      </c>
      <c r="D58" s="31">
        <v>5304</v>
      </c>
      <c r="E58" s="29">
        <v>821.63307699999996</v>
      </c>
      <c r="F58" s="30">
        <v>1.0161718786307901</v>
      </c>
    </row>
    <row r="59" spans="1:9" x14ac:dyDescent="0.2">
      <c r="A59" s="27" t="s">
        <v>1162</v>
      </c>
      <c r="B59" s="27" t="s">
        <v>1161</v>
      </c>
      <c r="C59" s="27" t="s">
        <v>966</v>
      </c>
      <c r="D59" s="31">
        <v>3297307</v>
      </c>
      <c r="E59" s="29">
        <v>807.62141099999997</v>
      </c>
      <c r="F59" s="30">
        <v>0.998842657886717</v>
      </c>
    </row>
    <row r="60" spans="1:9" x14ac:dyDescent="0.2">
      <c r="A60" s="27" t="s">
        <v>1164</v>
      </c>
      <c r="B60" s="27" t="s">
        <v>1163</v>
      </c>
      <c r="C60" s="27" t="s">
        <v>1165</v>
      </c>
      <c r="D60" s="31">
        <v>500000</v>
      </c>
      <c r="E60" s="29">
        <v>559.51436999999999</v>
      </c>
      <c r="F60" s="30">
        <v>0.69199108993980296</v>
      </c>
    </row>
    <row r="61" spans="1:9" x14ac:dyDescent="0.2">
      <c r="A61" s="27" t="s">
        <v>1167</v>
      </c>
      <c r="B61" s="27" t="s">
        <v>1166</v>
      </c>
      <c r="C61" s="27" t="s">
        <v>954</v>
      </c>
      <c r="D61" s="31">
        <v>200000</v>
      </c>
      <c r="E61" s="29">
        <v>471.038298</v>
      </c>
      <c r="F61" s="30">
        <v>0.58256645890329795</v>
      </c>
    </row>
    <row r="62" spans="1:9" x14ac:dyDescent="0.2">
      <c r="A62" s="27" t="s">
        <v>1169</v>
      </c>
      <c r="B62" s="27" t="s">
        <v>1168</v>
      </c>
      <c r="C62" s="27" t="s">
        <v>1032</v>
      </c>
      <c r="D62" s="31">
        <v>25000</v>
      </c>
      <c r="E62" s="29">
        <v>381.67290630000002</v>
      </c>
      <c r="F62" s="30">
        <v>0.47204194314263898</v>
      </c>
    </row>
    <row r="63" spans="1:9" ht="10.5" x14ac:dyDescent="0.25">
      <c r="A63" s="26" t="s">
        <v>155</v>
      </c>
      <c r="B63" s="26"/>
      <c r="C63" s="26"/>
      <c r="D63" s="32"/>
      <c r="E63" s="33">
        <f>SUM(E52:E62)</f>
        <v>15565.713186800001</v>
      </c>
      <c r="F63" s="34">
        <f>SUM(F52:F62)</f>
        <v>19.251221079137075</v>
      </c>
      <c r="G63" s="18"/>
      <c r="H63" s="18"/>
      <c r="I63" s="18"/>
    </row>
    <row r="64" spans="1:9" x14ac:dyDescent="0.2">
      <c r="A64" s="27"/>
      <c r="B64" s="27"/>
      <c r="C64" s="27"/>
      <c r="D64" s="28"/>
      <c r="E64" s="29"/>
      <c r="F64" s="30"/>
    </row>
    <row r="65" spans="1:9" ht="10.5" x14ac:dyDescent="0.25">
      <c r="A65" s="26" t="s">
        <v>194</v>
      </c>
      <c r="B65" s="26"/>
      <c r="C65" s="26"/>
      <c r="D65" s="32"/>
      <c r="E65" s="33">
        <f>E46+E50+E63</f>
        <v>79282.110207299978</v>
      </c>
      <c r="F65" s="34">
        <f>F46+F50+F63</f>
        <v>98.053806652145738</v>
      </c>
      <c r="G65" s="18"/>
      <c r="H65" s="18"/>
      <c r="I65" s="18"/>
    </row>
    <row r="66" spans="1:9" ht="10.5" x14ac:dyDescent="0.25">
      <c r="A66" s="26"/>
      <c r="B66" s="26"/>
      <c r="C66" s="26"/>
      <c r="D66" s="32"/>
      <c r="E66" s="33"/>
      <c r="F66" s="34"/>
      <c r="G66" s="18"/>
      <c r="H66" s="18"/>
      <c r="I66" s="18"/>
    </row>
    <row r="67" spans="1:9" ht="10.5" x14ac:dyDescent="0.25">
      <c r="A67" s="26" t="s">
        <v>196</v>
      </c>
      <c r="B67" s="26"/>
      <c r="C67" s="26"/>
      <c r="D67" s="32"/>
      <c r="E67" s="33">
        <f>E69-(E46+E50+E63)</f>
        <v>1573.6086212000228</v>
      </c>
      <c r="F67" s="34">
        <f>F69-(F46+F50+F63)</f>
        <v>1.9461933478542619</v>
      </c>
      <c r="G67" s="18"/>
      <c r="H67" s="18"/>
      <c r="I67" s="18"/>
    </row>
    <row r="68" spans="1:9" ht="10.5" x14ac:dyDescent="0.25">
      <c r="A68" s="26"/>
      <c r="B68" s="26"/>
      <c r="C68" s="26"/>
      <c r="D68" s="32"/>
      <c r="E68" s="33"/>
      <c r="F68" s="34"/>
      <c r="G68" s="18"/>
      <c r="H68" s="18"/>
      <c r="I68" s="18"/>
    </row>
    <row r="69" spans="1:9" ht="10.5" x14ac:dyDescent="0.25">
      <c r="A69" s="35" t="s">
        <v>195</v>
      </c>
      <c r="B69" s="35"/>
      <c r="C69" s="35"/>
      <c r="D69" s="36"/>
      <c r="E69" s="37">
        <v>80855.718828500001</v>
      </c>
      <c r="F69" s="38">
        <v>100</v>
      </c>
      <c r="G69" s="18"/>
      <c r="H69" s="18"/>
      <c r="I69" s="18"/>
    </row>
    <row r="72" spans="1:9" ht="10.5" x14ac:dyDescent="0.25">
      <c r="A72" s="18" t="s">
        <v>199</v>
      </c>
    </row>
    <row r="73" spans="1:9" ht="10.5" x14ac:dyDescent="0.25">
      <c r="A73" s="18" t="s">
        <v>200</v>
      </c>
    </row>
    <row r="74" spans="1:9" ht="10.5" x14ac:dyDescent="0.25">
      <c r="A74" s="18" t="s">
        <v>201</v>
      </c>
      <c r="B74" s="18"/>
      <c r="C74" s="39" t="s">
        <v>203</v>
      </c>
      <c r="D74" s="19" t="s">
        <v>202</v>
      </c>
    </row>
    <row r="75" spans="1:9" x14ac:dyDescent="0.2">
      <c r="A75" s="10" t="s">
        <v>466</v>
      </c>
      <c r="C75" s="40">
        <v>43.384</v>
      </c>
      <c r="D75" s="40">
        <v>45.6113</v>
      </c>
    </row>
    <row r="76" spans="1:9" x14ac:dyDescent="0.2">
      <c r="A76" s="10" t="s">
        <v>500</v>
      </c>
      <c r="C76" s="40">
        <v>13.267200000000001</v>
      </c>
      <c r="D76" s="40">
        <v>13.2242</v>
      </c>
    </row>
    <row r="77" spans="1:9" x14ac:dyDescent="0.2">
      <c r="A77" s="10" t="s">
        <v>469</v>
      </c>
      <c r="C77" s="40">
        <v>45.3917</v>
      </c>
      <c r="D77" s="40">
        <v>48.015599999999999</v>
      </c>
    </row>
    <row r="78" spans="1:9" x14ac:dyDescent="0.2">
      <c r="A78" s="10" t="s">
        <v>501</v>
      </c>
      <c r="C78" s="40">
        <v>14.0693</v>
      </c>
      <c r="D78" s="40">
        <v>14.155200000000001</v>
      </c>
    </row>
    <row r="80" spans="1:9" ht="10.5" x14ac:dyDescent="0.25">
      <c r="A80" s="18" t="s">
        <v>215</v>
      </c>
    </row>
    <row r="81" spans="1:4" ht="10.5" x14ac:dyDescent="0.25">
      <c r="A81" s="82" t="s">
        <v>380</v>
      </c>
      <c r="B81" s="83"/>
      <c r="C81" s="80" t="s">
        <v>381</v>
      </c>
      <c r="D81" s="81"/>
    </row>
    <row r="82" spans="1:4" ht="10.5" x14ac:dyDescent="0.25">
      <c r="A82" s="82"/>
      <c r="B82" s="83"/>
      <c r="C82" s="44" t="s">
        <v>382</v>
      </c>
      <c r="D82" s="45" t="s">
        <v>383</v>
      </c>
    </row>
    <row r="83" spans="1:4" x14ac:dyDescent="0.2">
      <c r="A83" s="84" t="s">
        <v>500</v>
      </c>
      <c r="B83" s="85"/>
      <c r="C83" s="46">
        <v>0.60124999999999995</v>
      </c>
      <c r="D83" s="46">
        <v>0.60124999999999995</v>
      </c>
    </row>
    <row r="84" spans="1:4" x14ac:dyDescent="0.2">
      <c r="A84" s="84" t="s">
        <v>501</v>
      </c>
      <c r="B84" s="85"/>
      <c r="C84" s="46">
        <v>0.60124999999999995</v>
      </c>
      <c r="D84" s="46">
        <v>0.60124999999999995</v>
      </c>
    </row>
    <row r="86" spans="1:4" ht="10.5" x14ac:dyDescent="0.25">
      <c r="A86" s="18" t="s">
        <v>1068</v>
      </c>
      <c r="D86" s="48">
        <v>0.13109999999999999</v>
      </c>
    </row>
  </sheetData>
  <mergeCells count="6">
    <mergeCell ref="A84:B84"/>
    <mergeCell ref="A1:F1"/>
    <mergeCell ref="C81:D81"/>
    <mergeCell ref="A81:B81"/>
    <mergeCell ref="A82:B82"/>
    <mergeCell ref="A83:B83"/>
  </mergeCells>
  <conditionalFormatting sqref="F2:F3 F5:F65536">
    <cfRule type="cellIs" dxfId="22"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I60"/>
  <sheetViews>
    <sheetView workbookViewId="0">
      <selection sqref="A1:F1"/>
    </sheetView>
  </sheetViews>
  <sheetFormatPr defaultColWidth="9.1796875" defaultRowHeight="10" x14ac:dyDescent="0.2"/>
  <cols>
    <col min="1" max="1" width="38.7265625" style="10" bestFit="1" customWidth="1"/>
    <col min="2" max="2" width="33.1796875" style="10" bestFit="1" customWidth="1"/>
    <col min="3" max="3" width="26.816406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48</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943</v>
      </c>
      <c r="B7" s="27" t="s">
        <v>942</v>
      </c>
      <c r="C7" s="27" t="s">
        <v>944</v>
      </c>
      <c r="D7" s="31">
        <v>945647</v>
      </c>
      <c r="E7" s="29">
        <v>8781.2780419999999</v>
      </c>
      <c r="F7" s="30">
        <v>26.6659113863705</v>
      </c>
    </row>
    <row r="8" spans="1:6" x14ac:dyDescent="0.2">
      <c r="A8" s="27" t="s">
        <v>1072</v>
      </c>
      <c r="B8" s="27" t="s">
        <v>1071</v>
      </c>
      <c r="C8" s="27" t="s">
        <v>944</v>
      </c>
      <c r="D8" s="31">
        <v>130000</v>
      </c>
      <c r="E8" s="29">
        <v>2934.4250000000002</v>
      </c>
      <c r="F8" s="30">
        <v>8.9109030195482095</v>
      </c>
    </row>
    <row r="9" spans="1:6" x14ac:dyDescent="0.2">
      <c r="A9" s="27" t="s">
        <v>1084</v>
      </c>
      <c r="B9" s="27" t="s">
        <v>1083</v>
      </c>
      <c r="C9" s="27" t="s">
        <v>944</v>
      </c>
      <c r="D9" s="31">
        <v>380000</v>
      </c>
      <c r="E9" s="29">
        <v>2638.72</v>
      </c>
      <c r="F9" s="30">
        <v>8.0129422342510903</v>
      </c>
    </row>
    <row r="10" spans="1:6" x14ac:dyDescent="0.2">
      <c r="A10" s="27" t="s">
        <v>938</v>
      </c>
      <c r="B10" s="27" t="s">
        <v>937</v>
      </c>
      <c r="C10" s="27" t="s">
        <v>939</v>
      </c>
      <c r="D10" s="31">
        <v>360000</v>
      </c>
      <c r="E10" s="29">
        <v>1847.16</v>
      </c>
      <c r="F10" s="30">
        <v>5.6092296179280998</v>
      </c>
    </row>
    <row r="11" spans="1:6" x14ac:dyDescent="0.2">
      <c r="A11" s="27" t="s">
        <v>1171</v>
      </c>
      <c r="B11" s="27" t="s">
        <v>1170</v>
      </c>
      <c r="C11" s="27" t="s">
        <v>944</v>
      </c>
      <c r="D11" s="31">
        <v>46300</v>
      </c>
      <c r="E11" s="29">
        <v>1511.0699500000001</v>
      </c>
      <c r="F11" s="30">
        <v>4.5886324510606196</v>
      </c>
    </row>
    <row r="12" spans="1:6" x14ac:dyDescent="0.2">
      <c r="A12" s="27" t="s">
        <v>1044</v>
      </c>
      <c r="B12" s="27" t="s">
        <v>1043</v>
      </c>
      <c r="C12" s="27" t="s">
        <v>944</v>
      </c>
      <c r="D12" s="31">
        <v>200000</v>
      </c>
      <c r="E12" s="29">
        <v>1482</v>
      </c>
      <c r="F12" s="30">
        <v>4.5003563815638303</v>
      </c>
    </row>
    <row r="13" spans="1:6" x14ac:dyDescent="0.2">
      <c r="A13" s="27" t="s">
        <v>1101</v>
      </c>
      <c r="B13" s="27" t="s">
        <v>1100</v>
      </c>
      <c r="C13" s="27" t="s">
        <v>944</v>
      </c>
      <c r="D13" s="31">
        <v>215000</v>
      </c>
      <c r="E13" s="29">
        <v>834.84500000000003</v>
      </c>
      <c r="F13" s="30">
        <v>2.5351552114484899</v>
      </c>
    </row>
    <row r="14" spans="1:6" x14ac:dyDescent="0.2">
      <c r="A14" s="27" t="s">
        <v>1173</v>
      </c>
      <c r="B14" s="27" t="s">
        <v>1172</v>
      </c>
      <c r="C14" s="27" t="s">
        <v>944</v>
      </c>
      <c r="D14" s="31">
        <v>31000</v>
      </c>
      <c r="E14" s="29">
        <v>762.08849999999995</v>
      </c>
      <c r="F14" s="30">
        <v>2.3142171688875899</v>
      </c>
    </row>
    <row r="15" spans="1:6" x14ac:dyDescent="0.2">
      <c r="A15" s="27" t="s">
        <v>1175</v>
      </c>
      <c r="B15" s="27" t="s">
        <v>1174</v>
      </c>
      <c r="C15" s="27" t="s">
        <v>1009</v>
      </c>
      <c r="D15" s="31">
        <v>11000</v>
      </c>
      <c r="E15" s="29">
        <v>405.42149999999998</v>
      </c>
      <c r="F15" s="30">
        <v>1.23113443640228</v>
      </c>
    </row>
    <row r="16" spans="1:6" x14ac:dyDescent="0.2">
      <c r="A16" s="27" t="s">
        <v>1177</v>
      </c>
      <c r="B16" s="27" t="s">
        <v>1176</v>
      </c>
      <c r="C16" s="27" t="s">
        <v>944</v>
      </c>
      <c r="D16" s="31">
        <v>76216</v>
      </c>
      <c r="E16" s="29">
        <v>302.12022400000001</v>
      </c>
      <c r="F16" s="30">
        <v>0.917441753088997</v>
      </c>
    </row>
    <row r="17" spans="1:9" x14ac:dyDescent="0.2">
      <c r="A17" s="27" t="s">
        <v>1179</v>
      </c>
      <c r="B17" s="27" t="s">
        <v>1178</v>
      </c>
      <c r="C17" s="27" t="s">
        <v>939</v>
      </c>
      <c r="D17" s="31">
        <v>2000000</v>
      </c>
      <c r="E17" s="29">
        <v>204</v>
      </c>
      <c r="F17" s="30">
        <v>0.61948225495210596</v>
      </c>
    </row>
    <row r="18" spans="1:9" ht="10.5" x14ac:dyDescent="0.25">
      <c r="A18" s="26" t="s">
        <v>155</v>
      </c>
      <c r="B18" s="26"/>
      <c r="C18" s="26"/>
      <c r="D18" s="32"/>
      <c r="E18" s="33">
        <f>SUM(E7:E17)</f>
        <v>21703.128216000001</v>
      </c>
      <c r="F18" s="34">
        <f>SUM(F7:F17)</f>
        <v>65.905405915501817</v>
      </c>
      <c r="G18" s="18"/>
      <c r="H18" s="18"/>
      <c r="I18" s="18"/>
    </row>
    <row r="19" spans="1:9" x14ac:dyDescent="0.2">
      <c r="A19" s="27"/>
      <c r="B19" s="27"/>
      <c r="C19" s="27"/>
      <c r="D19" s="28"/>
      <c r="E19" s="29"/>
      <c r="F19" s="30"/>
    </row>
    <row r="20" spans="1:9" ht="10.5" x14ac:dyDescent="0.25">
      <c r="A20" s="26" t="s">
        <v>1075</v>
      </c>
      <c r="B20" s="27"/>
      <c r="C20" s="27"/>
      <c r="D20" s="28"/>
      <c r="E20" s="29"/>
      <c r="F20" s="30"/>
    </row>
    <row r="21" spans="1:9" x14ac:dyDescent="0.2">
      <c r="A21" s="27"/>
      <c r="B21" s="27" t="s">
        <v>1180</v>
      </c>
      <c r="C21" s="27" t="s">
        <v>944</v>
      </c>
      <c r="D21" s="31">
        <v>970000</v>
      </c>
      <c r="E21" s="29">
        <v>9.7000000000000003E-2</v>
      </c>
      <c r="F21" s="30">
        <v>2.9455773887428601E-4</v>
      </c>
    </row>
    <row r="22" spans="1:9" ht="10.5" x14ac:dyDescent="0.25">
      <c r="A22" s="26" t="s">
        <v>155</v>
      </c>
      <c r="B22" s="26"/>
      <c r="C22" s="26"/>
      <c r="D22" s="32"/>
      <c r="E22" s="33">
        <f>SUM(E20:E21)</f>
        <v>9.7000000000000003E-2</v>
      </c>
      <c r="F22" s="34">
        <f>SUM(F20:F21)</f>
        <v>2.9455773887428601E-4</v>
      </c>
      <c r="G22" s="18"/>
      <c r="H22" s="18"/>
      <c r="I22" s="18"/>
    </row>
    <row r="23" spans="1:9" x14ac:dyDescent="0.2">
      <c r="A23" s="27"/>
      <c r="B23" s="27"/>
      <c r="C23" s="27"/>
      <c r="D23" s="28"/>
      <c r="E23" s="29"/>
      <c r="F23" s="30"/>
    </row>
    <row r="24" spans="1:9" ht="10.5" x14ac:dyDescent="0.25">
      <c r="A24" s="26" t="s">
        <v>1147</v>
      </c>
      <c r="B24" s="27"/>
      <c r="C24" s="27"/>
      <c r="D24" s="28"/>
      <c r="E24" s="29"/>
      <c r="F24" s="30"/>
    </row>
    <row r="25" spans="1:9" x14ac:dyDescent="0.2">
      <c r="A25" s="27" t="s">
        <v>1182</v>
      </c>
      <c r="B25" s="27" t="s">
        <v>1181</v>
      </c>
      <c r="C25" s="27" t="s">
        <v>1165</v>
      </c>
      <c r="D25" s="31">
        <v>88000</v>
      </c>
      <c r="E25" s="29">
        <v>939.58359440000004</v>
      </c>
      <c r="F25" s="30">
        <v>2.8532125675240998</v>
      </c>
    </row>
    <row r="26" spans="1:9" x14ac:dyDescent="0.2">
      <c r="A26" s="27" t="s">
        <v>1184</v>
      </c>
      <c r="B26" s="27" t="s">
        <v>1183</v>
      </c>
      <c r="C26" s="27" t="s">
        <v>944</v>
      </c>
      <c r="D26" s="31">
        <v>15960</v>
      </c>
      <c r="E26" s="29">
        <v>785.11356560000002</v>
      </c>
      <c r="F26" s="30">
        <v>2.38413687260479</v>
      </c>
    </row>
    <row r="27" spans="1:9" x14ac:dyDescent="0.2">
      <c r="A27" s="27" t="s">
        <v>1186</v>
      </c>
      <c r="B27" s="27" t="s">
        <v>1185</v>
      </c>
      <c r="C27" s="27" t="s">
        <v>944</v>
      </c>
      <c r="D27" s="31">
        <v>60135</v>
      </c>
      <c r="E27" s="29">
        <v>746.84930250000002</v>
      </c>
      <c r="F27" s="30">
        <v>2.26794063736327</v>
      </c>
    </row>
    <row r="28" spans="1:9" x14ac:dyDescent="0.2">
      <c r="A28" s="27" t="s">
        <v>1188</v>
      </c>
      <c r="B28" s="27" t="s">
        <v>1187</v>
      </c>
      <c r="C28" s="27" t="s">
        <v>944</v>
      </c>
      <c r="D28" s="31">
        <v>22500</v>
      </c>
      <c r="E28" s="29">
        <v>671.78110279999999</v>
      </c>
      <c r="F28" s="30">
        <v>2.0399827078272401</v>
      </c>
    </row>
    <row r="29" spans="1:9" x14ac:dyDescent="0.2">
      <c r="A29" s="27" t="s">
        <v>1190</v>
      </c>
      <c r="B29" s="27" t="s">
        <v>1189</v>
      </c>
      <c r="C29" s="27" t="s">
        <v>1165</v>
      </c>
      <c r="D29" s="31">
        <v>17000</v>
      </c>
      <c r="E29" s="29">
        <v>569.50630699999999</v>
      </c>
      <c r="F29" s="30">
        <v>1.7294071140676801</v>
      </c>
    </row>
    <row r="30" spans="1:9" x14ac:dyDescent="0.2">
      <c r="A30" s="27" t="s">
        <v>1192</v>
      </c>
      <c r="B30" s="27" t="s">
        <v>1191</v>
      </c>
      <c r="C30" s="27" t="s">
        <v>1193</v>
      </c>
      <c r="D30" s="31">
        <v>6000</v>
      </c>
      <c r="E30" s="29">
        <v>525.77052300000003</v>
      </c>
      <c r="F30" s="30">
        <v>1.59659563321269</v>
      </c>
    </row>
    <row r="31" spans="1:9" x14ac:dyDescent="0.2">
      <c r="A31" s="27" t="s">
        <v>1194</v>
      </c>
      <c r="B31" s="27" t="s">
        <v>1551</v>
      </c>
      <c r="C31" s="27" t="s">
        <v>1195</v>
      </c>
      <c r="D31" s="31">
        <v>2173</v>
      </c>
      <c r="E31" s="29">
        <v>435.91162439999999</v>
      </c>
      <c r="F31" s="30">
        <v>1.32372311785857</v>
      </c>
    </row>
    <row r="32" spans="1:9" x14ac:dyDescent="0.2">
      <c r="A32" s="27" t="s">
        <v>1197</v>
      </c>
      <c r="B32" s="27" t="s">
        <v>1196</v>
      </c>
      <c r="C32" s="27" t="s">
        <v>1165</v>
      </c>
      <c r="D32" s="31">
        <v>1000</v>
      </c>
      <c r="E32" s="29">
        <v>393.61420989999999</v>
      </c>
      <c r="F32" s="30">
        <v>1.1952795016178599</v>
      </c>
    </row>
    <row r="33" spans="1:9" x14ac:dyDescent="0.2">
      <c r="A33" s="27" t="s">
        <v>1198</v>
      </c>
      <c r="B33" s="27" t="s">
        <v>1552</v>
      </c>
      <c r="C33" s="27" t="s">
        <v>1165</v>
      </c>
      <c r="D33" s="31">
        <v>8982</v>
      </c>
      <c r="E33" s="29">
        <v>336.7056943</v>
      </c>
      <c r="F33" s="30">
        <v>1.02246668019695</v>
      </c>
    </row>
    <row r="34" spans="1:9" x14ac:dyDescent="0.2">
      <c r="A34" s="27" t="s">
        <v>1200</v>
      </c>
      <c r="B34" s="27" t="s">
        <v>1199</v>
      </c>
      <c r="C34" s="27" t="s">
        <v>944</v>
      </c>
      <c r="D34" s="31">
        <v>267</v>
      </c>
      <c r="E34" s="29">
        <v>320.11560370000001</v>
      </c>
      <c r="F34" s="30">
        <v>0.97208792169328795</v>
      </c>
    </row>
    <row r="35" spans="1:9" x14ac:dyDescent="0.2">
      <c r="A35" s="27" t="s">
        <v>1202</v>
      </c>
      <c r="B35" s="27" t="s">
        <v>1201</v>
      </c>
      <c r="C35" s="27" t="s">
        <v>1165</v>
      </c>
      <c r="D35" s="31">
        <v>23000</v>
      </c>
      <c r="E35" s="29">
        <v>250.88609869999999</v>
      </c>
      <c r="F35" s="30">
        <v>0.76186022626868899</v>
      </c>
    </row>
    <row r="36" spans="1:9" x14ac:dyDescent="0.2">
      <c r="A36" s="27" t="s">
        <v>1204</v>
      </c>
      <c r="B36" s="27" t="s">
        <v>1203</v>
      </c>
      <c r="C36" s="27" t="s">
        <v>944</v>
      </c>
      <c r="D36" s="31">
        <v>1100</v>
      </c>
      <c r="E36" s="29">
        <v>182.5283077</v>
      </c>
      <c r="F36" s="30">
        <v>0.55427964532641105</v>
      </c>
    </row>
    <row r="37" spans="1:9" ht="10.5" x14ac:dyDescent="0.25">
      <c r="A37" s="26" t="s">
        <v>155</v>
      </c>
      <c r="B37" s="26"/>
      <c r="C37" s="26"/>
      <c r="D37" s="32"/>
      <c r="E37" s="33">
        <f>SUM(E24:E36)</f>
        <v>6158.3659340000004</v>
      </c>
      <c r="F37" s="34">
        <f>SUM(F24:F36)</f>
        <v>18.700972625561533</v>
      </c>
      <c r="G37" s="18"/>
      <c r="H37" s="18"/>
      <c r="I37" s="18"/>
    </row>
    <row r="38" spans="1:9" x14ac:dyDescent="0.2">
      <c r="A38" s="27"/>
      <c r="B38" s="27"/>
      <c r="C38" s="27"/>
      <c r="D38" s="28"/>
      <c r="E38" s="29"/>
      <c r="F38" s="30"/>
    </row>
    <row r="39" spans="1:9" ht="10.5" x14ac:dyDescent="0.25">
      <c r="A39" s="26" t="s">
        <v>1205</v>
      </c>
      <c r="B39" s="27"/>
      <c r="C39" s="27"/>
      <c r="D39" s="28"/>
      <c r="E39" s="29"/>
      <c r="F39" s="30"/>
    </row>
    <row r="40" spans="1:9" x14ac:dyDescent="0.2">
      <c r="A40" s="27" t="s">
        <v>1207</v>
      </c>
      <c r="B40" s="27" t="s">
        <v>1206</v>
      </c>
      <c r="C40" s="27" t="s">
        <v>1208</v>
      </c>
      <c r="D40" s="31">
        <v>91868.481</v>
      </c>
      <c r="E40" s="29">
        <v>3319.4772130000001</v>
      </c>
      <c r="F40" s="30">
        <v>10.0801824959381</v>
      </c>
    </row>
    <row r="41" spans="1:9" ht="10.5" x14ac:dyDescent="0.25">
      <c r="A41" s="26" t="s">
        <v>155</v>
      </c>
      <c r="B41" s="26"/>
      <c r="C41" s="26"/>
      <c r="D41" s="32"/>
      <c r="E41" s="33">
        <f>SUM(E40:E40)</f>
        <v>3319.4772130000001</v>
      </c>
      <c r="F41" s="34">
        <f>SUM(F40:F40)</f>
        <v>10.0801824959381</v>
      </c>
      <c r="G41" s="18"/>
      <c r="H41" s="18"/>
      <c r="I41" s="18"/>
    </row>
    <row r="42" spans="1:9" x14ac:dyDescent="0.2">
      <c r="A42" s="27"/>
      <c r="B42" s="27"/>
      <c r="C42" s="27"/>
      <c r="D42" s="28"/>
      <c r="E42" s="29"/>
      <c r="F42" s="30"/>
    </row>
    <row r="43" spans="1:9" ht="10.5" x14ac:dyDescent="0.25">
      <c r="A43" s="26" t="s">
        <v>194</v>
      </c>
      <c r="B43" s="26"/>
      <c r="C43" s="26"/>
      <c r="D43" s="32"/>
      <c r="E43" s="33">
        <f>E18+E22+E37+E41</f>
        <v>31181.068363000006</v>
      </c>
      <c r="F43" s="34">
        <f>F18+F22+F37+F41</f>
        <v>94.686855594740322</v>
      </c>
      <c r="G43" s="18"/>
      <c r="H43" s="18"/>
      <c r="I43" s="18"/>
    </row>
    <row r="44" spans="1:9" ht="10.5" x14ac:dyDescent="0.25">
      <c r="A44" s="26"/>
      <c r="B44" s="26"/>
      <c r="C44" s="26"/>
      <c r="D44" s="32"/>
      <c r="E44" s="33"/>
      <c r="F44" s="34"/>
      <c r="G44" s="18"/>
      <c r="H44" s="18"/>
      <c r="I44" s="18"/>
    </row>
    <row r="45" spans="1:9" ht="10.5" x14ac:dyDescent="0.25">
      <c r="A45" s="26" t="s">
        <v>196</v>
      </c>
      <c r="B45" s="26"/>
      <c r="C45" s="26"/>
      <c r="D45" s="32"/>
      <c r="E45" s="33">
        <f>E47-(E18+E22+E37+E41)</f>
        <v>1749.656991799995</v>
      </c>
      <c r="F45" s="34">
        <f>F47-(F18+F22+F37+F41)</f>
        <v>5.3131444052596777</v>
      </c>
      <c r="G45" s="18"/>
      <c r="H45" s="18"/>
      <c r="I45" s="18"/>
    </row>
    <row r="46" spans="1:9" ht="10.5" x14ac:dyDescent="0.25">
      <c r="A46" s="26"/>
      <c r="B46" s="26"/>
      <c r="C46" s="26"/>
      <c r="D46" s="32"/>
      <c r="E46" s="33"/>
      <c r="F46" s="34"/>
      <c r="G46" s="18"/>
      <c r="H46" s="18"/>
      <c r="I46" s="18"/>
    </row>
    <row r="47" spans="1:9" ht="10.5" x14ac:dyDescent="0.25">
      <c r="A47" s="35" t="s">
        <v>195</v>
      </c>
      <c r="B47" s="35"/>
      <c r="C47" s="35"/>
      <c r="D47" s="36"/>
      <c r="E47" s="37">
        <v>32930.725354800001</v>
      </c>
      <c r="F47" s="38">
        <v>100</v>
      </c>
      <c r="G47" s="18"/>
      <c r="H47" s="18"/>
      <c r="I47" s="18"/>
    </row>
    <row r="48" spans="1:9" ht="10.5" x14ac:dyDescent="0.25">
      <c r="F48" s="51" t="s">
        <v>373</v>
      </c>
    </row>
    <row r="50" spans="1:4" ht="10.5" x14ac:dyDescent="0.25">
      <c r="A50" s="18" t="s">
        <v>199</v>
      </c>
    </row>
    <row r="51" spans="1:4" ht="10.5" x14ac:dyDescent="0.25">
      <c r="A51" s="18" t="s">
        <v>200</v>
      </c>
    </row>
    <row r="52" spans="1:4" ht="10.5" x14ac:dyDescent="0.25">
      <c r="A52" s="18" t="s">
        <v>201</v>
      </c>
      <c r="B52" s="18"/>
      <c r="C52" s="39" t="s">
        <v>203</v>
      </c>
      <c r="D52" s="19" t="s">
        <v>202</v>
      </c>
    </row>
    <row r="53" spans="1:4" x14ac:dyDescent="0.2">
      <c r="A53" s="10" t="s">
        <v>466</v>
      </c>
      <c r="C53" s="40">
        <v>165.65809999999999</v>
      </c>
      <c r="D53" s="40">
        <v>204.26769999999999</v>
      </c>
    </row>
    <row r="54" spans="1:4" x14ac:dyDescent="0.2">
      <c r="A54" s="10" t="s">
        <v>500</v>
      </c>
      <c r="C54" s="40">
        <v>24.164300000000001</v>
      </c>
      <c r="D54" s="40">
        <v>29.806899999999999</v>
      </c>
    </row>
    <row r="55" spans="1:4" x14ac:dyDescent="0.2">
      <c r="A55" s="10" t="s">
        <v>469</v>
      </c>
      <c r="C55" s="40">
        <v>172.82980000000001</v>
      </c>
      <c r="D55" s="40">
        <v>214.214</v>
      </c>
    </row>
    <row r="56" spans="1:4" x14ac:dyDescent="0.2">
      <c r="A56" s="10" t="s">
        <v>501</v>
      </c>
      <c r="C56" s="40">
        <v>25.421900000000001</v>
      </c>
      <c r="D56" s="40">
        <v>31.5167</v>
      </c>
    </row>
    <row r="58" spans="1:4" ht="10.5" x14ac:dyDescent="0.25">
      <c r="A58" s="18" t="s">
        <v>215</v>
      </c>
      <c r="D58" s="41" t="s">
        <v>216</v>
      </c>
    </row>
    <row r="60" spans="1:4" ht="10.5" x14ac:dyDescent="0.25">
      <c r="A60" s="18" t="s">
        <v>1068</v>
      </c>
      <c r="D60" s="48">
        <v>8.6300000000000002E-2</v>
      </c>
    </row>
  </sheetData>
  <mergeCells count="1">
    <mergeCell ref="A1:F1"/>
  </mergeCells>
  <conditionalFormatting sqref="F2:F3 F5:F47 F49:F65536">
    <cfRule type="cellIs" dxfId="21" priority="2" stopIfTrue="1" operator="between">
      <formula>0.009</formula>
      <formula>-0.009</formula>
    </cfRule>
  </conditionalFormatting>
  <conditionalFormatting sqref="F48">
    <cfRule type="cellIs" dxfId="20"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I88"/>
  <sheetViews>
    <sheetView workbookViewId="0">
      <selection sqref="A1:F1"/>
    </sheetView>
  </sheetViews>
  <sheetFormatPr defaultColWidth="9.1796875" defaultRowHeight="10" x14ac:dyDescent="0.2"/>
  <cols>
    <col min="1" max="1" width="38.7265625" style="10" bestFit="1" customWidth="1"/>
    <col min="2" max="2" width="34.1796875" style="10" bestFit="1" customWidth="1"/>
    <col min="3" max="3" width="35.72656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49</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1210</v>
      </c>
      <c r="B7" s="27" t="s">
        <v>1209</v>
      </c>
      <c r="C7" s="27" t="s">
        <v>1099</v>
      </c>
      <c r="D7" s="31">
        <v>5242967</v>
      </c>
      <c r="E7" s="29">
        <v>35833.057959999998</v>
      </c>
      <c r="F7" s="30">
        <v>6.2846824584825898</v>
      </c>
    </row>
    <row r="8" spans="1:6" x14ac:dyDescent="0.2">
      <c r="A8" s="27" t="s">
        <v>943</v>
      </c>
      <c r="B8" s="27" t="s">
        <v>942</v>
      </c>
      <c r="C8" s="27" t="s">
        <v>944</v>
      </c>
      <c r="D8" s="31">
        <v>2703918</v>
      </c>
      <c r="E8" s="29">
        <v>25108.582549999999</v>
      </c>
      <c r="F8" s="30">
        <v>4.4037399343783798</v>
      </c>
    </row>
    <row r="9" spans="1:6" x14ac:dyDescent="0.2">
      <c r="A9" s="27" t="s">
        <v>935</v>
      </c>
      <c r="B9" s="27" t="s">
        <v>934</v>
      </c>
      <c r="C9" s="27" t="s">
        <v>936</v>
      </c>
      <c r="D9" s="31">
        <v>1649964</v>
      </c>
      <c r="E9" s="29">
        <v>18411.12329</v>
      </c>
      <c r="F9" s="30">
        <v>3.2290870544955101</v>
      </c>
    </row>
    <row r="10" spans="1:6" x14ac:dyDescent="0.2">
      <c r="A10" s="27" t="s">
        <v>1212</v>
      </c>
      <c r="B10" s="27" t="s">
        <v>1211</v>
      </c>
      <c r="C10" s="27" t="s">
        <v>1213</v>
      </c>
      <c r="D10" s="31">
        <v>9599486</v>
      </c>
      <c r="E10" s="29">
        <v>16765.5023</v>
      </c>
      <c r="F10" s="30">
        <v>2.9404651517623202</v>
      </c>
    </row>
    <row r="11" spans="1:6" x14ac:dyDescent="0.2">
      <c r="A11" s="27" t="s">
        <v>965</v>
      </c>
      <c r="B11" s="27" t="s">
        <v>964</v>
      </c>
      <c r="C11" s="27" t="s">
        <v>966</v>
      </c>
      <c r="D11" s="31">
        <v>2471942</v>
      </c>
      <c r="E11" s="29">
        <v>15690.65185</v>
      </c>
      <c r="F11" s="30">
        <v>2.75194945834459</v>
      </c>
    </row>
    <row r="12" spans="1:6" x14ac:dyDescent="0.2">
      <c r="A12" s="27" t="s">
        <v>1215</v>
      </c>
      <c r="B12" s="27" t="s">
        <v>1214</v>
      </c>
      <c r="C12" s="27" t="s">
        <v>1216</v>
      </c>
      <c r="D12" s="31">
        <v>2822305</v>
      </c>
      <c r="E12" s="29">
        <v>15636.98085</v>
      </c>
      <c r="F12" s="30">
        <v>2.74253621785014</v>
      </c>
    </row>
    <row r="13" spans="1:6" x14ac:dyDescent="0.2">
      <c r="A13" s="27" t="s">
        <v>1218</v>
      </c>
      <c r="B13" s="27" t="s">
        <v>1217</v>
      </c>
      <c r="C13" s="27" t="s">
        <v>969</v>
      </c>
      <c r="D13" s="31">
        <v>10263765</v>
      </c>
      <c r="E13" s="29">
        <v>14589.94195</v>
      </c>
      <c r="F13" s="30">
        <v>2.5588983319760299</v>
      </c>
    </row>
    <row r="14" spans="1:6" x14ac:dyDescent="0.2">
      <c r="A14" s="27" t="s">
        <v>1220</v>
      </c>
      <c r="B14" s="27" t="s">
        <v>1219</v>
      </c>
      <c r="C14" s="27" t="s">
        <v>980</v>
      </c>
      <c r="D14" s="31">
        <v>1853938</v>
      </c>
      <c r="E14" s="29">
        <v>14279.95745</v>
      </c>
      <c r="F14" s="30">
        <v>2.50453082162494</v>
      </c>
    </row>
    <row r="15" spans="1:6" x14ac:dyDescent="0.2">
      <c r="A15" s="27" t="s">
        <v>1118</v>
      </c>
      <c r="B15" s="27" t="s">
        <v>1117</v>
      </c>
      <c r="C15" s="27" t="s">
        <v>1119</v>
      </c>
      <c r="D15" s="31">
        <v>1655675</v>
      </c>
      <c r="E15" s="29">
        <v>14021.08374</v>
      </c>
      <c r="F15" s="30">
        <v>2.4591275220791502</v>
      </c>
    </row>
    <row r="16" spans="1:6" x14ac:dyDescent="0.2">
      <c r="A16" s="27" t="s">
        <v>1222</v>
      </c>
      <c r="B16" s="27" t="s">
        <v>1221</v>
      </c>
      <c r="C16" s="27" t="s">
        <v>969</v>
      </c>
      <c r="D16" s="31">
        <v>5467185</v>
      </c>
      <c r="E16" s="29">
        <v>13476.61103</v>
      </c>
      <c r="F16" s="30">
        <v>2.3636336322336602</v>
      </c>
    </row>
    <row r="17" spans="1:6" x14ac:dyDescent="0.2">
      <c r="A17" s="27" t="s">
        <v>1101</v>
      </c>
      <c r="B17" s="27" t="s">
        <v>1100</v>
      </c>
      <c r="C17" s="27" t="s">
        <v>944</v>
      </c>
      <c r="D17" s="31">
        <v>3303552</v>
      </c>
      <c r="E17" s="29">
        <v>12827.692419999999</v>
      </c>
      <c r="F17" s="30">
        <v>2.2498212021083202</v>
      </c>
    </row>
    <row r="18" spans="1:6" x14ac:dyDescent="0.2">
      <c r="A18" s="27" t="s">
        <v>973</v>
      </c>
      <c r="B18" s="27" t="s">
        <v>972</v>
      </c>
      <c r="C18" s="27" t="s">
        <v>974</v>
      </c>
      <c r="D18" s="31">
        <v>6289744</v>
      </c>
      <c r="E18" s="29">
        <v>12676.97903</v>
      </c>
      <c r="F18" s="30">
        <v>2.2233879069246099</v>
      </c>
    </row>
    <row r="19" spans="1:6" x14ac:dyDescent="0.2">
      <c r="A19" s="27" t="s">
        <v>1224</v>
      </c>
      <c r="B19" s="27" t="s">
        <v>1223</v>
      </c>
      <c r="C19" s="27" t="s">
        <v>966</v>
      </c>
      <c r="D19" s="31">
        <v>1968713</v>
      </c>
      <c r="E19" s="29">
        <v>12517.07725</v>
      </c>
      <c r="F19" s="30">
        <v>2.1953430799113001</v>
      </c>
    </row>
    <row r="20" spans="1:6" x14ac:dyDescent="0.2">
      <c r="A20" s="27" t="s">
        <v>1175</v>
      </c>
      <c r="B20" s="27" t="s">
        <v>1174</v>
      </c>
      <c r="C20" s="27" t="s">
        <v>1009</v>
      </c>
      <c r="D20" s="31">
        <v>325000</v>
      </c>
      <c r="E20" s="29">
        <v>11978.362499999999</v>
      </c>
      <c r="F20" s="30">
        <v>2.1008590662044502</v>
      </c>
    </row>
    <row r="21" spans="1:6" x14ac:dyDescent="0.2">
      <c r="A21" s="27" t="s">
        <v>1226</v>
      </c>
      <c r="B21" s="27" t="s">
        <v>1225</v>
      </c>
      <c r="C21" s="27" t="s">
        <v>980</v>
      </c>
      <c r="D21" s="31">
        <v>2450900</v>
      </c>
      <c r="E21" s="29">
        <v>11803.5344</v>
      </c>
      <c r="F21" s="30">
        <v>2.0701963442412201</v>
      </c>
    </row>
    <row r="22" spans="1:6" x14ac:dyDescent="0.2">
      <c r="A22" s="27" t="s">
        <v>941</v>
      </c>
      <c r="B22" s="27" t="s">
        <v>940</v>
      </c>
      <c r="C22" s="27" t="s">
        <v>936</v>
      </c>
      <c r="D22" s="31">
        <v>2299441</v>
      </c>
      <c r="E22" s="29">
        <v>11422.473169999999</v>
      </c>
      <c r="F22" s="30">
        <v>2.00336284009368</v>
      </c>
    </row>
    <row r="23" spans="1:6" x14ac:dyDescent="0.2">
      <c r="A23" s="27" t="s">
        <v>1106</v>
      </c>
      <c r="B23" s="27" t="s">
        <v>1105</v>
      </c>
      <c r="C23" s="27" t="s">
        <v>996</v>
      </c>
      <c r="D23" s="31">
        <v>4112021</v>
      </c>
      <c r="E23" s="29">
        <v>11398.522209999999</v>
      </c>
      <c r="F23" s="30">
        <v>1.9991621330721401</v>
      </c>
    </row>
    <row r="24" spans="1:6" x14ac:dyDescent="0.2">
      <c r="A24" s="27" t="s">
        <v>1228</v>
      </c>
      <c r="B24" s="27" t="s">
        <v>1227</v>
      </c>
      <c r="C24" s="27" t="s">
        <v>1099</v>
      </c>
      <c r="D24" s="31">
        <v>195642</v>
      </c>
      <c r="E24" s="29">
        <v>11308.98799</v>
      </c>
      <c r="F24" s="30">
        <v>1.98345892006431</v>
      </c>
    </row>
    <row r="25" spans="1:6" x14ac:dyDescent="0.2">
      <c r="A25" s="27" t="s">
        <v>1108</v>
      </c>
      <c r="B25" s="27" t="s">
        <v>1107</v>
      </c>
      <c r="C25" s="27" t="s">
        <v>974</v>
      </c>
      <c r="D25" s="31">
        <v>1497004</v>
      </c>
      <c r="E25" s="29">
        <v>9974.5376520000009</v>
      </c>
      <c r="F25" s="30">
        <v>1.7494125643135201</v>
      </c>
    </row>
    <row r="26" spans="1:6" x14ac:dyDescent="0.2">
      <c r="A26" s="27" t="s">
        <v>1230</v>
      </c>
      <c r="B26" s="27" t="s">
        <v>1229</v>
      </c>
      <c r="C26" s="27" t="s">
        <v>1216</v>
      </c>
      <c r="D26" s="31">
        <v>408284</v>
      </c>
      <c r="E26" s="29">
        <v>9675.5142319999995</v>
      </c>
      <c r="F26" s="30">
        <v>1.6969674940533299</v>
      </c>
    </row>
    <row r="27" spans="1:6" x14ac:dyDescent="0.2">
      <c r="A27" s="27" t="s">
        <v>948</v>
      </c>
      <c r="B27" s="27" t="s">
        <v>947</v>
      </c>
      <c r="C27" s="27" t="s">
        <v>936</v>
      </c>
      <c r="D27" s="31">
        <v>673158</v>
      </c>
      <c r="E27" s="29">
        <v>9433.2996330000005</v>
      </c>
      <c r="F27" s="30">
        <v>1.65448599991954</v>
      </c>
    </row>
    <row r="28" spans="1:6" x14ac:dyDescent="0.2">
      <c r="A28" s="27" t="s">
        <v>1137</v>
      </c>
      <c r="B28" s="27" t="s">
        <v>1136</v>
      </c>
      <c r="C28" s="27" t="s">
        <v>1063</v>
      </c>
      <c r="D28" s="31">
        <v>1694246</v>
      </c>
      <c r="E28" s="29">
        <v>9288.7036950000002</v>
      </c>
      <c r="F28" s="30">
        <v>1.62912563139808</v>
      </c>
    </row>
    <row r="29" spans="1:6" x14ac:dyDescent="0.2">
      <c r="A29" s="27" t="s">
        <v>1232</v>
      </c>
      <c r="B29" s="27" t="s">
        <v>1231</v>
      </c>
      <c r="C29" s="27" t="s">
        <v>966</v>
      </c>
      <c r="D29" s="31">
        <v>162407</v>
      </c>
      <c r="E29" s="29">
        <v>9244.287644</v>
      </c>
      <c r="F29" s="30">
        <v>1.6213355963721401</v>
      </c>
    </row>
    <row r="30" spans="1:6" x14ac:dyDescent="0.2">
      <c r="A30" s="27" t="s">
        <v>1234</v>
      </c>
      <c r="B30" s="27" t="s">
        <v>1233</v>
      </c>
      <c r="C30" s="27" t="s">
        <v>1235</v>
      </c>
      <c r="D30" s="31">
        <v>2460139</v>
      </c>
      <c r="E30" s="29">
        <v>8968.4367249999996</v>
      </c>
      <c r="F30" s="30">
        <v>1.5729547008948199</v>
      </c>
    </row>
    <row r="31" spans="1:6" x14ac:dyDescent="0.2">
      <c r="A31" s="27" t="s">
        <v>1110</v>
      </c>
      <c r="B31" s="27" t="s">
        <v>1109</v>
      </c>
      <c r="C31" s="27" t="s">
        <v>1032</v>
      </c>
      <c r="D31" s="31">
        <v>16272603</v>
      </c>
      <c r="E31" s="29">
        <v>8876.7049370000004</v>
      </c>
      <c r="F31" s="30">
        <v>1.55686606119311</v>
      </c>
    </row>
    <row r="32" spans="1:6" x14ac:dyDescent="0.2">
      <c r="A32" s="27" t="s">
        <v>1237</v>
      </c>
      <c r="B32" s="27" t="s">
        <v>1236</v>
      </c>
      <c r="C32" s="27" t="s">
        <v>1012</v>
      </c>
      <c r="D32" s="31">
        <v>11177038</v>
      </c>
      <c r="E32" s="29">
        <v>8639.8503739999996</v>
      </c>
      <c r="F32" s="30">
        <v>1.5153246521691</v>
      </c>
    </row>
    <row r="33" spans="1:6" x14ac:dyDescent="0.2">
      <c r="A33" s="27" t="s">
        <v>1239</v>
      </c>
      <c r="B33" s="27" t="s">
        <v>1238</v>
      </c>
      <c r="C33" s="27" t="s">
        <v>1213</v>
      </c>
      <c r="D33" s="31">
        <v>3270913</v>
      </c>
      <c r="E33" s="29">
        <v>8515.8219960000006</v>
      </c>
      <c r="F33" s="30">
        <v>1.4935715834681</v>
      </c>
    </row>
    <row r="34" spans="1:6" x14ac:dyDescent="0.2">
      <c r="A34" s="27" t="s">
        <v>1241</v>
      </c>
      <c r="B34" s="27" t="s">
        <v>1240</v>
      </c>
      <c r="C34" s="27" t="s">
        <v>936</v>
      </c>
      <c r="D34" s="31">
        <v>9349096</v>
      </c>
      <c r="E34" s="29">
        <v>8325.3699880000004</v>
      </c>
      <c r="F34" s="30">
        <v>1.4601686181058799</v>
      </c>
    </row>
    <row r="35" spans="1:6" x14ac:dyDescent="0.2">
      <c r="A35" s="27" t="s">
        <v>1243</v>
      </c>
      <c r="B35" s="27" t="s">
        <v>1242</v>
      </c>
      <c r="C35" s="27" t="s">
        <v>1213</v>
      </c>
      <c r="D35" s="31">
        <v>1880000</v>
      </c>
      <c r="E35" s="29">
        <v>8199.6200000000008</v>
      </c>
      <c r="F35" s="30">
        <v>1.4381135999542001</v>
      </c>
    </row>
    <row r="36" spans="1:6" x14ac:dyDescent="0.2">
      <c r="A36" s="27" t="s">
        <v>1127</v>
      </c>
      <c r="B36" s="27" t="s">
        <v>1126</v>
      </c>
      <c r="C36" s="27" t="s">
        <v>996</v>
      </c>
      <c r="D36" s="31">
        <v>1616126</v>
      </c>
      <c r="E36" s="29">
        <v>8167.0927410000004</v>
      </c>
      <c r="F36" s="30">
        <v>1.4324087144183899</v>
      </c>
    </row>
    <row r="37" spans="1:6" x14ac:dyDescent="0.2">
      <c r="A37" s="27" t="s">
        <v>1245</v>
      </c>
      <c r="B37" s="27" t="s">
        <v>1244</v>
      </c>
      <c r="C37" s="27" t="s">
        <v>1246</v>
      </c>
      <c r="D37" s="31">
        <v>2484260</v>
      </c>
      <c r="E37" s="29">
        <v>8036.5811000000003</v>
      </c>
      <c r="F37" s="30">
        <v>1.40951856025583</v>
      </c>
    </row>
    <row r="38" spans="1:6" x14ac:dyDescent="0.2">
      <c r="A38" s="27" t="s">
        <v>976</v>
      </c>
      <c r="B38" s="27" t="s">
        <v>975</v>
      </c>
      <c r="C38" s="27" t="s">
        <v>977</v>
      </c>
      <c r="D38" s="31">
        <v>1852195</v>
      </c>
      <c r="E38" s="29">
        <v>7649.5653499999999</v>
      </c>
      <c r="F38" s="30">
        <v>1.3416407057367801</v>
      </c>
    </row>
    <row r="39" spans="1:6" x14ac:dyDescent="0.2">
      <c r="A39" s="27" t="s">
        <v>1248</v>
      </c>
      <c r="B39" s="27" t="s">
        <v>1247</v>
      </c>
      <c r="C39" s="27" t="s">
        <v>996</v>
      </c>
      <c r="D39" s="31">
        <v>2767883</v>
      </c>
      <c r="E39" s="29">
        <v>7460.8286269999999</v>
      </c>
      <c r="F39" s="30">
        <v>1.3085385804971801</v>
      </c>
    </row>
    <row r="40" spans="1:6" x14ac:dyDescent="0.2">
      <c r="A40" s="27" t="s">
        <v>1002</v>
      </c>
      <c r="B40" s="27" t="s">
        <v>1001</v>
      </c>
      <c r="C40" s="27" t="s">
        <v>936</v>
      </c>
      <c r="D40" s="31">
        <v>19398917</v>
      </c>
      <c r="E40" s="29">
        <v>7420.0857530000003</v>
      </c>
      <c r="F40" s="30">
        <v>1.301392776033</v>
      </c>
    </row>
    <row r="41" spans="1:6" x14ac:dyDescent="0.2">
      <c r="A41" s="27" t="s">
        <v>1250</v>
      </c>
      <c r="B41" s="27" t="s">
        <v>1249</v>
      </c>
      <c r="C41" s="27" t="s">
        <v>1213</v>
      </c>
      <c r="D41" s="31">
        <v>2829248</v>
      </c>
      <c r="E41" s="29">
        <v>7408.3858879999998</v>
      </c>
      <c r="F41" s="30">
        <v>1.2993407620403801</v>
      </c>
    </row>
    <row r="42" spans="1:6" x14ac:dyDescent="0.2">
      <c r="A42" s="27" t="s">
        <v>1252</v>
      </c>
      <c r="B42" s="27" t="s">
        <v>1251</v>
      </c>
      <c r="C42" s="27" t="s">
        <v>1246</v>
      </c>
      <c r="D42" s="31">
        <v>393330</v>
      </c>
      <c r="E42" s="29">
        <v>7231.9620450000002</v>
      </c>
      <c r="F42" s="30">
        <v>1.2683981661671</v>
      </c>
    </row>
    <row r="43" spans="1:6" x14ac:dyDescent="0.2">
      <c r="A43" s="27" t="s">
        <v>1254</v>
      </c>
      <c r="B43" s="27" t="s">
        <v>1253</v>
      </c>
      <c r="C43" s="27" t="s">
        <v>1213</v>
      </c>
      <c r="D43" s="31">
        <v>2805627</v>
      </c>
      <c r="E43" s="29">
        <v>7099.6391240000003</v>
      </c>
      <c r="F43" s="30">
        <v>1.24519033552668</v>
      </c>
    </row>
    <row r="44" spans="1:6" x14ac:dyDescent="0.2">
      <c r="A44" s="27" t="s">
        <v>1256</v>
      </c>
      <c r="B44" s="27" t="s">
        <v>1255</v>
      </c>
      <c r="C44" s="27" t="s">
        <v>1054</v>
      </c>
      <c r="D44" s="31">
        <v>23086857</v>
      </c>
      <c r="E44" s="29">
        <v>6579.7542450000001</v>
      </c>
      <c r="F44" s="30">
        <v>1.15400885212862</v>
      </c>
    </row>
    <row r="45" spans="1:6" x14ac:dyDescent="0.2">
      <c r="A45" s="27" t="s">
        <v>1258</v>
      </c>
      <c r="B45" s="27" t="s">
        <v>1257</v>
      </c>
      <c r="C45" s="27" t="s">
        <v>954</v>
      </c>
      <c r="D45" s="31">
        <v>1000416</v>
      </c>
      <c r="E45" s="29">
        <v>6481.695264</v>
      </c>
      <c r="F45" s="30">
        <v>1.1368104997447599</v>
      </c>
    </row>
    <row r="46" spans="1:6" x14ac:dyDescent="0.2">
      <c r="A46" s="27" t="s">
        <v>1260</v>
      </c>
      <c r="B46" s="27" t="s">
        <v>1259</v>
      </c>
      <c r="C46" s="27" t="s">
        <v>1012</v>
      </c>
      <c r="D46" s="31">
        <v>2713308</v>
      </c>
      <c r="E46" s="29">
        <v>6228.3985140000004</v>
      </c>
      <c r="F46" s="30">
        <v>1.09238533113948</v>
      </c>
    </row>
    <row r="47" spans="1:6" x14ac:dyDescent="0.2">
      <c r="A47" s="27" t="s">
        <v>1262</v>
      </c>
      <c r="B47" s="27" t="s">
        <v>1261</v>
      </c>
      <c r="C47" s="27" t="s">
        <v>1099</v>
      </c>
      <c r="D47" s="31">
        <v>3836227</v>
      </c>
      <c r="E47" s="29">
        <v>6143.717541</v>
      </c>
      <c r="F47" s="30">
        <v>1.0775333186159</v>
      </c>
    </row>
    <row r="48" spans="1:6" x14ac:dyDescent="0.2">
      <c r="A48" s="27" t="s">
        <v>1264</v>
      </c>
      <c r="B48" s="27" t="s">
        <v>1263</v>
      </c>
      <c r="C48" s="27" t="s">
        <v>951</v>
      </c>
      <c r="D48" s="31">
        <v>2345030</v>
      </c>
      <c r="E48" s="29">
        <v>6139.2885399999996</v>
      </c>
      <c r="F48" s="30">
        <v>1.0767565257191101</v>
      </c>
    </row>
    <row r="49" spans="1:6" x14ac:dyDescent="0.2">
      <c r="A49" s="27" t="s">
        <v>1266</v>
      </c>
      <c r="B49" s="27" t="s">
        <v>1265</v>
      </c>
      <c r="C49" s="27" t="s">
        <v>1032</v>
      </c>
      <c r="D49" s="31">
        <v>379140</v>
      </c>
      <c r="E49" s="29">
        <v>6060.1737599999997</v>
      </c>
      <c r="F49" s="30">
        <v>1.06288075573521</v>
      </c>
    </row>
    <row r="50" spans="1:6" x14ac:dyDescent="0.2">
      <c r="A50" s="27" t="s">
        <v>1268</v>
      </c>
      <c r="B50" s="27" t="s">
        <v>1267</v>
      </c>
      <c r="C50" s="27" t="s">
        <v>1269</v>
      </c>
      <c r="D50" s="31">
        <v>2061630</v>
      </c>
      <c r="E50" s="29">
        <v>6055.00731</v>
      </c>
      <c r="F50" s="30">
        <v>1.0619746232548699</v>
      </c>
    </row>
    <row r="51" spans="1:6" x14ac:dyDescent="0.2">
      <c r="A51" s="27" t="s">
        <v>1271</v>
      </c>
      <c r="B51" s="27" t="s">
        <v>1270</v>
      </c>
      <c r="C51" s="27" t="s">
        <v>936</v>
      </c>
      <c r="D51" s="31">
        <v>4308453</v>
      </c>
      <c r="E51" s="29">
        <v>5816.4115499999998</v>
      </c>
      <c r="F51" s="30">
        <v>1.02012782945864</v>
      </c>
    </row>
    <row r="52" spans="1:6" x14ac:dyDescent="0.2">
      <c r="A52" s="27" t="s">
        <v>1273</v>
      </c>
      <c r="B52" s="27" t="s">
        <v>1272</v>
      </c>
      <c r="C52" s="27" t="s">
        <v>966</v>
      </c>
      <c r="D52" s="31">
        <v>2046602</v>
      </c>
      <c r="E52" s="29">
        <v>5801.0933690000002</v>
      </c>
      <c r="F52" s="30">
        <v>1.0174412068562999</v>
      </c>
    </row>
    <row r="53" spans="1:6" x14ac:dyDescent="0.2">
      <c r="A53" s="27" t="s">
        <v>1275</v>
      </c>
      <c r="B53" s="27" t="s">
        <v>1274</v>
      </c>
      <c r="C53" s="27" t="s">
        <v>996</v>
      </c>
      <c r="D53" s="31">
        <v>135105</v>
      </c>
      <c r="E53" s="29">
        <v>5359.0749299999998</v>
      </c>
      <c r="F53" s="30">
        <v>0.93991654979213601</v>
      </c>
    </row>
    <row r="54" spans="1:6" x14ac:dyDescent="0.2">
      <c r="A54" s="27" t="s">
        <v>1277</v>
      </c>
      <c r="B54" s="27" t="s">
        <v>1276</v>
      </c>
      <c r="C54" s="27" t="s">
        <v>1012</v>
      </c>
      <c r="D54" s="31">
        <v>1660211</v>
      </c>
      <c r="E54" s="29">
        <v>4709.188502</v>
      </c>
      <c r="F54" s="30">
        <v>0.82593437616305898</v>
      </c>
    </row>
    <row r="55" spans="1:6" x14ac:dyDescent="0.2">
      <c r="A55" s="27" t="s">
        <v>1279</v>
      </c>
      <c r="B55" s="27" t="s">
        <v>1278</v>
      </c>
      <c r="C55" s="27" t="s">
        <v>1099</v>
      </c>
      <c r="D55" s="31">
        <v>9156106</v>
      </c>
      <c r="E55" s="29">
        <v>4701.6604310000002</v>
      </c>
      <c r="F55" s="30">
        <v>0.82461404408833805</v>
      </c>
    </row>
    <row r="56" spans="1:6" x14ac:dyDescent="0.2">
      <c r="A56" s="27" t="s">
        <v>1281</v>
      </c>
      <c r="B56" s="27" t="s">
        <v>1280</v>
      </c>
      <c r="C56" s="27" t="s">
        <v>1012</v>
      </c>
      <c r="D56" s="31">
        <v>24421468</v>
      </c>
      <c r="E56" s="29">
        <v>4676.7111219999997</v>
      </c>
      <c r="F56" s="30">
        <v>0.82023823879707303</v>
      </c>
    </row>
    <row r="57" spans="1:6" x14ac:dyDescent="0.2">
      <c r="A57" s="27" t="s">
        <v>1283</v>
      </c>
      <c r="B57" s="27" t="s">
        <v>1282</v>
      </c>
      <c r="C57" s="27" t="s">
        <v>1049</v>
      </c>
      <c r="D57" s="31">
        <v>6313159</v>
      </c>
      <c r="E57" s="29">
        <v>4302.4178590000001</v>
      </c>
      <c r="F57" s="30">
        <v>0.754591753729286</v>
      </c>
    </row>
    <row r="58" spans="1:6" x14ac:dyDescent="0.2">
      <c r="A58" s="27" t="s">
        <v>1285</v>
      </c>
      <c r="B58" s="27" t="s">
        <v>1284</v>
      </c>
      <c r="C58" s="27" t="s">
        <v>1032</v>
      </c>
      <c r="D58" s="31">
        <v>1054044</v>
      </c>
      <c r="E58" s="29">
        <v>4188.2438339999999</v>
      </c>
      <c r="F58" s="30">
        <v>0.73456701866668395</v>
      </c>
    </row>
    <row r="59" spans="1:6" x14ac:dyDescent="0.2">
      <c r="A59" s="27" t="s">
        <v>1287</v>
      </c>
      <c r="B59" s="27" t="s">
        <v>1286</v>
      </c>
      <c r="C59" s="27" t="s">
        <v>1049</v>
      </c>
      <c r="D59" s="31">
        <v>2017424</v>
      </c>
      <c r="E59" s="29">
        <v>4111.5101119999999</v>
      </c>
      <c r="F59" s="30">
        <v>0.72110885729051</v>
      </c>
    </row>
    <row r="60" spans="1:6" x14ac:dyDescent="0.2">
      <c r="A60" s="27" t="s">
        <v>1289</v>
      </c>
      <c r="B60" s="27" t="s">
        <v>1288</v>
      </c>
      <c r="C60" s="27" t="s">
        <v>1009</v>
      </c>
      <c r="D60" s="31">
        <v>988899</v>
      </c>
      <c r="E60" s="29">
        <v>3647.553962</v>
      </c>
      <c r="F60" s="30">
        <v>0.63973659258831705</v>
      </c>
    </row>
    <row r="61" spans="1:6" x14ac:dyDescent="0.2">
      <c r="A61" s="27" t="s">
        <v>1291</v>
      </c>
      <c r="B61" s="27" t="s">
        <v>1290</v>
      </c>
      <c r="C61" s="27" t="s">
        <v>996</v>
      </c>
      <c r="D61" s="31">
        <v>1196703</v>
      </c>
      <c r="E61" s="29">
        <v>3308.2854440000001</v>
      </c>
      <c r="F61" s="30">
        <v>0.58023302171892299</v>
      </c>
    </row>
    <row r="62" spans="1:6" x14ac:dyDescent="0.2">
      <c r="A62" s="27" t="s">
        <v>1293</v>
      </c>
      <c r="B62" s="27" t="s">
        <v>1292</v>
      </c>
      <c r="C62" s="27" t="s">
        <v>996</v>
      </c>
      <c r="D62" s="31">
        <v>1349476</v>
      </c>
      <c r="E62" s="29">
        <v>3169.919124</v>
      </c>
      <c r="F62" s="30">
        <v>0.55596525241161199</v>
      </c>
    </row>
    <row r="63" spans="1:6" x14ac:dyDescent="0.2">
      <c r="A63" s="27" t="s">
        <v>1295</v>
      </c>
      <c r="B63" s="27" t="s">
        <v>1294</v>
      </c>
      <c r="C63" s="27" t="s">
        <v>944</v>
      </c>
      <c r="D63" s="31">
        <v>3733993</v>
      </c>
      <c r="E63" s="29">
        <v>3149.6230959999998</v>
      </c>
      <c r="F63" s="30">
        <v>0.552405576000772</v>
      </c>
    </row>
    <row r="64" spans="1:6" x14ac:dyDescent="0.2">
      <c r="A64" s="27" t="s">
        <v>1062</v>
      </c>
      <c r="B64" s="27" t="s">
        <v>1061</v>
      </c>
      <c r="C64" s="27" t="s">
        <v>1063</v>
      </c>
      <c r="D64" s="31">
        <v>4031266</v>
      </c>
      <c r="E64" s="29">
        <v>3148.4187459999998</v>
      </c>
      <c r="F64" s="30">
        <v>0.55219434766164099</v>
      </c>
    </row>
    <row r="65" spans="1:9" x14ac:dyDescent="0.2">
      <c r="A65" s="27" t="s">
        <v>1297</v>
      </c>
      <c r="B65" s="27" t="s">
        <v>1296</v>
      </c>
      <c r="C65" s="27" t="s">
        <v>1032</v>
      </c>
      <c r="D65" s="31">
        <v>1000000</v>
      </c>
      <c r="E65" s="29">
        <v>2322</v>
      </c>
      <c r="F65" s="30">
        <v>0.40725055296387502</v>
      </c>
    </row>
    <row r="66" spans="1:9" x14ac:dyDescent="0.2">
      <c r="A66" s="27" t="s">
        <v>1299</v>
      </c>
      <c r="B66" s="27" t="s">
        <v>1298</v>
      </c>
      <c r="C66" s="27" t="s">
        <v>951</v>
      </c>
      <c r="D66" s="31">
        <v>7633308</v>
      </c>
      <c r="E66" s="29">
        <v>2221.2926280000001</v>
      </c>
      <c r="F66" s="30">
        <v>0.389587705016184</v>
      </c>
    </row>
    <row r="67" spans="1:9" x14ac:dyDescent="0.2">
      <c r="A67" s="27" t="s">
        <v>1301</v>
      </c>
      <c r="B67" s="27" t="s">
        <v>1300</v>
      </c>
      <c r="C67" s="27" t="s">
        <v>1012</v>
      </c>
      <c r="D67" s="31">
        <v>11046869</v>
      </c>
      <c r="E67" s="29">
        <v>1756.4521709999999</v>
      </c>
      <c r="F67" s="30">
        <v>0.30806034362375101</v>
      </c>
    </row>
    <row r="68" spans="1:9" x14ac:dyDescent="0.2">
      <c r="A68" s="27" t="s">
        <v>1303</v>
      </c>
      <c r="B68" s="27" t="s">
        <v>1302</v>
      </c>
      <c r="C68" s="27" t="s">
        <v>977</v>
      </c>
      <c r="D68" s="31">
        <v>8689354</v>
      </c>
      <c r="E68" s="29">
        <v>1464.1561489999999</v>
      </c>
      <c r="F68" s="30">
        <v>0.25679517713424099</v>
      </c>
    </row>
    <row r="69" spans="1:9" ht="10.5" x14ac:dyDescent="0.25">
      <c r="A69" s="26" t="s">
        <v>155</v>
      </c>
      <c r="B69" s="26"/>
      <c r="C69" s="26"/>
      <c r="D69" s="32"/>
      <c r="E69" s="33">
        <f>SUM(E7:E68)</f>
        <v>550905.45764700009</v>
      </c>
      <c r="F69" s="34">
        <f>SUM(F7:F68)</f>
        <v>96.622115528663826</v>
      </c>
      <c r="G69" s="18"/>
      <c r="H69" s="18"/>
      <c r="I69" s="18"/>
    </row>
    <row r="70" spans="1:9" x14ac:dyDescent="0.2">
      <c r="A70" s="27"/>
      <c r="B70" s="27"/>
      <c r="C70" s="27"/>
      <c r="D70" s="28"/>
      <c r="E70" s="29"/>
      <c r="F70" s="30"/>
    </row>
    <row r="71" spans="1:9" ht="10.5" x14ac:dyDescent="0.25">
      <c r="A71" s="26" t="s">
        <v>194</v>
      </c>
      <c r="B71" s="26"/>
      <c r="C71" s="26"/>
      <c r="D71" s="32"/>
      <c r="E71" s="33">
        <f>E69</f>
        <v>550905.45764700009</v>
      </c>
      <c r="F71" s="34">
        <f>F69</f>
        <v>96.622115528663826</v>
      </c>
      <c r="G71" s="18"/>
      <c r="H71" s="18"/>
      <c r="I71" s="18"/>
    </row>
    <row r="72" spans="1:9" ht="10.5" x14ac:dyDescent="0.25">
      <c r="A72" s="26"/>
      <c r="B72" s="26"/>
      <c r="C72" s="26"/>
      <c r="D72" s="32"/>
      <c r="E72" s="33"/>
      <c r="F72" s="34"/>
      <c r="G72" s="18"/>
      <c r="H72" s="18"/>
      <c r="I72" s="18"/>
    </row>
    <row r="73" spans="1:9" ht="10.5" x14ac:dyDescent="0.25">
      <c r="A73" s="26" t="s">
        <v>196</v>
      </c>
      <c r="B73" s="26"/>
      <c r="C73" s="26"/>
      <c r="D73" s="32"/>
      <c r="E73" s="33">
        <f>E75-(E69)</f>
        <v>19259.514039599919</v>
      </c>
      <c r="F73" s="34">
        <f>F75-(F69)</f>
        <v>3.3778844713361735</v>
      </c>
      <c r="G73" s="18"/>
      <c r="H73" s="18"/>
      <c r="I73" s="18"/>
    </row>
    <row r="74" spans="1:9" ht="10.5" x14ac:dyDescent="0.25">
      <c r="A74" s="26"/>
      <c r="B74" s="26"/>
      <c r="C74" s="26"/>
      <c r="D74" s="32"/>
      <c r="E74" s="33"/>
      <c r="F74" s="34"/>
      <c r="G74" s="18"/>
      <c r="H74" s="18"/>
      <c r="I74" s="18"/>
    </row>
    <row r="75" spans="1:9" ht="10.5" x14ac:dyDescent="0.25">
      <c r="A75" s="35" t="s">
        <v>195</v>
      </c>
      <c r="B75" s="35"/>
      <c r="C75" s="35"/>
      <c r="D75" s="36"/>
      <c r="E75" s="37">
        <v>570164.97168660001</v>
      </c>
      <c r="F75" s="38">
        <v>100</v>
      </c>
      <c r="G75" s="18"/>
      <c r="H75" s="18"/>
      <c r="I75" s="18"/>
    </row>
    <row r="78" spans="1:9" ht="10.5" x14ac:dyDescent="0.25">
      <c r="A78" s="18" t="s">
        <v>199</v>
      </c>
    </row>
    <row r="79" spans="1:9" ht="10.5" x14ac:dyDescent="0.25">
      <c r="A79" s="18" t="s">
        <v>200</v>
      </c>
    </row>
    <row r="80" spans="1:9" ht="10.5" x14ac:dyDescent="0.25">
      <c r="A80" s="18" t="s">
        <v>201</v>
      </c>
      <c r="B80" s="18"/>
      <c r="C80" s="39" t="s">
        <v>203</v>
      </c>
      <c r="D80" s="19" t="s">
        <v>202</v>
      </c>
    </row>
    <row r="81" spans="1:4" x14ac:dyDescent="0.2">
      <c r="A81" s="10" t="s">
        <v>466</v>
      </c>
      <c r="C81" s="40">
        <v>48.513199999999998</v>
      </c>
      <c r="D81" s="40">
        <v>46.0732</v>
      </c>
    </row>
    <row r="82" spans="1:4" x14ac:dyDescent="0.2">
      <c r="A82" s="10" t="s">
        <v>500</v>
      </c>
      <c r="C82" s="40">
        <v>21.9556</v>
      </c>
      <c r="D82" s="40">
        <v>19.4133</v>
      </c>
    </row>
    <row r="83" spans="1:4" x14ac:dyDescent="0.2">
      <c r="A83" s="10" t="s">
        <v>469</v>
      </c>
      <c r="C83" s="40">
        <v>52.4724</v>
      </c>
      <c r="D83" s="40">
        <v>50.057000000000002</v>
      </c>
    </row>
    <row r="84" spans="1:4" x14ac:dyDescent="0.2">
      <c r="A84" s="10" t="s">
        <v>501</v>
      </c>
      <c r="C84" s="40">
        <v>24.2941</v>
      </c>
      <c r="D84" s="40">
        <v>21.730799999999999</v>
      </c>
    </row>
    <row r="86" spans="1:4" ht="10.5" x14ac:dyDescent="0.25">
      <c r="A86" s="18" t="s">
        <v>215</v>
      </c>
      <c r="D86" s="41" t="s">
        <v>216</v>
      </c>
    </row>
    <row r="88" spans="1:4" ht="10.5" x14ac:dyDescent="0.25">
      <c r="A88" s="18" t="s">
        <v>1068</v>
      </c>
      <c r="D88" s="48">
        <v>0.1318</v>
      </c>
    </row>
  </sheetData>
  <mergeCells count="1">
    <mergeCell ref="A1:F1"/>
  </mergeCells>
  <conditionalFormatting sqref="F2:F3 F5:F65536">
    <cfRule type="cellIs" dxfId="19"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I86"/>
  <sheetViews>
    <sheetView workbookViewId="0">
      <selection sqref="A1:F1"/>
    </sheetView>
  </sheetViews>
  <sheetFormatPr defaultColWidth="9.1796875" defaultRowHeight="10" x14ac:dyDescent="0.2"/>
  <cols>
    <col min="1" max="1" width="38.7265625" style="10" bestFit="1" customWidth="1"/>
    <col min="2" max="2" width="35.1796875" style="10" bestFit="1" customWidth="1"/>
    <col min="3" max="3" width="35.72656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50</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935</v>
      </c>
      <c r="B7" s="27" t="s">
        <v>934</v>
      </c>
      <c r="C7" s="27" t="s">
        <v>936</v>
      </c>
      <c r="D7" s="31">
        <v>1988423</v>
      </c>
      <c r="E7" s="29">
        <v>22187.818050000002</v>
      </c>
      <c r="F7" s="30">
        <v>3.3761216338862798</v>
      </c>
    </row>
    <row r="8" spans="1:6" x14ac:dyDescent="0.2">
      <c r="A8" s="27" t="s">
        <v>1305</v>
      </c>
      <c r="B8" s="27" t="s">
        <v>1304</v>
      </c>
      <c r="C8" s="27" t="s">
        <v>951</v>
      </c>
      <c r="D8" s="31">
        <v>3169401</v>
      </c>
      <c r="E8" s="29">
        <v>21965.533630000002</v>
      </c>
      <c r="F8" s="30">
        <v>3.3422986037196099</v>
      </c>
    </row>
    <row r="9" spans="1:6" x14ac:dyDescent="0.2">
      <c r="A9" s="27" t="s">
        <v>1307</v>
      </c>
      <c r="B9" s="27" t="s">
        <v>1306</v>
      </c>
      <c r="C9" s="27" t="s">
        <v>966</v>
      </c>
      <c r="D9" s="31">
        <v>7941052</v>
      </c>
      <c r="E9" s="29">
        <v>21583.779340000001</v>
      </c>
      <c r="F9" s="30">
        <v>3.2842104711058702</v>
      </c>
    </row>
    <row r="10" spans="1:6" x14ac:dyDescent="0.2">
      <c r="A10" s="27" t="s">
        <v>1000</v>
      </c>
      <c r="B10" s="27" t="s">
        <v>999</v>
      </c>
      <c r="C10" s="27" t="s">
        <v>969</v>
      </c>
      <c r="D10" s="31">
        <v>4435936</v>
      </c>
      <c r="E10" s="29">
        <v>21194.90221</v>
      </c>
      <c r="F10" s="30">
        <v>3.2250385196973101</v>
      </c>
    </row>
    <row r="11" spans="1:6" x14ac:dyDescent="0.2">
      <c r="A11" s="27" t="s">
        <v>946</v>
      </c>
      <c r="B11" s="27" t="s">
        <v>945</v>
      </c>
      <c r="C11" s="27" t="s">
        <v>936</v>
      </c>
      <c r="D11" s="31">
        <v>5159409</v>
      </c>
      <c r="E11" s="29">
        <v>20359.027910000001</v>
      </c>
      <c r="F11" s="30">
        <v>3.0978510107191699</v>
      </c>
    </row>
    <row r="12" spans="1:6" x14ac:dyDescent="0.2">
      <c r="A12" s="27" t="s">
        <v>965</v>
      </c>
      <c r="B12" s="27" t="s">
        <v>964</v>
      </c>
      <c r="C12" s="27" t="s">
        <v>966</v>
      </c>
      <c r="D12" s="31">
        <v>3121691</v>
      </c>
      <c r="E12" s="29">
        <v>19814.93362</v>
      </c>
      <c r="F12" s="30">
        <v>3.0150610536714102</v>
      </c>
    </row>
    <row r="13" spans="1:6" x14ac:dyDescent="0.2">
      <c r="A13" s="27" t="s">
        <v>1309</v>
      </c>
      <c r="B13" s="27" t="s">
        <v>1308</v>
      </c>
      <c r="C13" s="27" t="s">
        <v>954</v>
      </c>
      <c r="D13" s="31">
        <v>281404</v>
      </c>
      <c r="E13" s="29">
        <v>19623.42654</v>
      </c>
      <c r="F13" s="30">
        <v>2.9859211357951501</v>
      </c>
    </row>
    <row r="14" spans="1:6" x14ac:dyDescent="0.2">
      <c r="A14" s="27" t="s">
        <v>1112</v>
      </c>
      <c r="B14" s="27" t="s">
        <v>1111</v>
      </c>
      <c r="C14" s="27" t="s">
        <v>969</v>
      </c>
      <c r="D14" s="31">
        <v>3596137</v>
      </c>
      <c r="E14" s="29">
        <v>19144.035319999999</v>
      </c>
      <c r="F14" s="30">
        <v>2.9129764656482302</v>
      </c>
    </row>
    <row r="15" spans="1:6" x14ac:dyDescent="0.2">
      <c r="A15" s="27" t="s">
        <v>948</v>
      </c>
      <c r="B15" s="27" t="s">
        <v>947</v>
      </c>
      <c r="C15" s="27" t="s">
        <v>936</v>
      </c>
      <c r="D15" s="31">
        <v>1350892</v>
      </c>
      <c r="E15" s="29">
        <v>18930.725040000001</v>
      </c>
      <c r="F15" s="30">
        <v>2.8805189500234198</v>
      </c>
    </row>
    <row r="16" spans="1:6" x14ac:dyDescent="0.2">
      <c r="A16" s="27" t="s">
        <v>1311</v>
      </c>
      <c r="B16" s="27" t="s">
        <v>1310</v>
      </c>
      <c r="C16" s="27" t="s">
        <v>1009</v>
      </c>
      <c r="D16" s="31">
        <v>2881049</v>
      </c>
      <c r="E16" s="29">
        <v>18415.665209999999</v>
      </c>
      <c r="F16" s="30">
        <v>2.8021469068198002</v>
      </c>
    </row>
    <row r="17" spans="1:6" x14ac:dyDescent="0.2">
      <c r="A17" s="27" t="s">
        <v>991</v>
      </c>
      <c r="B17" s="27" t="s">
        <v>990</v>
      </c>
      <c r="C17" s="27" t="s">
        <v>974</v>
      </c>
      <c r="D17" s="31">
        <v>4050170</v>
      </c>
      <c r="E17" s="29">
        <v>16516.593260000001</v>
      </c>
      <c r="F17" s="30">
        <v>2.5131821298303101</v>
      </c>
    </row>
    <row r="18" spans="1:6" x14ac:dyDescent="0.2">
      <c r="A18" s="27" t="s">
        <v>1129</v>
      </c>
      <c r="B18" s="27" t="s">
        <v>1128</v>
      </c>
      <c r="C18" s="27" t="s">
        <v>951</v>
      </c>
      <c r="D18" s="31">
        <v>1053268</v>
      </c>
      <c r="E18" s="29">
        <v>15689.48013</v>
      </c>
      <c r="F18" s="30">
        <v>2.3873277296557802</v>
      </c>
    </row>
    <row r="19" spans="1:6" x14ac:dyDescent="0.2">
      <c r="A19" s="27" t="s">
        <v>1313</v>
      </c>
      <c r="B19" s="27" t="s">
        <v>1312</v>
      </c>
      <c r="C19" s="27" t="s">
        <v>1099</v>
      </c>
      <c r="D19" s="31">
        <v>1489796</v>
      </c>
      <c r="E19" s="29">
        <v>15608.592689999999</v>
      </c>
      <c r="F19" s="30">
        <v>2.3750198120643198</v>
      </c>
    </row>
    <row r="20" spans="1:6" x14ac:dyDescent="0.2">
      <c r="A20" s="27" t="s">
        <v>1171</v>
      </c>
      <c r="B20" s="27" t="s">
        <v>1170</v>
      </c>
      <c r="C20" s="27" t="s">
        <v>944</v>
      </c>
      <c r="D20" s="31">
        <v>478016</v>
      </c>
      <c r="E20" s="29">
        <v>15600.769179999999</v>
      </c>
      <c r="F20" s="30">
        <v>2.3738293785884199</v>
      </c>
    </row>
    <row r="21" spans="1:6" x14ac:dyDescent="0.2">
      <c r="A21" s="27" t="s">
        <v>953</v>
      </c>
      <c r="B21" s="27" t="s">
        <v>952</v>
      </c>
      <c r="C21" s="27" t="s">
        <v>954</v>
      </c>
      <c r="D21" s="31">
        <v>1136879</v>
      </c>
      <c r="E21" s="29">
        <v>15028.4035</v>
      </c>
      <c r="F21" s="30">
        <v>2.2867376172269598</v>
      </c>
    </row>
    <row r="22" spans="1:6" x14ac:dyDescent="0.2">
      <c r="A22" s="27" t="s">
        <v>971</v>
      </c>
      <c r="B22" s="27" t="s">
        <v>970</v>
      </c>
      <c r="C22" s="27" t="s">
        <v>960</v>
      </c>
      <c r="D22" s="31">
        <v>7072160</v>
      </c>
      <c r="E22" s="29">
        <v>14395.38168</v>
      </c>
      <c r="F22" s="30">
        <v>2.1904163540721999</v>
      </c>
    </row>
    <row r="23" spans="1:6" x14ac:dyDescent="0.2">
      <c r="A23" s="27" t="s">
        <v>1093</v>
      </c>
      <c r="B23" s="27" t="s">
        <v>1092</v>
      </c>
      <c r="C23" s="27" t="s">
        <v>969</v>
      </c>
      <c r="D23" s="31">
        <v>3895000</v>
      </c>
      <c r="E23" s="29">
        <v>13903.202499999999</v>
      </c>
      <c r="F23" s="30">
        <v>2.1155258545376401</v>
      </c>
    </row>
    <row r="24" spans="1:6" x14ac:dyDescent="0.2">
      <c r="A24" s="27" t="s">
        <v>1271</v>
      </c>
      <c r="B24" s="27" t="s">
        <v>1270</v>
      </c>
      <c r="C24" s="27" t="s">
        <v>936</v>
      </c>
      <c r="D24" s="31">
        <v>10138196</v>
      </c>
      <c r="E24" s="29">
        <v>13686.5646</v>
      </c>
      <c r="F24" s="30">
        <v>2.08256200476829</v>
      </c>
    </row>
    <row r="25" spans="1:6" x14ac:dyDescent="0.2">
      <c r="A25" s="27" t="s">
        <v>1042</v>
      </c>
      <c r="B25" s="27" t="s">
        <v>1041</v>
      </c>
      <c r="C25" s="27" t="s">
        <v>1032</v>
      </c>
      <c r="D25" s="31">
        <v>3121672</v>
      </c>
      <c r="E25" s="29">
        <v>13630.780790000001</v>
      </c>
      <c r="F25" s="30">
        <v>2.07407388181104</v>
      </c>
    </row>
    <row r="26" spans="1:6" x14ac:dyDescent="0.2">
      <c r="A26" s="27" t="s">
        <v>1053</v>
      </c>
      <c r="B26" s="27" t="s">
        <v>1052</v>
      </c>
      <c r="C26" s="27" t="s">
        <v>1054</v>
      </c>
      <c r="D26" s="31">
        <v>12940848</v>
      </c>
      <c r="E26" s="29">
        <v>13419.659379999999</v>
      </c>
      <c r="F26" s="30">
        <v>2.0419494269380398</v>
      </c>
    </row>
    <row r="27" spans="1:6" x14ac:dyDescent="0.2">
      <c r="A27" s="27" t="s">
        <v>1315</v>
      </c>
      <c r="B27" s="27" t="s">
        <v>1314</v>
      </c>
      <c r="C27" s="27" t="s">
        <v>996</v>
      </c>
      <c r="D27" s="31">
        <v>783689</v>
      </c>
      <c r="E27" s="29">
        <v>12738.47285</v>
      </c>
      <c r="F27" s="30">
        <v>1.9382993710622201</v>
      </c>
    </row>
    <row r="28" spans="1:6" x14ac:dyDescent="0.2">
      <c r="A28" s="27" t="s">
        <v>1114</v>
      </c>
      <c r="B28" s="27" t="s">
        <v>1113</v>
      </c>
      <c r="C28" s="27" t="s">
        <v>963</v>
      </c>
      <c r="D28" s="31">
        <v>18734302</v>
      </c>
      <c r="E28" s="29">
        <v>12673.755300000001</v>
      </c>
      <c r="F28" s="30">
        <v>1.92845188086942</v>
      </c>
    </row>
    <row r="29" spans="1:6" x14ac:dyDescent="0.2">
      <c r="A29" s="27" t="s">
        <v>1317</v>
      </c>
      <c r="B29" s="27" t="s">
        <v>1316</v>
      </c>
      <c r="C29" s="27" t="s">
        <v>1032</v>
      </c>
      <c r="D29" s="31">
        <v>784058</v>
      </c>
      <c r="E29" s="29">
        <v>12631.95844</v>
      </c>
      <c r="F29" s="30">
        <v>1.92209202687402</v>
      </c>
    </row>
    <row r="30" spans="1:6" x14ac:dyDescent="0.2">
      <c r="A30" s="27" t="s">
        <v>1090</v>
      </c>
      <c r="B30" s="27" t="s">
        <v>1089</v>
      </c>
      <c r="C30" s="27" t="s">
        <v>1091</v>
      </c>
      <c r="D30" s="31">
        <v>11887252</v>
      </c>
      <c r="E30" s="29">
        <v>12612.37437</v>
      </c>
      <c r="F30" s="30">
        <v>1.9191120942705699</v>
      </c>
    </row>
    <row r="31" spans="1:6" x14ac:dyDescent="0.2">
      <c r="A31" s="27" t="s">
        <v>1006</v>
      </c>
      <c r="B31" s="27" t="s">
        <v>1005</v>
      </c>
      <c r="C31" s="27" t="s">
        <v>963</v>
      </c>
      <c r="D31" s="31">
        <v>2779985</v>
      </c>
      <c r="E31" s="29">
        <v>12033.165069999999</v>
      </c>
      <c r="F31" s="30">
        <v>1.83097900052194</v>
      </c>
    </row>
    <row r="32" spans="1:6" x14ac:dyDescent="0.2">
      <c r="A32" s="27" t="s">
        <v>1106</v>
      </c>
      <c r="B32" s="27" t="s">
        <v>1105</v>
      </c>
      <c r="C32" s="27" t="s">
        <v>996</v>
      </c>
      <c r="D32" s="31">
        <v>4145052</v>
      </c>
      <c r="E32" s="29">
        <v>11490.084140000001</v>
      </c>
      <c r="F32" s="30">
        <v>1.74834323739317</v>
      </c>
    </row>
    <row r="33" spans="1:6" x14ac:dyDescent="0.2">
      <c r="A33" s="27" t="s">
        <v>1319</v>
      </c>
      <c r="B33" s="27" t="s">
        <v>1318</v>
      </c>
      <c r="C33" s="27" t="s">
        <v>1246</v>
      </c>
      <c r="D33" s="31">
        <v>687865</v>
      </c>
      <c r="E33" s="29">
        <v>11243.497359999999</v>
      </c>
      <c r="F33" s="30">
        <v>1.71082233467474</v>
      </c>
    </row>
    <row r="34" spans="1:6" x14ac:dyDescent="0.2">
      <c r="A34" s="27" t="s">
        <v>1067</v>
      </c>
      <c r="B34" s="27" t="s">
        <v>1066</v>
      </c>
      <c r="C34" s="27" t="s">
        <v>936</v>
      </c>
      <c r="D34" s="31">
        <v>20084013</v>
      </c>
      <c r="E34" s="29">
        <v>11106.45919</v>
      </c>
      <c r="F34" s="30">
        <v>1.6899704631945101</v>
      </c>
    </row>
    <row r="35" spans="1:6" x14ac:dyDescent="0.2">
      <c r="A35" s="27" t="s">
        <v>959</v>
      </c>
      <c r="B35" s="27" t="s">
        <v>958</v>
      </c>
      <c r="C35" s="27" t="s">
        <v>960</v>
      </c>
      <c r="D35" s="31">
        <v>4535064</v>
      </c>
      <c r="E35" s="29">
        <v>10900.026320000001</v>
      </c>
      <c r="F35" s="30">
        <v>1.6585594214786601</v>
      </c>
    </row>
    <row r="36" spans="1:6" x14ac:dyDescent="0.2">
      <c r="A36" s="27" t="s">
        <v>1321</v>
      </c>
      <c r="B36" s="27" t="s">
        <v>1320</v>
      </c>
      <c r="C36" s="27" t="s">
        <v>1269</v>
      </c>
      <c r="D36" s="31">
        <v>583155</v>
      </c>
      <c r="E36" s="29">
        <v>10721.304679999999</v>
      </c>
      <c r="F36" s="30">
        <v>1.6313649495442</v>
      </c>
    </row>
    <row r="37" spans="1:6" x14ac:dyDescent="0.2">
      <c r="A37" s="27" t="s">
        <v>1323</v>
      </c>
      <c r="B37" s="27" t="s">
        <v>1322</v>
      </c>
      <c r="C37" s="27" t="s">
        <v>1324</v>
      </c>
      <c r="D37" s="31">
        <v>1386228</v>
      </c>
      <c r="E37" s="29">
        <v>10536.02591</v>
      </c>
      <c r="F37" s="30">
        <v>1.6031727378410401</v>
      </c>
    </row>
    <row r="38" spans="1:6" x14ac:dyDescent="0.2">
      <c r="A38" s="27" t="s">
        <v>1275</v>
      </c>
      <c r="B38" s="27" t="s">
        <v>1274</v>
      </c>
      <c r="C38" s="27" t="s">
        <v>996</v>
      </c>
      <c r="D38" s="31">
        <v>264692</v>
      </c>
      <c r="E38" s="29">
        <v>10499.272870000001</v>
      </c>
      <c r="F38" s="30">
        <v>1.59758035677971</v>
      </c>
    </row>
    <row r="39" spans="1:6" x14ac:dyDescent="0.2">
      <c r="A39" s="27" t="s">
        <v>1326</v>
      </c>
      <c r="B39" s="27" t="s">
        <v>1325</v>
      </c>
      <c r="C39" s="27" t="s">
        <v>1213</v>
      </c>
      <c r="D39" s="31">
        <v>2606125</v>
      </c>
      <c r="E39" s="29">
        <v>10161.28138</v>
      </c>
      <c r="F39" s="30">
        <v>1.54615121765089</v>
      </c>
    </row>
    <row r="40" spans="1:6" x14ac:dyDescent="0.2">
      <c r="A40" s="27" t="s">
        <v>1328</v>
      </c>
      <c r="B40" s="27" t="s">
        <v>1327</v>
      </c>
      <c r="C40" s="27" t="s">
        <v>969</v>
      </c>
      <c r="D40" s="31">
        <v>467916</v>
      </c>
      <c r="E40" s="29">
        <v>9907.4194260000004</v>
      </c>
      <c r="F40" s="30">
        <v>1.50752331683664</v>
      </c>
    </row>
    <row r="41" spans="1:6" x14ac:dyDescent="0.2">
      <c r="A41" s="27" t="s">
        <v>1143</v>
      </c>
      <c r="B41" s="27" t="s">
        <v>1142</v>
      </c>
      <c r="C41" s="27" t="s">
        <v>983</v>
      </c>
      <c r="D41" s="31">
        <v>1629004</v>
      </c>
      <c r="E41" s="29">
        <v>9781.3545180000001</v>
      </c>
      <c r="F41" s="30">
        <v>1.4883411483956701</v>
      </c>
    </row>
    <row r="42" spans="1:6" x14ac:dyDescent="0.2">
      <c r="A42" s="27" t="s">
        <v>1330</v>
      </c>
      <c r="B42" s="27" t="s">
        <v>1329</v>
      </c>
      <c r="C42" s="27" t="s">
        <v>996</v>
      </c>
      <c r="D42" s="31">
        <v>540261</v>
      </c>
      <c r="E42" s="29">
        <v>9733.6123069999994</v>
      </c>
      <c r="F42" s="30">
        <v>1.48107664356498</v>
      </c>
    </row>
    <row r="43" spans="1:6" x14ac:dyDescent="0.2">
      <c r="A43" s="27" t="s">
        <v>1332</v>
      </c>
      <c r="B43" s="27" t="s">
        <v>1331</v>
      </c>
      <c r="C43" s="27" t="s">
        <v>951</v>
      </c>
      <c r="D43" s="31">
        <v>722877</v>
      </c>
      <c r="E43" s="29">
        <v>9554.9881860000005</v>
      </c>
      <c r="F43" s="30">
        <v>1.4538970102237001</v>
      </c>
    </row>
    <row r="44" spans="1:6" x14ac:dyDescent="0.2">
      <c r="A44" s="27" t="s">
        <v>1334</v>
      </c>
      <c r="B44" s="27" t="s">
        <v>1333</v>
      </c>
      <c r="C44" s="27" t="s">
        <v>936</v>
      </c>
      <c r="D44" s="31">
        <v>4734341</v>
      </c>
      <c r="E44" s="29">
        <v>9276.9411899999996</v>
      </c>
      <c r="F44" s="30">
        <v>1.41158908808745</v>
      </c>
    </row>
    <row r="45" spans="1:6" x14ac:dyDescent="0.2">
      <c r="A45" s="27" t="s">
        <v>1098</v>
      </c>
      <c r="B45" s="27" t="s">
        <v>1097</v>
      </c>
      <c r="C45" s="27" t="s">
        <v>1099</v>
      </c>
      <c r="D45" s="31">
        <v>2956964</v>
      </c>
      <c r="E45" s="29">
        <v>9240.5125000000007</v>
      </c>
      <c r="F45" s="30">
        <v>1.4060460604618401</v>
      </c>
    </row>
    <row r="46" spans="1:6" x14ac:dyDescent="0.2">
      <c r="A46" s="27" t="s">
        <v>1177</v>
      </c>
      <c r="B46" s="27" t="s">
        <v>1176</v>
      </c>
      <c r="C46" s="27" t="s">
        <v>944</v>
      </c>
      <c r="D46" s="31">
        <v>2254829</v>
      </c>
      <c r="E46" s="29">
        <v>8938.1421559999999</v>
      </c>
      <c r="F46" s="30">
        <v>1.3600370722177699</v>
      </c>
    </row>
    <row r="47" spans="1:6" x14ac:dyDescent="0.2">
      <c r="A47" s="27" t="s">
        <v>1336</v>
      </c>
      <c r="B47" s="27" t="s">
        <v>1335</v>
      </c>
      <c r="C47" s="27" t="s">
        <v>954</v>
      </c>
      <c r="D47" s="31">
        <v>1950821</v>
      </c>
      <c r="E47" s="29">
        <v>8793.3256579999997</v>
      </c>
      <c r="F47" s="30">
        <v>1.3380016422020899</v>
      </c>
    </row>
    <row r="48" spans="1:6" x14ac:dyDescent="0.2">
      <c r="A48" s="27" t="s">
        <v>1116</v>
      </c>
      <c r="B48" s="27" t="s">
        <v>1115</v>
      </c>
      <c r="C48" s="27" t="s">
        <v>954</v>
      </c>
      <c r="D48" s="31">
        <v>6794904</v>
      </c>
      <c r="E48" s="29">
        <v>8395.1038919999992</v>
      </c>
      <c r="F48" s="30">
        <v>1.2774078011922501</v>
      </c>
    </row>
    <row r="49" spans="1:9" x14ac:dyDescent="0.2">
      <c r="A49" s="27" t="s">
        <v>1338</v>
      </c>
      <c r="B49" s="27" t="s">
        <v>1337</v>
      </c>
      <c r="C49" s="27" t="s">
        <v>983</v>
      </c>
      <c r="D49" s="31">
        <v>2365150</v>
      </c>
      <c r="E49" s="29">
        <v>7873.5843500000001</v>
      </c>
      <c r="F49" s="30">
        <v>1.1980528414448299</v>
      </c>
    </row>
    <row r="50" spans="1:9" x14ac:dyDescent="0.2">
      <c r="A50" s="27" t="s">
        <v>1243</v>
      </c>
      <c r="B50" s="27" t="s">
        <v>1242</v>
      </c>
      <c r="C50" s="27" t="s">
        <v>1213</v>
      </c>
      <c r="D50" s="31">
        <v>1743720</v>
      </c>
      <c r="E50" s="29">
        <v>7605.2347799999998</v>
      </c>
      <c r="F50" s="30">
        <v>1.1572204898057701</v>
      </c>
    </row>
    <row r="51" spans="1:9" x14ac:dyDescent="0.2">
      <c r="A51" s="27" t="s">
        <v>1340</v>
      </c>
      <c r="B51" s="27" t="s">
        <v>1339</v>
      </c>
      <c r="C51" s="27" t="s">
        <v>996</v>
      </c>
      <c r="D51" s="31">
        <v>1521940</v>
      </c>
      <c r="E51" s="29">
        <v>7475.7692800000004</v>
      </c>
      <c r="F51" s="30">
        <v>1.13752088372432</v>
      </c>
    </row>
    <row r="52" spans="1:9" x14ac:dyDescent="0.2">
      <c r="A52" s="27" t="s">
        <v>1342</v>
      </c>
      <c r="B52" s="27" t="s">
        <v>1341</v>
      </c>
      <c r="C52" s="27" t="s">
        <v>1213</v>
      </c>
      <c r="D52" s="31">
        <v>1021062</v>
      </c>
      <c r="E52" s="29">
        <v>6584.3183069999995</v>
      </c>
      <c r="F52" s="30">
        <v>1.0018767699718101</v>
      </c>
    </row>
    <row r="53" spans="1:9" x14ac:dyDescent="0.2">
      <c r="A53" s="27" t="s">
        <v>1110</v>
      </c>
      <c r="B53" s="27" t="s">
        <v>1109</v>
      </c>
      <c r="C53" s="27" t="s">
        <v>1032</v>
      </c>
      <c r="D53" s="31">
        <v>11253507</v>
      </c>
      <c r="E53" s="29">
        <v>6138.7880690000002</v>
      </c>
      <c r="F53" s="30">
        <v>0.93408442231181399</v>
      </c>
    </row>
    <row r="54" spans="1:9" x14ac:dyDescent="0.2">
      <c r="A54" s="27" t="s">
        <v>1002</v>
      </c>
      <c r="B54" s="27" t="s">
        <v>1001</v>
      </c>
      <c r="C54" s="27" t="s">
        <v>936</v>
      </c>
      <c r="D54" s="31">
        <v>12530441</v>
      </c>
      <c r="E54" s="29">
        <v>4792.8936830000002</v>
      </c>
      <c r="F54" s="30">
        <v>0.72929172285569499</v>
      </c>
    </row>
    <row r="55" spans="1:9" x14ac:dyDescent="0.2">
      <c r="A55" s="27" t="s">
        <v>1008</v>
      </c>
      <c r="B55" s="27" t="s">
        <v>1007</v>
      </c>
      <c r="C55" s="27" t="s">
        <v>1009</v>
      </c>
      <c r="D55" s="31">
        <v>3318223</v>
      </c>
      <c r="E55" s="29">
        <v>4642.1939769999999</v>
      </c>
      <c r="F55" s="30">
        <v>0.70636109774869404</v>
      </c>
    </row>
    <row r="56" spans="1:9" x14ac:dyDescent="0.2">
      <c r="A56" s="27" t="s">
        <v>1013</v>
      </c>
      <c r="B56" s="27" t="s">
        <v>1595</v>
      </c>
      <c r="C56" s="27" t="s">
        <v>1009</v>
      </c>
      <c r="D56" s="31">
        <v>387844</v>
      </c>
      <c r="E56" s="29">
        <v>303.10008599999998</v>
      </c>
      <c r="F56" s="30">
        <v>4.6120026551118798E-2</v>
      </c>
    </row>
    <row r="57" spans="1:9" x14ac:dyDescent="0.2">
      <c r="A57" s="27" t="s">
        <v>1344</v>
      </c>
      <c r="B57" s="27" t="s">
        <v>1343</v>
      </c>
      <c r="C57" s="27" t="s">
        <v>1099</v>
      </c>
      <c r="D57" s="31">
        <v>50107</v>
      </c>
      <c r="E57" s="29">
        <v>267.22063100000003</v>
      </c>
      <c r="F57" s="30">
        <v>4.0660571098375502E-2</v>
      </c>
    </row>
    <row r="58" spans="1:9" ht="10.5" x14ac:dyDescent="0.25">
      <c r="A58" s="26" t="s">
        <v>155</v>
      </c>
      <c r="B58" s="26"/>
      <c r="C58" s="26"/>
      <c r="D58" s="32"/>
      <c r="E58" s="33">
        <f>SUM(E7:E57)</f>
        <v>629351.45545600005</v>
      </c>
      <c r="F58" s="34">
        <f>SUM(F7:F57)</f>
        <v>95.762776641429156</v>
      </c>
      <c r="G58" s="18"/>
      <c r="H58" s="18"/>
      <c r="I58" s="18"/>
    </row>
    <row r="59" spans="1:9" x14ac:dyDescent="0.2">
      <c r="A59" s="27"/>
      <c r="B59" s="27"/>
      <c r="C59" s="27"/>
      <c r="D59" s="28"/>
      <c r="E59" s="29"/>
      <c r="F59" s="30"/>
    </row>
    <row r="60" spans="1:9" ht="10.5" x14ac:dyDescent="0.25">
      <c r="A60" s="26" t="s">
        <v>1075</v>
      </c>
      <c r="B60" s="27"/>
      <c r="C60" s="27"/>
      <c r="D60" s="28"/>
      <c r="E60" s="29"/>
      <c r="F60" s="30"/>
    </row>
    <row r="61" spans="1:9" x14ac:dyDescent="0.2">
      <c r="A61" s="27"/>
      <c r="B61" s="27" t="s">
        <v>1078</v>
      </c>
      <c r="C61" s="27" t="s">
        <v>1032</v>
      </c>
      <c r="D61" s="31">
        <v>8100</v>
      </c>
      <c r="E61" s="29">
        <v>8.0999999999999996E-4</v>
      </c>
      <c r="F61" s="30">
        <v>1.2325044838953399E-7</v>
      </c>
    </row>
    <row r="62" spans="1:9" ht="10.5" x14ac:dyDescent="0.25">
      <c r="A62" s="26" t="s">
        <v>155</v>
      </c>
      <c r="B62" s="26"/>
      <c r="C62" s="26"/>
      <c r="D62" s="32"/>
      <c r="E62" s="33">
        <f>SUM(E60:E61)</f>
        <v>8.0999999999999996E-4</v>
      </c>
      <c r="F62" s="34">
        <f>SUM(F60:F61)</f>
        <v>1.2325044838953399E-7</v>
      </c>
      <c r="G62" s="18"/>
      <c r="H62" s="18"/>
      <c r="I62" s="18"/>
    </row>
    <row r="63" spans="1:9" x14ac:dyDescent="0.2">
      <c r="A63" s="27"/>
      <c r="B63" s="27"/>
      <c r="C63" s="27"/>
      <c r="D63" s="28"/>
      <c r="E63" s="29"/>
      <c r="F63" s="30"/>
    </row>
    <row r="64" spans="1:9" ht="10.5" x14ac:dyDescent="0.25">
      <c r="A64" s="26" t="s">
        <v>194</v>
      </c>
      <c r="B64" s="26"/>
      <c r="C64" s="26"/>
      <c r="D64" s="32"/>
      <c r="E64" s="33">
        <f>E58+E62</f>
        <v>629351.45626600005</v>
      </c>
      <c r="F64" s="34">
        <f>F58+F62</f>
        <v>95.7627767646796</v>
      </c>
      <c r="G64" s="18"/>
      <c r="H64" s="18"/>
      <c r="I64" s="18"/>
    </row>
    <row r="65" spans="1:9" ht="10.5" x14ac:dyDescent="0.25">
      <c r="A65" s="26"/>
      <c r="B65" s="26"/>
      <c r="C65" s="26"/>
      <c r="D65" s="32"/>
      <c r="E65" s="33"/>
      <c r="F65" s="34"/>
      <c r="G65" s="18"/>
      <c r="H65" s="18"/>
      <c r="I65" s="18"/>
    </row>
    <row r="66" spans="1:9" ht="10.5" x14ac:dyDescent="0.25">
      <c r="A66" s="26" t="s">
        <v>196</v>
      </c>
      <c r="B66" s="26"/>
      <c r="C66" s="26"/>
      <c r="D66" s="32"/>
      <c r="E66" s="33">
        <f>E68-(E58+E62)</f>
        <v>27846.964172999957</v>
      </c>
      <c r="F66" s="34">
        <f>F68-(F58+F62)</f>
        <v>4.2372232353203998</v>
      </c>
      <c r="G66" s="18"/>
      <c r="H66" s="18"/>
      <c r="I66" s="18"/>
    </row>
    <row r="67" spans="1:9" ht="10.5" x14ac:dyDescent="0.25">
      <c r="A67" s="26"/>
      <c r="B67" s="26"/>
      <c r="C67" s="26"/>
      <c r="D67" s="32"/>
      <c r="E67" s="33"/>
      <c r="F67" s="34"/>
      <c r="G67" s="18"/>
      <c r="H67" s="18"/>
      <c r="I67" s="18"/>
    </row>
    <row r="68" spans="1:9" ht="10.5" x14ac:dyDescent="0.25">
      <c r="A68" s="35" t="s">
        <v>195</v>
      </c>
      <c r="B68" s="35"/>
      <c r="C68" s="35"/>
      <c r="D68" s="36"/>
      <c r="E68" s="37">
        <v>657198.42043900001</v>
      </c>
      <c r="F68" s="38">
        <v>100</v>
      </c>
      <c r="G68" s="18"/>
      <c r="H68" s="18"/>
      <c r="I68" s="18"/>
    </row>
    <row r="69" spans="1:9" ht="10.5" x14ac:dyDescent="0.25">
      <c r="A69" s="18" t="s">
        <v>1548</v>
      </c>
      <c r="F69" s="20" t="s">
        <v>373</v>
      </c>
    </row>
    <row r="70" spans="1:9" ht="10.5" x14ac:dyDescent="0.25">
      <c r="A70" s="18" t="s">
        <v>1596</v>
      </c>
    </row>
    <row r="71" spans="1:9" ht="10.5" x14ac:dyDescent="0.25">
      <c r="A71" s="18"/>
    </row>
    <row r="72" spans="1:9" ht="10.5" x14ac:dyDescent="0.25">
      <c r="A72" s="18" t="s">
        <v>199</v>
      </c>
    </row>
    <row r="73" spans="1:9" ht="10.5" x14ac:dyDescent="0.25">
      <c r="A73" s="18" t="s">
        <v>200</v>
      </c>
    </row>
    <row r="74" spans="1:9" ht="10.5" x14ac:dyDescent="0.25">
      <c r="A74" s="18" t="s">
        <v>201</v>
      </c>
      <c r="B74" s="18"/>
      <c r="C74" s="39" t="s">
        <v>203</v>
      </c>
      <c r="D74" s="19" t="s">
        <v>202</v>
      </c>
    </row>
    <row r="75" spans="1:9" x14ac:dyDescent="0.2">
      <c r="A75" s="10" t="s">
        <v>466</v>
      </c>
      <c r="C75" s="40">
        <v>944.19669999999996</v>
      </c>
      <c r="D75" s="40">
        <v>919.84050000000002</v>
      </c>
    </row>
    <row r="76" spans="1:9" x14ac:dyDescent="0.2">
      <c r="A76" s="10" t="s">
        <v>500</v>
      </c>
      <c r="C76" s="40">
        <v>54.405500000000004</v>
      </c>
      <c r="D76" s="40">
        <v>48.286099999999998</v>
      </c>
    </row>
    <row r="77" spans="1:9" x14ac:dyDescent="0.2">
      <c r="A77" s="10" t="s">
        <v>469</v>
      </c>
      <c r="C77" s="40">
        <v>1015.6315</v>
      </c>
      <c r="D77" s="40">
        <v>993.62440000000004</v>
      </c>
    </row>
    <row r="78" spans="1:9" x14ac:dyDescent="0.2">
      <c r="A78" s="10" t="s">
        <v>501</v>
      </c>
      <c r="C78" s="40">
        <v>60.211399999999998</v>
      </c>
      <c r="D78" s="40">
        <v>54.183100000000003</v>
      </c>
    </row>
    <row r="80" spans="1:9" ht="10.5" x14ac:dyDescent="0.25">
      <c r="A80" s="18" t="s">
        <v>215</v>
      </c>
    </row>
    <row r="81" spans="1:4" ht="10.5" x14ac:dyDescent="0.25">
      <c r="A81" s="82" t="s">
        <v>380</v>
      </c>
      <c r="B81" s="83"/>
      <c r="C81" s="80" t="s">
        <v>381</v>
      </c>
      <c r="D81" s="81"/>
    </row>
    <row r="82" spans="1:4" ht="10.5" x14ac:dyDescent="0.25">
      <c r="A82" s="82"/>
      <c r="B82" s="83"/>
      <c r="C82" s="44" t="s">
        <v>382</v>
      </c>
      <c r="D82" s="45" t="s">
        <v>383</v>
      </c>
    </row>
    <row r="83" spans="1:4" x14ac:dyDescent="0.2">
      <c r="A83" s="84" t="s">
        <v>500</v>
      </c>
      <c r="B83" s="85"/>
      <c r="C83" s="46">
        <v>3.9312499999999999</v>
      </c>
      <c r="D83" s="46">
        <v>3.9312499999999999</v>
      </c>
    </row>
    <row r="84" spans="1:4" x14ac:dyDescent="0.2">
      <c r="A84" s="84" t="s">
        <v>501</v>
      </c>
      <c r="B84" s="85"/>
      <c r="C84" s="46">
        <v>3.9312499999999999</v>
      </c>
      <c r="D84" s="46">
        <v>3.9312499999999999</v>
      </c>
    </row>
    <row r="86" spans="1:4" ht="10.5" x14ac:dyDescent="0.25">
      <c r="A86" s="18" t="s">
        <v>1068</v>
      </c>
      <c r="D86" s="48">
        <v>0.1351</v>
      </c>
    </row>
  </sheetData>
  <mergeCells count="6">
    <mergeCell ref="A84:B84"/>
    <mergeCell ref="A1:F1"/>
    <mergeCell ref="C81:D81"/>
    <mergeCell ref="A81:B81"/>
    <mergeCell ref="A82:B82"/>
    <mergeCell ref="A83:B83"/>
  </mergeCells>
  <conditionalFormatting sqref="F2:F3 F5:F65537">
    <cfRule type="cellIs" dxfId="18"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I65"/>
  <sheetViews>
    <sheetView workbookViewId="0">
      <selection sqref="A1:F1"/>
    </sheetView>
  </sheetViews>
  <sheetFormatPr defaultColWidth="9.1796875" defaultRowHeight="10" x14ac:dyDescent="0.2"/>
  <cols>
    <col min="1" max="1" width="38.7265625" style="10" bestFit="1" customWidth="1"/>
    <col min="2" max="2" width="35.1796875" style="10" bestFit="1" customWidth="1"/>
    <col min="3" max="3" width="18.816406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51</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935</v>
      </c>
      <c r="B7" s="27" t="s">
        <v>934</v>
      </c>
      <c r="C7" s="27" t="s">
        <v>936</v>
      </c>
      <c r="D7" s="31">
        <v>395485</v>
      </c>
      <c r="E7" s="29">
        <v>4413.0193730000001</v>
      </c>
      <c r="F7" s="30">
        <v>8.6779272971191297</v>
      </c>
    </row>
    <row r="8" spans="1:6" x14ac:dyDescent="0.2">
      <c r="A8" s="27" t="s">
        <v>943</v>
      </c>
      <c r="B8" s="27" t="s">
        <v>942</v>
      </c>
      <c r="C8" s="27" t="s">
        <v>944</v>
      </c>
      <c r="D8" s="31">
        <v>405492</v>
      </c>
      <c r="E8" s="29">
        <v>3765.3987120000002</v>
      </c>
      <c r="F8" s="30">
        <v>7.4044216681488901</v>
      </c>
    </row>
    <row r="9" spans="1:6" x14ac:dyDescent="0.2">
      <c r="A9" s="27" t="s">
        <v>1171</v>
      </c>
      <c r="B9" s="27" t="s">
        <v>1170</v>
      </c>
      <c r="C9" s="27" t="s">
        <v>944</v>
      </c>
      <c r="D9" s="31">
        <v>95845</v>
      </c>
      <c r="E9" s="29">
        <v>3128.0453429999998</v>
      </c>
      <c r="F9" s="30">
        <v>6.1511060283863603</v>
      </c>
    </row>
    <row r="10" spans="1:6" x14ac:dyDescent="0.2">
      <c r="A10" s="27" t="s">
        <v>950</v>
      </c>
      <c r="B10" s="27" t="s">
        <v>949</v>
      </c>
      <c r="C10" s="27" t="s">
        <v>951</v>
      </c>
      <c r="D10" s="31">
        <v>411721</v>
      </c>
      <c r="E10" s="29">
        <v>2778.4991690000002</v>
      </c>
      <c r="F10" s="30">
        <v>5.4637452831521696</v>
      </c>
    </row>
    <row r="11" spans="1:6" x14ac:dyDescent="0.2">
      <c r="A11" s="27" t="s">
        <v>948</v>
      </c>
      <c r="B11" s="27" t="s">
        <v>947</v>
      </c>
      <c r="C11" s="27" t="s">
        <v>936</v>
      </c>
      <c r="D11" s="31">
        <v>186650</v>
      </c>
      <c r="E11" s="29">
        <v>2615.6197750000001</v>
      </c>
      <c r="F11" s="30">
        <v>5.1434531158486001</v>
      </c>
    </row>
    <row r="12" spans="1:6" x14ac:dyDescent="0.2">
      <c r="A12" s="27" t="s">
        <v>1309</v>
      </c>
      <c r="B12" s="27" t="s">
        <v>1308</v>
      </c>
      <c r="C12" s="27" t="s">
        <v>954</v>
      </c>
      <c r="D12" s="31">
        <v>34090</v>
      </c>
      <c r="E12" s="29">
        <v>2377.2320599999998</v>
      </c>
      <c r="F12" s="30">
        <v>4.6746785457768603</v>
      </c>
    </row>
    <row r="13" spans="1:6" x14ac:dyDescent="0.2">
      <c r="A13" s="27" t="s">
        <v>946</v>
      </c>
      <c r="B13" s="27" t="s">
        <v>945</v>
      </c>
      <c r="C13" s="27" t="s">
        <v>936</v>
      </c>
      <c r="D13" s="31">
        <v>583651</v>
      </c>
      <c r="E13" s="29">
        <v>2303.0868460000002</v>
      </c>
      <c r="F13" s="30">
        <v>4.5288766078887104</v>
      </c>
    </row>
    <row r="14" spans="1:6" x14ac:dyDescent="0.2">
      <c r="A14" s="27" t="s">
        <v>941</v>
      </c>
      <c r="B14" s="27" t="s">
        <v>940</v>
      </c>
      <c r="C14" s="27" t="s">
        <v>936</v>
      </c>
      <c r="D14" s="31">
        <v>458037</v>
      </c>
      <c r="E14" s="29">
        <v>2275.2987979999998</v>
      </c>
      <c r="F14" s="30">
        <v>4.4742331450142396</v>
      </c>
    </row>
    <row r="15" spans="1:6" x14ac:dyDescent="0.2">
      <c r="A15" s="27" t="s">
        <v>991</v>
      </c>
      <c r="B15" s="27" t="s">
        <v>990</v>
      </c>
      <c r="C15" s="27" t="s">
        <v>974</v>
      </c>
      <c r="D15" s="31">
        <v>523765</v>
      </c>
      <c r="E15" s="29">
        <v>2135.9136699999999</v>
      </c>
      <c r="F15" s="30">
        <v>4.2001409861435697</v>
      </c>
    </row>
    <row r="16" spans="1:6" x14ac:dyDescent="0.2">
      <c r="A16" s="27" t="s">
        <v>962</v>
      </c>
      <c r="B16" s="27" t="s">
        <v>961</v>
      </c>
      <c r="C16" s="27" t="s">
        <v>963</v>
      </c>
      <c r="D16" s="31">
        <v>343240</v>
      </c>
      <c r="E16" s="29">
        <v>2083.12356</v>
      </c>
      <c r="F16" s="30">
        <v>4.09633252806388</v>
      </c>
    </row>
    <row r="17" spans="1:6" x14ac:dyDescent="0.2">
      <c r="A17" s="27" t="s">
        <v>1129</v>
      </c>
      <c r="B17" s="27" t="s">
        <v>1128</v>
      </c>
      <c r="C17" s="27" t="s">
        <v>951</v>
      </c>
      <c r="D17" s="31">
        <v>121898</v>
      </c>
      <c r="E17" s="29">
        <v>1815.792608</v>
      </c>
      <c r="F17" s="30">
        <v>3.5706428880139698</v>
      </c>
    </row>
    <row r="18" spans="1:6" x14ac:dyDescent="0.2">
      <c r="A18" s="27" t="s">
        <v>1175</v>
      </c>
      <c r="B18" s="27" t="s">
        <v>1174</v>
      </c>
      <c r="C18" s="27" t="s">
        <v>1009</v>
      </c>
      <c r="D18" s="31">
        <v>45384</v>
      </c>
      <c r="E18" s="29">
        <v>1672.6953960000001</v>
      </c>
      <c r="F18" s="30">
        <v>3.2892511475303499</v>
      </c>
    </row>
    <row r="19" spans="1:6" x14ac:dyDescent="0.2">
      <c r="A19" s="27" t="s">
        <v>1084</v>
      </c>
      <c r="B19" s="27" t="s">
        <v>1083</v>
      </c>
      <c r="C19" s="27" t="s">
        <v>944</v>
      </c>
      <c r="D19" s="31">
        <v>229692</v>
      </c>
      <c r="E19" s="29">
        <v>1594.9812480000001</v>
      </c>
      <c r="F19" s="30">
        <v>3.1364311235740301</v>
      </c>
    </row>
    <row r="20" spans="1:6" x14ac:dyDescent="0.2">
      <c r="A20" s="27" t="s">
        <v>1346</v>
      </c>
      <c r="B20" s="27" t="s">
        <v>1345</v>
      </c>
      <c r="C20" s="27" t="s">
        <v>969</v>
      </c>
      <c r="D20" s="31">
        <v>73037</v>
      </c>
      <c r="E20" s="29">
        <v>1387.0456670000001</v>
      </c>
      <c r="F20" s="30">
        <v>2.72753877530057</v>
      </c>
    </row>
    <row r="21" spans="1:6" x14ac:dyDescent="0.2">
      <c r="A21" s="27" t="s">
        <v>1305</v>
      </c>
      <c r="B21" s="27" t="s">
        <v>1304</v>
      </c>
      <c r="C21" s="27" t="s">
        <v>951</v>
      </c>
      <c r="D21" s="31">
        <v>169316</v>
      </c>
      <c r="E21" s="29">
        <v>1173.444538</v>
      </c>
      <c r="F21" s="30">
        <v>2.3075054803222002</v>
      </c>
    </row>
    <row r="22" spans="1:6" x14ac:dyDescent="0.2">
      <c r="A22" s="27" t="s">
        <v>976</v>
      </c>
      <c r="B22" s="27" t="s">
        <v>975</v>
      </c>
      <c r="C22" s="27" t="s">
        <v>977</v>
      </c>
      <c r="D22" s="31">
        <v>278178</v>
      </c>
      <c r="E22" s="29">
        <v>1148.8751400000001</v>
      </c>
      <c r="F22" s="30">
        <v>2.25919129188186</v>
      </c>
    </row>
    <row r="23" spans="1:6" x14ac:dyDescent="0.2">
      <c r="A23" s="27" t="s">
        <v>973</v>
      </c>
      <c r="B23" s="27" t="s">
        <v>972</v>
      </c>
      <c r="C23" s="27" t="s">
        <v>974</v>
      </c>
      <c r="D23" s="31">
        <v>551423</v>
      </c>
      <c r="E23" s="29">
        <v>1111.393057</v>
      </c>
      <c r="F23" s="30">
        <v>2.18548511392836</v>
      </c>
    </row>
    <row r="24" spans="1:6" x14ac:dyDescent="0.2">
      <c r="A24" s="27" t="s">
        <v>1048</v>
      </c>
      <c r="B24" s="27" t="s">
        <v>1047</v>
      </c>
      <c r="C24" s="27" t="s">
        <v>1049</v>
      </c>
      <c r="D24" s="31">
        <v>116490</v>
      </c>
      <c r="E24" s="29">
        <v>1100.7722550000001</v>
      </c>
      <c r="F24" s="30">
        <v>2.16459996935887</v>
      </c>
    </row>
    <row r="25" spans="1:6" x14ac:dyDescent="0.2">
      <c r="A25" s="27" t="s">
        <v>1143</v>
      </c>
      <c r="B25" s="27" t="s">
        <v>1142</v>
      </c>
      <c r="C25" s="27" t="s">
        <v>983</v>
      </c>
      <c r="D25" s="31">
        <v>183307</v>
      </c>
      <c r="E25" s="29">
        <v>1100.666882</v>
      </c>
      <c r="F25" s="30">
        <v>2.1643927599279098</v>
      </c>
    </row>
    <row r="26" spans="1:6" x14ac:dyDescent="0.2">
      <c r="A26" s="27" t="s">
        <v>1266</v>
      </c>
      <c r="B26" s="27" t="s">
        <v>1265</v>
      </c>
      <c r="C26" s="27" t="s">
        <v>1032</v>
      </c>
      <c r="D26" s="31">
        <v>63518</v>
      </c>
      <c r="E26" s="29">
        <v>1015.271712</v>
      </c>
      <c r="F26" s="30">
        <v>1.99646848537813</v>
      </c>
    </row>
    <row r="27" spans="1:6" x14ac:dyDescent="0.2">
      <c r="A27" s="27" t="s">
        <v>979</v>
      </c>
      <c r="B27" s="27" t="s">
        <v>978</v>
      </c>
      <c r="C27" s="27" t="s">
        <v>980</v>
      </c>
      <c r="D27" s="31">
        <v>268813</v>
      </c>
      <c r="E27" s="29">
        <v>997.96826250000004</v>
      </c>
      <c r="F27" s="30">
        <v>1.9624423313872701</v>
      </c>
    </row>
    <row r="28" spans="1:6" x14ac:dyDescent="0.2">
      <c r="A28" s="27" t="s">
        <v>1026</v>
      </c>
      <c r="B28" s="27" t="s">
        <v>1025</v>
      </c>
      <c r="C28" s="27" t="s">
        <v>980</v>
      </c>
      <c r="D28" s="31">
        <v>22418</v>
      </c>
      <c r="E28" s="29">
        <v>956.06044599999996</v>
      </c>
      <c r="F28" s="30">
        <v>1.8800332245990501</v>
      </c>
    </row>
    <row r="29" spans="1:6" x14ac:dyDescent="0.2">
      <c r="A29" s="27" t="s">
        <v>1283</v>
      </c>
      <c r="B29" s="27" t="s">
        <v>1282</v>
      </c>
      <c r="C29" s="27" t="s">
        <v>1049</v>
      </c>
      <c r="D29" s="31">
        <v>1262673</v>
      </c>
      <c r="E29" s="29">
        <v>860.51164949999998</v>
      </c>
      <c r="F29" s="30">
        <v>1.6921424769564599</v>
      </c>
    </row>
    <row r="30" spans="1:6" x14ac:dyDescent="0.2">
      <c r="A30" s="27" t="s">
        <v>1004</v>
      </c>
      <c r="B30" s="27" t="s">
        <v>1003</v>
      </c>
      <c r="C30" s="27" t="s">
        <v>963</v>
      </c>
      <c r="D30" s="31">
        <v>484457</v>
      </c>
      <c r="E30" s="29">
        <v>693.74242400000003</v>
      </c>
      <c r="F30" s="30">
        <v>1.3642011986697</v>
      </c>
    </row>
    <row r="31" spans="1:6" x14ac:dyDescent="0.2">
      <c r="A31" s="27" t="s">
        <v>1110</v>
      </c>
      <c r="B31" s="27" t="s">
        <v>1109</v>
      </c>
      <c r="C31" s="27" t="s">
        <v>1032</v>
      </c>
      <c r="D31" s="31">
        <v>1247117</v>
      </c>
      <c r="E31" s="29">
        <v>680.30232350000006</v>
      </c>
      <c r="F31" s="30">
        <v>1.33777207947784</v>
      </c>
    </row>
    <row r="32" spans="1:6" x14ac:dyDescent="0.2">
      <c r="A32" s="27" t="s">
        <v>1112</v>
      </c>
      <c r="B32" s="27" t="s">
        <v>1111</v>
      </c>
      <c r="C32" s="27" t="s">
        <v>969</v>
      </c>
      <c r="D32" s="31">
        <v>111273</v>
      </c>
      <c r="E32" s="29">
        <v>592.36181550000003</v>
      </c>
      <c r="F32" s="30">
        <v>1.16484255653833</v>
      </c>
    </row>
    <row r="33" spans="1:9" x14ac:dyDescent="0.2">
      <c r="A33" s="27" t="s">
        <v>1000</v>
      </c>
      <c r="B33" s="27" t="s">
        <v>999</v>
      </c>
      <c r="C33" s="27" t="s">
        <v>969</v>
      </c>
      <c r="D33" s="31">
        <v>122466</v>
      </c>
      <c r="E33" s="29">
        <v>585.14254800000003</v>
      </c>
      <c r="F33" s="30">
        <v>1.15064631736323</v>
      </c>
    </row>
    <row r="34" spans="1:9" x14ac:dyDescent="0.2">
      <c r="A34" s="27" t="s">
        <v>1072</v>
      </c>
      <c r="B34" s="27" t="s">
        <v>1071</v>
      </c>
      <c r="C34" s="27" t="s">
        <v>944</v>
      </c>
      <c r="D34" s="31">
        <v>25813</v>
      </c>
      <c r="E34" s="29">
        <v>582.66394249999996</v>
      </c>
      <c r="F34" s="30">
        <v>1.1457722942717301</v>
      </c>
    </row>
    <row r="35" spans="1:9" x14ac:dyDescent="0.2">
      <c r="A35" s="27" t="s">
        <v>1103</v>
      </c>
      <c r="B35" s="27" t="s">
        <v>1102</v>
      </c>
      <c r="C35" s="27" t="s">
        <v>1104</v>
      </c>
      <c r="D35" s="31">
        <v>125533</v>
      </c>
      <c r="E35" s="29">
        <v>493.34469000000001</v>
      </c>
      <c r="F35" s="30">
        <v>0.97013155628396497</v>
      </c>
    </row>
    <row r="36" spans="1:9" x14ac:dyDescent="0.2">
      <c r="A36" s="27" t="s">
        <v>1008</v>
      </c>
      <c r="B36" s="27" t="s">
        <v>1007</v>
      </c>
      <c r="C36" s="27" t="s">
        <v>1009</v>
      </c>
      <c r="D36" s="31">
        <v>226247</v>
      </c>
      <c r="E36" s="29">
        <v>316.51955299999997</v>
      </c>
      <c r="F36" s="30">
        <v>0.62241595535607097</v>
      </c>
    </row>
    <row r="37" spans="1:9" x14ac:dyDescent="0.2">
      <c r="A37" s="27" t="s">
        <v>1348</v>
      </c>
      <c r="B37" s="27" t="s">
        <v>1347</v>
      </c>
      <c r="C37" s="27" t="s">
        <v>1032</v>
      </c>
      <c r="D37" s="31">
        <v>12795</v>
      </c>
      <c r="E37" s="29">
        <v>177.3962775</v>
      </c>
      <c r="F37" s="30">
        <v>0.348838713091362</v>
      </c>
    </row>
    <row r="38" spans="1:9" x14ac:dyDescent="0.2">
      <c r="A38" s="27" t="s">
        <v>1013</v>
      </c>
      <c r="B38" s="27" t="s">
        <v>1595</v>
      </c>
      <c r="C38" s="27" t="s">
        <v>1009</v>
      </c>
      <c r="D38" s="31">
        <v>26444</v>
      </c>
      <c r="E38" s="29">
        <v>20.665986</v>
      </c>
      <c r="F38" s="30">
        <v>4.0638372251098197E-2</v>
      </c>
    </row>
    <row r="39" spans="1:9" ht="10.5" x14ac:dyDescent="0.25">
      <c r="A39" s="26" t="s">
        <v>155</v>
      </c>
      <c r="B39" s="26"/>
      <c r="C39" s="26"/>
      <c r="D39" s="32"/>
      <c r="E39" s="33">
        <f>SUM(E7:E38)</f>
        <v>47952.855726999995</v>
      </c>
      <c r="F39" s="34">
        <f>SUM(F7:F38)</f>
        <v>94.296299317004809</v>
      </c>
      <c r="G39" s="18"/>
      <c r="H39" s="18"/>
      <c r="I39" s="18"/>
    </row>
    <row r="40" spans="1:9" x14ac:dyDescent="0.2">
      <c r="A40" s="27"/>
      <c r="B40" s="27"/>
      <c r="C40" s="27"/>
      <c r="D40" s="28"/>
      <c r="E40" s="29"/>
      <c r="F40" s="30"/>
    </row>
    <row r="41" spans="1:9" ht="10.5" x14ac:dyDescent="0.25">
      <c r="A41" s="26" t="s">
        <v>1075</v>
      </c>
      <c r="B41" s="27"/>
      <c r="C41" s="27"/>
      <c r="D41" s="28"/>
      <c r="E41" s="29"/>
      <c r="F41" s="30"/>
    </row>
    <row r="42" spans="1:9" x14ac:dyDescent="0.2">
      <c r="A42" s="27"/>
      <c r="B42" s="27" t="s">
        <v>1180</v>
      </c>
      <c r="C42" s="27" t="s">
        <v>944</v>
      </c>
      <c r="D42" s="31">
        <v>489000</v>
      </c>
      <c r="E42" s="29">
        <v>4.8899999999999999E-2</v>
      </c>
      <c r="F42" s="30">
        <v>9.6158799443622002E-5</v>
      </c>
    </row>
    <row r="43" spans="1:9" x14ac:dyDescent="0.2">
      <c r="A43" s="27"/>
      <c r="B43" s="27" t="s">
        <v>1078</v>
      </c>
      <c r="C43" s="27" t="s">
        <v>1032</v>
      </c>
      <c r="D43" s="31">
        <v>98000</v>
      </c>
      <c r="E43" s="29">
        <v>9.7999999999999997E-3</v>
      </c>
      <c r="F43" s="30">
        <v>1.9271088641053101E-5</v>
      </c>
    </row>
    <row r="44" spans="1:9" x14ac:dyDescent="0.2">
      <c r="A44" s="27" t="s">
        <v>1350</v>
      </c>
      <c r="B44" s="27" t="s">
        <v>1349</v>
      </c>
      <c r="C44" s="27" t="s">
        <v>1235</v>
      </c>
      <c r="D44" s="31">
        <v>44170</v>
      </c>
      <c r="E44" s="29">
        <v>4.4169999999999999E-3</v>
      </c>
      <c r="F44" s="30">
        <v>8.6857549517889202E-6</v>
      </c>
    </row>
    <row r="45" spans="1:9" x14ac:dyDescent="0.2">
      <c r="A45" s="27"/>
      <c r="B45" s="27" t="s">
        <v>1351</v>
      </c>
      <c r="C45" s="27" t="s">
        <v>944</v>
      </c>
      <c r="D45" s="31">
        <v>23815</v>
      </c>
      <c r="E45" s="29">
        <v>2.3814999999999999E-3</v>
      </c>
      <c r="F45" s="30">
        <v>4.6830711835375401E-6</v>
      </c>
    </row>
    <row r="46" spans="1:9" ht="10.5" x14ac:dyDescent="0.25">
      <c r="A46" s="26" t="s">
        <v>155</v>
      </c>
      <c r="B46" s="26"/>
      <c r="C46" s="26"/>
      <c r="D46" s="32"/>
      <c r="E46" s="33">
        <f>SUM(E41:E45)</f>
        <v>6.5498500000000001E-2</v>
      </c>
      <c r="F46" s="34">
        <f>SUM(F41:F45)</f>
        <v>1.2879871422000156E-4</v>
      </c>
      <c r="G46" s="18"/>
      <c r="H46" s="18"/>
      <c r="I46" s="18"/>
    </row>
    <row r="47" spans="1:9" x14ac:dyDescent="0.2">
      <c r="A47" s="27"/>
      <c r="B47" s="27"/>
      <c r="C47" s="27"/>
      <c r="D47" s="28"/>
      <c r="E47" s="29"/>
      <c r="F47" s="30"/>
    </row>
    <row r="48" spans="1:9" ht="10.5" x14ac:dyDescent="0.25">
      <c r="A48" s="26" t="s">
        <v>194</v>
      </c>
      <c r="B48" s="26"/>
      <c r="C48" s="26"/>
      <c r="D48" s="32"/>
      <c r="E48" s="33">
        <f>E39+E46</f>
        <v>47952.921225499995</v>
      </c>
      <c r="F48" s="34">
        <f>F39+F46</f>
        <v>94.296428115719024</v>
      </c>
      <c r="G48" s="18"/>
      <c r="H48" s="18"/>
      <c r="I48" s="18"/>
    </row>
    <row r="49" spans="1:9" ht="10.5" x14ac:dyDescent="0.25">
      <c r="A49" s="26"/>
      <c r="B49" s="26"/>
      <c r="C49" s="26"/>
      <c r="D49" s="32"/>
      <c r="E49" s="33"/>
      <c r="F49" s="34"/>
      <c r="G49" s="18"/>
      <c r="H49" s="18"/>
      <c r="I49" s="18"/>
    </row>
    <row r="50" spans="1:9" ht="10.5" x14ac:dyDescent="0.25">
      <c r="A50" s="26" t="s">
        <v>196</v>
      </c>
      <c r="B50" s="26"/>
      <c r="C50" s="26"/>
      <c r="D50" s="32"/>
      <c r="E50" s="33">
        <f>E52-(E39+E46)</f>
        <v>2900.4591026000053</v>
      </c>
      <c r="F50" s="34">
        <f>F52-(F39+F46)</f>
        <v>5.7035718842809757</v>
      </c>
      <c r="G50" s="18"/>
      <c r="H50" s="18"/>
      <c r="I50" s="18"/>
    </row>
    <row r="51" spans="1:9" ht="10.5" x14ac:dyDescent="0.25">
      <c r="A51" s="26"/>
      <c r="B51" s="26"/>
      <c r="C51" s="26"/>
      <c r="D51" s="32"/>
      <c r="E51" s="33"/>
      <c r="F51" s="34"/>
      <c r="G51" s="18"/>
      <c r="H51" s="18"/>
      <c r="I51" s="18"/>
    </row>
    <row r="52" spans="1:9" ht="10.5" x14ac:dyDescent="0.25">
      <c r="A52" s="35" t="s">
        <v>195</v>
      </c>
      <c r="B52" s="35"/>
      <c r="C52" s="35"/>
      <c r="D52" s="36"/>
      <c r="E52" s="37">
        <v>50853.3803281</v>
      </c>
      <c r="F52" s="38">
        <v>100</v>
      </c>
      <c r="G52" s="18"/>
      <c r="H52" s="18"/>
      <c r="I52" s="18"/>
    </row>
    <row r="53" spans="1:9" ht="10.5" x14ac:dyDescent="0.25">
      <c r="A53" s="18" t="s">
        <v>1596</v>
      </c>
      <c r="F53" s="20" t="s">
        <v>373</v>
      </c>
    </row>
    <row r="55" spans="1:9" ht="10.5" x14ac:dyDescent="0.25">
      <c r="A55" s="18" t="s">
        <v>199</v>
      </c>
    </row>
    <row r="56" spans="1:9" ht="10.5" x14ac:dyDescent="0.25">
      <c r="A56" s="18" t="s">
        <v>200</v>
      </c>
    </row>
    <row r="57" spans="1:9" ht="10.5" x14ac:dyDescent="0.25">
      <c r="A57" s="18" t="s">
        <v>201</v>
      </c>
      <c r="B57" s="18"/>
      <c r="C57" s="39" t="s">
        <v>203</v>
      </c>
      <c r="D57" s="19" t="s">
        <v>202</v>
      </c>
    </row>
    <row r="58" spans="1:9" x14ac:dyDescent="0.2">
      <c r="A58" s="10" t="s">
        <v>466</v>
      </c>
      <c r="C58" s="40">
        <v>68.811599999999999</v>
      </c>
      <c r="D58" s="40">
        <v>71.409400000000005</v>
      </c>
    </row>
    <row r="59" spans="1:9" x14ac:dyDescent="0.2">
      <c r="A59" s="10" t="s">
        <v>500</v>
      </c>
      <c r="C59" s="40">
        <v>16.072600000000001</v>
      </c>
      <c r="D59" s="40">
        <v>16.679400000000001</v>
      </c>
    </row>
    <row r="60" spans="1:9" x14ac:dyDescent="0.2">
      <c r="A60" s="10" t="s">
        <v>469</v>
      </c>
      <c r="C60" s="40">
        <v>72.126900000000006</v>
      </c>
      <c r="D60" s="40">
        <v>75.273399999999995</v>
      </c>
    </row>
    <row r="61" spans="1:9" x14ac:dyDescent="0.2">
      <c r="A61" s="10" t="s">
        <v>501</v>
      </c>
      <c r="C61" s="40">
        <v>17.0991</v>
      </c>
      <c r="D61" s="40">
        <v>17.8431</v>
      </c>
    </row>
    <row r="63" spans="1:9" ht="10.5" x14ac:dyDescent="0.25">
      <c r="A63" s="18" t="s">
        <v>215</v>
      </c>
      <c r="D63" s="41" t="s">
        <v>216</v>
      </c>
    </row>
    <row r="65" spans="1:4" ht="10.5" x14ac:dyDescent="0.25">
      <c r="A65" s="18" t="s">
        <v>1068</v>
      </c>
      <c r="D65" s="48">
        <v>0.1552</v>
      </c>
    </row>
  </sheetData>
  <mergeCells count="1">
    <mergeCell ref="A1:F1"/>
  </mergeCells>
  <conditionalFormatting sqref="F2:F3 F5:F65536">
    <cfRule type="cellIs" dxfId="17"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I54"/>
  <sheetViews>
    <sheetView workbookViewId="0">
      <selection sqref="A1:F1"/>
    </sheetView>
  </sheetViews>
  <sheetFormatPr defaultColWidth="9.1796875" defaultRowHeight="10" x14ac:dyDescent="0.2"/>
  <cols>
    <col min="1" max="1" width="38.7265625" style="10" bestFit="1" customWidth="1"/>
    <col min="2" max="2" width="24.1796875" style="10" bestFit="1" customWidth="1"/>
    <col min="3" max="3" width="18.816406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52</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989</v>
      </c>
      <c r="B7" s="27" t="s">
        <v>988</v>
      </c>
      <c r="C7" s="27" t="s">
        <v>936</v>
      </c>
      <c r="D7" s="31">
        <v>36799686</v>
      </c>
      <c r="E7" s="29">
        <v>78015.334319999994</v>
      </c>
      <c r="F7" s="30">
        <v>10.9785019940993</v>
      </c>
    </row>
    <row r="8" spans="1:6" x14ac:dyDescent="0.2">
      <c r="A8" s="27" t="s">
        <v>946</v>
      </c>
      <c r="B8" s="27" t="s">
        <v>945</v>
      </c>
      <c r="C8" s="27" t="s">
        <v>936</v>
      </c>
      <c r="D8" s="31">
        <v>19500000</v>
      </c>
      <c r="E8" s="29">
        <v>76947</v>
      </c>
      <c r="F8" s="30">
        <v>10.828163466876299</v>
      </c>
    </row>
    <row r="9" spans="1:6" x14ac:dyDescent="0.2">
      <c r="A9" s="27" t="s">
        <v>941</v>
      </c>
      <c r="B9" s="27" t="s">
        <v>940</v>
      </c>
      <c r="C9" s="27" t="s">
        <v>936</v>
      </c>
      <c r="D9" s="31">
        <v>13100000</v>
      </c>
      <c r="E9" s="29">
        <v>65074.25</v>
      </c>
      <c r="F9" s="30">
        <v>9.1574020622554801</v>
      </c>
    </row>
    <row r="10" spans="1:6" x14ac:dyDescent="0.2">
      <c r="A10" s="27" t="s">
        <v>938</v>
      </c>
      <c r="B10" s="27" t="s">
        <v>937</v>
      </c>
      <c r="C10" s="27" t="s">
        <v>939</v>
      </c>
      <c r="D10" s="31">
        <v>9200000</v>
      </c>
      <c r="E10" s="29">
        <v>47205.2</v>
      </c>
      <c r="F10" s="30">
        <v>6.6428271678764199</v>
      </c>
    </row>
    <row r="11" spans="1:6" x14ac:dyDescent="0.2">
      <c r="A11" s="27" t="s">
        <v>1332</v>
      </c>
      <c r="B11" s="27" t="s">
        <v>1331</v>
      </c>
      <c r="C11" s="27" t="s">
        <v>951</v>
      </c>
      <c r="D11" s="31">
        <v>3100000</v>
      </c>
      <c r="E11" s="29">
        <v>40975.800000000003</v>
      </c>
      <c r="F11" s="30">
        <v>5.7662112959053404</v>
      </c>
    </row>
    <row r="12" spans="1:6" x14ac:dyDescent="0.2">
      <c r="A12" s="27" t="s">
        <v>991</v>
      </c>
      <c r="B12" s="27" t="s">
        <v>990</v>
      </c>
      <c r="C12" s="27" t="s">
        <v>974</v>
      </c>
      <c r="D12" s="31">
        <v>8700000</v>
      </c>
      <c r="E12" s="29">
        <v>35478.6</v>
      </c>
      <c r="F12" s="30">
        <v>4.99263233623034</v>
      </c>
    </row>
    <row r="13" spans="1:6" x14ac:dyDescent="0.2">
      <c r="A13" s="27" t="s">
        <v>1056</v>
      </c>
      <c r="B13" s="27" t="s">
        <v>1055</v>
      </c>
      <c r="C13" s="27" t="s">
        <v>974</v>
      </c>
      <c r="D13" s="31">
        <v>40000000</v>
      </c>
      <c r="E13" s="29">
        <v>34320</v>
      </c>
      <c r="F13" s="30">
        <v>4.8295914094531698</v>
      </c>
    </row>
    <row r="14" spans="1:6" x14ac:dyDescent="0.2">
      <c r="A14" s="27" t="s">
        <v>935</v>
      </c>
      <c r="B14" s="27" t="s">
        <v>934</v>
      </c>
      <c r="C14" s="27" t="s">
        <v>936</v>
      </c>
      <c r="D14" s="31">
        <v>3000000</v>
      </c>
      <c r="E14" s="29">
        <v>33475.5</v>
      </c>
      <c r="F14" s="30">
        <v>4.7107513760824498</v>
      </c>
    </row>
    <row r="15" spans="1:6" x14ac:dyDescent="0.2">
      <c r="A15" s="27" t="s">
        <v>1353</v>
      </c>
      <c r="B15" s="27" t="s">
        <v>1352</v>
      </c>
      <c r="C15" s="27" t="s">
        <v>951</v>
      </c>
      <c r="D15" s="31">
        <v>825000</v>
      </c>
      <c r="E15" s="29">
        <v>32206.762500000001</v>
      </c>
      <c r="F15" s="30">
        <v>4.5322116403350403</v>
      </c>
    </row>
    <row r="16" spans="1:6" x14ac:dyDescent="0.2">
      <c r="A16" s="27" t="s">
        <v>985</v>
      </c>
      <c r="B16" s="27" t="s">
        <v>984</v>
      </c>
      <c r="C16" s="27" t="s">
        <v>983</v>
      </c>
      <c r="D16" s="31">
        <v>30000000</v>
      </c>
      <c r="E16" s="29">
        <v>28920</v>
      </c>
      <c r="F16" s="30">
        <v>4.0696906632105403</v>
      </c>
    </row>
    <row r="17" spans="1:9" x14ac:dyDescent="0.2">
      <c r="A17" s="27" t="s">
        <v>1355</v>
      </c>
      <c r="B17" s="27" t="s">
        <v>1354</v>
      </c>
      <c r="C17" s="27" t="s">
        <v>980</v>
      </c>
      <c r="D17" s="31">
        <v>3000000</v>
      </c>
      <c r="E17" s="29">
        <v>27826.5</v>
      </c>
      <c r="F17" s="30">
        <v>3.91581076209641</v>
      </c>
    </row>
    <row r="18" spans="1:9" x14ac:dyDescent="0.2">
      <c r="A18" s="27" t="s">
        <v>1357</v>
      </c>
      <c r="B18" s="27" t="s">
        <v>1356</v>
      </c>
      <c r="C18" s="27" t="s">
        <v>1104</v>
      </c>
      <c r="D18" s="31">
        <v>2225000</v>
      </c>
      <c r="E18" s="29">
        <v>26681.087500000001</v>
      </c>
      <c r="F18" s="30">
        <v>3.7546256114472101</v>
      </c>
    </row>
    <row r="19" spans="1:9" x14ac:dyDescent="0.2">
      <c r="A19" s="27" t="s">
        <v>1048</v>
      </c>
      <c r="B19" s="27" t="s">
        <v>1047</v>
      </c>
      <c r="C19" s="27" t="s">
        <v>1049</v>
      </c>
      <c r="D19" s="31">
        <v>2300000</v>
      </c>
      <c r="E19" s="29">
        <v>21733.85</v>
      </c>
      <c r="F19" s="30">
        <v>3.05843867291212</v>
      </c>
    </row>
    <row r="20" spans="1:9" x14ac:dyDescent="0.2">
      <c r="A20" s="27" t="s">
        <v>1067</v>
      </c>
      <c r="B20" s="27" t="s">
        <v>1066</v>
      </c>
      <c r="C20" s="27" t="s">
        <v>936</v>
      </c>
      <c r="D20" s="31">
        <v>38000000</v>
      </c>
      <c r="E20" s="29">
        <v>21014</v>
      </c>
      <c r="F20" s="30">
        <v>2.9571396817671598</v>
      </c>
    </row>
    <row r="21" spans="1:9" x14ac:dyDescent="0.2">
      <c r="A21" s="27" t="s">
        <v>1065</v>
      </c>
      <c r="B21" s="27" t="s">
        <v>1064</v>
      </c>
      <c r="C21" s="27" t="s">
        <v>960</v>
      </c>
      <c r="D21" s="31">
        <v>17000000</v>
      </c>
      <c r="E21" s="29">
        <v>16260.5</v>
      </c>
      <c r="F21" s="30">
        <v>2.2882159415330201</v>
      </c>
    </row>
    <row r="22" spans="1:9" x14ac:dyDescent="0.2">
      <c r="A22" s="27" t="s">
        <v>1359</v>
      </c>
      <c r="B22" s="27" t="s">
        <v>1358</v>
      </c>
      <c r="C22" s="27" t="s">
        <v>996</v>
      </c>
      <c r="D22" s="31">
        <v>4000000</v>
      </c>
      <c r="E22" s="29">
        <v>15860</v>
      </c>
      <c r="F22" s="30">
        <v>2.2318566361866901</v>
      </c>
    </row>
    <row r="23" spans="1:9" x14ac:dyDescent="0.2">
      <c r="A23" s="27" t="s">
        <v>1250</v>
      </c>
      <c r="B23" s="27" t="s">
        <v>1249</v>
      </c>
      <c r="C23" s="27" t="s">
        <v>1213</v>
      </c>
      <c r="D23" s="31">
        <v>4800000</v>
      </c>
      <c r="E23" s="29">
        <v>12568.8</v>
      </c>
      <c r="F23" s="30">
        <v>1.7687112035878501</v>
      </c>
    </row>
    <row r="24" spans="1:9" x14ac:dyDescent="0.2">
      <c r="A24" s="27" t="s">
        <v>1264</v>
      </c>
      <c r="B24" s="27" t="s">
        <v>1263</v>
      </c>
      <c r="C24" s="27" t="s">
        <v>951</v>
      </c>
      <c r="D24" s="31">
        <v>4500000</v>
      </c>
      <c r="E24" s="29">
        <v>11781</v>
      </c>
      <c r="F24" s="30">
        <v>1.6578501280526801</v>
      </c>
    </row>
    <row r="25" spans="1:9" x14ac:dyDescent="0.2">
      <c r="A25" s="27" t="s">
        <v>1361</v>
      </c>
      <c r="B25" s="27" t="s">
        <v>1360</v>
      </c>
      <c r="C25" s="27" t="s">
        <v>951</v>
      </c>
      <c r="D25" s="31">
        <v>17200000</v>
      </c>
      <c r="E25" s="29">
        <v>11162.8</v>
      </c>
      <c r="F25" s="30">
        <v>1.57085556484394</v>
      </c>
    </row>
    <row r="26" spans="1:9" x14ac:dyDescent="0.2">
      <c r="A26" s="27" t="s">
        <v>1363</v>
      </c>
      <c r="B26" s="27" t="s">
        <v>1362</v>
      </c>
      <c r="C26" s="27" t="s">
        <v>1104</v>
      </c>
      <c r="D26" s="31">
        <v>16000000</v>
      </c>
      <c r="E26" s="29">
        <v>8232</v>
      </c>
      <c r="F26" s="30">
        <v>1.1584264709387699</v>
      </c>
    </row>
    <row r="27" spans="1:9" x14ac:dyDescent="0.2">
      <c r="A27" s="27" t="s">
        <v>1319</v>
      </c>
      <c r="B27" s="27" t="s">
        <v>1318</v>
      </c>
      <c r="C27" s="27" t="s">
        <v>1246</v>
      </c>
      <c r="D27" s="31">
        <v>500000</v>
      </c>
      <c r="E27" s="29">
        <v>8172.75</v>
      </c>
      <c r="F27" s="30">
        <v>1.15008867108416</v>
      </c>
    </row>
    <row r="28" spans="1:9" x14ac:dyDescent="0.2">
      <c r="A28" s="27" t="s">
        <v>1365</v>
      </c>
      <c r="B28" s="27" t="s">
        <v>1364</v>
      </c>
      <c r="C28" s="27" t="s">
        <v>1213</v>
      </c>
      <c r="D28" s="31">
        <v>15000000</v>
      </c>
      <c r="E28" s="29">
        <v>8032.5</v>
      </c>
      <c r="F28" s="30">
        <v>1.13035236003592</v>
      </c>
    </row>
    <row r="29" spans="1:9" x14ac:dyDescent="0.2">
      <c r="A29" s="27" t="s">
        <v>1275</v>
      </c>
      <c r="B29" s="27" t="s">
        <v>1274</v>
      </c>
      <c r="C29" s="27" t="s">
        <v>996</v>
      </c>
      <c r="D29" s="31">
        <v>150000</v>
      </c>
      <c r="E29" s="29">
        <v>5949.9</v>
      </c>
      <c r="F29" s="30">
        <v>0.83728397223500695</v>
      </c>
    </row>
    <row r="30" spans="1:9" x14ac:dyDescent="0.2">
      <c r="A30" s="27" t="s">
        <v>1367</v>
      </c>
      <c r="B30" s="27" t="s">
        <v>1366</v>
      </c>
      <c r="C30" s="27" t="s">
        <v>1213</v>
      </c>
      <c r="D30" s="31">
        <v>3200000</v>
      </c>
      <c r="E30" s="29">
        <v>5152</v>
      </c>
      <c r="F30" s="30">
        <v>0.72500160085963705</v>
      </c>
    </row>
    <row r="31" spans="1:9" ht="10.5" x14ac:dyDescent="0.25">
      <c r="A31" s="26" t="s">
        <v>155</v>
      </c>
      <c r="B31" s="26"/>
      <c r="C31" s="26"/>
      <c r="D31" s="32"/>
      <c r="E31" s="33">
        <f>SUM(E7:E30)</f>
        <v>673046.13432000007</v>
      </c>
      <c r="F31" s="34">
        <f>SUM(F7:F30)</f>
        <v>94.712640689904973</v>
      </c>
      <c r="G31" s="18"/>
      <c r="H31" s="18"/>
      <c r="I31" s="18"/>
    </row>
    <row r="32" spans="1:9" x14ac:dyDescent="0.2">
      <c r="A32" s="27"/>
      <c r="B32" s="27"/>
      <c r="C32" s="27"/>
      <c r="D32" s="28"/>
      <c r="E32" s="29"/>
      <c r="F32" s="30"/>
    </row>
    <row r="33" spans="1:9" ht="10.5" x14ac:dyDescent="0.25">
      <c r="A33" s="26" t="s">
        <v>194</v>
      </c>
      <c r="B33" s="26"/>
      <c r="C33" s="26"/>
      <c r="D33" s="32"/>
      <c r="E33" s="33">
        <f>E31</f>
        <v>673046.13432000007</v>
      </c>
      <c r="F33" s="34">
        <f>F31</f>
        <v>94.712640689904973</v>
      </c>
      <c r="G33" s="18"/>
      <c r="H33" s="18"/>
      <c r="I33" s="18"/>
    </row>
    <row r="34" spans="1:9" ht="10.5" x14ac:dyDescent="0.25">
      <c r="A34" s="26"/>
      <c r="B34" s="26"/>
      <c r="C34" s="26"/>
      <c r="D34" s="32"/>
      <c r="E34" s="33"/>
      <c r="F34" s="34"/>
      <c r="G34" s="18"/>
      <c r="H34" s="18"/>
      <c r="I34" s="18"/>
    </row>
    <row r="35" spans="1:9" ht="10.5" x14ac:dyDescent="0.25">
      <c r="A35" s="26" t="s">
        <v>196</v>
      </c>
      <c r="B35" s="26"/>
      <c r="C35" s="26"/>
      <c r="D35" s="32"/>
      <c r="E35" s="33">
        <f>E37-(E31)</f>
        <v>37572.98622969992</v>
      </c>
      <c r="F35" s="34">
        <f>F37-(F31)</f>
        <v>5.2873593100950274</v>
      </c>
      <c r="G35" s="18"/>
      <c r="H35" s="18"/>
      <c r="I35" s="18"/>
    </row>
    <row r="36" spans="1:9" ht="10.5" x14ac:dyDescent="0.25">
      <c r="A36" s="26"/>
      <c r="B36" s="26"/>
      <c r="C36" s="26"/>
      <c r="D36" s="32"/>
      <c r="E36" s="33"/>
      <c r="F36" s="34"/>
      <c r="G36" s="18"/>
      <c r="H36" s="18"/>
      <c r="I36" s="18"/>
    </row>
    <row r="37" spans="1:9" ht="10.5" x14ac:dyDescent="0.25">
      <c r="A37" s="35" t="s">
        <v>195</v>
      </c>
      <c r="B37" s="35"/>
      <c r="C37" s="35"/>
      <c r="D37" s="36"/>
      <c r="E37" s="37">
        <v>710619.12054969999</v>
      </c>
      <c r="F37" s="38">
        <v>100</v>
      </c>
      <c r="G37" s="18"/>
      <c r="H37" s="18"/>
      <c r="I37" s="18"/>
    </row>
    <row r="40" spans="1:9" ht="10.5" x14ac:dyDescent="0.25">
      <c r="A40" s="18" t="s">
        <v>199</v>
      </c>
    </row>
    <row r="41" spans="1:9" ht="10.5" x14ac:dyDescent="0.25">
      <c r="A41" s="18" t="s">
        <v>200</v>
      </c>
    </row>
    <row r="42" spans="1:9" ht="10.5" x14ac:dyDescent="0.25">
      <c r="A42" s="18" t="s">
        <v>201</v>
      </c>
      <c r="B42" s="18"/>
      <c r="C42" s="39" t="s">
        <v>203</v>
      </c>
      <c r="D42" s="19" t="s">
        <v>202</v>
      </c>
    </row>
    <row r="43" spans="1:9" x14ac:dyDescent="0.2">
      <c r="A43" s="10" t="s">
        <v>466</v>
      </c>
      <c r="C43" s="40">
        <v>39.302599999999998</v>
      </c>
      <c r="D43" s="40">
        <v>37.840200000000003</v>
      </c>
    </row>
    <row r="44" spans="1:9" x14ac:dyDescent="0.2">
      <c r="A44" s="10" t="s">
        <v>500</v>
      </c>
      <c r="C44" s="40">
        <v>21.3079</v>
      </c>
      <c r="D44" s="40">
        <v>19.0152</v>
      </c>
    </row>
    <row r="45" spans="1:9" x14ac:dyDescent="0.2">
      <c r="A45" s="10" t="s">
        <v>469</v>
      </c>
      <c r="C45" s="40">
        <v>42.374499999999998</v>
      </c>
      <c r="D45" s="40">
        <v>40.970300000000002</v>
      </c>
    </row>
    <row r="46" spans="1:9" x14ac:dyDescent="0.2">
      <c r="A46" s="10" t="s">
        <v>501</v>
      </c>
      <c r="C46" s="40">
        <v>23.5518</v>
      </c>
      <c r="D46" s="40">
        <v>21.2714</v>
      </c>
    </row>
    <row r="48" spans="1:9" ht="10.5" x14ac:dyDescent="0.25">
      <c r="A48" s="18" t="s">
        <v>215</v>
      </c>
    </row>
    <row r="49" spans="1:4" ht="10.5" x14ac:dyDescent="0.25">
      <c r="A49" s="82" t="s">
        <v>380</v>
      </c>
      <c r="B49" s="83"/>
      <c r="C49" s="80" t="s">
        <v>381</v>
      </c>
      <c r="D49" s="81"/>
    </row>
    <row r="50" spans="1:4" ht="10.5" x14ac:dyDescent="0.25">
      <c r="A50" s="82"/>
      <c r="B50" s="83"/>
      <c r="C50" s="44" t="s">
        <v>382</v>
      </c>
      <c r="D50" s="45" t="s">
        <v>383</v>
      </c>
    </row>
    <row r="51" spans="1:4" x14ac:dyDescent="0.2">
      <c r="A51" s="84" t="s">
        <v>500</v>
      </c>
      <c r="B51" s="85"/>
      <c r="C51" s="46">
        <v>1.3875</v>
      </c>
      <c r="D51" s="46">
        <v>1.3875</v>
      </c>
    </row>
    <row r="52" spans="1:4" x14ac:dyDescent="0.2">
      <c r="A52" s="84" t="s">
        <v>501</v>
      </c>
      <c r="B52" s="85"/>
      <c r="C52" s="46">
        <v>1.3875</v>
      </c>
      <c r="D52" s="46">
        <v>1.3875</v>
      </c>
    </row>
    <row r="54" spans="1:4" ht="10.5" x14ac:dyDescent="0.25">
      <c r="A54" s="18" t="s">
        <v>1068</v>
      </c>
      <c r="D54" s="48">
        <v>0.24660000000000001</v>
      </c>
    </row>
  </sheetData>
  <mergeCells count="6">
    <mergeCell ref="A52:B52"/>
    <mergeCell ref="A1:F1"/>
    <mergeCell ref="C49:D49"/>
    <mergeCell ref="A49:B49"/>
    <mergeCell ref="A50:B50"/>
    <mergeCell ref="A51:B51"/>
  </mergeCells>
  <conditionalFormatting sqref="F2:F3 F5:F65536">
    <cfRule type="cellIs" dxfId="16"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I78"/>
  <sheetViews>
    <sheetView workbookViewId="0">
      <selection sqref="A1:F1"/>
    </sheetView>
  </sheetViews>
  <sheetFormatPr defaultColWidth="9.1796875" defaultRowHeight="10" x14ac:dyDescent="0.2"/>
  <cols>
    <col min="1" max="1" width="38.7265625" style="10" bestFit="1" customWidth="1"/>
    <col min="2" max="2" width="35.1796875" style="10" bestFit="1" customWidth="1"/>
    <col min="3" max="3" width="18.816406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53</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935</v>
      </c>
      <c r="B7" s="27" t="s">
        <v>934</v>
      </c>
      <c r="C7" s="27" t="s">
        <v>936</v>
      </c>
      <c r="D7" s="31">
        <v>6400000</v>
      </c>
      <c r="E7" s="29">
        <v>71414.399999999994</v>
      </c>
      <c r="F7" s="30">
        <v>8.3123845530633407</v>
      </c>
    </row>
    <row r="8" spans="1:6" x14ac:dyDescent="0.2">
      <c r="A8" s="27" t="s">
        <v>943</v>
      </c>
      <c r="B8" s="27" t="s">
        <v>942</v>
      </c>
      <c r="C8" s="27" t="s">
        <v>944</v>
      </c>
      <c r="D8" s="31">
        <v>6100000</v>
      </c>
      <c r="E8" s="29">
        <v>56644.6</v>
      </c>
      <c r="F8" s="30">
        <v>6.5932318699653303</v>
      </c>
    </row>
    <row r="9" spans="1:6" x14ac:dyDescent="0.2">
      <c r="A9" s="27" t="s">
        <v>938</v>
      </c>
      <c r="B9" s="27" t="s">
        <v>937</v>
      </c>
      <c r="C9" s="27" t="s">
        <v>939</v>
      </c>
      <c r="D9" s="31">
        <v>10600000</v>
      </c>
      <c r="E9" s="29">
        <v>54388.6</v>
      </c>
      <c r="F9" s="30">
        <v>6.3306414182957598</v>
      </c>
    </row>
    <row r="10" spans="1:6" x14ac:dyDescent="0.2">
      <c r="A10" s="27" t="s">
        <v>946</v>
      </c>
      <c r="B10" s="27" t="s">
        <v>945</v>
      </c>
      <c r="C10" s="27" t="s">
        <v>936</v>
      </c>
      <c r="D10" s="31">
        <v>13756000</v>
      </c>
      <c r="E10" s="29">
        <v>54281.175999999999</v>
      </c>
      <c r="F10" s="30">
        <v>6.3181376431715801</v>
      </c>
    </row>
    <row r="11" spans="1:6" x14ac:dyDescent="0.2">
      <c r="A11" s="27" t="s">
        <v>941</v>
      </c>
      <c r="B11" s="27" t="s">
        <v>940</v>
      </c>
      <c r="C11" s="27" t="s">
        <v>936</v>
      </c>
      <c r="D11" s="31">
        <v>9850000</v>
      </c>
      <c r="E11" s="29">
        <v>48929.875</v>
      </c>
      <c r="F11" s="30">
        <v>5.6952650604544797</v>
      </c>
    </row>
    <row r="12" spans="1:6" x14ac:dyDescent="0.2">
      <c r="A12" s="27" t="s">
        <v>962</v>
      </c>
      <c r="B12" s="27" t="s">
        <v>961</v>
      </c>
      <c r="C12" s="27" t="s">
        <v>963</v>
      </c>
      <c r="D12" s="31">
        <v>6500000</v>
      </c>
      <c r="E12" s="29">
        <v>39448.5</v>
      </c>
      <c r="F12" s="30">
        <v>4.5916664151980404</v>
      </c>
    </row>
    <row r="13" spans="1:6" x14ac:dyDescent="0.2">
      <c r="A13" s="27" t="s">
        <v>1048</v>
      </c>
      <c r="B13" s="27" t="s">
        <v>1047</v>
      </c>
      <c r="C13" s="27" t="s">
        <v>1049</v>
      </c>
      <c r="D13" s="31">
        <v>3200000</v>
      </c>
      <c r="E13" s="29">
        <v>30238.400000000001</v>
      </c>
      <c r="F13" s="30">
        <v>3.51964322418659</v>
      </c>
    </row>
    <row r="14" spans="1:6" x14ac:dyDescent="0.2">
      <c r="A14" s="27" t="s">
        <v>989</v>
      </c>
      <c r="B14" s="27" t="s">
        <v>988</v>
      </c>
      <c r="C14" s="27" t="s">
        <v>936</v>
      </c>
      <c r="D14" s="31">
        <v>14000000</v>
      </c>
      <c r="E14" s="29">
        <v>29680</v>
      </c>
      <c r="F14" s="30">
        <v>3.4546474315392999</v>
      </c>
    </row>
    <row r="15" spans="1:6" x14ac:dyDescent="0.2">
      <c r="A15" s="27" t="s">
        <v>1004</v>
      </c>
      <c r="B15" s="27" t="s">
        <v>1003</v>
      </c>
      <c r="C15" s="27" t="s">
        <v>963</v>
      </c>
      <c r="D15" s="31">
        <v>16500000</v>
      </c>
      <c r="E15" s="29">
        <v>23628</v>
      </c>
      <c r="F15" s="30">
        <v>2.75021595392219</v>
      </c>
    </row>
    <row r="16" spans="1:6" x14ac:dyDescent="0.2">
      <c r="A16" s="27" t="s">
        <v>948</v>
      </c>
      <c r="B16" s="27" t="s">
        <v>947</v>
      </c>
      <c r="C16" s="27" t="s">
        <v>936</v>
      </c>
      <c r="D16" s="31">
        <v>1500000</v>
      </c>
      <c r="E16" s="29">
        <v>21020.25</v>
      </c>
      <c r="F16" s="30">
        <v>2.4466830415368599</v>
      </c>
    </row>
    <row r="17" spans="1:6" x14ac:dyDescent="0.2">
      <c r="A17" s="27" t="s">
        <v>950</v>
      </c>
      <c r="B17" s="27" t="s">
        <v>949</v>
      </c>
      <c r="C17" s="27" t="s">
        <v>951</v>
      </c>
      <c r="D17" s="31">
        <v>3100000</v>
      </c>
      <c r="E17" s="29">
        <v>20920.349999999999</v>
      </c>
      <c r="F17" s="30">
        <v>2.4350550335041499</v>
      </c>
    </row>
    <row r="18" spans="1:6" x14ac:dyDescent="0.2">
      <c r="A18" s="27" t="s">
        <v>1084</v>
      </c>
      <c r="B18" s="27" t="s">
        <v>1083</v>
      </c>
      <c r="C18" s="27" t="s">
        <v>944</v>
      </c>
      <c r="D18" s="31">
        <v>3000000</v>
      </c>
      <c r="E18" s="29">
        <v>20832</v>
      </c>
      <c r="F18" s="30">
        <v>2.42477140477853</v>
      </c>
    </row>
    <row r="19" spans="1:6" x14ac:dyDescent="0.2">
      <c r="A19" s="27" t="s">
        <v>1044</v>
      </c>
      <c r="B19" s="27" t="s">
        <v>1043</v>
      </c>
      <c r="C19" s="27" t="s">
        <v>944</v>
      </c>
      <c r="D19" s="31">
        <v>2800000</v>
      </c>
      <c r="E19" s="29">
        <v>20748</v>
      </c>
      <c r="F19" s="30">
        <v>2.4149941007270002</v>
      </c>
    </row>
    <row r="20" spans="1:6" x14ac:dyDescent="0.2">
      <c r="A20" s="27" t="s">
        <v>993</v>
      </c>
      <c r="B20" s="27" t="s">
        <v>992</v>
      </c>
      <c r="C20" s="27" t="s">
        <v>969</v>
      </c>
      <c r="D20" s="31">
        <v>2030000</v>
      </c>
      <c r="E20" s="29">
        <v>20516.195</v>
      </c>
      <c r="F20" s="30">
        <v>2.3880128154214701</v>
      </c>
    </row>
    <row r="21" spans="1:6" x14ac:dyDescent="0.2">
      <c r="A21" s="27" t="s">
        <v>965</v>
      </c>
      <c r="B21" s="27" t="s">
        <v>964</v>
      </c>
      <c r="C21" s="27" t="s">
        <v>966</v>
      </c>
      <c r="D21" s="31">
        <v>3100000</v>
      </c>
      <c r="E21" s="29">
        <v>19677.25</v>
      </c>
      <c r="F21" s="30">
        <v>2.2903625731892401</v>
      </c>
    </row>
    <row r="22" spans="1:6" x14ac:dyDescent="0.2">
      <c r="A22" s="27" t="s">
        <v>985</v>
      </c>
      <c r="B22" s="27" t="s">
        <v>984</v>
      </c>
      <c r="C22" s="27" t="s">
        <v>983</v>
      </c>
      <c r="D22" s="31">
        <v>20200000</v>
      </c>
      <c r="E22" s="29">
        <v>19472.8</v>
      </c>
      <c r="F22" s="30">
        <v>2.2665653135066899</v>
      </c>
    </row>
    <row r="23" spans="1:6" x14ac:dyDescent="0.2">
      <c r="A23" s="27" t="s">
        <v>1353</v>
      </c>
      <c r="B23" s="27" t="s">
        <v>1352</v>
      </c>
      <c r="C23" s="27" t="s">
        <v>951</v>
      </c>
      <c r="D23" s="31">
        <v>460000</v>
      </c>
      <c r="E23" s="29">
        <v>17957.71</v>
      </c>
      <c r="F23" s="30">
        <v>2.0902141754658898</v>
      </c>
    </row>
    <row r="24" spans="1:6" x14ac:dyDescent="0.2">
      <c r="A24" s="27" t="s">
        <v>1369</v>
      </c>
      <c r="B24" s="27" t="s">
        <v>1368</v>
      </c>
      <c r="C24" s="27" t="s">
        <v>969</v>
      </c>
      <c r="D24" s="31">
        <v>4800000</v>
      </c>
      <c r="E24" s="29">
        <v>17707.2</v>
      </c>
      <c r="F24" s="30">
        <v>2.0610556940617499</v>
      </c>
    </row>
    <row r="25" spans="1:6" x14ac:dyDescent="0.2">
      <c r="A25" s="27" t="s">
        <v>973</v>
      </c>
      <c r="B25" s="27" t="s">
        <v>972</v>
      </c>
      <c r="C25" s="27" t="s">
        <v>974</v>
      </c>
      <c r="D25" s="31">
        <v>8700000</v>
      </c>
      <c r="E25" s="29">
        <v>17534.849999999999</v>
      </c>
      <c r="F25" s="30">
        <v>2.0409947612845998</v>
      </c>
    </row>
    <row r="26" spans="1:6" x14ac:dyDescent="0.2">
      <c r="A26" s="27" t="s">
        <v>1371</v>
      </c>
      <c r="B26" s="27" t="s">
        <v>1370</v>
      </c>
      <c r="C26" s="27" t="s">
        <v>969</v>
      </c>
      <c r="D26" s="31">
        <v>3200000</v>
      </c>
      <c r="E26" s="29">
        <v>17492.8</v>
      </c>
      <c r="F26" s="30">
        <v>2.03610028943499</v>
      </c>
    </row>
    <row r="27" spans="1:6" x14ac:dyDescent="0.2">
      <c r="A27" s="27" t="s">
        <v>1332</v>
      </c>
      <c r="B27" s="27" t="s">
        <v>1331</v>
      </c>
      <c r="C27" s="27" t="s">
        <v>951</v>
      </c>
      <c r="D27" s="31">
        <v>1300000</v>
      </c>
      <c r="E27" s="29">
        <v>17183.400000000001</v>
      </c>
      <c r="F27" s="30">
        <v>2.0000872195118702</v>
      </c>
    </row>
    <row r="28" spans="1:6" x14ac:dyDescent="0.2">
      <c r="A28" s="27" t="s">
        <v>1373</v>
      </c>
      <c r="B28" s="27" t="s">
        <v>1372</v>
      </c>
      <c r="C28" s="27" t="s">
        <v>1032</v>
      </c>
      <c r="D28" s="31">
        <v>3900000</v>
      </c>
      <c r="E28" s="29">
        <v>16483.349999999999</v>
      </c>
      <c r="F28" s="30">
        <v>1.91860386592531</v>
      </c>
    </row>
    <row r="29" spans="1:6" x14ac:dyDescent="0.2">
      <c r="A29" s="27" t="s">
        <v>1008</v>
      </c>
      <c r="B29" s="27" t="s">
        <v>1007</v>
      </c>
      <c r="C29" s="27" t="s">
        <v>1009</v>
      </c>
      <c r="D29" s="31">
        <v>11500000</v>
      </c>
      <c r="E29" s="29">
        <v>16088.5</v>
      </c>
      <c r="F29" s="30">
        <v>1.8726447170592999</v>
      </c>
    </row>
    <row r="30" spans="1:6" x14ac:dyDescent="0.2">
      <c r="A30" s="27" t="s">
        <v>1006</v>
      </c>
      <c r="B30" s="27" t="s">
        <v>1005</v>
      </c>
      <c r="C30" s="27" t="s">
        <v>963</v>
      </c>
      <c r="D30" s="31">
        <v>3600000</v>
      </c>
      <c r="E30" s="29">
        <v>15582.6</v>
      </c>
      <c r="F30" s="30">
        <v>1.81375973944421</v>
      </c>
    </row>
    <row r="31" spans="1:6" x14ac:dyDescent="0.2">
      <c r="A31" s="27" t="s">
        <v>1375</v>
      </c>
      <c r="B31" s="27" t="s">
        <v>1374</v>
      </c>
      <c r="C31" s="27" t="s">
        <v>980</v>
      </c>
      <c r="D31" s="31">
        <v>2600000</v>
      </c>
      <c r="E31" s="29">
        <v>13526.5</v>
      </c>
      <c r="F31" s="30">
        <v>1.5744369434877501</v>
      </c>
    </row>
    <row r="32" spans="1:6" x14ac:dyDescent="0.2">
      <c r="A32" s="27" t="s">
        <v>1218</v>
      </c>
      <c r="B32" s="27" t="s">
        <v>1217</v>
      </c>
      <c r="C32" s="27" t="s">
        <v>969</v>
      </c>
      <c r="D32" s="31">
        <v>8700000</v>
      </c>
      <c r="E32" s="29">
        <v>12367.05</v>
      </c>
      <c r="F32" s="30">
        <v>1.43948104845748</v>
      </c>
    </row>
    <row r="33" spans="1:6" x14ac:dyDescent="0.2">
      <c r="A33" s="27" t="s">
        <v>1065</v>
      </c>
      <c r="B33" s="27" t="s">
        <v>1064</v>
      </c>
      <c r="C33" s="27" t="s">
        <v>960</v>
      </c>
      <c r="D33" s="31">
        <v>12000000</v>
      </c>
      <c r="E33" s="29">
        <v>11478</v>
      </c>
      <c r="F33" s="30">
        <v>1.3359987607549899</v>
      </c>
    </row>
    <row r="34" spans="1:6" x14ac:dyDescent="0.2">
      <c r="A34" s="27" t="s">
        <v>1127</v>
      </c>
      <c r="B34" s="27" t="s">
        <v>1126</v>
      </c>
      <c r="C34" s="27" t="s">
        <v>996</v>
      </c>
      <c r="D34" s="31">
        <v>1888237</v>
      </c>
      <c r="E34" s="29">
        <v>9542.2056799999991</v>
      </c>
      <c r="F34" s="30">
        <v>1.1106791220900201</v>
      </c>
    </row>
    <row r="35" spans="1:6" x14ac:dyDescent="0.2">
      <c r="A35" s="27" t="s">
        <v>1046</v>
      </c>
      <c r="B35" s="27" t="s">
        <v>1045</v>
      </c>
      <c r="C35" s="27" t="s">
        <v>969</v>
      </c>
      <c r="D35" s="31">
        <v>2000000</v>
      </c>
      <c r="E35" s="29">
        <v>9492</v>
      </c>
      <c r="F35" s="30">
        <v>1.1048353578224701</v>
      </c>
    </row>
    <row r="36" spans="1:6" x14ac:dyDescent="0.2">
      <c r="A36" s="27" t="s">
        <v>995</v>
      </c>
      <c r="B36" s="27" t="s">
        <v>994</v>
      </c>
      <c r="C36" s="27" t="s">
        <v>996</v>
      </c>
      <c r="D36" s="31">
        <v>1900000</v>
      </c>
      <c r="E36" s="29">
        <v>8782.75</v>
      </c>
      <c r="F36" s="30">
        <v>1.02228115664932</v>
      </c>
    </row>
    <row r="37" spans="1:6" x14ac:dyDescent="0.2">
      <c r="A37" s="27" t="s">
        <v>1315</v>
      </c>
      <c r="B37" s="27" t="s">
        <v>1314</v>
      </c>
      <c r="C37" s="27" t="s">
        <v>996</v>
      </c>
      <c r="D37" s="31">
        <v>540000</v>
      </c>
      <c r="E37" s="29">
        <v>8777.43</v>
      </c>
      <c r="F37" s="30">
        <v>1.0216619273927201</v>
      </c>
    </row>
    <row r="38" spans="1:6" x14ac:dyDescent="0.2">
      <c r="A38" s="27" t="s">
        <v>1355</v>
      </c>
      <c r="B38" s="27" t="s">
        <v>1354</v>
      </c>
      <c r="C38" s="27" t="s">
        <v>980</v>
      </c>
      <c r="D38" s="31">
        <v>900000</v>
      </c>
      <c r="E38" s="29">
        <v>8347.9500000000007</v>
      </c>
      <c r="F38" s="30">
        <v>0.97167196853498905</v>
      </c>
    </row>
    <row r="39" spans="1:6" x14ac:dyDescent="0.2">
      <c r="A39" s="27" t="s">
        <v>1377</v>
      </c>
      <c r="B39" s="27" t="s">
        <v>1376</v>
      </c>
      <c r="C39" s="27" t="s">
        <v>1032</v>
      </c>
      <c r="D39" s="31">
        <v>12000000</v>
      </c>
      <c r="E39" s="29">
        <v>7350</v>
      </c>
      <c r="F39" s="30">
        <v>0.85551410450855203</v>
      </c>
    </row>
    <row r="40" spans="1:6" x14ac:dyDescent="0.2">
      <c r="A40" s="27" t="s">
        <v>1264</v>
      </c>
      <c r="B40" s="27" t="s">
        <v>1263</v>
      </c>
      <c r="C40" s="27" t="s">
        <v>951</v>
      </c>
      <c r="D40" s="31">
        <v>2800000</v>
      </c>
      <c r="E40" s="29">
        <v>7330.4</v>
      </c>
      <c r="F40" s="30">
        <v>0.85323273356319596</v>
      </c>
    </row>
    <row r="41" spans="1:6" x14ac:dyDescent="0.2">
      <c r="A41" s="27" t="s">
        <v>1108</v>
      </c>
      <c r="B41" s="27" t="s">
        <v>1107</v>
      </c>
      <c r="C41" s="27" t="s">
        <v>974</v>
      </c>
      <c r="D41" s="31">
        <v>1000000</v>
      </c>
      <c r="E41" s="29">
        <v>6663</v>
      </c>
      <c r="F41" s="30">
        <v>0.77554972494428398</v>
      </c>
    </row>
    <row r="42" spans="1:6" x14ac:dyDescent="0.2">
      <c r="A42" s="27" t="s">
        <v>1179</v>
      </c>
      <c r="B42" s="27" t="s">
        <v>1178</v>
      </c>
      <c r="C42" s="27" t="s">
        <v>939</v>
      </c>
      <c r="D42" s="31">
        <v>60000000</v>
      </c>
      <c r="E42" s="29">
        <v>6120</v>
      </c>
      <c r="F42" s="30">
        <v>0.71234643803977404</v>
      </c>
    </row>
    <row r="43" spans="1:6" x14ac:dyDescent="0.2">
      <c r="A43" s="27" t="s">
        <v>1056</v>
      </c>
      <c r="B43" s="27" t="s">
        <v>1055</v>
      </c>
      <c r="C43" s="27" t="s">
        <v>974</v>
      </c>
      <c r="D43" s="31">
        <v>7000000</v>
      </c>
      <c r="E43" s="29">
        <v>6006</v>
      </c>
      <c r="F43" s="30">
        <v>0.69907723968413105</v>
      </c>
    </row>
    <row r="44" spans="1:6" x14ac:dyDescent="0.2">
      <c r="A44" s="27" t="s">
        <v>1379</v>
      </c>
      <c r="B44" s="27" t="s">
        <v>1378</v>
      </c>
      <c r="C44" s="27" t="s">
        <v>1091</v>
      </c>
      <c r="D44" s="31">
        <v>22000000</v>
      </c>
      <c r="E44" s="29">
        <v>4928</v>
      </c>
      <c r="F44" s="30">
        <v>0.57360183768954398</v>
      </c>
    </row>
    <row r="45" spans="1:6" x14ac:dyDescent="0.2">
      <c r="A45" s="27" t="s">
        <v>1381</v>
      </c>
      <c r="B45" s="27" t="s">
        <v>1380</v>
      </c>
      <c r="C45" s="27" t="s">
        <v>1104</v>
      </c>
      <c r="D45" s="31">
        <v>6000000</v>
      </c>
      <c r="E45" s="29">
        <v>4797</v>
      </c>
      <c r="F45" s="30">
        <v>0.55835389922823497</v>
      </c>
    </row>
    <row r="46" spans="1:6" x14ac:dyDescent="0.2">
      <c r="A46" s="27" t="s">
        <v>1121</v>
      </c>
      <c r="B46" s="27" t="s">
        <v>1120</v>
      </c>
      <c r="C46" s="27" t="s">
        <v>1122</v>
      </c>
      <c r="D46" s="31">
        <v>1300000</v>
      </c>
      <c r="E46" s="29">
        <v>4334.2</v>
      </c>
      <c r="F46" s="30">
        <v>0.50448560976339696</v>
      </c>
    </row>
    <row r="47" spans="1:6" x14ac:dyDescent="0.2">
      <c r="A47" s="27" t="s">
        <v>1383</v>
      </c>
      <c r="B47" s="27" t="s">
        <v>1382</v>
      </c>
      <c r="C47" s="27" t="s">
        <v>1009</v>
      </c>
      <c r="D47" s="31">
        <v>2437912</v>
      </c>
      <c r="E47" s="29">
        <v>3602.0149799999999</v>
      </c>
      <c r="F47" s="30">
        <v>0.41926185306681502</v>
      </c>
    </row>
    <row r="48" spans="1:6" x14ac:dyDescent="0.2">
      <c r="A48" s="27" t="s">
        <v>1088</v>
      </c>
      <c r="B48" s="27" t="s">
        <v>1087</v>
      </c>
      <c r="C48" s="27" t="s">
        <v>963</v>
      </c>
      <c r="D48" s="31">
        <v>6000000</v>
      </c>
      <c r="E48" s="29">
        <v>3057</v>
      </c>
      <c r="F48" s="30">
        <v>0.35582402958947501</v>
      </c>
    </row>
    <row r="49" spans="1:9" x14ac:dyDescent="0.2">
      <c r="A49" s="27" t="s">
        <v>979</v>
      </c>
      <c r="B49" s="27" t="s">
        <v>978</v>
      </c>
      <c r="C49" s="27" t="s">
        <v>980</v>
      </c>
      <c r="D49" s="31">
        <v>800000</v>
      </c>
      <c r="E49" s="29">
        <v>2970</v>
      </c>
      <c r="F49" s="30">
        <v>0.34569753610753701</v>
      </c>
    </row>
    <row r="50" spans="1:9" x14ac:dyDescent="0.2">
      <c r="A50" s="27" t="s">
        <v>1011</v>
      </c>
      <c r="B50" s="27" t="s">
        <v>1010</v>
      </c>
      <c r="C50" s="27" t="s">
        <v>1012</v>
      </c>
      <c r="D50" s="31">
        <v>7000000</v>
      </c>
      <c r="E50" s="29">
        <v>2765</v>
      </c>
      <c r="F50" s="30">
        <v>0.32183625836274099</v>
      </c>
    </row>
    <row r="51" spans="1:9" x14ac:dyDescent="0.2">
      <c r="A51" s="27" t="s">
        <v>1002</v>
      </c>
      <c r="B51" s="27" t="s">
        <v>1001</v>
      </c>
      <c r="C51" s="27" t="s">
        <v>936</v>
      </c>
      <c r="D51" s="31">
        <v>7000000</v>
      </c>
      <c r="E51" s="29">
        <v>2677.5</v>
      </c>
      <c r="F51" s="30">
        <v>0.31165156664240101</v>
      </c>
    </row>
    <row r="52" spans="1:9" x14ac:dyDescent="0.2">
      <c r="A52" s="27" t="s">
        <v>1013</v>
      </c>
      <c r="B52" s="27" t="s">
        <v>1595</v>
      </c>
      <c r="C52" s="27" t="s">
        <v>1009</v>
      </c>
      <c r="D52" s="31">
        <v>1344155</v>
      </c>
      <c r="E52" s="29">
        <v>1050.4571330000001</v>
      </c>
      <c r="F52" s="30">
        <v>0.12226950931471001</v>
      </c>
    </row>
    <row r="53" spans="1:9" ht="10.5" x14ac:dyDescent="0.25">
      <c r="A53" s="26" t="s">
        <v>155</v>
      </c>
      <c r="B53" s="26"/>
      <c r="C53" s="26"/>
      <c r="D53" s="32"/>
      <c r="E53" s="33">
        <f>SUM(E7:E52)</f>
        <v>833835.26379300002</v>
      </c>
      <c r="F53" s="34">
        <f>SUM(F7:F52)</f>
        <v>97.055486940342945</v>
      </c>
      <c r="G53" s="18"/>
      <c r="H53" s="18"/>
      <c r="I53" s="18"/>
    </row>
    <row r="54" spans="1:9" x14ac:dyDescent="0.2">
      <c r="A54" s="27"/>
      <c r="B54" s="27"/>
      <c r="C54" s="27"/>
      <c r="D54" s="28"/>
      <c r="E54" s="29"/>
      <c r="F54" s="30"/>
    </row>
    <row r="55" spans="1:9" ht="10.5" x14ac:dyDescent="0.25">
      <c r="A55" s="26" t="s">
        <v>1075</v>
      </c>
      <c r="B55" s="27"/>
      <c r="C55" s="27"/>
      <c r="D55" s="28"/>
      <c r="E55" s="29"/>
      <c r="F55" s="30"/>
    </row>
    <row r="56" spans="1:9" x14ac:dyDescent="0.2">
      <c r="A56" s="27"/>
      <c r="B56" s="27" t="s">
        <v>1078</v>
      </c>
      <c r="C56" s="27" t="s">
        <v>1032</v>
      </c>
      <c r="D56" s="31">
        <v>73500</v>
      </c>
      <c r="E56" s="29">
        <v>7.3499999999999998E-3</v>
      </c>
      <c r="F56" s="30">
        <v>8.5551410450855204E-7</v>
      </c>
    </row>
    <row r="57" spans="1:9" x14ac:dyDescent="0.2">
      <c r="A57" s="27"/>
      <c r="B57" s="27" t="s">
        <v>1384</v>
      </c>
      <c r="C57" s="27" t="s">
        <v>944</v>
      </c>
      <c r="D57" s="31">
        <v>45000</v>
      </c>
      <c r="E57" s="29">
        <v>4.4999999999999997E-3</v>
      </c>
      <c r="F57" s="30">
        <v>5.2378414561748103E-7</v>
      </c>
    </row>
    <row r="58" spans="1:9" x14ac:dyDescent="0.2">
      <c r="A58" s="27" t="s">
        <v>1350</v>
      </c>
      <c r="B58" s="27" t="s">
        <v>1349</v>
      </c>
      <c r="C58" s="27" t="s">
        <v>1235</v>
      </c>
      <c r="D58" s="31">
        <v>38000</v>
      </c>
      <c r="E58" s="29">
        <v>3.8E-3</v>
      </c>
      <c r="F58" s="30">
        <v>4.42306611854762E-7</v>
      </c>
    </row>
    <row r="59" spans="1:9" ht="10.5" x14ac:dyDescent="0.25">
      <c r="A59" s="26" t="s">
        <v>155</v>
      </c>
      <c r="B59" s="26"/>
      <c r="C59" s="26"/>
      <c r="D59" s="32"/>
      <c r="E59" s="33">
        <f>SUM(E55:E58)</f>
        <v>1.5650000000000001E-2</v>
      </c>
      <c r="F59" s="34">
        <f>SUM(F55:F58)</f>
        <v>1.8216048619807951E-6</v>
      </c>
      <c r="G59" s="18"/>
      <c r="I59" s="18"/>
    </row>
    <row r="60" spans="1:9" x14ac:dyDescent="0.2">
      <c r="A60" s="27"/>
      <c r="B60" s="27"/>
      <c r="C60" s="27"/>
      <c r="D60" s="28"/>
      <c r="E60" s="29"/>
      <c r="F60" s="30"/>
    </row>
    <row r="61" spans="1:9" ht="10.5" x14ac:dyDescent="0.25">
      <c r="A61" s="26" t="s">
        <v>194</v>
      </c>
      <c r="B61" s="26"/>
      <c r="C61" s="26"/>
      <c r="D61" s="32"/>
      <c r="E61" s="33">
        <f>E53+E59</f>
        <v>833835.27944299998</v>
      </c>
      <c r="F61" s="34">
        <f>F53+F59</f>
        <v>97.055488761947814</v>
      </c>
      <c r="G61" s="18"/>
      <c r="H61" s="18"/>
      <c r="I61" s="18"/>
    </row>
    <row r="62" spans="1:9" ht="10.5" x14ac:dyDescent="0.25">
      <c r="A62" s="26"/>
      <c r="B62" s="26"/>
      <c r="C62" s="26"/>
      <c r="D62" s="32"/>
      <c r="E62" s="33"/>
      <c r="F62" s="34"/>
      <c r="G62" s="18"/>
      <c r="H62" s="18"/>
      <c r="I62" s="18"/>
    </row>
    <row r="63" spans="1:9" ht="10.5" x14ac:dyDescent="0.25">
      <c r="A63" s="26" t="s">
        <v>196</v>
      </c>
      <c r="B63" s="26"/>
      <c r="C63" s="26"/>
      <c r="D63" s="32"/>
      <c r="E63" s="33">
        <f>E65-(E53+E59)</f>
        <v>25297.25399690005</v>
      </c>
      <c r="F63" s="34">
        <f>F65-(F53+F59)</f>
        <v>2.9445112380521863</v>
      </c>
      <c r="G63" s="18"/>
      <c r="H63" s="18"/>
      <c r="I63" s="18"/>
    </row>
    <row r="64" spans="1:9" ht="10.5" x14ac:dyDescent="0.25">
      <c r="A64" s="26"/>
      <c r="B64" s="26"/>
      <c r="C64" s="26"/>
      <c r="D64" s="32"/>
      <c r="E64" s="33"/>
      <c r="F64" s="34"/>
      <c r="G64" s="18"/>
      <c r="H64" s="18"/>
      <c r="I64" s="18"/>
    </row>
    <row r="65" spans="1:9" ht="10.5" x14ac:dyDescent="0.25">
      <c r="A65" s="35" t="s">
        <v>195</v>
      </c>
      <c r="B65" s="35"/>
      <c r="C65" s="35"/>
      <c r="D65" s="36"/>
      <c r="E65" s="37">
        <v>859132.53343990003</v>
      </c>
      <c r="F65" s="38">
        <v>100</v>
      </c>
      <c r="G65" s="18"/>
      <c r="H65" s="18"/>
      <c r="I65" s="18"/>
    </row>
    <row r="66" spans="1:9" ht="10.5" x14ac:dyDescent="0.25">
      <c r="A66" s="18" t="s">
        <v>1596</v>
      </c>
      <c r="F66" s="20" t="s">
        <v>373</v>
      </c>
    </row>
    <row r="68" spans="1:9" ht="10.5" x14ac:dyDescent="0.25">
      <c r="A68" s="18" t="s">
        <v>199</v>
      </c>
    </row>
    <row r="69" spans="1:9" ht="10.5" x14ac:dyDescent="0.25">
      <c r="A69" s="18" t="s">
        <v>200</v>
      </c>
    </row>
    <row r="70" spans="1:9" ht="10.5" x14ac:dyDescent="0.25">
      <c r="A70" s="18" t="s">
        <v>201</v>
      </c>
      <c r="B70" s="18"/>
      <c r="C70" s="39" t="s">
        <v>203</v>
      </c>
      <c r="D70" s="19" t="s">
        <v>202</v>
      </c>
    </row>
    <row r="71" spans="1:9" x14ac:dyDescent="0.2">
      <c r="A71" s="10" t="s">
        <v>466</v>
      </c>
      <c r="C71" s="40">
        <v>554.89279999999997</v>
      </c>
      <c r="D71" s="40">
        <v>557.77269999999999</v>
      </c>
    </row>
    <row r="72" spans="1:9" x14ac:dyDescent="0.2">
      <c r="A72" s="10" t="s">
        <v>500</v>
      </c>
      <c r="C72" s="40">
        <v>31.314</v>
      </c>
      <c r="D72" s="40">
        <v>31.476199999999999</v>
      </c>
    </row>
    <row r="73" spans="1:9" x14ac:dyDescent="0.2">
      <c r="A73" s="10" t="s">
        <v>469</v>
      </c>
      <c r="C73" s="40">
        <v>593.12260000000003</v>
      </c>
      <c r="D73" s="40">
        <v>598.49059999999997</v>
      </c>
    </row>
    <row r="74" spans="1:9" x14ac:dyDescent="0.2">
      <c r="A74" s="10" t="s">
        <v>501</v>
      </c>
      <c r="C74" s="40">
        <v>34.272100000000002</v>
      </c>
      <c r="D74" s="40">
        <v>34.5809</v>
      </c>
    </row>
    <row r="76" spans="1:9" ht="10.5" x14ac:dyDescent="0.25">
      <c r="A76" s="18" t="s">
        <v>215</v>
      </c>
      <c r="D76" s="41" t="s">
        <v>216</v>
      </c>
    </row>
    <row r="78" spans="1:9" ht="10.5" x14ac:dyDescent="0.25">
      <c r="A78" s="18" t="s">
        <v>1068</v>
      </c>
      <c r="D78" s="48">
        <v>0.15140000000000001</v>
      </c>
    </row>
  </sheetData>
  <mergeCells count="1">
    <mergeCell ref="A1:F1"/>
  </mergeCells>
  <conditionalFormatting sqref="F2:F3 F5:F65536">
    <cfRule type="cellIs" dxfId="15"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I87"/>
  <sheetViews>
    <sheetView workbookViewId="0">
      <selection sqref="A1:F1"/>
    </sheetView>
  </sheetViews>
  <sheetFormatPr defaultColWidth="9.1796875" defaultRowHeight="10" x14ac:dyDescent="0.2"/>
  <cols>
    <col min="1" max="1" width="38.7265625" style="10" bestFit="1" customWidth="1"/>
    <col min="2" max="2" width="35.1796875" style="10" bestFit="1" customWidth="1"/>
    <col min="3" max="3" width="35.72656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54</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941</v>
      </c>
      <c r="B7" s="27" t="s">
        <v>940</v>
      </c>
      <c r="C7" s="27" t="s">
        <v>936</v>
      </c>
      <c r="D7" s="31">
        <v>3444468</v>
      </c>
      <c r="E7" s="29">
        <v>17110.394789999998</v>
      </c>
      <c r="F7" s="30">
        <v>7.99377952817132</v>
      </c>
    </row>
    <row r="8" spans="1:6" x14ac:dyDescent="0.2">
      <c r="A8" s="27" t="s">
        <v>943</v>
      </c>
      <c r="B8" s="27" t="s">
        <v>942</v>
      </c>
      <c r="C8" s="27" t="s">
        <v>944</v>
      </c>
      <c r="D8" s="31">
        <v>1829339</v>
      </c>
      <c r="E8" s="29">
        <v>16987.24195</v>
      </c>
      <c r="F8" s="30">
        <v>7.9362439386474897</v>
      </c>
    </row>
    <row r="9" spans="1:6" x14ac:dyDescent="0.2">
      <c r="A9" s="27" t="s">
        <v>935</v>
      </c>
      <c r="B9" s="27" t="s">
        <v>934</v>
      </c>
      <c r="C9" s="27" t="s">
        <v>936</v>
      </c>
      <c r="D9" s="31">
        <v>1238046</v>
      </c>
      <c r="E9" s="29">
        <v>13814.736290000001</v>
      </c>
      <c r="F9" s="30">
        <v>6.4540858055845902</v>
      </c>
    </row>
    <row r="10" spans="1:6" x14ac:dyDescent="0.2">
      <c r="A10" s="27" t="s">
        <v>946</v>
      </c>
      <c r="B10" s="27" t="s">
        <v>945</v>
      </c>
      <c r="C10" s="27" t="s">
        <v>936</v>
      </c>
      <c r="D10" s="31">
        <v>2485871</v>
      </c>
      <c r="E10" s="29">
        <v>9809.2469660000006</v>
      </c>
      <c r="F10" s="30">
        <v>4.5827672912266797</v>
      </c>
    </row>
    <row r="11" spans="1:6" x14ac:dyDescent="0.2">
      <c r="A11" s="27" t="s">
        <v>1036</v>
      </c>
      <c r="B11" s="27" t="s">
        <v>1035</v>
      </c>
      <c r="C11" s="27" t="s">
        <v>983</v>
      </c>
      <c r="D11" s="31">
        <v>16577483</v>
      </c>
      <c r="E11" s="29">
        <v>9739.2712630000005</v>
      </c>
      <c r="F11" s="30">
        <v>4.5500754481116603</v>
      </c>
    </row>
    <row r="12" spans="1:6" x14ac:dyDescent="0.2">
      <c r="A12" s="27" t="s">
        <v>938</v>
      </c>
      <c r="B12" s="27" t="s">
        <v>937</v>
      </c>
      <c r="C12" s="27" t="s">
        <v>939</v>
      </c>
      <c r="D12" s="31">
        <v>1583873</v>
      </c>
      <c r="E12" s="29">
        <v>8126.852363</v>
      </c>
      <c r="F12" s="30">
        <v>3.7967718948126099</v>
      </c>
    </row>
    <row r="13" spans="1:6" x14ac:dyDescent="0.2">
      <c r="A13" s="27" t="s">
        <v>1090</v>
      </c>
      <c r="B13" s="27" t="s">
        <v>1089</v>
      </c>
      <c r="C13" s="27" t="s">
        <v>1091</v>
      </c>
      <c r="D13" s="31">
        <v>7544411</v>
      </c>
      <c r="E13" s="29">
        <v>8004.6200710000003</v>
      </c>
      <c r="F13" s="30">
        <v>3.7396663747201102</v>
      </c>
    </row>
    <row r="14" spans="1:6" x14ac:dyDescent="0.2">
      <c r="A14" s="27" t="s">
        <v>962</v>
      </c>
      <c r="B14" s="27" t="s">
        <v>961</v>
      </c>
      <c r="C14" s="27" t="s">
        <v>963</v>
      </c>
      <c r="D14" s="31">
        <v>1036570</v>
      </c>
      <c r="E14" s="29">
        <v>6290.9433300000001</v>
      </c>
      <c r="F14" s="30">
        <v>2.9390563234479301</v>
      </c>
    </row>
    <row r="15" spans="1:6" x14ac:dyDescent="0.2">
      <c r="A15" s="27" t="s">
        <v>1319</v>
      </c>
      <c r="B15" s="27" t="s">
        <v>1318</v>
      </c>
      <c r="C15" s="27" t="s">
        <v>1246</v>
      </c>
      <c r="D15" s="31">
        <v>357232</v>
      </c>
      <c r="E15" s="29">
        <v>5839.1356560000004</v>
      </c>
      <c r="F15" s="30">
        <v>2.7279769778560499</v>
      </c>
    </row>
    <row r="16" spans="1:6" x14ac:dyDescent="0.2">
      <c r="A16" s="27" t="s">
        <v>1042</v>
      </c>
      <c r="B16" s="27" t="s">
        <v>1041</v>
      </c>
      <c r="C16" s="27" t="s">
        <v>1032</v>
      </c>
      <c r="D16" s="31">
        <v>1190698</v>
      </c>
      <c r="E16" s="29">
        <v>5199.1828169999999</v>
      </c>
      <c r="F16" s="30">
        <v>2.4289983764749099</v>
      </c>
    </row>
    <row r="17" spans="1:6" x14ac:dyDescent="0.2">
      <c r="A17" s="27" t="s">
        <v>953</v>
      </c>
      <c r="B17" s="27" t="s">
        <v>952</v>
      </c>
      <c r="C17" s="27" t="s">
        <v>954</v>
      </c>
      <c r="D17" s="31">
        <v>357387</v>
      </c>
      <c r="E17" s="29">
        <v>4724.298753</v>
      </c>
      <c r="F17" s="30">
        <v>2.2071380070533602</v>
      </c>
    </row>
    <row r="18" spans="1:6" x14ac:dyDescent="0.2">
      <c r="A18" s="27" t="s">
        <v>1053</v>
      </c>
      <c r="B18" s="27" t="s">
        <v>1052</v>
      </c>
      <c r="C18" s="27" t="s">
        <v>1054</v>
      </c>
      <c r="D18" s="31">
        <v>4517530</v>
      </c>
      <c r="E18" s="29">
        <v>4684.6786099999999</v>
      </c>
      <c r="F18" s="30">
        <v>2.1886279322185098</v>
      </c>
    </row>
    <row r="19" spans="1:6" x14ac:dyDescent="0.2">
      <c r="A19" s="27" t="s">
        <v>971</v>
      </c>
      <c r="B19" s="27" t="s">
        <v>970</v>
      </c>
      <c r="C19" s="27" t="s">
        <v>960</v>
      </c>
      <c r="D19" s="31">
        <v>2265841</v>
      </c>
      <c r="E19" s="29">
        <v>4612.1193560000002</v>
      </c>
      <c r="F19" s="30">
        <v>2.1547290838094999</v>
      </c>
    </row>
    <row r="20" spans="1:6" x14ac:dyDescent="0.2">
      <c r="A20" s="27" t="s">
        <v>1067</v>
      </c>
      <c r="B20" s="27" t="s">
        <v>1066</v>
      </c>
      <c r="C20" s="27" t="s">
        <v>936</v>
      </c>
      <c r="D20" s="31">
        <v>8330054</v>
      </c>
      <c r="E20" s="29">
        <v>4606.5198620000001</v>
      </c>
      <c r="F20" s="30">
        <v>2.1521130646553699</v>
      </c>
    </row>
    <row r="21" spans="1:6" x14ac:dyDescent="0.2">
      <c r="A21" s="27" t="s">
        <v>1143</v>
      </c>
      <c r="B21" s="27" t="s">
        <v>1142</v>
      </c>
      <c r="C21" s="27" t="s">
        <v>983</v>
      </c>
      <c r="D21" s="31">
        <v>710784</v>
      </c>
      <c r="E21" s="29">
        <v>4267.9025279999996</v>
      </c>
      <c r="F21" s="30">
        <v>1.99391494324235</v>
      </c>
    </row>
    <row r="22" spans="1:6" x14ac:dyDescent="0.2">
      <c r="A22" s="27" t="s">
        <v>1040</v>
      </c>
      <c r="B22" s="27" t="s">
        <v>1039</v>
      </c>
      <c r="C22" s="27" t="s">
        <v>983</v>
      </c>
      <c r="D22" s="31">
        <v>18217899</v>
      </c>
      <c r="E22" s="29">
        <v>3944.1751340000001</v>
      </c>
      <c r="F22" s="30">
        <v>1.8426732304340701</v>
      </c>
    </row>
    <row r="23" spans="1:6" x14ac:dyDescent="0.2">
      <c r="A23" s="27" t="s">
        <v>979</v>
      </c>
      <c r="B23" s="27" t="s">
        <v>978</v>
      </c>
      <c r="C23" s="27" t="s">
        <v>980</v>
      </c>
      <c r="D23" s="31">
        <v>1052564</v>
      </c>
      <c r="E23" s="29">
        <v>3907.6438499999999</v>
      </c>
      <c r="F23" s="30">
        <v>1.8256062349754001</v>
      </c>
    </row>
    <row r="24" spans="1:6" x14ac:dyDescent="0.2">
      <c r="A24" s="27" t="s">
        <v>1323</v>
      </c>
      <c r="B24" s="27" t="s">
        <v>1322</v>
      </c>
      <c r="C24" s="27" t="s">
        <v>1324</v>
      </c>
      <c r="D24" s="31">
        <v>511291</v>
      </c>
      <c r="E24" s="29">
        <v>3886.0672460000001</v>
      </c>
      <c r="F24" s="30">
        <v>1.8155258939043999</v>
      </c>
    </row>
    <row r="25" spans="1:6" x14ac:dyDescent="0.2">
      <c r="A25" s="27" t="s">
        <v>1048</v>
      </c>
      <c r="B25" s="27" t="s">
        <v>1047</v>
      </c>
      <c r="C25" s="27" t="s">
        <v>1049</v>
      </c>
      <c r="D25" s="31">
        <v>399838</v>
      </c>
      <c r="E25" s="29">
        <v>3778.2691810000001</v>
      </c>
      <c r="F25" s="30">
        <v>1.76516387854768</v>
      </c>
    </row>
    <row r="26" spans="1:6" x14ac:dyDescent="0.2">
      <c r="A26" s="27" t="s">
        <v>959</v>
      </c>
      <c r="B26" s="27" t="s">
        <v>958</v>
      </c>
      <c r="C26" s="27" t="s">
        <v>960</v>
      </c>
      <c r="D26" s="31">
        <v>1532307</v>
      </c>
      <c r="E26" s="29">
        <v>3682.8998750000001</v>
      </c>
      <c r="F26" s="30">
        <v>1.7206084363573999</v>
      </c>
    </row>
    <row r="27" spans="1:6" x14ac:dyDescent="0.2">
      <c r="A27" s="27" t="s">
        <v>1112</v>
      </c>
      <c r="B27" s="27" t="s">
        <v>1111</v>
      </c>
      <c r="C27" s="27" t="s">
        <v>969</v>
      </c>
      <c r="D27" s="31">
        <v>641207</v>
      </c>
      <c r="E27" s="29">
        <v>3413.4654650000002</v>
      </c>
      <c r="F27" s="30">
        <v>1.5947317808344299</v>
      </c>
    </row>
    <row r="28" spans="1:6" x14ac:dyDescent="0.2">
      <c r="A28" s="27" t="s">
        <v>1056</v>
      </c>
      <c r="B28" s="27" t="s">
        <v>1055</v>
      </c>
      <c r="C28" s="27" t="s">
        <v>974</v>
      </c>
      <c r="D28" s="31">
        <v>3938381</v>
      </c>
      <c r="E28" s="29">
        <v>3379.1308979999999</v>
      </c>
      <c r="F28" s="30">
        <v>1.57869106627689</v>
      </c>
    </row>
    <row r="29" spans="1:6" x14ac:dyDescent="0.2">
      <c r="A29" s="27" t="s">
        <v>1060</v>
      </c>
      <c r="B29" s="27" t="s">
        <v>1059</v>
      </c>
      <c r="C29" s="27" t="s">
        <v>1032</v>
      </c>
      <c r="D29" s="31">
        <v>1174352</v>
      </c>
      <c r="E29" s="29">
        <v>3351.0134320000002</v>
      </c>
      <c r="F29" s="30">
        <v>1.5655549097560399</v>
      </c>
    </row>
    <row r="30" spans="1:6" x14ac:dyDescent="0.2">
      <c r="A30" s="27" t="s">
        <v>1114</v>
      </c>
      <c r="B30" s="27" t="s">
        <v>1113</v>
      </c>
      <c r="C30" s="27" t="s">
        <v>963</v>
      </c>
      <c r="D30" s="31">
        <v>4919680</v>
      </c>
      <c r="E30" s="29">
        <v>3328.1635200000001</v>
      </c>
      <c r="F30" s="30">
        <v>1.5548796938415099</v>
      </c>
    </row>
    <row r="31" spans="1:6" x14ac:dyDescent="0.2">
      <c r="A31" s="27" t="s">
        <v>1058</v>
      </c>
      <c r="B31" s="27" t="s">
        <v>1057</v>
      </c>
      <c r="C31" s="27" t="s">
        <v>996</v>
      </c>
      <c r="D31" s="31">
        <v>2493349</v>
      </c>
      <c r="E31" s="29">
        <v>3256.3137940000001</v>
      </c>
      <c r="F31" s="30">
        <v>1.5213123287483801</v>
      </c>
    </row>
    <row r="32" spans="1:6" x14ac:dyDescent="0.2">
      <c r="A32" s="27" t="s">
        <v>956</v>
      </c>
      <c r="B32" s="27" t="s">
        <v>955</v>
      </c>
      <c r="C32" s="27" t="s">
        <v>957</v>
      </c>
      <c r="D32" s="31">
        <v>1724884</v>
      </c>
      <c r="E32" s="29">
        <v>3195.3476099999998</v>
      </c>
      <c r="F32" s="30">
        <v>1.4928296292226699</v>
      </c>
    </row>
    <row r="33" spans="1:6" x14ac:dyDescent="0.2">
      <c r="A33" s="27" t="s">
        <v>1098</v>
      </c>
      <c r="B33" s="27" t="s">
        <v>1097</v>
      </c>
      <c r="C33" s="27" t="s">
        <v>1099</v>
      </c>
      <c r="D33" s="31">
        <v>1001059</v>
      </c>
      <c r="E33" s="29">
        <v>3128.3093749999998</v>
      </c>
      <c r="F33" s="30">
        <v>1.4615101373509201</v>
      </c>
    </row>
    <row r="34" spans="1:6" x14ac:dyDescent="0.2">
      <c r="A34" s="27" t="s">
        <v>1355</v>
      </c>
      <c r="B34" s="27" t="s">
        <v>1354</v>
      </c>
      <c r="C34" s="27" t="s">
        <v>980</v>
      </c>
      <c r="D34" s="31">
        <v>311893</v>
      </c>
      <c r="E34" s="29">
        <v>2892.963522</v>
      </c>
      <c r="F34" s="30">
        <v>1.35155926334474</v>
      </c>
    </row>
    <row r="35" spans="1:6" x14ac:dyDescent="0.2">
      <c r="A35" s="27" t="s">
        <v>1026</v>
      </c>
      <c r="B35" s="27" t="s">
        <v>1025</v>
      </c>
      <c r="C35" s="27" t="s">
        <v>980</v>
      </c>
      <c r="D35" s="31">
        <v>67295</v>
      </c>
      <c r="E35" s="29">
        <v>2869.9298650000001</v>
      </c>
      <c r="F35" s="30">
        <v>1.3407982038808599</v>
      </c>
    </row>
    <row r="36" spans="1:6" x14ac:dyDescent="0.2">
      <c r="A36" s="27" t="s">
        <v>1271</v>
      </c>
      <c r="B36" s="27" t="s">
        <v>1270</v>
      </c>
      <c r="C36" s="27" t="s">
        <v>936</v>
      </c>
      <c r="D36" s="31">
        <v>2118215</v>
      </c>
      <c r="E36" s="29">
        <v>2859.5902500000002</v>
      </c>
      <c r="F36" s="30">
        <v>1.33596765474798</v>
      </c>
    </row>
    <row r="37" spans="1:6" x14ac:dyDescent="0.2">
      <c r="A37" s="27" t="s">
        <v>950</v>
      </c>
      <c r="B37" s="27" t="s">
        <v>949</v>
      </c>
      <c r="C37" s="27" t="s">
        <v>951</v>
      </c>
      <c r="D37" s="31">
        <v>380035</v>
      </c>
      <c r="E37" s="29">
        <v>2564.6661979999999</v>
      </c>
      <c r="F37" s="30">
        <v>1.1981825318342301</v>
      </c>
    </row>
    <row r="38" spans="1:6" x14ac:dyDescent="0.2">
      <c r="A38" s="27" t="s">
        <v>993</v>
      </c>
      <c r="B38" s="27" t="s">
        <v>992</v>
      </c>
      <c r="C38" s="27" t="s">
        <v>969</v>
      </c>
      <c r="D38" s="31">
        <v>247050</v>
      </c>
      <c r="E38" s="29">
        <v>2496.810825</v>
      </c>
      <c r="F38" s="30">
        <v>1.1664812824930499</v>
      </c>
    </row>
    <row r="39" spans="1:6" x14ac:dyDescent="0.2">
      <c r="A39" s="27" t="s">
        <v>973</v>
      </c>
      <c r="B39" s="27" t="s">
        <v>972</v>
      </c>
      <c r="C39" s="27" t="s">
        <v>974</v>
      </c>
      <c r="D39" s="31">
        <v>1225067</v>
      </c>
      <c r="E39" s="29">
        <v>2469.122539</v>
      </c>
      <c r="F39" s="30">
        <v>1.1535456339289201</v>
      </c>
    </row>
    <row r="40" spans="1:6" x14ac:dyDescent="0.2">
      <c r="A40" s="27" t="s">
        <v>1137</v>
      </c>
      <c r="B40" s="27" t="s">
        <v>1136</v>
      </c>
      <c r="C40" s="27" t="s">
        <v>1063</v>
      </c>
      <c r="D40" s="31">
        <v>417110</v>
      </c>
      <c r="E40" s="29">
        <v>2286.8055749999999</v>
      </c>
      <c r="F40" s="30">
        <v>1.06836924657207</v>
      </c>
    </row>
    <row r="41" spans="1:6" x14ac:dyDescent="0.2">
      <c r="A41" s="27" t="s">
        <v>1044</v>
      </c>
      <c r="B41" s="27" t="s">
        <v>1043</v>
      </c>
      <c r="C41" s="27" t="s">
        <v>944</v>
      </c>
      <c r="D41" s="31">
        <v>283932</v>
      </c>
      <c r="E41" s="29">
        <v>2103.9361199999998</v>
      </c>
      <c r="F41" s="30">
        <v>0.98293474177846296</v>
      </c>
    </row>
    <row r="42" spans="1:6" x14ac:dyDescent="0.2">
      <c r="A42" s="27" t="s">
        <v>1386</v>
      </c>
      <c r="B42" s="27" t="s">
        <v>1385</v>
      </c>
      <c r="C42" s="27" t="s">
        <v>936</v>
      </c>
      <c r="D42" s="31">
        <v>330528</v>
      </c>
      <c r="E42" s="29">
        <v>2082.9874559999998</v>
      </c>
      <c r="F42" s="30">
        <v>0.97314776704871497</v>
      </c>
    </row>
    <row r="43" spans="1:6" x14ac:dyDescent="0.2">
      <c r="A43" s="27" t="s">
        <v>965</v>
      </c>
      <c r="B43" s="27" t="s">
        <v>964</v>
      </c>
      <c r="C43" s="27" t="s">
        <v>966</v>
      </c>
      <c r="D43" s="31">
        <v>323797</v>
      </c>
      <c r="E43" s="29">
        <v>2055.3014579999999</v>
      </c>
      <c r="F43" s="30">
        <v>0.96021318741185402</v>
      </c>
    </row>
    <row r="44" spans="1:6" x14ac:dyDescent="0.2">
      <c r="A44" s="27" t="s">
        <v>985</v>
      </c>
      <c r="B44" s="27" t="s">
        <v>984</v>
      </c>
      <c r="C44" s="27" t="s">
        <v>983</v>
      </c>
      <c r="D44" s="31">
        <v>1892345</v>
      </c>
      <c r="E44" s="29">
        <v>1824.2205799999999</v>
      </c>
      <c r="F44" s="30">
        <v>0.85225486064151901</v>
      </c>
    </row>
    <row r="45" spans="1:6" x14ac:dyDescent="0.2">
      <c r="A45" s="27" t="s">
        <v>1088</v>
      </c>
      <c r="B45" s="27" t="s">
        <v>1087</v>
      </c>
      <c r="C45" s="27" t="s">
        <v>963</v>
      </c>
      <c r="D45" s="31">
        <v>3415915</v>
      </c>
      <c r="E45" s="29">
        <v>1740.4086930000001</v>
      </c>
      <c r="F45" s="30">
        <v>0.81309891159763303</v>
      </c>
    </row>
    <row r="46" spans="1:6" x14ac:dyDescent="0.2">
      <c r="A46" s="27" t="s">
        <v>1101</v>
      </c>
      <c r="B46" s="27" t="s">
        <v>1100</v>
      </c>
      <c r="C46" s="27" t="s">
        <v>944</v>
      </c>
      <c r="D46" s="31">
        <v>415509</v>
      </c>
      <c r="E46" s="29">
        <v>1613.4214469999999</v>
      </c>
      <c r="F46" s="30">
        <v>0.75377193171947598</v>
      </c>
    </row>
    <row r="47" spans="1:6" x14ac:dyDescent="0.2">
      <c r="A47" s="27" t="s">
        <v>1000</v>
      </c>
      <c r="B47" s="27" t="s">
        <v>999</v>
      </c>
      <c r="C47" s="27" t="s">
        <v>969</v>
      </c>
      <c r="D47" s="31">
        <v>312320</v>
      </c>
      <c r="E47" s="29">
        <v>1492.26496</v>
      </c>
      <c r="F47" s="30">
        <v>0.69716901534189601</v>
      </c>
    </row>
    <row r="48" spans="1:6" x14ac:dyDescent="0.2">
      <c r="A48" s="27" t="s">
        <v>1256</v>
      </c>
      <c r="B48" s="27" t="s">
        <v>1255</v>
      </c>
      <c r="C48" s="27" t="s">
        <v>1054</v>
      </c>
      <c r="D48" s="31">
        <v>5150797</v>
      </c>
      <c r="E48" s="29">
        <v>1467.9771450000001</v>
      </c>
      <c r="F48" s="30">
        <v>0.68582202769410106</v>
      </c>
    </row>
    <row r="49" spans="1:9" x14ac:dyDescent="0.2">
      <c r="A49" s="27" t="s">
        <v>1121</v>
      </c>
      <c r="B49" s="27" t="s">
        <v>1120</v>
      </c>
      <c r="C49" s="27" t="s">
        <v>1122</v>
      </c>
      <c r="D49" s="31">
        <v>397199</v>
      </c>
      <c r="E49" s="29">
        <v>1324.2614659999999</v>
      </c>
      <c r="F49" s="30">
        <v>0.61867971644019204</v>
      </c>
    </row>
    <row r="50" spans="1:9" x14ac:dyDescent="0.2">
      <c r="A50" s="27" t="s">
        <v>1008</v>
      </c>
      <c r="B50" s="27" t="s">
        <v>1007</v>
      </c>
      <c r="C50" s="27" t="s">
        <v>1009</v>
      </c>
      <c r="D50" s="31">
        <v>805716</v>
      </c>
      <c r="E50" s="29">
        <v>1127.196684</v>
      </c>
      <c r="F50" s="30">
        <v>0.52661331824137303</v>
      </c>
    </row>
    <row r="51" spans="1:9" x14ac:dyDescent="0.2">
      <c r="A51" s="27" t="s">
        <v>1133</v>
      </c>
      <c r="B51" s="27" t="s">
        <v>1132</v>
      </c>
      <c r="C51" s="27" t="s">
        <v>957</v>
      </c>
      <c r="D51" s="31">
        <v>3050843</v>
      </c>
      <c r="E51" s="29">
        <v>1093.727216</v>
      </c>
      <c r="F51" s="30">
        <v>0.51097676798050196</v>
      </c>
    </row>
    <row r="52" spans="1:9" x14ac:dyDescent="0.2">
      <c r="A52" s="27" t="s">
        <v>1315</v>
      </c>
      <c r="B52" s="27" t="s">
        <v>1314</v>
      </c>
      <c r="C52" s="27" t="s">
        <v>996</v>
      </c>
      <c r="D52" s="31">
        <v>65000</v>
      </c>
      <c r="E52" s="29">
        <v>1056.5425</v>
      </c>
      <c r="F52" s="30">
        <v>0.49360449661155698</v>
      </c>
    </row>
    <row r="53" spans="1:9" x14ac:dyDescent="0.2">
      <c r="A53" s="27" t="s">
        <v>1106</v>
      </c>
      <c r="B53" s="27" t="s">
        <v>1105</v>
      </c>
      <c r="C53" s="27" t="s">
        <v>996</v>
      </c>
      <c r="D53" s="31">
        <v>360275</v>
      </c>
      <c r="E53" s="29">
        <v>998.68230000000005</v>
      </c>
      <c r="F53" s="30">
        <v>0.466572877064928</v>
      </c>
    </row>
    <row r="54" spans="1:9" x14ac:dyDescent="0.2">
      <c r="A54" s="27" t="s">
        <v>1139</v>
      </c>
      <c r="B54" s="27" t="s">
        <v>1138</v>
      </c>
      <c r="C54" s="27" t="s">
        <v>954</v>
      </c>
      <c r="D54" s="31">
        <v>42129</v>
      </c>
      <c r="E54" s="29">
        <v>731.190924</v>
      </c>
      <c r="F54" s="30">
        <v>0.341603984665036</v>
      </c>
    </row>
    <row r="55" spans="1:9" x14ac:dyDescent="0.2">
      <c r="A55" s="27" t="s">
        <v>1342</v>
      </c>
      <c r="B55" s="27" t="s">
        <v>1341</v>
      </c>
      <c r="C55" s="27" t="s">
        <v>1213</v>
      </c>
      <c r="D55" s="31">
        <v>105014</v>
      </c>
      <c r="E55" s="29">
        <v>677.18277899999998</v>
      </c>
      <c r="F55" s="30">
        <v>0.31637200088241602</v>
      </c>
    </row>
    <row r="56" spans="1:9" x14ac:dyDescent="0.2">
      <c r="A56" s="27" t="s">
        <v>1388</v>
      </c>
      <c r="B56" s="27" t="s">
        <v>1387</v>
      </c>
      <c r="C56" s="27" t="s">
        <v>996</v>
      </c>
      <c r="D56" s="31">
        <v>724550</v>
      </c>
      <c r="E56" s="29">
        <v>659.34050000000002</v>
      </c>
      <c r="F56" s="30">
        <v>0.30803629347433897</v>
      </c>
    </row>
    <row r="57" spans="1:9" x14ac:dyDescent="0.2">
      <c r="A57" s="27" t="s">
        <v>1011</v>
      </c>
      <c r="B57" s="27" t="s">
        <v>1010</v>
      </c>
      <c r="C57" s="27" t="s">
        <v>1012</v>
      </c>
      <c r="D57" s="31">
        <v>1656994</v>
      </c>
      <c r="E57" s="29">
        <v>654.51262999999994</v>
      </c>
      <c r="F57" s="30">
        <v>0.30578076817265398</v>
      </c>
    </row>
    <row r="58" spans="1:9" x14ac:dyDescent="0.2">
      <c r="A58" s="27" t="s">
        <v>1110</v>
      </c>
      <c r="B58" s="27" t="s">
        <v>1109</v>
      </c>
      <c r="C58" s="27" t="s">
        <v>1032</v>
      </c>
      <c r="D58" s="31">
        <v>1113029</v>
      </c>
      <c r="E58" s="29">
        <v>607.15731949999997</v>
      </c>
      <c r="F58" s="30">
        <v>0.28365691210322302</v>
      </c>
    </row>
    <row r="59" spans="1:9" x14ac:dyDescent="0.2">
      <c r="A59" s="27" t="s">
        <v>1390</v>
      </c>
      <c r="B59" s="27" t="s">
        <v>1389</v>
      </c>
      <c r="C59" s="27" t="s">
        <v>1012</v>
      </c>
      <c r="D59" s="31">
        <v>4997148</v>
      </c>
      <c r="E59" s="29">
        <v>554.68342800000005</v>
      </c>
      <c r="F59" s="30">
        <v>0.25914171389860102</v>
      </c>
    </row>
    <row r="60" spans="1:9" x14ac:dyDescent="0.2">
      <c r="A60" s="27" t="s">
        <v>1062</v>
      </c>
      <c r="B60" s="27" t="s">
        <v>1061</v>
      </c>
      <c r="C60" s="27" t="s">
        <v>1063</v>
      </c>
      <c r="D60" s="31">
        <v>656332</v>
      </c>
      <c r="E60" s="29">
        <v>512.59529199999997</v>
      </c>
      <c r="F60" s="30">
        <v>0.23947862113745</v>
      </c>
    </row>
    <row r="61" spans="1:9" x14ac:dyDescent="0.2">
      <c r="A61" s="27" t="s">
        <v>1392</v>
      </c>
      <c r="B61" s="27" t="s">
        <v>1391</v>
      </c>
      <c r="C61" s="27" t="s">
        <v>951</v>
      </c>
      <c r="D61" s="31">
        <v>188143</v>
      </c>
      <c r="E61" s="29">
        <v>396.1350865</v>
      </c>
      <c r="F61" s="30">
        <v>0.185069753428762</v>
      </c>
    </row>
    <row r="62" spans="1:9" x14ac:dyDescent="0.2">
      <c r="A62" s="27" t="s">
        <v>1394</v>
      </c>
      <c r="B62" s="27" t="s">
        <v>1393</v>
      </c>
      <c r="C62" s="27" t="s">
        <v>1009</v>
      </c>
      <c r="D62" s="31">
        <v>269073</v>
      </c>
      <c r="E62" s="29">
        <v>226.82853900000001</v>
      </c>
      <c r="F62" s="30">
        <v>0.105971682928259</v>
      </c>
    </row>
    <row r="63" spans="1:9" x14ac:dyDescent="0.2">
      <c r="A63" s="27" t="s">
        <v>1013</v>
      </c>
      <c r="B63" s="27" t="s">
        <v>1595</v>
      </c>
      <c r="C63" s="27" t="s">
        <v>1009</v>
      </c>
      <c r="D63" s="31">
        <v>94174</v>
      </c>
      <c r="E63" s="29">
        <v>73.596981</v>
      </c>
      <c r="F63" s="30">
        <v>3.4383662520566197E-2</v>
      </c>
    </row>
    <row r="64" spans="1:9" ht="10.5" x14ac:dyDescent="0.25">
      <c r="A64" s="26" t="s">
        <v>155</v>
      </c>
      <c r="B64" s="26"/>
      <c r="C64" s="26"/>
      <c r="D64" s="32"/>
      <c r="E64" s="33">
        <f>SUM(E7:E63)</f>
        <v>209581.98426300002</v>
      </c>
      <c r="F64" s="34">
        <f>SUM(F7:F63)</f>
        <v>97.914291039867635</v>
      </c>
      <c r="G64" s="18"/>
      <c r="H64" s="18"/>
      <c r="I64" s="18"/>
    </row>
    <row r="65" spans="1:9" x14ac:dyDescent="0.2">
      <c r="A65" s="27"/>
      <c r="B65" s="27"/>
      <c r="C65" s="27"/>
      <c r="D65" s="28"/>
      <c r="E65" s="29"/>
      <c r="F65" s="30"/>
    </row>
    <row r="66" spans="1:9" ht="10.5" x14ac:dyDescent="0.25">
      <c r="A66" s="26" t="s">
        <v>194</v>
      </c>
      <c r="B66" s="26"/>
      <c r="C66" s="26"/>
      <c r="D66" s="32"/>
      <c r="E66" s="33">
        <f>E64</f>
        <v>209581.98426300002</v>
      </c>
      <c r="F66" s="34">
        <f>F64</f>
        <v>97.914291039867635</v>
      </c>
      <c r="G66" s="18"/>
      <c r="H66" s="18"/>
      <c r="I66" s="18"/>
    </row>
    <row r="67" spans="1:9" ht="10.5" x14ac:dyDescent="0.25">
      <c r="A67" s="26"/>
      <c r="B67" s="26"/>
      <c r="C67" s="26"/>
      <c r="D67" s="32"/>
      <c r="E67" s="33"/>
      <c r="F67" s="34"/>
      <c r="G67" s="18"/>
      <c r="H67" s="18"/>
      <c r="I67" s="18"/>
    </row>
    <row r="68" spans="1:9" ht="10.5" x14ac:dyDescent="0.25">
      <c r="A68" s="26" t="s">
        <v>196</v>
      </c>
      <c r="B68" s="26"/>
      <c r="C68" s="26"/>
      <c r="D68" s="32"/>
      <c r="E68" s="33">
        <f>E70-(E64)</f>
        <v>4464.3842876999697</v>
      </c>
      <c r="F68" s="34">
        <f>F70-(F64)</f>
        <v>2.0857089601323651</v>
      </c>
      <c r="G68" s="18"/>
      <c r="H68" s="18"/>
      <c r="I68" s="18"/>
    </row>
    <row r="69" spans="1:9" ht="10.5" x14ac:dyDescent="0.25">
      <c r="A69" s="26"/>
      <c r="B69" s="26"/>
      <c r="C69" s="26"/>
      <c r="D69" s="32"/>
      <c r="E69" s="33"/>
      <c r="F69" s="34"/>
      <c r="G69" s="18"/>
      <c r="H69" s="18"/>
      <c r="I69" s="18"/>
    </row>
    <row r="70" spans="1:9" ht="10.5" x14ac:dyDescent="0.25">
      <c r="A70" s="35" t="s">
        <v>195</v>
      </c>
      <c r="B70" s="35"/>
      <c r="C70" s="35"/>
      <c r="D70" s="36"/>
      <c r="E70" s="37">
        <v>214046.36855069999</v>
      </c>
      <c r="F70" s="38">
        <v>100</v>
      </c>
      <c r="G70" s="18"/>
      <c r="H70" s="18"/>
      <c r="I70" s="18"/>
    </row>
    <row r="71" spans="1:9" ht="10.5" x14ac:dyDescent="0.25">
      <c r="A71" s="18" t="s">
        <v>1596</v>
      </c>
    </row>
    <row r="73" spans="1:9" ht="10.5" x14ac:dyDescent="0.25">
      <c r="A73" s="18" t="s">
        <v>199</v>
      </c>
    </row>
    <row r="74" spans="1:9" ht="10.5" x14ac:dyDescent="0.25">
      <c r="A74" s="18" t="s">
        <v>200</v>
      </c>
    </row>
    <row r="75" spans="1:9" ht="10.5" x14ac:dyDescent="0.25">
      <c r="A75" s="18" t="s">
        <v>201</v>
      </c>
      <c r="B75" s="18"/>
      <c r="C75" s="39" t="s">
        <v>203</v>
      </c>
      <c r="D75" s="19" t="s">
        <v>202</v>
      </c>
    </row>
    <row r="76" spans="1:9" x14ac:dyDescent="0.2">
      <c r="A76" s="10" t="s">
        <v>466</v>
      </c>
      <c r="C76" s="40">
        <v>74.885800000000003</v>
      </c>
      <c r="D76" s="40">
        <v>72.179299999999998</v>
      </c>
    </row>
    <row r="77" spans="1:9" x14ac:dyDescent="0.2">
      <c r="A77" s="10" t="s">
        <v>500</v>
      </c>
      <c r="C77" s="40">
        <v>14.2913</v>
      </c>
      <c r="D77" s="40">
        <v>12.6532</v>
      </c>
    </row>
    <row r="78" spans="1:9" x14ac:dyDescent="0.2">
      <c r="A78" s="10" t="s">
        <v>469</v>
      </c>
      <c r="C78" s="40">
        <v>78.917900000000003</v>
      </c>
      <c r="D78" s="40">
        <v>76.463200000000001</v>
      </c>
    </row>
    <row r="79" spans="1:9" x14ac:dyDescent="0.2">
      <c r="A79" s="10" t="s">
        <v>501</v>
      </c>
      <c r="C79" s="40">
        <v>15.340999999999999</v>
      </c>
      <c r="D79" s="40">
        <v>13.7392</v>
      </c>
    </row>
    <row r="81" spans="1:4" ht="10.5" x14ac:dyDescent="0.25">
      <c r="A81" s="18" t="s">
        <v>215</v>
      </c>
    </row>
    <row r="82" spans="1:4" ht="10.5" x14ac:dyDescent="0.25">
      <c r="A82" s="82" t="s">
        <v>380</v>
      </c>
      <c r="B82" s="83"/>
      <c r="C82" s="80" t="s">
        <v>381</v>
      </c>
      <c r="D82" s="81"/>
    </row>
    <row r="83" spans="1:4" ht="10.5" x14ac:dyDescent="0.25">
      <c r="A83" s="82"/>
      <c r="B83" s="83"/>
      <c r="C83" s="44" t="s">
        <v>382</v>
      </c>
      <c r="D83" s="45" t="s">
        <v>383</v>
      </c>
    </row>
    <row r="84" spans="1:4" x14ac:dyDescent="0.2">
      <c r="A84" s="84" t="s">
        <v>500</v>
      </c>
      <c r="B84" s="85"/>
      <c r="C84" s="46">
        <v>0.92500000000000004</v>
      </c>
      <c r="D84" s="46">
        <v>0.92500000000000004</v>
      </c>
    </row>
    <row r="85" spans="1:4" x14ac:dyDescent="0.2">
      <c r="A85" s="84" t="s">
        <v>501</v>
      </c>
      <c r="B85" s="85"/>
      <c r="C85" s="46">
        <v>0.92500000000000004</v>
      </c>
      <c r="D85" s="46">
        <v>0.92500000000000004</v>
      </c>
    </row>
    <row r="87" spans="1:4" ht="10.5" x14ac:dyDescent="0.25">
      <c r="A87" s="18" t="s">
        <v>1068</v>
      </c>
      <c r="D87" s="48">
        <v>0.20030000000000001</v>
      </c>
    </row>
  </sheetData>
  <mergeCells count="6">
    <mergeCell ref="A85:B85"/>
    <mergeCell ref="A1:F1"/>
    <mergeCell ref="C82:D82"/>
    <mergeCell ref="A82:B82"/>
    <mergeCell ref="A83:B83"/>
    <mergeCell ref="A84:B84"/>
  </mergeCells>
  <conditionalFormatting sqref="F2:F3 F5:F65536">
    <cfRule type="cellIs" dxfId="14"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I51"/>
  <sheetViews>
    <sheetView workbookViewId="0">
      <selection sqref="A1:F1"/>
    </sheetView>
  </sheetViews>
  <sheetFormatPr defaultColWidth="9.1796875" defaultRowHeight="10" x14ac:dyDescent="0.2"/>
  <cols>
    <col min="1" max="1" width="38.7265625" style="10" bestFit="1" customWidth="1"/>
    <col min="2" max="2" width="24.1796875" style="10" bestFit="1" customWidth="1"/>
    <col min="3" max="3" width="18.816406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55</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946</v>
      </c>
      <c r="B7" s="27" t="s">
        <v>945</v>
      </c>
      <c r="C7" s="27" t="s">
        <v>936</v>
      </c>
      <c r="D7" s="31">
        <v>13800000</v>
      </c>
      <c r="E7" s="29">
        <v>54454.8</v>
      </c>
      <c r="F7" s="30">
        <v>10.4239907687849</v>
      </c>
    </row>
    <row r="8" spans="1:6" x14ac:dyDescent="0.2">
      <c r="A8" s="27" t="s">
        <v>941</v>
      </c>
      <c r="B8" s="27" t="s">
        <v>940</v>
      </c>
      <c r="C8" s="27" t="s">
        <v>936</v>
      </c>
      <c r="D8" s="31">
        <v>9300000</v>
      </c>
      <c r="E8" s="29">
        <v>46197.75</v>
      </c>
      <c r="F8" s="30">
        <v>8.8433879022351007</v>
      </c>
    </row>
    <row r="9" spans="1:6" x14ac:dyDescent="0.2">
      <c r="A9" s="27" t="s">
        <v>989</v>
      </c>
      <c r="B9" s="27" t="s">
        <v>988</v>
      </c>
      <c r="C9" s="27" t="s">
        <v>936</v>
      </c>
      <c r="D9" s="31">
        <v>21000000</v>
      </c>
      <c r="E9" s="29">
        <v>44520</v>
      </c>
      <c r="F9" s="30">
        <v>8.5222252037708905</v>
      </c>
    </row>
    <row r="10" spans="1:6" x14ac:dyDescent="0.2">
      <c r="A10" s="27" t="s">
        <v>938</v>
      </c>
      <c r="B10" s="27" t="s">
        <v>937</v>
      </c>
      <c r="C10" s="27" t="s">
        <v>939</v>
      </c>
      <c r="D10" s="31">
        <v>7000000</v>
      </c>
      <c r="E10" s="29">
        <v>35917</v>
      </c>
      <c r="F10" s="30">
        <v>6.8753989812183001</v>
      </c>
    </row>
    <row r="11" spans="1:6" x14ac:dyDescent="0.2">
      <c r="A11" s="27" t="s">
        <v>935</v>
      </c>
      <c r="B11" s="27" t="s">
        <v>934</v>
      </c>
      <c r="C11" s="27" t="s">
        <v>936</v>
      </c>
      <c r="D11" s="31">
        <v>2800000</v>
      </c>
      <c r="E11" s="29">
        <v>31243.8</v>
      </c>
      <c r="F11" s="30">
        <v>5.9808333293256197</v>
      </c>
    </row>
    <row r="12" spans="1:6" x14ac:dyDescent="0.2">
      <c r="A12" s="27" t="s">
        <v>1332</v>
      </c>
      <c r="B12" s="27" t="s">
        <v>1331</v>
      </c>
      <c r="C12" s="27" t="s">
        <v>951</v>
      </c>
      <c r="D12" s="31">
        <v>1925000</v>
      </c>
      <c r="E12" s="29">
        <v>25444.65</v>
      </c>
      <c r="F12" s="30">
        <v>4.8707330981834902</v>
      </c>
    </row>
    <row r="13" spans="1:6" x14ac:dyDescent="0.2">
      <c r="A13" s="27" t="s">
        <v>991</v>
      </c>
      <c r="B13" s="27" t="s">
        <v>990</v>
      </c>
      <c r="C13" s="27" t="s">
        <v>974</v>
      </c>
      <c r="D13" s="31">
        <v>5700000</v>
      </c>
      <c r="E13" s="29">
        <v>23244.6</v>
      </c>
      <c r="F13" s="30">
        <v>4.4495893075375701</v>
      </c>
    </row>
    <row r="14" spans="1:6" x14ac:dyDescent="0.2">
      <c r="A14" s="27" t="s">
        <v>1353</v>
      </c>
      <c r="B14" s="27" t="s">
        <v>1352</v>
      </c>
      <c r="C14" s="27" t="s">
        <v>951</v>
      </c>
      <c r="D14" s="31">
        <v>575000</v>
      </c>
      <c r="E14" s="29">
        <v>22447.137500000001</v>
      </c>
      <c r="F14" s="30">
        <v>4.2969353314243204</v>
      </c>
    </row>
    <row r="15" spans="1:6" x14ac:dyDescent="0.2">
      <c r="A15" s="27" t="s">
        <v>1357</v>
      </c>
      <c r="B15" s="27" t="s">
        <v>1356</v>
      </c>
      <c r="C15" s="27" t="s">
        <v>1104</v>
      </c>
      <c r="D15" s="31">
        <v>1800000</v>
      </c>
      <c r="E15" s="29">
        <v>21584.7</v>
      </c>
      <c r="F15" s="30">
        <v>4.1318435389899699</v>
      </c>
    </row>
    <row r="16" spans="1:6" x14ac:dyDescent="0.2">
      <c r="A16" s="27" t="s">
        <v>1355</v>
      </c>
      <c r="B16" s="27" t="s">
        <v>1354</v>
      </c>
      <c r="C16" s="27" t="s">
        <v>980</v>
      </c>
      <c r="D16" s="31">
        <v>2300000</v>
      </c>
      <c r="E16" s="29">
        <v>21333.65</v>
      </c>
      <c r="F16" s="30">
        <v>4.0837863818155196</v>
      </c>
    </row>
    <row r="17" spans="1:9" x14ac:dyDescent="0.2">
      <c r="A17" s="27" t="s">
        <v>1048</v>
      </c>
      <c r="B17" s="27" t="s">
        <v>1047</v>
      </c>
      <c r="C17" s="27" t="s">
        <v>1049</v>
      </c>
      <c r="D17" s="31">
        <v>2200000</v>
      </c>
      <c r="E17" s="29">
        <v>20788.900000000001</v>
      </c>
      <c r="F17" s="30">
        <v>3.9795078063493401</v>
      </c>
    </row>
    <row r="18" spans="1:9" x14ac:dyDescent="0.2">
      <c r="A18" s="27" t="s">
        <v>985</v>
      </c>
      <c r="B18" s="27" t="s">
        <v>984</v>
      </c>
      <c r="C18" s="27" t="s">
        <v>983</v>
      </c>
      <c r="D18" s="31">
        <v>21400000</v>
      </c>
      <c r="E18" s="29">
        <v>20629.599999999999</v>
      </c>
      <c r="F18" s="30">
        <v>3.94901386037089</v>
      </c>
    </row>
    <row r="19" spans="1:9" x14ac:dyDescent="0.2">
      <c r="A19" s="27" t="s">
        <v>1056</v>
      </c>
      <c r="B19" s="27" t="s">
        <v>1055</v>
      </c>
      <c r="C19" s="27" t="s">
        <v>974</v>
      </c>
      <c r="D19" s="31">
        <v>24000000</v>
      </c>
      <c r="E19" s="29">
        <v>20592</v>
      </c>
      <c r="F19" s="30">
        <v>3.94181629371182</v>
      </c>
    </row>
    <row r="20" spans="1:9" x14ac:dyDescent="0.2">
      <c r="A20" s="27" t="s">
        <v>943</v>
      </c>
      <c r="B20" s="27" t="s">
        <v>942</v>
      </c>
      <c r="C20" s="27" t="s">
        <v>944</v>
      </c>
      <c r="D20" s="31">
        <v>2000000</v>
      </c>
      <c r="E20" s="29">
        <v>18572</v>
      </c>
      <c r="F20" s="30">
        <v>3.5551385104320099</v>
      </c>
    </row>
    <row r="21" spans="1:9" x14ac:dyDescent="0.2">
      <c r="A21" s="27" t="s">
        <v>1065</v>
      </c>
      <c r="B21" s="27" t="s">
        <v>1064</v>
      </c>
      <c r="C21" s="27" t="s">
        <v>960</v>
      </c>
      <c r="D21" s="31">
        <v>14500000</v>
      </c>
      <c r="E21" s="29">
        <v>13869.25</v>
      </c>
      <c r="F21" s="30">
        <v>2.6549162602740202</v>
      </c>
    </row>
    <row r="22" spans="1:9" x14ac:dyDescent="0.2">
      <c r="A22" s="27" t="s">
        <v>950</v>
      </c>
      <c r="B22" s="27" t="s">
        <v>949</v>
      </c>
      <c r="C22" s="27" t="s">
        <v>951</v>
      </c>
      <c r="D22" s="31">
        <v>2000000</v>
      </c>
      <c r="E22" s="29">
        <v>13497</v>
      </c>
      <c r="F22" s="30">
        <v>2.5836584361027799</v>
      </c>
    </row>
    <row r="23" spans="1:9" x14ac:dyDescent="0.2">
      <c r="A23" s="27" t="s">
        <v>1392</v>
      </c>
      <c r="B23" s="27" t="s">
        <v>1391</v>
      </c>
      <c r="C23" s="27" t="s">
        <v>951</v>
      </c>
      <c r="D23" s="31">
        <v>6000000</v>
      </c>
      <c r="E23" s="29">
        <v>12633</v>
      </c>
      <c r="F23" s="30">
        <v>2.41826754266032</v>
      </c>
    </row>
    <row r="24" spans="1:9" x14ac:dyDescent="0.2">
      <c r="A24" s="27" t="s">
        <v>1067</v>
      </c>
      <c r="B24" s="27" t="s">
        <v>1066</v>
      </c>
      <c r="C24" s="27" t="s">
        <v>936</v>
      </c>
      <c r="D24" s="31">
        <v>20000000</v>
      </c>
      <c r="E24" s="29">
        <v>11060</v>
      </c>
      <c r="F24" s="30">
        <v>2.1171565757795601</v>
      </c>
    </row>
    <row r="25" spans="1:9" x14ac:dyDescent="0.2">
      <c r="A25" s="27" t="s">
        <v>1319</v>
      </c>
      <c r="B25" s="27" t="s">
        <v>1318</v>
      </c>
      <c r="C25" s="27" t="s">
        <v>1246</v>
      </c>
      <c r="D25" s="31">
        <v>500000</v>
      </c>
      <c r="E25" s="29">
        <v>8172.75</v>
      </c>
      <c r="F25" s="30">
        <v>1.56446576896043</v>
      </c>
    </row>
    <row r="26" spans="1:9" x14ac:dyDescent="0.2">
      <c r="A26" s="27" t="s">
        <v>1026</v>
      </c>
      <c r="B26" s="27" t="s">
        <v>1025</v>
      </c>
      <c r="C26" s="27" t="s">
        <v>980</v>
      </c>
      <c r="D26" s="31">
        <v>175000</v>
      </c>
      <c r="E26" s="29">
        <v>7463.2250000000004</v>
      </c>
      <c r="F26" s="30">
        <v>1.4286451975834</v>
      </c>
    </row>
    <row r="27" spans="1:9" x14ac:dyDescent="0.2">
      <c r="A27" s="27" t="s">
        <v>956</v>
      </c>
      <c r="B27" s="27" t="s">
        <v>955</v>
      </c>
      <c r="C27" s="27" t="s">
        <v>957</v>
      </c>
      <c r="D27" s="31">
        <v>3600000</v>
      </c>
      <c r="E27" s="29">
        <v>6669</v>
      </c>
      <c r="F27" s="30">
        <v>1.27661095875894</v>
      </c>
    </row>
    <row r="28" spans="1:9" x14ac:dyDescent="0.2">
      <c r="A28" s="27" t="s">
        <v>1396</v>
      </c>
      <c r="B28" s="27" t="s">
        <v>1395</v>
      </c>
      <c r="C28" s="27" t="s">
        <v>963</v>
      </c>
      <c r="D28" s="31">
        <v>150000</v>
      </c>
      <c r="E28" s="29">
        <v>4509.0749999999998</v>
      </c>
      <c r="F28" s="30">
        <v>0.86314808200119497</v>
      </c>
    </row>
    <row r="29" spans="1:9" x14ac:dyDescent="0.2">
      <c r="A29" s="27" t="s">
        <v>1088</v>
      </c>
      <c r="B29" s="27" t="s">
        <v>1087</v>
      </c>
      <c r="C29" s="27" t="s">
        <v>963</v>
      </c>
      <c r="D29" s="31">
        <v>7500000</v>
      </c>
      <c r="E29" s="29">
        <v>3821.25</v>
      </c>
      <c r="F29" s="30">
        <v>0.73148142542474204</v>
      </c>
    </row>
    <row r="30" spans="1:9" x14ac:dyDescent="0.2">
      <c r="A30" s="27" t="s">
        <v>1095</v>
      </c>
      <c r="B30" s="27" t="s">
        <v>1094</v>
      </c>
      <c r="C30" s="27" t="s">
        <v>1096</v>
      </c>
      <c r="D30" s="31">
        <v>3500000</v>
      </c>
      <c r="E30" s="29">
        <v>2868.25</v>
      </c>
      <c r="F30" s="30">
        <v>0.54905373856055395</v>
      </c>
    </row>
    <row r="31" spans="1:9" x14ac:dyDescent="0.2">
      <c r="A31" s="27" t="s">
        <v>1116</v>
      </c>
      <c r="B31" s="27" t="s">
        <v>1115</v>
      </c>
      <c r="C31" s="27" t="s">
        <v>954</v>
      </c>
      <c r="D31" s="31">
        <v>2000000</v>
      </c>
      <c r="E31" s="29">
        <v>2471</v>
      </c>
      <c r="F31" s="30">
        <v>0.47301029825961</v>
      </c>
    </row>
    <row r="32" spans="1:9" ht="10.5" x14ac:dyDescent="0.25">
      <c r="A32" s="26" t="s">
        <v>155</v>
      </c>
      <c r="B32" s="26"/>
      <c r="C32" s="26"/>
      <c r="D32" s="32"/>
      <c r="E32" s="33">
        <f>SUM(E7:E31)</f>
        <v>494004.38750000001</v>
      </c>
      <c r="F32" s="34">
        <f>SUM(F7:F31)</f>
        <v>94.564614598515334</v>
      </c>
      <c r="G32" s="18"/>
      <c r="H32" s="18"/>
      <c r="I32" s="18"/>
    </row>
    <row r="33" spans="1:9" x14ac:dyDescent="0.2">
      <c r="A33" s="27"/>
      <c r="B33" s="27"/>
      <c r="C33" s="27"/>
      <c r="D33" s="28"/>
      <c r="E33" s="29"/>
      <c r="F33" s="30"/>
    </row>
    <row r="34" spans="1:9" ht="10.5" x14ac:dyDescent="0.25">
      <c r="A34" s="26" t="s">
        <v>194</v>
      </c>
      <c r="B34" s="26"/>
      <c r="C34" s="26"/>
      <c r="D34" s="32"/>
      <c r="E34" s="33">
        <f>E32</f>
        <v>494004.38750000001</v>
      </c>
      <c r="F34" s="34">
        <f>F32</f>
        <v>94.564614598515334</v>
      </c>
      <c r="G34" s="18"/>
      <c r="H34" s="18"/>
      <c r="I34" s="18"/>
    </row>
    <row r="35" spans="1:9" ht="10.5" x14ac:dyDescent="0.25">
      <c r="A35" s="26"/>
      <c r="B35" s="26"/>
      <c r="C35" s="26"/>
      <c r="D35" s="32"/>
      <c r="E35" s="33"/>
      <c r="F35" s="34"/>
      <c r="G35" s="18"/>
      <c r="H35" s="18"/>
      <c r="I35" s="18"/>
    </row>
    <row r="36" spans="1:9" ht="10.5" x14ac:dyDescent="0.25">
      <c r="A36" s="26" t="s">
        <v>196</v>
      </c>
      <c r="B36" s="26"/>
      <c r="C36" s="26"/>
      <c r="D36" s="32"/>
      <c r="E36" s="33">
        <f>E38-(E32)</f>
        <v>28394.386710999999</v>
      </c>
      <c r="F36" s="34">
        <f>F38-(F32)</f>
        <v>5.4353854014846661</v>
      </c>
      <c r="G36" s="18"/>
      <c r="H36" s="18"/>
      <c r="I36" s="18"/>
    </row>
    <row r="37" spans="1:9" ht="10.5" x14ac:dyDescent="0.25">
      <c r="A37" s="26"/>
      <c r="B37" s="26"/>
      <c r="C37" s="26"/>
      <c r="D37" s="32"/>
      <c r="E37" s="33"/>
      <c r="F37" s="34"/>
      <c r="G37" s="18"/>
      <c r="H37" s="18"/>
      <c r="I37" s="18"/>
    </row>
    <row r="38" spans="1:9" ht="10.5" x14ac:dyDescent="0.25">
      <c r="A38" s="35" t="s">
        <v>195</v>
      </c>
      <c r="B38" s="35"/>
      <c r="C38" s="35"/>
      <c r="D38" s="36"/>
      <c r="E38" s="37">
        <v>522398.77421100001</v>
      </c>
      <c r="F38" s="38">
        <v>100</v>
      </c>
      <c r="G38" s="18"/>
      <c r="H38" s="18"/>
      <c r="I38" s="18"/>
    </row>
    <row r="41" spans="1:9" ht="10.5" x14ac:dyDescent="0.25">
      <c r="A41" s="18" t="s">
        <v>199</v>
      </c>
    </row>
    <row r="42" spans="1:9" ht="10.5" x14ac:dyDescent="0.25">
      <c r="A42" s="18" t="s">
        <v>200</v>
      </c>
    </row>
    <row r="43" spans="1:9" ht="10.5" x14ac:dyDescent="0.25">
      <c r="A43" s="18" t="s">
        <v>201</v>
      </c>
      <c r="B43" s="18"/>
      <c r="C43" s="39" t="s">
        <v>203</v>
      </c>
      <c r="D43" s="19" t="s">
        <v>202</v>
      </c>
    </row>
    <row r="44" spans="1:9" x14ac:dyDescent="0.2">
      <c r="A44" s="10" t="s">
        <v>466</v>
      </c>
      <c r="C44" s="40">
        <v>439.68040000000002</v>
      </c>
      <c r="D44" s="40">
        <v>435.803</v>
      </c>
    </row>
    <row r="45" spans="1:9" x14ac:dyDescent="0.2">
      <c r="A45" s="10" t="s">
        <v>500</v>
      </c>
      <c r="C45" s="40">
        <v>32.385100000000001</v>
      </c>
      <c r="D45" s="40">
        <v>32.099499999999999</v>
      </c>
    </row>
    <row r="46" spans="1:9" x14ac:dyDescent="0.2">
      <c r="A46" s="10" t="s">
        <v>469</v>
      </c>
      <c r="C46" s="40">
        <v>466.67219999999998</v>
      </c>
      <c r="D46" s="40">
        <v>464.27550000000002</v>
      </c>
    </row>
    <row r="47" spans="1:9" x14ac:dyDescent="0.2">
      <c r="A47" s="10" t="s">
        <v>501</v>
      </c>
      <c r="C47" s="40">
        <v>35.335999999999999</v>
      </c>
      <c r="D47" s="40">
        <v>35.153399999999998</v>
      </c>
    </row>
    <row r="49" spans="1:4" ht="10.5" x14ac:dyDescent="0.25">
      <c r="A49" s="18" t="s">
        <v>215</v>
      </c>
      <c r="D49" s="41" t="s">
        <v>216</v>
      </c>
    </row>
    <row r="51" spans="1:4" ht="10.5" x14ac:dyDescent="0.25">
      <c r="A51" s="18" t="s">
        <v>1068</v>
      </c>
      <c r="D51" s="48">
        <v>0.24560000000000001</v>
      </c>
    </row>
  </sheetData>
  <mergeCells count="1">
    <mergeCell ref="A1:F1"/>
  </mergeCells>
  <conditionalFormatting sqref="F2:F3 F5:F65536">
    <cfRule type="cellIs" dxfId="13"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workbookViewId="0">
      <selection sqref="A1:F1"/>
    </sheetView>
  </sheetViews>
  <sheetFormatPr defaultColWidth="9.1796875" defaultRowHeight="10" x14ac:dyDescent="0.2"/>
  <cols>
    <col min="1" max="1" width="38.7265625" style="10" bestFit="1" customWidth="1"/>
    <col min="2" max="2" width="53.8164062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8" s="1" customFormat="1" ht="14" x14ac:dyDescent="0.25">
      <c r="A1" s="79" t="s">
        <v>13</v>
      </c>
      <c r="B1" s="79"/>
      <c r="C1" s="79"/>
      <c r="D1" s="79"/>
      <c r="E1" s="79"/>
      <c r="F1" s="79"/>
    </row>
    <row r="2" spans="1:8" s="1" customFormat="1" ht="11.5" x14ac:dyDescent="0.25">
      <c r="D2" s="6"/>
      <c r="E2" s="7"/>
      <c r="F2" s="13"/>
    </row>
    <row r="3" spans="1:8" s="1" customFormat="1" ht="11.5" x14ac:dyDescent="0.25">
      <c r="A3" s="12" t="s">
        <v>6</v>
      </c>
      <c r="B3" s="2"/>
      <c r="C3" s="3"/>
      <c r="D3" s="4"/>
      <c r="E3" s="5"/>
      <c r="F3" s="13"/>
    </row>
    <row r="4" spans="1:8" s="1" customFormat="1" ht="17.5" customHeight="1" x14ac:dyDescent="0.25">
      <c r="A4" s="8" t="s">
        <v>2</v>
      </c>
      <c r="B4" s="8" t="s">
        <v>0</v>
      </c>
      <c r="C4" s="8" t="s">
        <v>197</v>
      </c>
      <c r="D4" s="17" t="s">
        <v>1</v>
      </c>
      <c r="E4" s="9" t="s">
        <v>3</v>
      </c>
      <c r="F4" s="16" t="s">
        <v>4</v>
      </c>
    </row>
    <row r="5" spans="1:8" ht="10.5" x14ac:dyDescent="0.25">
      <c r="A5" s="21" t="s">
        <v>68</v>
      </c>
      <c r="B5" s="22"/>
      <c r="C5" s="22"/>
      <c r="D5" s="23"/>
      <c r="E5" s="24"/>
      <c r="F5" s="25"/>
    </row>
    <row r="6" spans="1:8" ht="10.5" x14ac:dyDescent="0.25">
      <c r="A6" s="26" t="s">
        <v>69</v>
      </c>
      <c r="B6" s="27"/>
      <c r="C6" s="27"/>
      <c r="D6" s="28"/>
      <c r="E6" s="29"/>
      <c r="F6" s="30"/>
    </row>
    <row r="7" spans="1:8" x14ac:dyDescent="0.2">
      <c r="A7" s="27" t="s">
        <v>520</v>
      </c>
      <c r="B7" s="27" t="s">
        <v>519</v>
      </c>
      <c r="C7" s="27" t="s">
        <v>521</v>
      </c>
      <c r="D7" s="31">
        <v>250</v>
      </c>
      <c r="E7" s="29">
        <v>2528.3975</v>
      </c>
      <c r="F7" s="30">
        <v>14.4997353262555</v>
      </c>
    </row>
    <row r="8" spans="1:8" x14ac:dyDescent="0.2">
      <c r="A8" s="27" t="s">
        <v>523</v>
      </c>
      <c r="B8" s="27" t="s">
        <v>522</v>
      </c>
      <c r="C8" s="27" t="s">
        <v>154</v>
      </c>
      <c r="D8" s="31">
        <v>250</v>
      </c>
      <c r="E8" s="29">
        <v>2515.5774999999999</v>
      </c>
      <c r="F8" s="30">
        <v>14.4262157918933</v>
      </c>
    </row>
    <row r="9" spans="1:8" x14ac:dyDescent="0.2">
      <c r="A9" s="27" t="s">
        <v>71</v>
      </c>
      <c r="B9" s="27" t="s">
        <v>70</v>
      </c>
      <c r="C9" s="27" t="s">
        <v>72</v>
      </c>
      <c r="D9" s="31">
        <v>100</v>
      </c>
      <c r="E9" s="29">
        <v>1002.918</v>
      </c>
      <c r="F9" s="30">
        <v>5.7514870798351598</v>
      </c>
    </row>
    <row r="10" spans="1:8" x14ac:dyDescent="0.2">
      <c r="A10" s="27" t="s">
        <v>120</v>
      </c>
      <c r="B10" s="27" t="s">
        <v>119</v>
      </c>
      <c r="C10" s="27" t="s">
        <v>87</v>
      </c>
      <c r="D10" s="31">
        <v>100</v>
      </c>
      <c r="E10" s="29">
        <v>999.52499999999998</v>
      </c>
      <c r="F10" s="30">
        <v>5.7320290626673804</v>
      </c>
    </row>
    <row r="11" spans="1:8" x14ac:dyDescent="0.2">
      <c r="A11" s="27" t="s">
        <v>74</v>
      </c>
      <c r="B11" s="27" t="s">
        <v>73</v>
      </c>
      <c r="C11" s="27" t="s">
        <v>75</v>
      </c>
      <c r="D11" s="31">
        <v>100</v>
      </c>
      <c r="E11" s="29">
        <v>988.93799999999999</v>
      </c>
      <c r="F11" s="30">
        <v>5.6713152319113096</v>
      </c>
    </row>
    <row r="12" spans="1:8" ht="10.5" x14ac:dyDescent="0.25">
      <c r="A12" s="26" t="s">
        <v>155</v>
      </c>
      <c r="B12" s="26"/>
      <c r="C12" s="26"/>
      <c r="D12" s="32"/>
      <c r="E12" s="33">
        <f>SUM(E6:E11)</f>
        <v>8035.3559999999998</v>
      </c>
      <c r="F12" s="34">
        <f>SUM(F6:F11)</f>
        <v>46.080782492562648</v>
      </c>
      <c r="G12" s="18"/>
      <c r="H12" s="18"/>
    </row>
    <row r="13" spans="1:8" x14ac:dyDescent="0.2">
      <c r="A13" s="27"/>
      <c r="B13" s="27"/>
      <c r="C13" s="27"/>
      <c r="D13" s="28"/>
      <c r="E13" s="29"/>
      <c r="F13" s="30"/>
    </row>
    <row r="14" spans="1:8" ht="10.5" x14ac:dyDescent="0.25">
      <c r="A14" s="26" t="s">
        <v>393</v>
      </c>
      <c r="B14" s="27"/>
      <c r="C14" s="27"/>
      <c r="D14" s="28"/>
      <c r="E14" s="29"/>
      <c r="F14" s="30"/>
    </row>
    <row r="15" spans="1:8" ht="10.5" x14ac:dyDescent="0.25">
      <c r="A15" s="26" t="s">
        <v>394</v>
      </c>
      <c r="B15" s="27"/>
      <c r="C15" s="27"/>
      <c r="D15" s="28"/>
      <c r="E15" s="29"/>
      <c r="F15" s="30"/>
    </row>
    <row r="16" spans="1:8" x14ac:dyDescent="0.2">
      <c r="A16" s="27" t="s">
        <v>411</v>
      </c>
      <c r="B16" s="27" t="s">
        <v>410</v>
      </c>
      <c r="C16" s="27" t="s">
        <v>400</v>
      </c>
      <c r="D16" s="31">
        <v>2300</v>
      </c>
      <c r="E16" s="29">
        <v>2301.2397000000001</v>
      </c>
      <c r="F16" s="30">
        <v>13.1970414352457</v>
      </c>
    </row>
    <row r="17" spans="1:8" ht="10.5" x14ac:dyDescent="0.25">
      <c r="A17" s="26" t="s">
        <v>155</v>
      </c>
      <c r="B17" s="26"/>
      <c r="C17" s="26"/>
      <c r="D17" s="32"/>
      <c r="E17" s="33">
        <f>SUM(E15:E16)</f>
        <v>2301.2397000000001</v>
      </c>
      <c r="F17" s="34">
        <f>SUM(F15:F16)</f>
        <v>13.1970414352457</v>
      </c>
      <c r="G17" s="18"/>
      <c r="H17" s="18"/>
    </row>
    <row r="18" spans="1:8" x14ac:dyDescent="0.2">
      <c r="A18" s="27"/>
      <c r="B18" s="27"/>
      <c r="C18" s="27"/>
      <c r="D18" s="28"/>
      <c r="E18" s="29"/>
      <c r="F18" s="30"/>
    </row>
    <row r="19" spans="1:8" ht="10.5" x14ac:dyDescent="0.25">
      <c r="A19" s="26" t="s">
        <v>505</v>
      </c>
      <c r="B19" s="27"/>
      <c r="C19" s="27"/>
      <c r="D19" s="28"/>
      <c r="E19" s="29"/>
      <c r="F19" s="30"/>
    </row>
    <row r="20" spans="1:8" x14ac:dyDescent="0.2">
      <c r="A20" s="27" t="s">
        <v>525</v>
      </c>
      <c r="B20" s="27" t="s">
        <v>524</v>
      </c>
      <c r="C20" s="27" t="s">
        <v>508</v>
      </c>
      <c r="D20" s="31">
        <v>3000000</v>
      </c>
      <c r="E20" s="29">
        <v>3001.194</v>
      </c>
      <c r="F20" s="30">
        <v>17.2111065062935</v>
      </c>
    </row>
    <row r="21" spans="1:8" x14ac:dyDescent="0.2">
      <c r="A21" s="27" t="s">
        <v>527</v>
      </c>
      <c r="B21" s="27" t="s">
        <v>526</v>
      </c>
      <c r="C21" s="27" t="s">
        <v>508</v>
      </c>
      <c r="D21" s="31">
        <v>1500000</v>
      </c>
      <c r="E21" s="29">
        <v>1547.175</v>
      </c>
      <c r="F21" s="30">
        <v>8.8726665816586898</v>
      </c>
    </row>
    <row r="22" spans="1:8" x14ac:dyDescent="0.2">
      <c r="A22" s="27" t="s">
        <v>529</v>
      </c>
      <c r="B22" s="27" t="s">
        <v>528</v>
      </c>
      <c r="C22" s="27" t="s">
        <v>508</v>
      </c>
      <c r="D22" s="31">
        <v>1000000</v>
      </c>
      <c r="E22" s="29">
        <v>1014.535</v>
      </c>
      <c r="F22" s="30">
        <v>5.8181077062537199</v>
      </c>
    </row>
    <row r="23" spans="1:8" x14ac:dyDescent="0.2">
      <c r="A23" s="27" t="s">
        <v>531</v>
      </c>
      <c r="B23" s="27" t="s">
        <v>530</v>
      </c>
      <c r="C23" s="27" t="s">
        <v>508</v>
      </c>
      <c r="D23" s="31">
        <v>500000</v>
      </c>
      <c r="E23" s="29">
        <v>494.59350000000001</v>
      </c>
      <c r="F23" s="30">
        <v>2.8363715927129198</v>
      </c>
    </row>
    <row r="24" spans="1:8" ht="10.5" x14ac:dyDescent="0.25">
      <c r="A24" s="26" t="s">
        <v>155</v>
      </c>
      <c r="B24" s="26"/>
      <c r="C24" s="26"/>
      <c r="D24" s="32"/>
      <c r="E24" s="33">
        <f>SUM(E20:E23)</f>
        <v>6057.4974999999995</v>
      </c>
      <c r="F24" s="34">
        <f>SUM(F20:F23)</f>
        <v>34.73825238691883</v>
      </c>
      <c r="G24" s="18"/>
      <c r="H24" s="18"/>
    </row>
    <row r="25" spans="1:8" x14ac:dyDescent="0.2">
      <c r="A25" s="27"/>
      <c r="B25" s="27"/>
      <c r="C25" s="27"/>
      <c r="D25" s="28"/>
      <c r="E25" s="29"/>
      <c r="F25" s="30"/>
    </row>
    <row r="26" spans="1:8" ht="10.5" x14ac:dyDescent="0.25">
      <c r="A26" s="26" t="s">
        <v>194</v>
      </c>
      <c r="B26" s="26"/>
      <c r="C26" s="26"/>
      <c r="D26" s="32"/>
      <c r="E26" s="33">
        <f>E12+E17+E24</f>
        <v>16394.093199999999</v>
      </c>
      <c r="F26" s="34">
        <f>F12+F17+F24</f>
        <v>94.016076314727172</v>
      </c>
      <c r="G26" s="18"/>
      <c r="H26" s="18"/>
    </row>
    <row r="27" spans="1:8" ht="10.5" x14ac:dyDescent="0.25">
      <c r="A27" s="26"/>
      <c r="B27" s="26"/>
      <c r="C27" s="26"/>
      <c r="D27" s="32"/>
      <c r="E27" s="33"/>
      <c r="F27" s="34"/>
      <c r="G27" s="18"/>
      <c r="H27" s="18"/>
    </row>
    <row r="28" spans="1:8" ht="10.5" x14ac:dyDescent="0.25">
      <c r="A28" s="26" t="s">
        <v>196</v>
      </c>
      <c r="B28" s="26"/>
      <c r="C28" s="26"/>
      <c r="D28" s="32"/>
      <c r="E28" s="33">
        <f>E30-(E12+E17+E24)</f>
        <v>1043.4492317000004</v>
      </c>
      <c r="F28" s="34">
        <f>F30-(F12+F17+F24)</f>
        <v>5.9839236852728277</v>
      </c>
      <c r="G28" s="18"/>
      <c r="H28" s="18"/>
    </row>
    <row r="29" spans="1:8" ht="10.5" x14ac:dyDescent="0.25">
      <c r="A29" s="26"/>
      <c r="B29" s="26"/>
      <c r="C29" s="26"/>
      <c r="D29" s="32"/>
      <c r="E29" s="33"/>
      <c r="F29" s="34"/>
      <c r="G29" s="18"/>
      <c r="H29" s="18"/>
    </row>
    <row r="30" spans="1:8" ht="10.5" x14ac:dyDescent="0.25">
      <c r="A30" s="35" t="s">
        <v>195</v>
      </c>
      <c r="B30" s="35"/>
      <c r="C30" s="35"/>
      <c r="D30" s="36"/>
      <c r="E30" s="37">
        <v>17437.5424317</v>
      </c>
      <c r="F30" s="38">
        <v>100</v>
      </c>
      <c r="G30" s="18"/>
      <c r="H30" s="18"/>
    </row>
    <row r="32" spans="1:8" ht="10.5" x14ac:dyDescent="0.25">
      <c r="A32" s="18" t="s">
        <v>198</v>
      </c>
    </row>
    <row r="34" spans="1:5" ht="10.5" x14ac:dyDescent="0.25">
      <c r="A34" s="18" t="s">
        <v>199</v>
      </c>
    </row>
    <row r="35" spans="1:5" ht="10.5" x14ac:dyDescent="0.25">
      <c r="A35" s="18" t="s">
        <v>200</v>
      </c>
    </row>
    <row r="36" spans="1:5" ht="10.5" x14ac:dyDescent="0.25">
      <c r="A36" s="18" t="s">
        <v>201</v>
      </c>
      <c r="B36" s="18"/>
      <c r="C36" s="39" t="s">
        <v>203</v>
      </c>
      <c r="D36" s="19" t="s">
        <v>202</v>
      </c>
    </row>
    <row r="37" spans="1:5" x14ac:dyDescent="0.2">
      <c r="A37" s="10" t="s">
        <v>466</v>
      </c>
      <c r="C37" s="40">
        <v>29.8126</v>
      </c>
      <c r="D37" s="40">
        <v>30.534600000000001</v>
      </c>
    </row>
    <row r="38" spans="1:5" x14ac:dyDescent="0.2">
      <c r="A38" s="10" t="s">
        <v>532</v>
      </c>
      <c r="C38" s="40">
        <v>10.0541</v>
      </c>
      <c r="D38" s="40">
        <v>10.1089</v>
      </c>
    </row>
    <row r="39" spans="1:5" x14ac:dyDescent="0.2">
      <c r="A39" s="10" t="s">
        <v>469</v>
      </c>
      <c r="C39" s="40">
        <v>31.333300000000001</v>
      </c>
      <c r="D39" s="40">
        <v>32.223799999999997</v>
      </c>
    </row>
    <row r="40" spans="1:5" x14ac:dyDescent="0.2">
      <c r="A40" s="10" t="s">
        <v>533</v>
      </c>
      <c r="C40" s="40">
        <v>10.069900000000001</v>
      </c>
      <c r="D40" s="40">
        <v>10.010300000000001</v>
      </c>
    </row>
    <row r="42" spans="1:5" ht="10.5" x14ac:dyDescent="0.25">
      <c r="A42" s="18" t="s">
        <v>215</v>
      </c>
    </row>
    <row r="43" spans="1:5" ht="10.5" x14ac:dyDescent="0.25">
      <c r="A43" s="82" t="s">
        <v>380</v>
      </c>
      <c r="B43" s="83"/>
      <c r="C43" s="80" t="s">
        <v>381</v>
      </c>
      <c r="D43" s="81"/>
    </row>
    <row r="44" spans="1:5" ht="10.5" x14ac:dyDescent="0.25">
      <c r="A44" s="82"/>
      <c r="B44" s="83"/>
      <c r="C44" s="44" t="s">
        <v>382</v>
      </c>
      <c r="D44" s="45" t="s">
        <v>383</v>
      </c>
    </row>
    <row r="45" spans="1:5" x14ac:dyDescent="0.2">
      <c r="A45" s="84" t="s">
        <v>532</v>
      </c>
      <c r="B45" s="85"/>
      <c r="C45" s="46">
        <v>0.159032118</v>
      </c>
      <c r="D45" s="46">
        <v>0.1556010914</v>
      </c>
    </row>
    <row r="46" spans="1:5" x14ac:dyDescent="0.2">
      <c r="A46" s="84" t="s">
        <v>533</v>
      </c>
      <c r="B46" s="85"/>
      <c r="C46" s="46">
        <v>0.29612217419999998</v>
      </c>
      <c r="D46" s="46">
        <v>0.29152142110000001</v>
      </c>
    </row>
    <row r="48" spans="1:5" ht="10.5" x14ac:dyDescent="0.25">
      <c r="A48" s="18" t="s">
        <v>217</v>
      </c>
      <c r="D48" s="42">
        <v>1.97414096378082</v>
      </c>
      <c r="E48" s="14" t="s">
        <v>218</v>
      </c>
    </row>
    <row r="50" spans="1:4" ht="10.5" x14ac:dyDescent="0.25">
      <c r="A50" s="18" t="s">
        <v>219</v>
      </c>
      <c r="D50" s="41" t="s">
        <v>216</v>
      </c>
    </row>
  </sheetData>
  <mergeCells count="6">
    <mergeCell ref="A46:B46"/>
    <mergeCell ref="A1:F1"/>
    <mergeCell ref="C43:D43"/>
    <mergeCell ref="A43:B43"/>
    <mergeCell ref="A44:B44"/>
    <mergeCell ref="A45:B45"/>
  </mergeCells>
  <conditionalFormatting sqref="F2:F3 F5:F65536">
    <cfRule type="cellIs" dxfId="101"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I60"/>
  <sheetViews>
    <sheetView workbookViewId="0">
      <selection sqref="A1:F1"/>
    </sheetView>
  </sheetViews>
  <sheetFormatPr defaultColWidth="9.1796875" defaultRowHeight="10" x14ac:dyDescent="0.2"/>
  <cols>
    <col min="1" max="1" width="38.7265625" style="10" bestFit="1" customWidth="1"/>
    <col min="2" max="2" width="24.7265625" style="10" bestFit="1" customWidth="1"/>
    <col min="3" max="3" width="18.816406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56</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989</v>
      </c>
      <c r="B7" s="27" t="s">
        <v>988</v>
      </c>
      <c r="C7" s="27" t="s">
        <v>936</v>
      </c>
      <c r="D7" s="31">
        <v>4000000</v>
      </c>
      <c r="E7" s="29">
        <v>8480</v>
      </c>
      <c r="F7" s="30">
        <v>9.2382311930398302</v>
      </c>
    </row>
    <row r="8" spans="1:6" x14ac:dyDescent="0.2">
      <c r="A8" s="27" t="s">
        <v>946</v>
      </c>
      <c r="B8" s="27" t="s">
        <v>945</v>
      </c>
      <c r="C8" s="27" t="s">
        <v>936</v>
      </c>
      <c r="D8" s="31">
        <v>2000000</v>
      </c>
      <c r="E8" s="29">
        <v>7892</v>
      </c>
      <c r="F8" s="30">
        <v>8.5976557282394293</v>
      </c>
    </row>
    <row r="9" spans="1:6" x14ac:dyDescent="0.2">
      <c r="A9" s="27" t="s">
        <v>941</v>
      </c>
      <c r="B9" s="27" t="s">
        <v>940</v>
      </c>
      <c r="C9" s="27" t="s">
        <v>936</v>
      </c>
      <c r="D9" s="31">
        <v>1535000</v>
      </c>
      <c r="E9" s="29">
        <v>7625.1125000000002</v>
      </c>
      <c r="F9" s="30">
        <v>8.3069047344266398</v>
      </c>
    </row>
    <row r="10" spans="1:6" x14ac:dyDescent="0.2">
      <c r="A10" s="27" t="s">
        <v>938</v>
      </c>
      <c r="B10" s="27" t="s">
        <v>937</v>
      </c>
      <c r="C10" s="27" t="s">
        <v>939</v>
      </c>
      <c r="D10" s="31">
        <v>1200000</v>
      </c>
      <c r="E10" s="29">
        <v>6157.2</v>
      </c>
      <c r="F10" s="30">
        <v>6.7077402242670798</v>
      </c>
    </row>
    <row r="11" spans="1:6" x14ac:dyDescent="0.2">
      <c r="A11" s="27" t="s">
        <v>1353</v>
      </c>
      <c r="B11" s="27" t="s">
        <v>1352</v>
      </c>
      <c r="C11" s="27" t="s">
        <v>951</v>
      </c>
      <c r="D11" s="31">
        <v>135000</v>
      </c>
      <c r="E11" s="29">
        <v>5270.1975000000002</v>
      </c>
      <c r="F11" s="30">
        <v>5.7414272332524199</v>
      </c>
    </row>
    <row r="12" spans="1:6" x14ac:dyDescent="0.2">
      <c r="A12" s="27" t="s">
        <v>985</v>
      </c>
      <c r="B12" s="27" t="s">
        <v>984</v>
      </c>
      <c r="C12" s="27" t="s">
        <v>983</v>
      </c>
      <c r="D12" s="31">
        <v>5000000</v>
      </c>
      <c r="E12" s="29">
        <v>4820</v>
      </c>
      <c r="F12" s="30">
        <v>5.25097574887406</v>
      </c>
    </row>
    <row r="13" spans="1:6" x14ac:dyDescent="0.2">
      <c r="A13" s="27" t="s">
        <v>991</v>
      </c>
      <c r="B13" s="27" t="s">
        <v>990</v>
      </c>
      <c r="C13" s="27" t="s">
        <v>974</v>
      </c>
      <c r="D13" s="31">
        <v>1150000</v>
      </c>
      <c r="E13" s="29">
        <v>4689.7</v>
      </c>
      <c r="F13" s="30">
        <v>5.1090250974055298</v>
      </c>
    </row>
    <row r="14" spans="1:6" x14ac:dyDescent="0.2">
      <c r="A14" s="27" t="s">
        <v>1332</v>
      </c>
      <c r="B14" s="27" t="s">
        <v>1331</v>
      </c>
      <c r="C14" s="27" t="s">
        <v>951</v>
      </c>
      <c r="D14" s="31">
        <v>350000</v>
      </c>
      <c r="E14" s="29">
        <v>4626.3</v>
      </c>
      <c r="F14" s="30">
        <v>5.0399562462688898</v>
      </c>
    </row>
    <row r="15" spans="1:6" x14ac:dyDescent="0.2">
      <c r="A15" s="27" t="s">
        <v>1056</v>
      </c>
      <c r="B15" s="27" t="s">
        <v>1055</v>
      </c>
      <c r="C15" s="27" t="s">
        <v>974</v>
      </c>
      <c r="D15" s="31">
        <v>5000000</v>
      </c>
      <c r="E15" s="29">
        <v>4290</v>
      </c>
      <c r="F15" s="30">
        <v>4.6735862993090702</v>
      </c>
    </row>
    <row r="16" spans="1:6" x14ac:dyDescent="0.2">
      <c r="A16" s="27" t="s">
        <v>1359</v>
      </c>
      <c r="B16" s="27" t="s">
        <v>1358</v>
      </c>
      <c r="C16" s="27" t="s">
        <v>996</v>
      </c>
      <c r="D16" s="31">
        <v>775000</v>
      </c>
      <c r="E16" s="29">
        <v>3072.875</v>
      </c>
      <c r="F16" s="30">
        <v>3.34763321666418</v>
      </c>
    </row>
    <row r="17" spans="1:6" x14ac:dyDescent="0.2">
      <c r="A17" s="27" t="s">
        <v>1357</v>
      </c>
      <c r="B17" s="27" t="s">
        <v>1356</v>
      </c>
      <c r="C17" s="27" t="s">
        <v>1104</v>
      </c>
      <c r="D17" s="31">
        <v>225000</v>
      </c>
      <c r="E17" s="29">
        <v>2698.0875000000001</v>
      </c>
      <c r="F17" s="30">
        <v>2.9393344462324098</v>
      </c>
    </row>
    <row r="18" spans="1:6" x14ac:dyDescent="0.2">
      <c r="A18" s="27" t="s">
        <v>1095</v>
      </c>
      <c r="B18" s="27" t="s">
        <v>1094</v>
      </c>
      <c r="C18" s="27" t="s">
        <v>1096</v>
      </c>
      <c r="D18" s="31">
        <v>3000000</v>
      </c>
      <c r="E18" s="29">
        <v>2458.5</v>
      </c>
      <c r="F18" s="30">
        <v>2.6783244561425001</v>
      </c>
    </row>
    <row r="19" spans="1:6" x14ac:dyDescent="0.2">
      <c r="A19" s="27" t="s">
        <v>1065</v>
      </c>
      <c r="B19" s="27" t="s">
        <v>1064</v>
      </c>
      <c r="C19" s="27" t="s">
        <v>960</v>
      </c>
      <c r="D19" s="31">
        <v>2500000</v>
      </c>
      <c r="E19" s="29">
        <v>2391.25</v>
      </c>
      <c r="F19" s="30">
        <v>2.6050613608911002</v>
      </c>
    </row>
    <row r="20" spans="1:6" x14ac:dyDescent="0.2">
      <c r="A20" s="27" t="s">
        <v>1048</v>
      </c>
      <c r="B20" s="27" t="s">
        <v>1047</v>
      </c>
      <c r="C20" s="27" t="s">
        <v>1049</v>
      </c>
      <c r="D20" s="31">
        <v>250000</v>
      </c>
      <c r="E20" s="29">
        <v>2362.375</v>
      </c>
      <c r="F20" s="30">
        <v>2.57360453003036</v>
      </c>
    </row>
    <row r="21" spans="1:6" x14ac:dyDescent="0.2">
      <c r="A21" s="27" t="s">
        <v>935</v>
      </c>
      <c r="B21" s="27" t="s">
        <v>934</v>
      </c>
      <c r="C21" s="27" t="s">
        <v>936</v>
      </c>
      <c r="D21" s="31">
        <v>200000</v>
      </c>
      <c r="E21" s="29">
        <v>2231.6999999999998</v>
      </c>
      <c r="F21" s="30">
        <v>2.4312453482909202</v>
      </c>
    </row>
    <row r="22" spans="1:6" x14ac:dyDescent="0.2">
      <c r="A22" s="27" t="s">
        <v>1264</v>
      </c>
      <c r="B22" s="27" t="s">
        <v>1263</v>
      </c>
      <c r="C22" s="27" t="s">
        <v>951</v>
      </c>
      <c r="D22" s="31">
        <v>825000</v>
      </c>
      <c r="E22" s="29">
        <v>2159.85</v>
      </c>
      <c r="F22" s="30">
        <v>2.35297094838291</v>
      </c>
    </row>
    <row r="23" spans="1:6" x14ac:dyDescent="0.2">
      <c r="A23" s="27" t="s">
        <v>1381</v>
      </c>
      <c r="B23" s="27" t="s">
        <v>1380</v>
      </c>
      <c r="C23" s="27" t="s">
        <v>1104</v>
      </c>
      <c r="D23" s="31">
        <v>2300000</v>
      </c>
      <c r="E23" s="29">
        <v>1838.85</v>
      </c>
      <c r="F23" s="30">
        <v>2.0032690364765702</v>
      </c>
    </row>
    <row r="24" spans="1:6" x14ac:dyDescent="0.2">
      <c r="A24" s="27" t="s">
        <v>1250</v>
      </c>
      <c r="B24" s="27" t="s">
        <v>1249</v>
      </c>
      <c r="C24" s="27" t="s">
        <v>1213</v>
      </c>
      <c r="D24" s="31">
        <v>700000</v>
      </c>
      <c r="E24" s="29">
        <v>1832.95</v>
      </c>
      <c r="F24" s="30">
        <v>1.9968414935474501</v>
      </c>
    </row>
    <row r="25" spans="1:6" x14ac:dyDescent="0.2">
      <c r="A25" s="27" t="s">
        <v>1388</v>
      </c>
      <c r="B25" s="27" t="s">
        <v>1387</v>
      </c>
      <c r="C25" s="27" t="s">
        <v>996</v>
      </c>
      <c r="D25" s="31">
        <v>1600000</v>
      </c>
      <c r="E25" s="29">
        <v>1456</v>
      </c>
      <c r="F25" s="30">
        <v>1.5861868652200499</v>
      </c>
    </row>
    <row r="26" spans="1:6" x14ac:dyDescent="0.2">
      <c r="A26" s="27" t="s">
        <v>1106</v>
      </c>
      <c r="B26" s="27" t="s">
        <v>1105</v>
      </c>
      <c r="C26" s="27" t="s">
        <v>996</v>
      </c>
      <c r="D26" s="31">
        <v>525000</v>
      </c>
      <c r="E26" s="29">
        <v>1455.3</v>
      </c>
      <c r="F26" s="30">
        <v>1.5854242753809999</v>
      </c>
    </row>
    <row r="27" spans="1:6" x14ac:dyDescent="0.2">
      <c r="A27" s="27" t="s">
        <v>1398</v>
      </c>
      <c r="B27" s="27" t="s">
        <v>1397</v>
      </c>
      <c r="C27" s="27" t="s">
        <v>1104</v>
      </c>
      <c r="D27" s="31">
        <v>1492592</v>
      </c>
      <c r="E27" s="29">
        <v>1339.60132</v>
      </c>
      <c r="F27" s="30">
        <v>1.45938050715346</v>
      </c>
    </row>
    <row r="28" spans="1:6" x14ac:dyDescent="0.2">
      <c r="A28" s="27" t="s">
        <v>1133</v>
      </c>
      <c r="B28" s="27" t="s">
        <v>1132</v>
      </c>
      <c r="C28" s="27" t="s">
        <v>957</v>
      </c>
      <c r="D28" s="31">
        <v>3500000</v>
      </c>
      <c r="E28" s="29">
        <v>1254.75</v>
      </c>
      <c r="F28" s="30">
        <v>1.36694228649372</v>
      </c>
    </row>
    <row r="29" spans="1:6" x14ac:dyDescent="0.2">
      <c r="A29" s="27" t="s">
        <v>1365</v>
      </c>
      <c r="B29" s="27" t="s">
        <v>1364</v>
      </c>
      <c r="C29" s="27" t="s">
        <v>1213</v>
      </c>
      <c r="D29" s="31">
        <v>2100000</v>
      </c>
      <c r="E29" s="29">
        <v>1124.55</v>
      </c>
      <c r="F29" s="30">
        <v>1.2251005764307701</v>
      </c>
    </row>
    <row r="30" spans="1:6" x14ac:dyDescent="0.2">
      <c r="A30" s="27" t="s">
        <v>1088</v>
      </c>
      <c r="B30" s="27" t="s">
        <v>1087</v>
      </c>
      <c r="C30" s="27" t="s">
        <v>963</v>
      </c>
      <c r="D30" s="31">
        <v>2200000</v>
      </c>
      <c r="E30" s="29">
        <v>1120.9000000000001</v>
      </c>
      <c r="F30" s="30">
        <v>1.22112421512716</v>
      </c>
    </row>
    <row r="31" spans="1:6" x14ac:dyDescent="0.2">
      <c r="A31" s="27" t="s">
        <v>1400</v>
      </c>
      <c r="B31" s="27" t="s">
        <v>1399</v>
      </c>
      <c r="C31" s="27" t="s">
        <v>1213</v>
      </c>
      <c r="D31" s="31">
        <v>2233265</v>
      </c>
      <c r="E31" s="29">
        <v>1071.9672</v>
      </c>
      <c r="F31" s="30">
        <v>1.16781613501835</v>
      </c>
    </row>
    <row r="32" spans="1:6" x14ac:dyDescent="0.2">
      <c r="A32" s="27" t="s">
        <v>1363</v>
      </c>
      <c r="B32" s="27" t="s">
        <v>1362</v>
      </c>
      <c r="C32" s="27" t="s">
        <v>1104</v>
      </c>
      <c r="D32" s="31">
        <v>2000000</v>
      </c>
      <c r="E32" s="29">
        <v>1029</v>
      </c>
      <c r="F32" s="30">
        <v>1.1210070634007101</v>
      </c>
    </row>
    <row r="33" spans="1:9" x14ac:dyDescent="0.2">
      <c r="A33" s="27" t="s">
        <v>1367</v>
      </c>
      <c r="B33" s="27" t="s">
        <v>1366</v>
      </c>
      <c r="C33" s="27" t="s">
        <v>1213</v>
      </c>
      <c r="D33" s="31">
        <v>550000</v>
      </c>
      <c r="E33" s="29">
        <v>885.5</v>
      </c>
      <c r="F33" s="30">
        <v>0.96467614639584598</v>
      </c>
    </row>
    <row r="34" spans="1:9" x14ac:dyDescent="0.2">
      <c r="A34" s="27" t="s">
        <v>1103</v>
      </c>
      <c r="B34" s="27" t="s">
        <v>1102</v>
      </c>
      <c r="C34" s="27" t="s">
        <v>1104</v>
      </c>
      <c r="D34" s="31">
        <v>200000</v>
      </c>
      <c r="E34" s="29">
        <v>786</v>
      </c>
      <c r="F34" s="30">
        <v>0.85627944784543697</v>
      </c>
    </row>
    <row r="35" spans="1:9" x14ac:dyDescent="0.2">
      <c r="A35" s="27" t="s">
        <v>1291</v>
      </c>
      <c r="B35" s="27" t="s">
        <v>1290</v>
      </c>
      <c r="C35" s="27" t="s">
        <v>996</v>
      </c>
      <c r="D35" s="31">
        <v>250000</v>
      </c>
      <c r="E35" s="29">
        <v>691.125</v>
      </c>
      <c r="F35" s="30">
        <v>0.75292128930302504</v>
      </c>
    </row>
    <row r="36" spans="1:9" x14ac:dyDescent="0.2">
      <c r="A36" s="27" t="s">
        <v>1402</v>
      </c>
      <c r="B36" s="27" t="s">
        <v>1401</v>
      </c>
      <c r="C36" s="27" t="s">
        <v>1032</v>
      </c>
      <c r="D36" s="31">
        <v>600000</v>
      </c>
      <c r="E36" s="29">
        <v>683.1</v>
      </c>
      <c r="F36" s="30">
        <v>0.744178741505367</v>
      </c>
    </row>
    <row r="37" spans="1:9" x14ac:dyDescent="0.2">
      <c r="A37" s="27" t="s">
        <v>956</v>
      </c>
      <c r="B37" s="27" t="s">
        <v>955</v>
      </c>
      <c r="C37" s="27" t="s">
        <v>957</v>
      </c>
      <c r="D37" s="31">
        <v>300000</v>
      </c>
      <c r="E37" s="29">
        <v>555.75</v>
      </c>
      <c r="F37" s="30">
        <v>0.605441861501402</v>
      </c>
    </row>
    <row r="38" spans="1:9" x14ac:dyDescent="0.2">
      <c r="A38" s="27" t="s">
        <v>1179</v>
      </c>
      <c r="B38" s="27" t="s">
        <v>1178</v>
      </c>
      <c r="C38" s="27" t="s">
        <v>939</v>
      </c>
      <c r="D38" s="31">
        <v>5000000</v>
      </c>
      <c r="E38" s="29">
        <v>510</v>
      </c>
      <c r="F38" s="30">
        <v>0.55560116844933005</v>
      </c>
    </row>
    <row r="39" spans="1:9" x14ac:dyDescent="0.2">
      <c r="A39" s="27" t="s">
        <v>1404</v>
      </c>
      <c r="B39" s="27" t="s">
        <v>1403</v>
      </c>
      <c r="C39" s="27" t="s">
        <v>936</v>
      </c>
      <c r="D39" s="31">
        <v>1100000</v>
      </c>
      <c r="E39" s="29">
        <v>385.55</v>
      </c>
      <c r="F39" s="30">
        <v>0.42002358920713501</v>
      </c>
    </row>
    <row r="40" spans="1:9" x14ac:dyDescent="0.2">
      <c r="A40" s="27" t="s">
        <v>1406</v>
      </c>
      <c r="B40" s="27" t="s">
        <v>1405</v>
      </c>
      <c r="C40" s="27" t="s">
        <v>1012</v>
      </c>
      <c r="D40" s="31">
        <v>400000</v>
      </c>
      <c r="E40" s="29">
        <v>211.2</v>
      </c>
      <c r="F40" s="30">
        <v>0.230084248581369</v>
      </c>
    </row>
    <row r="41" spans="1:9" ht="10.5" x14ac:dyDescent="0.25">
      <c r="A41" s="26" t="s">
        <v>155</v>
      </c>
      <c r="B41" s="26"/>
      <c r="C41" s="26"/>
      <c r="D41" s="32"/>
      <c r="E41" s="33">
        <f>SUM(E7:E40)</f>
        <v>89457.241020000016</v>
      </c>
      <c r="F41" s="34">
        <f>SUM(F7:F40)</f>
        <v>97.455975758755486</v>
      </c>
      <c r="G41" s="18"/>
      <c r="H41" s="18"/>
      <c r="I41" s="18"/>
    </row>
    <row r="42" spans="1:9" x14ac:dyDescent="0.2">
      <c r="A42" s="27"/>
      <c r="B42" s="27"/>
      <c r="C42" s="27"/>
      <c r="D42" s="28"/>
      <c r="E42" s="29"/>
      <c r="F42" s="30"/>
    </row>
    <row r="43" spans="1:9" ht="10.5" x14ac:dyDescent="0.25">
      <c r="A43" s="26" t="s">
        <v>194</v>
      </c>
      <c r="B43" s="26"/>
      <c r="C43" s="26"/>
      <c r="D43" s="32"/>
      <c r="E43" s="33">
        <f>E41</f>
        <v>89457.241020000016</v>
      </c>
      <c r="F43" s="34">
        <f>F41</f>
        <v>97.455975758755486</v>
      </c>
      <c r="G43" s="18"/>
      <c r="H43" s="18"/>
      <c r="I43" s="18"/>
    </row>
    <row r="44" spans="1:9" ht="10.5" x14ac:dyDescent="0.25">
      <c r="A44" s="26"/>
      <c r="B44" s="26"/>
      <c r="C44" s="26"/>
      <c r="D44" s="32"/>
      <c r="E44" s="33"/>
      <c r="F44" s="34"/>
      <c r="G44" s="18"/>
      <c r="H44" s="18"/>
      <c r="I44" s="18"/>
    </row>
    <row r="45" spans="1:9" ht="10.5" x14ac:dyDescent="0.25">
      <c r="A45" s="26" t="s">
        <v>196</v>
      </c>
      <c r="B45" s="26"/>
      <c r="C45" s="26"/>
      <c r="D45" s="32"/>
      <c r="E45" s="33">
        <f>E47-(E41)</f>
        <v>2335.222524199984</v>
      </c>
      <c r="F45" s="34">
        <f>F47-(F41)</f>
        <v>2.5440242412445144</v>
      </c>
      <c r="G45" s="18"/>
      <c r="H45" s="18"/>
      <c r="I45" s="18"/>
    </row>
    <row r="46" spans="1:9" ht="10.5" x14ac:dyDescent="0.25">
      <c r="A46" s="26"/>
      <c r="B46" s="26"/>
      <c r="C46" s="26"/>
      <c r="D46" s="32"/>
      <c r="E46" s="33"/>
      <c r="F46" s="34"/>
      <c r="G46" s="18"/>
      <c r="H46" s="18"/>
      <c r="I46" s="18"/>
    </row>
    <row r="47" spans="1:9" ht="10.5" x14ac:dyDescent="0.25">
      <c r="A47" s="35" t="s">
        <v>195</v>
      </c>
      <c r="B47" s="35"/>
      <c r="C47" s="35"/>
      <c r="D47" s="36"/>
      <c r="E47" s="37">
        <v>91792.4635442</v>
      </c>
      <c r="F47" s="38">
        <v>100</v>
      </c>
      <c r="G47" s="18"/>
      <c r="H47" s="18"/>
      <c r="I47" s="18"/>
    </row>
    <row r="50" spans="1:4" ht="10.5" x14ac:dyDescent="0.25">
      <c r="A50" s="18" t="s">
        <v>199</v>
      </c>
    </row>
    <row r="51" spans="1:4" ht="10.5" x14ac:dyDescent="0.25">
      <c r="A51" s="18" t="s">
        <v>200</v>
      </c>
    </row>
    <row r="52" spans="1:4" ht="10.5" x14ac:dyDescent="0.25">
      <c r="A52" s="18" t="s">
        <v>201</v>
      </c>
      <c r="B52" s="18"/>
      <c r="C52" s="39" t="s">
        <v>203</v>
      </c>
      <c r="D52" s="19" t="s">
        <v>202</v>
      </c>
    </row>
    <row r="53" spans="1:4" x14ac:dyDescent="0.2">
      <c r="A53" s="10" t="s">
        <v>466</v>
      </c>
      <c r="C53" s="40">
        <v>38.072200000000002</v>
      </c>
      <c r="D53" s="40">
        <v>35.340200000000003</v>
      </c>
    </row>
    <row r="54" spans="1:4" x14ac:dyDescent="0.2">
      <c r="A54" s="10" t="s">
        <v>500</v>
      </c>
      <c r="C54" s="40">
        <v>18.1967</v>
      </c>
      <c r="D54" s="40">
        <v>16.8904</v>
      </c>
    </row>
    <row r="55" spans="1:4" x14ac:dyDescent="0.2">
      <c r="A55" s="10" t="s">
        <v>469</v>
      </c>
      <c r="C55" s="40">
        <v>41.402799999999999</v>
      </c>
      <c r="D55" s="40">
        <v>38.644500000000001</v>
      </c>
    </row>
    <row r="56" spans="1:4" x14ac:dyDescent="0.2">
      <c r="A56" s="10" t="s">
        <v>501</v>
      </c>
      <c r="C56" s="40">
        <v>20.434899999999999</v>
      </c>
      <c r="D56" s="40">
        <v>19.073599999999999</v>
      </c>
    </row>
    <row r="58" spans="1:4" ht="10.5" x14ac:dyDescent="0.25">
      <c r="A58" s="18" t="s">
        <v>215</v>
      </c>
      <c r="D58" s="41" t="s">
        <v>216</v>
      </c>
    </row>
    <row r="60" spans="1:4" ht="10.5" x14ac:dyDescent="0.25">
      <c r="A60" s="18" t="s">
        <v>1068</v>
      </c>
      <c r="D60" s="48">
        <v>0.1237</v>
      </c>
    </row>
  </sheetData>
  <mergeCells count="1">
    <mergeCell ref="A1:F1"/>
  </mergeCells>
  <conditionalFormatting sqref="F2:F3 F5:F65536">
    <cfRule type="cellIs" dxfId="12"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I82"/>
  <sheetViews>
    <sheetView workbookViewId="0">
      <selection sqref="A1:F1"/>
    </sheetView>
  </sheetViews>
  <sheetFormatPr defaultColWidth="9.1796875" defaultRowHeight="10" x14ac:dyDescent="0.2"/>
  <cols>
    <col min="1" max="1" width="38.7265625" style="10" bestFit="1" customWidth="1"/>
    <col min="2" max="2" width="40.26953125" style="10" bestFit="1" customWidth="1"/>
    <col min="3" max="3" width="35.72656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57</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935</v>
      </c>
      <c r="B7" s="27" t="s">
        <v>934</v>
      </c>
      <c r="C7" s="27" t="s">
        <v>936</v>
      </c>
      <c r="D7" s="31">
        <v>30714</v>
      </c>
      <c r="E7" s="29">
        <v>342.72216900000001</v>
      </c>
      <c r="F7" s="30">
        <v>1.9644689178308401</v>
      </c>
    </row>
    <row r="8" spans="1:6" x14ac:dyDescent="0.2">
      <c r="A8" s="27" t="s">
        <v>948</v>
      </c>
      <c r="B8" s="27" t="s">
        <v>947</v>
      </c>
      <c r="C8" s="27" t="s">
        <v>936</v>
      </c>
      <c r="D8" s="31">
        <v>15534</v>
      </c>
      <c r="E8" s="29">
        <v>217.685709</v>
      </c>
      <c r="F8" s="30">
        <v>1.2477652392147101</v>
      </c>
    </row>
    <row r="9" spans="1:6" x14ac:dyDescent="0.2">
      <c r="A9" s="27" t="s">
        <v>946</v>
      </c>
      <c r="B9" s="27" t="s">
        <v>945</v>
      </c>
      <c r="C9" s="27" t="s">
        <v>936</v>
      </c>
      <c r="D9" s="31">
        <v>53346</v>
      </c>
      <c r="E9" s="29">
        <v>210.50331600000001</v>
      </c>
      <c r="F9" s="30">
        <v>1.2065960675637599</v>
      </c>
    </row>
    <row r="10" spans="1:6" x14ac:dyDescent="0.2">
      <c r="A10" s="27" t="s">
        <v>1311</v>
      </c>
      <c r="B10" s="27" t="s">
        <v>1310</v>
      </c>
      <c r="C10" s="27" t="s">
        <v>1009</v>
      </c>
      <c r="D10" s="31">
        <v>31568</v>
      </c>
      <c r="E10" s="29">
        <v>201.782656</v>
      </c>
      <c r="F10" s="30">
        <v>1.1566096147966201</v>
      </c>
    </row>
    <row r="11" spans="1:6" x14ac:dyDescent="0.2">
      <c r="A11" s="27" t="s">
        <v>1053</v>
      </c>
      <c r="B11" s="27" t="s">
        <v>1052</v>
      </c>
      <c r="C11" s="27" t="s">
        <v>1054</v>
      </c>
      <c r="D11" s="31">
        <v>189501</v>
      </c>
      <c r="E11" s="29">
        <v>196.51253700000001</v>
      </c>
      <c r="F11" s="30">
        <v>1.12640151650237</v>
      </c>
    </row>
    <row r="12" spans="1:6" x14ac:dyDescent="0.2">
      <c r="A12" s="27" t="s">
        <v>1408</v>
      </c>
      <c r="B12" s="27" t="s">
        <v>1407</v>
      </c>
      <c r="C12" s="27" t="s">
        <v>1213</v>
      </c>
      <c r="D12" s="31">
        <v>19381</v>
      </c>
      <c r="E12" s="29">
        <v>176.9969825</v>
      </c>
      <c r="F12" s="30">
        <v>1.0145391869036</v>
      </c>
    </row>
    <row r="13" spans="1:6" x14ac:dyDescent="0.2">
      <c r="A13" s="27" t="s">
        <v>1410</v>
      </c>
      <c r="B13" s="27" t="s">
        <v>1409</v>
      </c>
      <c r="C13" s="27" t="s">
        <v>1032</v>
      </c>
      <c r="D13" s="31">
        <v>24346</v>
      </c>
      <c r="E13" s="29">
        <v>166.514467</v>
      </c>
      <c r="F13" s="30">
        <v>0.95445385323372101</v>
      </c>
    </row>
    <row r="14" spans="1:6" x14ac:dyDescent="0.2">
      <c r="A14" s="27" t="s">
        <v>1112</v>
      </c>
      <c r="B14" s="27" t="s">
        <v>1111</v>
      </c>
      <c r="C14" s="27" t="s">
        <v>969</v>
      </c>
      <c r="D14" s="31">
        <v>30332</v>
      </c>
      <c r="E14" s="29">
        <v>161.47240199999999</v>
      </c>
      <c r="F14" s="30">
        <v>0.92555295078237498</v>
      </c>
    </row>
    <row r="15" spans="1:6" x14ac:dyDescent="0.2">
      <c r="A15" s="27" t="s">
        <v>1048</v>
      </c>
      <c r="B15" s="27" t="s">
        <v>1047</v>
      </c>
      <c r="C15" s="27" t="s">
        <v>1049</v>
      </c>
      <c r="D15" s="31">
        <v>16919</v>
      </c>
      <c r="E15" s="29">
        <v>159.8760905</v>
      </c>
      <c r="F15" s="30">
        <v>0.91640296105723995</v>
      </c>
    </row>
    <row r="16" spans="1:6" x14ac:dyDescent="0.2">
      <c r="A16" s="27" t="s">
        <v>1245</v>
      </c>
      <c r="B16" s="27" t="s">
        <v>1244</v>
      </c>
      <c r="C16" s="27" t="s">
        <v>1246</v>
      </c>
      <c r="D16" s="31">
        <v>37307</v>
      </c>
      <c r="E16" s="29">
        <v>120.68814500000001</v>
      </c>
      <c r="F16" s="30">
        <v>0.69177932170230005</v>
      </c>
    </row>
    <row r="17" spans="1:9" x14ac:dyDescent="0.2">
      <c r="A17" s="27" t="s">
        <v>1326</v>
      </c>
      <c r="B17" s="27" t="s">
        <v>1325</v>
      </c>
      <c r="C17" s="27" t="s">
        <v>1213</v>
      </c>
      <c r="D17" s="31">
        <v>27999</v>
      </c>
      <c r="E17" s="29">
        <v>109.16810099999999</v>
      </c>
      <c r="F17" s="30">
        <v>0.62574691873264099</v>
      </c>
    </row>
    <row r="18" spans="1:9" x14ac:dyDescent="0.2">
      <c r="A18" s="27" t="s">
        <v>956</v>
      </c>
      <c r="B18" s="27" t="s">
        <v>955</v>
      </c>
      <c r="C18" s="27" t="s">
        <v>957</v>
      </c>
      <c r="D18" s="31">
        <v>56959</v>
      </c>
      <c r="E18" s="29">
        <v>105.5165475</v>
      </c>
      <c r="F18" s="30">
        <v>0.604816369146435</v>
      </c>
    </row>
    <row r="19" spans="1:9" x14ac:dyDescent="0.2">
      <c r="A19" s="27" t="s">
        <v>1373</v>
      </c>
      <c r="B19" s="27" t="s">
        <v>1372</v>
      </c>
      <c r="C19" s="27" t="s">
        <v>1032</v>
      </c>
      <c r="D19" s="31">
        <v>15523</v>
      </c>
      <c r="E19" s="29">
        <v>65.607959500000007</v>
      </c>
      <c r="F19" s="30">
        <v>0.37606203758606099</v>
      </c>
    </row>
    <row r="20" spans="1:9" ht="10.5" x14ac:dyDescent="0.25">
      <c r="A20" s="26" t="s">
        <v>155</v>
      </c>
      <c r="B20" s="26"/>
      <c r="C20" s="26"/>
      <c r="D20" s="32"/>
      <c r="E20" s="33">
        <f>SUM(E7:E19)</f>
        <v>2235.047082</v>
      </c>
      <c r="F20" s="34">
        <f>SUM(F7:F19)</f>
        <v>12.811194955052677</v>
      </c>
      <c r="G20" s="18"/>
      <c r="H20" s="18"/>
      <c r="I20" s="18"/>
    </row>
    <row r="21" spans="1:9" x14ac:dyDescent="0.2">
      <c r="A21" s="27"/>
      <c r="B21" s="27"/>
      <c r="C21" s="27"/>
      <c r="D21" s="28"/>
      <c r="E21" s="29"/>
      <c r="F21" s="30"/>
    </row>
    <row r="22" spans="1:9" ht="10.5" x14ac:dyDescent="0.25">
      <c r="A22" s="26" t="s">
        <v>1147</v>
      </c>
      <c r="B22" s="27"/>
      <c r="C22" s="27"/>
      <c r="D22" s="28"/>
      <c r="E22" s="29"/>
      <c r="F22" s="30"/>
    </row>
    <row r="23" spans="1:9" x14ac:dyDescent="0.2">
      <c r="A23" s="27" t="s">
        <v>1412</v>
      </c>
      <c r="B23" s="27" t="s">
        <v>1411</v>
      </c>
      <c r="C23" s="27" t="s">
        <v>1009</v>
      </c>
      <c r="D23" s="31">
        <v>9063</v>
      </c>
      <c r="E23" s="29">
        <v>1927.094646</v>
      </c>
      <c r="F23" s="30">
        <v>11.046024670161399</v>
      </c>
    </row>
    <row r="24" spans="1:9" x14ac:dyDescent="0.2">
      <c r="A24" s="27" t="s">
        <v>1414</v>
      </c>
      <c r="B24" s="27" t="s">
        <v>1413</v>
      </c>
      <c r="C24" s="27" t="s">
        <v>944</v>
      </c>
      <c r="D24" s="31">
        <v>37300</v>
      </c>
      <c r="E24" s="29">
        <v>1878.5508420000001</v>
      </c>
      <c r="F24" s="30">
        <v>10.7677736472132</v>
      </c>
    </row>
    <row r="25" spans="1:9" x14ac:dyDescent="0.2">
      <c r="A25" s="27" t="s">
        <v>1182</v>
      </c>
      <c r="B25" s="27" t="s">
        <v>1181</v>
      </c>
      <c r="C25" s="27" t="s">
        <v>1165</v>
      </c>
      <c r="D25" s="31">
        <v>146714</v>
      </c>
      <c r="E25" s="29">
        <v>1566.4780390000001</v>
      </c>
      <c r="F25" s="30">
        <v>8.9789855936634808</v>
      </c>
    </row>
    <row r="26" spans="1:9" x14ac:dyDescent="0.2">
      <c r="A26" s="27" t="s">
        <v>1190</v>
      </c>
      <c r="B26" s="27" t="s">
        <v>1189</v>
      </c>
      <c r="C26" s="27" t="s">
        <v>1165</v>
      </c>
      <c r="D26" s="31">
        <v>40953</v>
      </c>
      <c r="E26" s="29">
        <v>1371.9406939999999</v>
      </c>
      <c r="F26" s="30">
        <v>7.8639057938217798</v>
      </c>
    </row>
    <row r="27" spans="1:9" x14ac:dyDescent="0.2">
      <c r="A27" s="27" t="s">
        <v>1416</v>
      </c>
      <c r="B27" s="27" t="s">
        <v>1415</v>
      </c>
      <c r="C27" s="27" t="s">
        <v>1032</v>
      </c>
      <c r="D27" s="31">
        <v>112524</v>
      </c>
      <c r="E27" s="29">
        <v>852.46545130000004</v>
      </c>
      <c r="F27" s="30">
        <v>4.8862957639705096</v>
      </c>
    </row>
    <row r="28" spans="1:9" x14ac:dyDescent="0.2">
      <c r="A28" s="27" t="s">
        <v>1418</v>
      </c>
      <c r="B28" s="27" t="s">
        <v>1417</v>
      </c>
      <c r="C28" s="27" t="s">
        <v>1009</v>
      </c>
      <c r="D28" s="31">
        <v>28600</v>
      </c>
      <c r="E28" s="29">
        <v>693.99384090000001</v>
      </c>
      <c r="F28" s="30">
        <v>3.97794322320039</v>
      </c>
    </row>
    <row r="29" spans="1:9" x14ac:dyDescent="0.2">
      <c r="A29" s="27" t="s">
        <v>1420</v>
      </c>
      <c r="B29" s="27" t="s">
        <v>1419</v>
      </c>
      <c r="C29" s="27" t="s">
        <v>1032</v>
      </c>
      <c r="D29" s="31">
        <v>80310</v>
      </c>
      <c r="E29" s="29">
        <v>629.3836215</v>
      </c>
      <c r="F29" s="30">
        <v>3.6076001894950598</v>
      </c>
    </row>
    <row r="30" spans="1:9" x14ac:dyDescent="0.2">
      <c r="A30" s="27" t="s">
        <v>1422</v>
      </c>
      <c r="B30" s="27" t="s">
        <v>1421</v>
      </c>
      <c r="C30" s="27" t="s">
        <v>1423</v>
      </c>
      <c r="D30" s="31">
        <v>3660</v>
      </c>
      <c r="E30" s="29">
        <v>401.64056119999998</v>
      </c>
      <c r="F30" s="30">
        <v>2.3021866397488102</v>
      </c>
    </row>
    <row r="31" spans="1:9" x14ac:dyDescent="0.2">
      <c r="A31" s="27" t="s">
        <v>1425</v>
      </c>
      <c r="B31" s="27" t="s">
        <v>1424</v>
      </c>
      <c r="C31" s="27" t="s">
        <v>969</v>
      </c>
      <c r="D31" s="31">
        <v>101000</v>
      </c>
      <c r="E31" s="29">
        <v>365.32137449999999</v>
      </c>
      <c r="F31" s="30">
        <v>2.0940066040037499</v>
      </c>
    </row>
    <row r="32" spans="1:9" x14ac:dyDescent="0.2">
      <c r="A32" s="27" t="s">
        <v>1427</v>
      </c>
      <c r="B32" s="27" t="s">
        <v>1426</v>
      </c>
      <c r="C32" s="27" t="s">
        <v>1009</v>
      </c>
      <c r="D32" s="31">
        <v>37521</v>
      </c>
      <c r="E32" s="29">
        <v>350.50824360000001</v>
      </c>
      <c r="F32" s="30">
        <v>2.00909836677556</v>
      </c>
    </row>
    <row r="33" spans="1:6" x14ac:dyDescent="0.2">
      <c r="A33" s="27" t="s">
        <v>1429</v>
      </c>
      <c r="B33" s="27" t="s">
        <v>1428</v>
      </c>
      <c r="C33" s="27" t="s">
        <v>1012</v>
      </c>
      <c r="D33" s="31">
        <v>1708</v>
      </c>
      <c r="E33" s="29">
        <v>341.7223955</v>
      </c>
      <c r="F33" s="30">
        <v>1.95873825858766</v>
      </c>
    </row>
    <row r="34" spans="1:6" x14ac:dyDescent="0.2">
      <c r="A34" s="27" t="s">
        <v>1431</v>
      </c>
      <c r="B34" s="27" t="s">
        <v>1430</v>
      </c>
      <c r="C34" s="27" t="s">
        <v>936</v>
      </c>
      <c r="D34" s="31">
        <v>195429</v>
      </c>
      <c r="E34" s="29">
        <v>309.79187839999997</v>
      </c>
      <c r="F34" s="30">
        <v>1.77571389060983</v>
      </c>
    </row>
    <row r="35" spans="1:6" x14ac:dyDescent="0.2">
      <c r="A35" s="27" t="s">
        <v>1433</v>
      </c>
      <c r="B35" s="27" t="s">
        <v>1432</v>
      </c>
      <c r="C35" s="27" t="s">
        <v>969</v>
      </c>
      <c r="D35" s="31">
        <v>1500</v>
      </c>
      <c r="E35" s="29">
        <v>287.84529270000002</v>
      </c>
      <c r="F35" s="30">
        <v>1.6499169934147699</v>
      </c>
    </row>
    <row r="36" spans="1:6" x14ac:dyDescent="0.2">
      <c r="A36" s="27" t="s">
        <v>1435</v>
      </c>
      <c r="B36" s="27" t="s">
        <v>1434</v>
      </c>
      <c r="C36" s="27" t="s">
        <v>1213</v>
      </c>
      <c r="D36" s="31">
        <v>84000</v>
      </c>
      <c r="E36" s="29">
        <v>285.88882489999997</v>
      </c>
      <c r="F36" s="30">
        <v>1.6387026030733101</v>
      </c>
    </row>
    <row r="37" spans="1:6" x14ac:dyDescent="0.2">
      <c r="A37" s="27" t="s">
        <v>1437</v>
      </c>
      <c r="B37" s="27" t="s">
        <v>1436</v>
      </c>
      <c r="C37" s="27" t="s">
        <v>936</v>
      </c>
      <c r="D37" s="31">
        <v>67000</v>
      </c>
      <c r="E37" s="29">
        <v>235.3451541</v>
      </c>
      <c r="F37" s="30">
        <v>1.3489884285587601</v>
      </c>
    </row>
    <row r="38" spans="1:6" x14ac:dyDescent="0.2">
      <c r="A38" s="27" t="s">
        <v>1439</v>
      </c>
      <c r="B38" s="27" t="s">
        <v>1438</v>
      </c>
      <c r="C38" s="27" t="s">
        <v>951</v>
      </c>
      <c r="D38" s="31">
        <v>419800</v>
      </c>
      <c r="E38" s="29">
        <v>223.7650103</v>
      </c>
      <c r="F38" s="30">
        <v>1.2826115360878401</v>
      </c>
    </row>
    <row r="39" spans="1:6" x14ac:dyDescent="0.2">
      <c r="A39" s="27" t="s">
        <v>1441</v>
      </c>
      <c r="B39" s="27" t="s">
        <v>1440</v>
      </c>
      <c r="C39" s="27" t="s">
        <v>1032</v>
      </c>
      <c r="D39" s="31">
        <v>15720</v>
      </c>
      <c r="E39" s="29">
        <v>202.95541800000001</v>
      </c>
      <c r="F39" s="30">
        <v>1.1633318367752401</v>
      </c>
    </row>
    <row r="40" spans="1:6" x14ac:dyDescent="0.2">
      <c r="A40" s="27" t="s">
        <v>1443</v>
      </c>
      <c r="B40" s="27" t="s">
        <v>1442</v>
      </c>
      <c r="C40" s="27" t="s">
        <v>969</v>
      </c>
      <c r="D40" s="31">
        <v>79200</v>
      </c>
      <c r="E40" s="29">
        <v>196.61905680000001</v>
      </c>
      <c r="F40" s="30">
        <v>1.1270120834722399</v>
      </c>
    </row>
    <row r="41" spans="1:6" x14ac:dyDescent="0.2">
      <c r="A41" s="27" t="s">
        <v>1445</v>
      </c>
      <c r="B41" s="27" t="s">
        <v>1444</v>
      </c>
      <c r="C41" s="27" t="s">
        <v>1104</v>
      </c>
      <c r="D41" s="31">
        <v>7538</v>
      </c>
      <c r="E41" s="29">
        <v>169.87769209999999</v>
      </c>
      <c r="F41" s="30">
        <v>0.97373171667598502</v>
      </c>
    </row>
    <row r="42" spans="1:6" x14ac:dyDescent="0.2">
      <c r="A42" s="27" t="s">
        <v>1447</v>
      </c>
      <c r="B42" s="27" t="s">
        <v>1446</v>
      </c>
      <c r="C42" s="27" t="s">
        <v>966</v>
      </c>
      <c r="D42" s="31">
        <v>22100</v>
      </c>
      <c r="E42" s="29">
        <v>167.45286440000001</v>
      </c>
      <c r="F42" s="30">
        <v>0.95983270727824299</v>
      </c>
    </row>
    <row r="43" spans="1:6" x14ac:dyDescent="0.2">
      <c r="A43" s="27" t="s">
        <v>1449</v>
      </c>
      <c r="B43" s="27" t="s">
        <v>1448</v>
      </c>
      <c r="C43" s="27" t="s">
        <v>969</v>
      </c>
      <c r="D43" s="31">
        <v>4000</v>
      </c>
      <c r="E43" s="29">
        <v>166.28063</v>
      </c>
      <c r="F43" s="30">
        <v>0.95311350948041396</v>
      </c>
    </row>
    <row r="44" spans="1:6" x14ac:dyDescent="0.2">
      <c r="A44" s="27" t="s">
        <v>1202</v>
      </c>
      <c r="B44" s="27" t="s">
        <v>1201</v>
      </c>
      <c r="C44" s="27" t="s">
        <v>1165</v>
      </c>
      <c r="D44" s="31">
        <v>14600</v>
      </c>
      <c r="E44" s="29">
        <v>159.25813220000001</v>
      </c>
      <c r="F44" s="30">
        <v>0.91286085032536701</v>
      </c>
    </row>
    <row r="45" spans="1:6" x14ac:dyDescent="0.2">
      <c r="A45" s="27" t="s">
        <v>1451</v>
      </c>
      <c r="B45" s="27" t="s">
        <v>1450</v>
      </c>
      <c r="C45" s="27" t="s">
        <v>1235</v>
      </c>
      <c r="D45" s="31">
        <v>31000</v>
      </c>
      <c r="E45" s="29">
        <v>159.0692105</v>
      </c>
      <c r="F45" s="30">
        <v>0.91177795916417803</v>
      </c>
    </row>
    <row r="46" spans="1:6" x14ac:dyDescent="0.2">
      <c r="A46" s="27" t="s">
        <v>1453</v>
      </c>
      <c r="B46" s="27" t="s">
        <v>1452</v>
      </c>
      <c r="C46" s="27" t="s">
        <v>1246</v>
      </c>
      <c r="D46" s="31">
        <v>86000</v>
      </c>
      <c r="E46" s="29">
        <v>152.83859240000001</v>
      </c>
      <c r="F46" s="30">
        <v>0.87606432081963204</v>
      </c>
    </row>
    <row r="47" spans="1:6" x14ac:dyDescent="0.2">
      <c r="A47" s="27" t="s">
        <v>1455</v>
      </c>
      <c r="B47" s="27" t="s">
        <v>1454</v>
      </c>
      <c r="C47" s="27" t="s">
        <v>1009</v>
      </c>
      <c r="D47" s="31">
        <v>1925400</v>
      </c>
      <c r="E47" s="29">
        <v>150.29576209999999</v>
      </c>
      <c r="F47" s="30">
        <v>0.86148892553007805</v>
      </c>
    </row>
    <row r="48" spans="1:6" x14ac:dyDescent="0.2">
      <c r="A48" s="27" t="s">
        <v>1457</v>
      </c>
      <c r="B48" s="27" t="s">
        <v>1456</v>
      </c>
      <c r="C48" s="27" t="s">
        <v>951</v>
      </c>
      <c r="D48" s="31">
        <v>17512</v>
      </c>
      <c r="E48" s="29">
        <v>146.56578279999999</v>
      </c>
      <c r="F48" s="30">
        <v>0.84010884258889396</v>
      </c>
    </row>
    <row r="49" spans="1:9" x14ac:dyDescent="0.2">
      <c r="A49" s="27" t="s">
        <v>1459</v>
      </c>
      <c r="B49" s="27" t="s">
        <v>1458</v>
      </c>
      <c r="C49" s="27" t="s">
        <v>1096</v>
      </c>
      <c r="D49" s="31">
        <v>170000</v>
      </c>
      <c r="E49" s="29">
        <v>142.34631870000001</v>
      </c>
      <c r="F49" s="30">
        <v>0.81592305356176797</v>
      </c>
    </row>
    <row r="50" spans="1:9" x14ac:dyDescent="0.2">
      <c r="A50" s="27" t="s">
        <v>1461</v>
      </c>
      <c r="B50" s="27" t="s">
        <v>1460</v>
      </c>
      <c r="C50" s="27" t="s">
        <v>951</v>
      </c>
      <c r="D50" s="31">
        <v>132000</v>
      </c>
      <c r="E50" s="29">
        <v>141.60582160000001</v>
      </c>
      <c r="F50" s="30">
        <v>0.81167855563232705</v>
      </c>
    </row>
    <row r="51" spans="1:9" x14ac:dyDescent="0.2">
      <c r="A51" s="27" t="s">
        <v>1463</v>
      </c>
      <c r="B51" s="27" t="s">
        <v>1462</v>
      </c>
      <c r="C51" s="27" t="s">
        <v>951</v>
      </c>
      <c r="D51" s="31">
        <v>228700</v>
      </c>
      <c r="E51" s="29">
        <v>137.21357090000001</v>
      </c>
      <c r="F51" s="30">
        <v>0.78650236115197902</v>
      </c>
    </row>
    <row r="52" spans="1:9" x14ac:dyDescent="0.2">
      <c r="A52" s="27" t="s">
        <v>1465</v>
      </c>
      <c r="B52" s="27" t="s">
        <v>1464</v>
      </c>
      <c r="C52" s="27" t="s">
        <v>944</v>
      </c>
      <c r="D52" s="31">
        <v>1100</v>
      </c>
      <c r="E52" s="29">
        <v>123.5604874</v>
      </c>
      <c r="F52" s="30">
        <v>0.70824346635518798</v>
      </c>
    </row>
    <row r="53" spans="1:9" x14ac:dyDescent="0.2">
      <c r="A53" s="27" t="s">
        <v>1467</v>
      </c>
      <c r="B53" s="27" t="s">
        <v>1466</v>
      </c>
      <c r="C53" s="27" t="s">
        <v>1054</v>
      </c>
      <c r="D53" s="31">
        <v>217546</v>
      </c>
      <c r="E53" s="29">
        <v>115.21066999999999</v>
      </c>
      <c r="F53" s="30">
        <v>0.66038266762213904</v>
      </c>
    </row>
    <row r="54" spans="1:9" x14ac:dyDescent="0.2">
      <c r="A54" s="27" t="s">
        <v>1469</v>
      </c>
      <c r="B54" s="27" t="s">
        <v>1468</v>
      </c>
      <c r="C54" s="27" t="s">
        <v>936</v>
      </c>
      <c r="D54" s="31">
        <v>5267</v>
      </c>
      <c r="E54" s="29">
        <v>96.882173399999999</v>
      </c>
      <c r="F54" s="30">
        <v>0.55532450349366602</v>
      </c>
    </row>
    <row r="55" spans="1:9" x14ac:dyDescent="0.2">
      <c r="A55" s="27" t="s">
        <v>1471</v>
      </c>
      <c r="B55" s="27" t="s">
        <v>1470</v>
      </c>
      <c r="C55" s="27" t="s">
        <v>969</v>
      </c>
      <c r="D55" s="31">
        <v>101700</v>
      </c>
      <c r="E55" s="29">
        <v>86.604833200000002</v>
      </c>
      <c r="F55" s="30">
        <v>0.496415225929911</v>
      </c>
    </row>
    <row r="56" spans="1:9" x14ac:dyDescent="0.2">
      <c r="A56" s="27" t="s">
        <v>1186</v>
      </c>
      <c r="B56" s="27" t="s">
        <v>1185</v>
      </c>
      <c r="C56" s="27" t="s">
        <v>944</v>
      </c>
      <c r="D56" s="31">
        <v>6900</v>
      </c>
      <c r="E56" s="29">
        <v>84.831815700000007</v>
      </c>
      <c r="F56" s="30">
        <v>0.48625236491720503</v>
      </c>
    </row>
    <row r="57" spans="1:9" x14ac:dyDescent="0.2">
      <c r="A57" s="27" t="s">
        <v>1473</v>
      </c>
      <c r="B57" s="27" t="s">
        <v>1472</v>
      </c>
      <c r="C57" s="27" t="s">
        <v>966</v>
      </c>
      <c r="D57" s="31">
        <v>1000</v>
      </c>
      <c r="E57" s="29">
        <v>84.740767000000005</v>
      </c>
      <c r="F57" s="30">
        <v>0.48573047763550098</v>
      </c>
    </row>
    <row r="58" spans="1:9" x14ac:dyDescent="0.2">
      <c r="A58" s="27" t="s">
        <v>1475</v>
      </c>
      <c r="B58" s="27" t="s">
        <v>1474</v>
      </c>
      <c r="C58" s="27" t="s">
        <v>1165</v>
      </c>
      <c r="D58" s="31">
        <v>1367</v>
      </c>
      <c r="E58" s="29">
        <v>63.688982199999998</v>
      </c>
      <c r="F58" s="30">
        <v>0.36506254119844</v>
      </c>
    </row>
    <row r="59" spans="1:9" x14ac:dyDescent="0.2">
      <c r="A59" s="27" t="s">
        <v>1476</v>
      </c>
      <c r="B59" s="27" t="s">
        <v>1592</v>
      </c>
      <c r="C59" s="27" t="s">
        <v>1165</v>
      </c>
      <c r="D59" s="31">
        <v>4000</v>
      </c>
      <c r="E59" s="29">
        <v>55.676060800000002</v>
      </c>
      <c r="F59" s="30">
        <v>0.31913281602994198</v>
      </c>
    </row>
    <row r="60" spans="1:9" x14ac:dyDescent="0.2">
      <c r="A60" s="27" t="s">
        <v>1478</v>
      </c>
      <c r="B60" s="27" t="s">
        <v>1477</v>
      </c>
      <c r="C60" s="27" t="s">
        <v>969</v>
      </c>
      <c r="D60" s="31">
        <v>16000</v>
      </c>
      <c r="E60" s="29">
        <v>51.568974500000003</v>
      </c>
      <c r="F60" s="30">
        <v>0.29559117177990601</v>
      </c>
    </row>
    <row r="61" spans="1:9" x14ac:dyDescent="0.2">
      <c r="A61" s="27" t="s">
        <v>1480</v>
      </c>
      <c r="B61" s="27" t="s">
        <v>1479</v>
      </c>
      <c r="C61" s="27" t="s">
        <v>1054</v>
      </c>
      <c r="D61" s="31">
        <v>9888</v>
      </c>
      <c r="E61" s="29">
        <v>2.3027047999999999</v>
      </c>
      <c r="F61" s="30">
        <v>1.31990061213107E-2</v>
      </c>
    </row>
    <row r="62" spans="1:9" x14ac:dyDescent="0.2">
      <c r="A62" s="27" t="s">
        <v>1482</v>
      </c>
      <c r="B62" s="27" t="s">
        <v>1481</v>
      </c>
      <c r="C62" s="27" t="s">
        <v>1054</v>
      </c>
      <c r="D62" s="31">
        <v>9695</v>
      </c>
      <c r="E62" s="29">
        <v>0.16503419999999999</v>
      </c>
      <c r="F62" s="30">
        <v>9.4596902565435696E-4</v>
      </c>
    </row>
    <row r="63" spans="1:9" ht="10.5" x14ac:dyDescent="0.25">
      <c r="A63" s="26" t="s">
        <v>155</v>
      </c>
      <c r="B63" s="26"/>
      <c r="C63" s="26"/>
      <c r="D63" s="32"/>
      <c r="E63" s="33">
        <f>SUM(E22:E62)</f>
        <v>14579.347225599993</v>
      </c>
      <c r="F63" s="34">
        <f>SUM(F22:F62)</f>
        <v>83.5681991349513</v>
      </c>
      <c r="G63" s="18"/>
      <c r="H63" s="18"/>
      <c r="I63" s="18"/>
    </row>
    <row r="64" spans="1:9" x14ac:dyDescent="0.2">
      <c r="A64" s="27"/>
      <c r="B64" s="27"/>
      <c r="C64" s="27"/>
      <c r="D64" s="28"/>
      <c r="E64" s="29"/>
      <c r="F64" s="30"/>
    </row>
    <row r="65" spans="1:9" ht="10.5" x14ac:dyDescent="0.25">
      <c r="A65" s="26" t="s">
        <v>194</v>
      </c>
      <c r="B65" s="26"/>
      <c r="C65" s="26"/>
      <c r="D65" s="32"/>
      <c r="E65" s="33">
        <f>E20+E63</f>
        <v>16814.394307599992</v>
      </c>
      <c r="F65" s="34">
        <f>F20+F63</f>
        <v>96.379394090003984</v>
      </c>
      <c r="G65" s="18"/>
      <c r="H65" s="18"/>
      <c r="I65" s="18"/>
    </row>
    <row r="66" spans="1:9" ht="10.5" x14ac:dyDescent="0.25">
      <c r="A66" s="26"/>
      <c r="B66" s="26"/>
      <c r="C66" s="26"/>
      <c r="D66" s="32"/>
      <c r="E66" s="33"/>
      <c r="F66" s="34"/>
      <c r="G66" s="18"/>
      <c r="H66" s="18"/>
      <c r="I66" s="18"/>
    </row>
    <row r="67" spans="1:9" ht="10.5" x14ac:dyDescent="0.25">
      <c r="A67" s="26" t="s">
        <v>196</v>
      </c>
      <c r="B67" s="26"/>
      <c r="C67" s="26"/>
      <c r="D67" s="32"/>
      <c r="E67" s="33">
        <f>E69-(E20+E63)</f>
        <v>631.65260560000752</v>
      </c>
      <c r="F67" s="34">
        <f>F69-(F20+F63)</f>
        <v>3.6206059099960157</v>
      </c>
      <c r="G67" s="18"/>
      <c r="H67" s="18"/>
      <c r="I67" s="18"/>
    </row>
    <row r="68" spans="1:9" ht="10.5" x14ac:dyDescent="0.25">
      <c r="A68" s="26"/>
      <c r="B68" s="26"/>
      <c r="C68" s="26"/>
      <c r="D68" s="32"/>
      <c r="E68" s="33"/>
      <c r="F68" s="34"/>
      <c r="G68" s="18"/>
      <c r="H68" s="18"/>
      <c r="I68" s="18"/>
    </row>
    <row r="69" spans="1:9" ht="10.5" x14ac:dyDescent="0.25">
      <c r="A69" s="35" t="s">
        <v>195</v>
      </c>
      <c r="B69" s="35"/>
      <c r="C69" s="35"/>
      <c r="D69" s="36"/>
      <c r="E69" s="37">
        <v>17446.0469132</v>
      </c>
      <c r="F69" s="38">
        <v>100</v>
      </c>
      <c r="G69" s="18"/>
      <c r="H69" s="18"/>
      <c r="I69" s="18"/>
    </row>
    <row r="70" spans="1:9" ht="10.5" x14ac:dyDescent="0.25">
      <c r="F70" s="20" t="s">
        <v>373</v>
      </c>
    </row>
    <row r="72" spans="1:9" ht="10.5" x14ac:dyDescent="0.25">
      <c r="A72" s="18" t="s">
        <v>199</v>
      </c>
    </row>
    <row r="73" spans="1:9" ht="10.5" x14ac:dyDescent="0.25">
      <c r="A73" s="18" t="s">
        <v>200</v>
      </c>
    </row>
    <row r="74" spans="1:9" ht="10.5" x14ac:dyDescent="0.25">
      <c r="A74" s="18" t="s">
        <v>201</v>
      </c>
      <c r="B74" s="18"/>
      <c r="C74" s="39" t="s">
        <v>203</v>
      </c>
      <c r="D74" s="19" t="s">
        <v>202</v>
      </c>
    </row>
    <row r="75" spans="1:9" x14ac:dyDescent="0.2">
      <c r="A75" s="10" t="s">
        <v>466</v>
      </c>
      <c r="C75" s="40">
        <v>23.393699999999999</v>
      </c>
      <c r="D75" s="40">
        <v>26.850100000000001</v>
      </c>
    </row>
    <row r="76" spans="1:9" x14ac:dyDescent="0.2">
      <c r="A76" s="10" t="s">
        <v>500</v>
      </c>
      <c r="C76" s="40">
        <v>12.8826</v>
      </c>
      <c r="D76" s="40">
        <v>14.786099999999999</v>
      </c>
    </row>
    <row r="77" spans="1:9" x14ac:dyDescent="0.2">
      <c r="A77" s="10" t="s">
        <v>469</v>
      </c>
      <c r="C77" s="40">
        <v>24.479800000000001</v>
      </c>
      <c r="D77" s="40">
        <v>28.177</v>
      </c>
    </row>
    <row r="78" spans="1:9" x14ac:dyDescent="0.2">
      <c r="A78" s="10" t="s">
        <v>501</v>
      </c>
      <c r="C78" s="40">
        <v>13.572800000000001</v>
      </c>
      <c r="D78" s="40">
        <v>15.632199999999999</v>
      </c>
    </row>
    <row r="80" spans="1:9" ht="10.5" x14ac:dyDescent="0.25">
      <c r="A80" s="18" t="s">
        <v>215</v>
      </c>
      <c r="D80" s="41" t="s">
        <v>216</v>
      </c>
    </row>
    <row r="82" spans="1:4" ht="10.5" x14ac:dyDescent="0.25">
      <c r="A82" s="18" t="s">
        <v>1068</v>
      </c>
      <c r="D82" s="48">
        <v>0.13420000000000001</v>
      </c>
    </row>
  </sheetData>
  <mergeCells count="1">
    <mergeCell ref="A1:F1"/>
  </mergeCells>
  <conditionalFormatting sqref="F2:F3 F5:F65536">
    <cfRule type="cellIs" dxfId="11"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I77"/>
  <sheetViews>
    <sheetView workbookViewId="0">
      <selection sqref="A1:F1"/>
    </sheetView>
  </sheetViews>
  <sheetFormatPr defaultColWidth="9.1796875" defaultRowHeight="10" x14ac:dyDescent="0.2"/>
  <cols>
    <col min="1" max="1" width="38.7265625" style="10" bestFit="1" customWidth="1"/>
    <col min="2" max="2" width="33.453125" style="10" bestFit="1" customWidth="1"/>
    <col min="3" max="3" width="26.816406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58</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1484</v>
      </c>
      <c r="B7" s="27" t="s">
        <v>1483</v>
      </c>
      <c r="C7" s="27" t="s">
        <v>974</v>
      </c>
      <c r="D7" s="31">
        <v>215701</v>
      </c>
      <c r="E7" s="29">
        <v>4488.0907070000003</v>
      </c>
      <c r="F7" s="30">
        <v>13.5037135353382</v>
      </c>
    </row>
    <row r="8" spans="1:6" x14ac:dyDescent="0.2">
      <c r="A8" s="27" t="s">
        <v>935</v>
      </c>
      <c r="B8" s="27" t="s">
        <v>934</v>
      </c>
      <c r="C8" s="27" t="s">
        <v>936</v>
      </c>
      <c r="D8" s="31">
        <v>298890</v>
      </c>
      <c r="E8" s="29">
        <v>3335.1640649999999</v>
      </c>
      <c r="F8" s="30">
        <v>10.034801671202899</v>
      </c>
    </row>
    <row r="9" spans="1:6" x14ac:dyDescent="0.2">
      <c r="A9" s="27" t="s">
        <v>943</v>
      </c>
      <c r="B9" s="27" t="s">
        <v>942</v>
      </c>
      <c r="C9" s="27" t="s">
        <v>944</v>
      </c>
      <c r="D9" s="31">
        <v>252104</v>
      </c>
      <c r="E9" s="29">
        <v>2341.0377440000002</v>
      </c>
      <c r="F9" s="30">
        <v>7.04368630987884</v>
      </c>
    </row>
    <row r="10" spans="1:6" x14ac:dyDescent="0.2">
      <c r="A10" s="27" t="s">
        <v>1031</v>
      </c>
      <c r="B10" s="27" t="s">
        <v>1030</v>
      </c>
      <c r="C10" s="27" t="s">
        <v>1032</v>
      </c>
      <c r="D10" s="31">
        <v>119076</v>
      </c>
      <c r="E10" s="29">
        <v>2182.186776</v>
      </c>
      <c r="F10" s="30">
        <v>6.5657374209810397</v>
      </c>
    </row>
    <row r="11" spans="1:6" x14ac:dyDescent="0.2">
      <c r="A11" s="27" t="s">
        <v>946</v>
      </c>
      <c r="B11" s="27" t="s">
        <v>945</v>
      </c>
      <c r="C11" s="27" t="s">
        <v>936</v>
      </c>
      <c r="D11" s="31">
        <v>447207</v>
      </c>
      <c r="E11" s="29">
        <v>1764.6788220000001</v>
      </c>
      <c r="F11" s="30">
        <v>5.30954449227134</v>
      </c>
    </row>
    <row r="12" spans="1:6" x14ac:dyDescent="0.2">
      <c r="A12" s="27" t="s">
        <v>1072</v>
      </c>
      <c r="B12" s="27" t="s">
        <v>1071</v>
      </c>
      <c r="C12" s="27" t="s">
        <v>944</v>
      </c>
      <c r="D12" s="31">
        <v>72399</v>
      </c>
      <c r="E12" s="29">
        <v>1634.2264279999999</v>
      </c>
      <c r="F12" s="30">
        <v>4.9170408925050602</v>
      </c>
    </row>
    <row r="13" spans="1:6" x14ac:dyDescent="0.2">
      <c r="A13" s="27" t="s">
        <v>948</v>
      </c>
      <c r="B13" s="27" t="s">
        <v>947</v>
      </c>
      <c r="C13" s="27" t="s">
        <v>936</v>
      </c>
      <c r="D13" s="31">
        <v>98176</v>
      </c>
      <c r="E13" s="29">
        <v>1375.7893759999999</v>
      </c>
      <c r="F13" s="30">
        <v>4.1394585874767298</v>
      </c>
    </row>
    <row r="14" spans="1:6" x14ac:dyDescent="0.2">
      <c r="A14" s="27" t="s">
        <v>1328</v>
      </c>
      <c r="B14" s="27" t="s">
        <v>1327</v>
      </c>
      <c r="C14" s="27" t="s">
        <v>969</v>
      </c>
      <c r="D14" s="31">
        <v>60010</v>
      </c>
      <c r="E14" s="29">
        <v>1270.6217349999999</v>
      </c>
      <c r="F14" s="30">
        <v>3.8230314495322402</v>
      </c>
    </row>
    <row r="15" spans="1:6" x14ac:dyDescent="0.2">
      <c r="A15" s="27" t="s">
        <v>1086</v>
      </c>
      <c r="B15" s="27" t="s">
        <v>1085</v>
      </c>
      <c r="C15" s="27" t="s">
        <v>969</v>
      </c>
      <c r="D15" s="31">
        <v>601473</v>
      </c>
      <c r="E15" s="29">
        <v>1149.4149030000001</v>
      </c>
      <c r="F15" s="30">
        <v>3.4583457859156201</v>
      </c>
    </row>
    <row r="16" spans="1:6" x14ac:dyDescent="0.2">
      <c r="A16" s="27" t="s">
        <v>938</v>
      </c>
      <c r="B16" s="27" t="s">
        <v>937</v>
      </c>
      <c r="C16" s="27" t="s">
        <v>939</v>
      </c>
      <c r="D16" s="31">
        <v>164358</v>
      </c>
      <c r="E16" s="29">
        <v>843.32089800000006</v>
      </c>
      <c r="F16" s="30">
        <v>2.5373738118069999</v>
      </c>
    </row>
    <row r="17" spans="1:6" x14ac:dyDescent="0.2">
      <c r="A17" s="27" t="s">
        <v>1048</v>
      </c>
      <c r="B17" s="27" t="s">
        <v>1047</v>
      </c>
      <c r="C17" s="27" t="s">
        <v>1049</v>
      </c>
      <c r="D17" s="31">
        <v>83443</v>
      </c>
      <c r="E17" s="29">
        <v>788.49462849999998</v>
      </c>
      <c r="F17" s="30">
        <v>2.3724131891563598</v>
      </c>
    </row>
    <row r="18" spans="1:6" x14ac:dyDescent="0.2">
      <c r="A18" s="27" t="s">
        <v>941</v>
      </c>
      <c r="B18" s="27" t="s">
        <v>940</v>
      </c>
      <c r="C18" s="27" t="s">
        <v>936</v>
      </c>
      <c r="D18" s="31">
        <v>154646</v>
      </c>
      <c r="E18" s="29">
        <v>768.20400500000005</v>
      </c>
      <c r="F18" s="30">
        <v>2.31136300432608</v>
      </c>
    </row>
    <row r="19" spans="1:6" x14ac:dyDescent="0.2">
      <c r="A19" s="27" t="s">
        <v>1486</v>
      </c>
      <c r="B19" s="27" t="s">
        <v>1485</v>
      </c>
      <c r="C19" s="27" t="s">
        <v>1032</v>
      </c>
      <c r="D19" s="31">
        <v>18250</v>
      </c>
      <c r="E19" s="29">
        <v>636.52350000000001</v>
      </c>
      <c r="F19" s="30">
        <v>1.91516427890031</v>
      </c>
    </row>
    <row r="20" spans="1:6" x14ac:dyDescent="0.2">
      <c r="A20" s="27" t="s">
        <v>1038</v>
      </c>
      <c r="B20" s="27" t="s">
        <v>1037</v>
      </c>
      <c r="C20" s="27" t="s">
        <v>963</v>
      </c>
      <c r="D20" s="31">
        <v>9173</v>
      </c>
      <c r="E20" s="29">
        <v>627.42861349999998</v>
      </c>
      <c r="F20" s="30">
        <v>1.8877996933893999</v>
      </c>
    </row>
    <row r="21" spans="1:6" x14ac:dyDescent="0.2">
      <c r="A21" s="27" t="s">
        <v>1346</v>
      </c>
      <c r="B21" s="27" t="s">
        <v>1345</v>
      </c>
      <c r="C21" s="27" t="s">
        <v>969</v>
      </c>
      <c r="D21" s="31">
        <v>31046</v>
      </c>
      <c r="E21" s="29">
        <v>589.59458600000005</v>
      </c>
      <c r="F21" s="30">
        <v>1.7739651248386199</v>
      </c>
    </row>
    <row r="22" spans="1:6" x14ac:dyDescent="0.2">
      <c r="A22" s="27" t="s">
        <v>989</v>
      </c>
      <c r="B22" s="27" t="s">
        <v>988</v>
      </c>
      <c r="C22" s="27" t="s">
        <v>936</v>
      </c>
      <c r="D22" s="31">
        <v>264715</v>
      </c>
      <c r="E22" s="29">
        <v>561.19579999999996</v>
      </c>
      <c r="F22" s="30">
        <v>1.6885191978440399</v>
      </c>
    </row>
    <row r="23" spans="1:6" x14ac:dyDescent="0.2">
      <c r="A23" s="27" t="s">
        <v>1084</v>
      </c>
      <c r="B23" s="27" t="s">
        <v>1083</v>
      </c>
      <c r="C23" s="27" t="s">
        <v>944</v>
      </c>
      <c r="D23" s="31">
        <v>73820</v>
      </c>
      <c r="E23" s="29">
        <v>512.60608000000002</v>
      </c>
      <c r="F23" s="30">
        <v>1.54232303059214</v>
      </c>
    </row>
    <row r="24" spans="1:6" x14ac:dyDescent="0.2">
      <c r="A24" s="27" t="s">
        <v>962</v>
      </c>
      <c r="B24" s="27" t="s">
        <v>961</v>
      </c>
      <c r="C24" s="27" t="s">
        <v>963</v>
      </c>
      <c r="D24" s="31">
        <v>66037</v>
      </c>
      <c r="E24" s="29">
        <v>400.77855299999999</v>
      </c>
      <c r="F24" s="30">
        <v>1.2058577074608501</v>
      </c>
    </row>
    <row r="25" spans="1:6" x14ac:dyDescent="0.2">
      <c r="A25" s="27" t="s">
        <v>1051</v>
      </c>
      <c r="B25" s="27" t="s">
        <v>1050</v>
      </c>
      <c r="C25" s="27" t="s">
        <v>969</v>
      </c>
      <c r="D25" s="31">
        <v>2455</v>
      </c>
      <c r="E25" s="29">
        <v>391.56145249999997</v>
      </c>
      <c r="F25" s="30">
        <v>1.17812540593131</v>
      </c>
    </row>
    <row r="26" spans="1:6" x14ac:dyDescent="0.2">
      <c r="A26" s="27" t="s">
        <v>1375</v>
      </c>
      <c r="B26" s="27" t="s">
        <v>1374</v>
      </c>
      <c r="C26" s="27" t="s">
        <v>980</v>
      </c>
      <c r="D26" s="31">
        <v>74269</v>
      </c>
      <c r="E26" s="29">
        <v>386.38447250000002</v>
      </c>
      <c r="F26" s="30">
        <v>1.1625489705466301</v>
      </c>
    </row>
    <row r="27" spans="1:6" x14ac:dyDescent="0.2">
      <c r="A27" s="27" t="s">
        <v>1026</v>
      </c>
      <c r="B27" s="27" t="s">
        <v>1025</v>
      </c>
      <c r="C27" s="27" t="s">
        <v>980</v>
      </c>
      <c r="D27" s="31">
        <v>8334</v>
      </c>
      <c r="E27" s="29">
        <v>355.420098</v>
      </c>
      <c r="F27" s="30">
        <v>1.06938373161847</v>
      </c>
    </row>
    <row r="28" spans="1:6" x14ac:dyDescent="0.2">
      <c r="A28" s="27" t="s">
        <v>985</v>
      </c>
      <c r="B28" s="27" t="s">
        <v>984</v>
      </c>
      <c r="C28" s="27" t="s">
        <v>983</v>
      </c>
      <c r="D28" s="31">
        <v>333141</v>
      </c>
      <c r="E28" s="29">
        <v>321.14792399999999</v>
      </c>
      <c r="F28" s="30">
        <v>0.96626602519434202</v>
      </c>
    </row>
    <row r="29" spans="1:6" x14ac:dyDescent="0.2">
      <c r="A29" s="27" t="s">
        <v>1074</v>
      </c>
      <c r="B29" s="27" t="s">
        <v>1073</v>
      </c>
      <c r="C29" s="27" t="s">
        <v>966</v>
      </c>
      <c r="D29" s="31">
        <v>28754</v>
      </c>
      <c r="E29" s="29">
        <v>316.43777</v>
      </c>
      <c r="F29" s="30">
        <v>0.95209417028416299</v>
      </c>
    </row>
    <row r="30" spans="1:6" x14ac:dyDescent="0.2">
      <c r="A30" s="27" t="s">
        <v>1044</v>
      </c>
      <c r="B30" s="27" t="s">
        <v>1043</v>
      </c>
      <c r="C30" s="27" t="s">
        <v>944</v>
      </c>
      <c r="D30" s="31">
        <v>42616</v>
      </c>
      <c r="E30" s="29">
        <v>315.78456</v>
      </c>
      <c r="F30" s="30">
        <v>0.95012879986402798</v>
      </c>
    </row>
    <row r="31" spans="1:6" x14ac:dyDescent="0.2">
      <c r="A31" s="27" t="s">
        <v>982</v>
      </c>
      <c r="B31" s="27" t="s">
        <v>981</v>
      </c>
      <c r="C31" s="27" t="s">
        <v>983</v>
      </c>
      <c r="D31" s="31">
        <v>173609</v>
      </c>
      <c r="E31" s="29">
        <v>310.67330550000003</v>
      </c>
      <c r="F31" s="30">
        <v>0.93475011857611301</v>
      </c>
    </row>
    <row r="32" spans="1:6" x14ac:dyDescent="0.2">
      <c r="A32" s="27" t="s">
        <v>1353</v>
      </c>
      <c r="B32" s="27" t="s">
        <v>1352</v>
      </c>
      <c r="C32" s="27" t="s">
        <v>951</v>
      </c>
      <c r="D32" s="31">
        <v>7924</v>
      </c>
      <c r="E32" s="29">
        <v>309.34107399999999</v>
      </c>
      <c r="F32" s="30">
        <v>0.93074171640396097</v>
      </c>
    </row>
    <row r="33" spans="1:6" x14ac:dyDescent="0.2">
      <c r="A33" s="27" t="s">
        <v>1488</v>
      </c>
      <c r="B33" s="27" t="s">
        <v>1487</v>
      </c>
      <c r="C33" s="27" t="s">
        <v>969</v>
      </c>
      <c r="D33" s="31">
        <v>8059</v>
      </c>
      <c r="E33" s="29">
        <v>300.28236950000002</v>
      </c>
      <c r="F33" s="30">
        <v>0.90348599486105896</v>
      </c>
    </row>
    <row r="34" spans="1:6" x14ac:dyDescent="0.2">
      <c r="A34" s="27" t="s">
        <v>1490</v>
      </c>
      <c r="B34" s="27" t="s">
        <v>1489</v>
      </c>
      <c r="C34" s="27" t="s">
        <v>1032</v>
      </c>
      <c r="D34" s="31">
        <v>50149</v>
      </c>
      <c r="E34" s="29">
        <v>288.25645200000002</v>
      </c>
      <c r="F34" s="30">
        <v>0.86730255840191495</v>
      </c>
    </row>
    <row r="35" spans="1:6" x14ac:dyDescent="0.2">
      <c r="A35" s="27" t="s">
        <v>1492</v>
      </c>
      <c r="B35" s="27" t="s">
        <v>1491</v>
      </c>
      <c r="C35" s="27" t="s">
        <v>944</v>
      </c>
      <c r="D35" s="31">
        <v>101607</v>
      </c>
      <c r="E35" s="29">
        <v>275.65979099999998</v>
      </c>
      <c r="F35" s="30">
        <v>0.82940187573958302</v>
      </c>
    </row>
    <row r="36" spans="1:6" x14ac:dyDescent="0.2">
      <c r="A36" s="27" t="s">
        <v>1396</v>
      </c>
      <c r="B36" s="27" t="s">
        <v>1395</v>
      </c>
      <c r="C36" s="27" t="s">
        <v>963</v>
      </c>
      <c r="D36" s="31">
        <v>8936</v>
      </c>
      <c r="E36" s="29">
        <v>268.62062800000001</v>
      </c>
      <c r="F36" s="30">
        <v>0.808222526460324</v>
      </c>
    </row>
    <row r="37" spans="1:6" x14ac:dyDescent="0.2">
      <c r="A37" s="27" t="s">
        <v>998</v>
      </c>
      <c r="B37" s="27" t="s">
        <v>997</v>
      </c>
      <c r="C37" s="27" t="s">
        <v>963</v>
      </c>
      <c r="D37" s="31">
        <v>8944</v>
      </c>
      <c r="E37" s="29">
        <v>265.36847999999998</v>
      </c>
      <c r="F37" s="30">
        <v>0.79843750253065404</v>
      </c>
    </row>
    <row r="38" spans="1:6" x14ac:dyDescent="0.2">
      <c r="A38" s="27" t="s">
        <v>1386</v>
      </c>
      <c r="B38" s="27" t="s">
        <v>1385</v>
      </c>
      <c r="C38" s="27" t="s">
        <v>936</v>
      </c>
      <c r="D38" s="31">
        <v>40880</v>
      </c>
      <c r="E38" s="29">
        <v>257.62576000000001</v>
      </c>
      <c r="F38" s="30">
        <v>0.77514129938100296</v>
      </c>
    </row>
    <row r="39" spans="1:6" x14ac:dyDescent="0.2">
      <c r="A39" s="27" t="s">
        <v>1494</v>
      </c>
      <c r="B39" s="27" t="s">
        <v>1493</v>
      </c>
      <c r="C39" s="27" t="s">
        <v>1032</v>
      </c>
      <c r="D39" s="31">
        <v>4154</v>
      </c>
      <c r="E39" s="29">
        <v>257.14713899999998</v>
      </c>
      <c r="F39" s="30">
        <v>0.773701230251848</v>
      </c>
    </row>
    <row r="40" spans="1:6" x14ac:dyDescent="0.2">
      <c r="A40" s="27" t="s">
        <v>1496</v>
      </c>
      <c r="B40" s="27" t="s">
        <v>1495</v>
      </c>
      <c r="C40" s="27" t="s">
        <v>980</v>
      </c>
      <c r="D40" s="31">
        <v>34519</v>
      </c>
      <c r="E40" s="29">
        <v>246.31032450000001</v>
      </c>
      <c r="F40" s="30">
        <v>0.74109555264926297</v>
      </c>
    </row>
    <row r="41" spans="1:6" x14ac:dyDescent="0.2">
      <c r="A41" s="27" t="s">
        <v>991</v>
      </c>
      <c r="B41" s="27" t="s">
        <v>990</v>
      </c>
      <c r="C41" s="27" t="s">
        <v>974</v>
      </c>
      <c r="D41" s="31">
        <v>55295</v>
      </c>
      <c r="E41" s="29">
        <v>225.49301</v>
      </c>
      <c r="F41" s="30">
        <v>0.67846066624988699</v>
      </c>
    </row>
    <row r="42" spans="1:6" x14ac:dyDescent="0.2">
      <c r="A42" s="27" t="s">
        <v>976</v>
      </c>
      <c r="B42" s="27" t="s">
        <v>975</v>
      </c>
      <c r="C42" s="27" t="s">
        <v>977</v>
      </c>
      <c r="D42" s="31">
        <v>51288</v>
      </c>
      <c r="E42" s="29">
        <v>211.81943999999999</v>
      </c>
      <c r="F42" s="30">
        <v>0.63731979269369798</v>
      </c>
    </row>
    <row r="43" spans="1:6" x14ac:dyDescent="0.2">
      <c r="A43" s="27" t="s">
        <v>1095</v>
      </c>
      <c r="B43" s="27" t="s">
        <v>1094</v>
      </c>
      <c r="C43" s="27" t="s">
        <v>1096</v>
      </c>
      <c r="D43" s="31">
        <v>249419</v>
      </c>
      <c r="E43" s="29">
        <v>204.39887049999999</v>
      </c>
      <c r="F43" s="30">
        <v>0.61499287210789499</v>
      </c>
    </row>
    <row r="44" spans="1:6" x14ac:dyDescent="0.2">
      <c r="A44" s="27" t="s">
        <v>1498</v>
      </c>
      <c r="B44" s="27" t="s">
        <v>1497</v>
      </c>
      <c r="C44" s="27" t="s">
        <v>963</v>
      </c>
      <c r="D44" s="31">
        <v>9600</v>
      </c>
      <c r="E44" s="29">
        <v>200.83199999999999</v>
      </c>
      <c r="F44" s="30">
        <v>0.60426091489176204</v>
      </c>
    </row>
    <row r="45" spans="1:6" x14ac:dyDescent="0.2">
      <c r="A45" s="27" t="s">
        <v>1015</v>
      </c>
      <c r="B45" s="27" t="s">
        <v>1014</v>
      </c>
      <c r="C45" s="27" t="s">
        <v>1016</v>
      </c>
      <c r="D45" s="31">
        <v>143660</v>
      </c>
      <c r="E45" s="29">
        <v>193.00720999999999</v>
      </c>
      <c r="F45" s="30">
        <v>0.58071778050961198</v>
      </c>
    </row>
    <row r="46" spans="1:6" x14ac:dyDescent="0.2">
      <c r="A46" s="27" t="s">
        <v>1500</v>
      </c>
      <c r="B46" s="27" t="s">
        <v>1499</v>
      </c>
      <c r="C46" s="27" t="s">
        <v>951</v>
      </c>
      <c r="D46" s="31">
        <v>930</v>
      </c>
      <c r="E46" s="29">
        <v>188.6319</v>
      </c>
      <c r="F46" s="30">
        <v>0.56755340021396705</v>
      </c>
    </row>
    <row r="47" spans="1:6" x14ac:dyDescent="0.2">
      <c r="A47" s="27" t="s">
        <v>1502</v>
      </c>
      <c r="B47" s="27" t="s">
        <v>1501</v>
      </c>
      <c r="C47" s="27" t="s">
        <v>1269</v>
      </c>
      <c r="D47" s="31">
        <v>37119</v>
      </c>
      <c r="E47" s="29">
        <v>187.80358050000001</v>
      </c>
      <c r="F47" s="30">
        <v>0.56506116242868998</v>
      </c>
    </row>
    <row r="48" spans="1:6" x14ac:dyDescent="0.2">
      <c r="A48" s="27" t="s">
        <v>1504</v>
      </c>
      <c r="B48" s="27" t="s">
        <v>1503</v>
      </c>
      <c r="C48" s="27" t="s">
        <v>977</v>
      </c>
      <c r="D48" s="31">
        <v>69363</v>
      </c>
      <c r="E48" s="29">
        <v>187.14137400000001</v>
      </c>
      <c r="F48" s="30">
        <v>0.56306872344716696</v>
      </c>
    </row>
    <row r="49" spans="1:9" x14ac:dyDescent="0.2">
      <c r="A49" s="27" t="s">
        <v>1506</v>
      </c>
      <c r="B49" s="27" t="s">
        <v>1505</v>
      </c>
      <c r="C49" s="27" t="s">
        <v>1104</v>
      </c>
      <c r="D49" s="31">
        <v>52002</v>
      </c>
      <c r="E49" s="29">
        <v>184.99711500000001</v>
      </c>
      <c r="F49" s="30">
        <v>0.55661710266410003</v>
      </c>
    </row>
    <row r="50" spans="1:9" x14ac:dyDescent="0.2">
      <c r="A50" s="27" t="s">
        <v>956</v>
      </c>
      <c r="B50" s="27" t="s">
        <v>955</v>
      </c>
      <c r="C50" s="27" t="s">
        <v>957</v>
      </c>
      <c r="D50" s="31">
        <v>99365</v>
      </c>
      <c r="E50" s="29">
        <v>184.07366250000001</v>
      </c>
      <c r="F50" s="30">
        <v>0.55383862984846799</v>
      </c>
    </row>
    <row r="51" spans="1:9" x14ac:dyDescent="0.2">
      <c r="A51" s="27" t="s">
        <v>950</v>
      </c>
      <c r="B51" s="27" t="s">
        <v>949</v>
      </c>
      <c r="C51" s="27" t="s">
        <v>951</v>
      </c>
      <c r="D51" s="31">
        <v>26891</v>
      </c>
      <c r="E51" s="29">
        <v>181.47391350000001</v>
      </c>
      <c r="F51" s="30">
        <v>0.54601653621185098</v>
      </c>
    </row>
    <row r="52" spans="1:9" x14ac:dyDescent="0.2">
      <c r="A52" s="27" t="s">
        <v>1004</v>
      </c>
      <c r="B52" s="27" t="s">
        <v>1003</v>
      </c>
      <c r="C52" s="27" t="s">
        <v>963</v>
      </c>
      <c r="D52" s="31">
        <v>123551</v>
      </c>
      <c r="E52" s="29">
        <v>176.92503199999999</v>
      </c>
      <c r="F52" s="30">
        <v>0.53232991606703295</v>
      </c>
    </row>
    <row r="53" spans="1:9" x14ac:dyDescent="0.2">
      <c r="A53" s="27" t="s">
        <v>1056</v>
      </c>
      <c r="B53" s="27" t="s">
        <v>1055</v>
      </c>
      <c r="C53" s="27" t="s">
        <v>974</v>
      </c>
      <c r="D53" s="31">
        <v>173061</v>
      </c>
      <c r="E53" s="29">
        <v>148.48633799999999</v>
      </c>
      <c r="F53" s="30">
        <v>0.446763914360298</v>
      </c>
    </row>
    <row r="54" spans="1:9" x14ac:dyDescent="0.2">
      <c r="A54" s="27" t="s">
        <v>1508</v>
      </c>
      <c r="B54" s="27" t="s">
        <v>1507</v>
      </c>
      <c r="C54" s="27" t="s">
        <v>1012</v>
      </c>
      <c r="D54" s="31">
        <v>61425</v>
      </c>
      <c r="E54" s="29">
        <v>125.0305875</v>
      </c>
      <c r="F54" s="30">
        <v>0.376190533342319</v>
      </c>
    </row>
    <row r="55" spans="1:9" x14ac:dyDescent="0.2">
      <c r="A55" s="27" t="s">
        <v>1065</v>
      </c>
      <c r="B55" s="27" t="s">
        <v>1064</v>
      </c>
      <c r="C55" s="27" t="s">
        <v>960</v>
      </c>
      <c r="D55" s="31">
        <v>124941</v>
      </c>
      <c r="E55" s="29">
        <v>119.5060665</v>
      </c>
      <c r="F55" s="30">
        <v>0.35956842076166001</v>
      </c>
    </row>
    <row r="56" spans="1:9" x14ac:dyDescent="0.2">
      <c r="A56" s="27" t="s">
        <v>1510</v>
      </c>
      <c r="B56" s="27" t="s">
        <v>1509</v>
      </c>
      <c r="C56" s="27" t="s">
        <v>1193</v>
      </c>
      <c r="D56" s="31">
        <v>58112</v>
      </c>
      <c r="E56" s="29">
        <v>115.381376</v>
      </c>
      <c r="F56" s="30">
        <v>0.347158101414269</v>
      </c>
    </row>
    <row r="57" spans="1:9" x14ac:dyDescent="0.2">
      <c r="A57" s="27" t="s">
        <v>1512</v>
      </c>
      <c r="B57" s="27" t="s">
        <v>1511</v>
      </c>
      <c r="C57" s="27" t="s">
        <v>936</v>
      </c>
      <c r="D57" s="31">
        <v>92088</v>
      </c>
      <c r="E57" s="29">
        <v>0</v>
      </c>
      <c r="F57" s="29">
        <v>0</v>
      </c>
    </row>
    <row r="58" spans="1:9" ht="10.5" x14ac:dyDescent="0.25">
      <c r="A58" s="26" t="s">
        <v>155</v>
      </c>
      <c r="B58" s="26"/>
      <c r="C58" s="26"/>
      <c r="D58" s="32"/>
      <c r="E58" s="33">
        <f>SUM(E7:E57)</f>
        <v>32970.3802965</v>
      </c>
      <c r="F58" s="34">
        <f>SUM(F7:F57)</f>
        <v>99.200885129324178</v>
      </c>
      <c r="G58" s="18"/>
      <c r="H58" s="18"/>
      <c r="I58" s="18"/>
    </row>
    <row r="59" spans="1:9" x14ac:dyDescent="0.2">
      <c r="A59" s="27"/>
      <c r="B59" s="27"/>
      <c r="C59" s="27"/>
      <c r="D59" s="28"/>
      <c r="E59" s="29"/>
      <c r="F59" s="30"/>
    </row>
    <row r="60" spans="1:9" ht="10.5" x14ac:dyDescent="0.25">
      <c r="A60" s="26" t="s">
        <v>194</v>
      </c>
      <c r="B60" s="26"/>
      <c r="C60" s="26"/>
      <c r="D60" s="32"/>
      <c r="E60" s="33">
        <f>E58</f>
        <v>32970.3802965</v>
      </c>
      <c r="F60" s="34">
        <f>F58</f>
        <v>99.200885129324178</v>
      </c>
      <c r="G60" s="18"/>
      <c r="H60" s="18"/>
      <c r="I60" s="18"/>
    </row>
    <row r="61" spans="1:9" ht="10.5" x14ac:dyDescent="0.25">
      <c r="A61" s="26"/>
      <c r="B61" s="26"/>
      <c r="C61" s="26"/>
      <c r="D61" s="32"/>
      <c r="E61" s="33"/>
      <c r="F61" s="34"/>
      <c r="G61" s="18"/>
      <c r="H61" s="18"/>
      <c r="I61" s="18"/>
    </row>
    <row r="62" spans="1:9" ht="10.5" x14ac:dyDescent="0.25">
      <c r="A62" s="26" t="s">
        <v>196</v>
      </c>
      <c r="B62" s="26"/>
      <c r="C62" s="26"/>
      <c r="D62" s="32"/>
      <c r="E62" s="33">
        <f>E64-(E58)</f>
        <v>265.59360990000278</v>
      </c>
      <c r="F62" s="34">
        <f>F64-(F58)</f>
        <v>0.79911487067582243</v>
      </c>
      <c r="G62" s="18"/>
      <c r="H62" s="18"/>
      <c r="I62" s="18"/>
    </row>
    <row r="63" spans="1:9" ht="10.5" x14ac:dyDescent="0.25">
      <c r="A63" s="26"/>
      <c r="B63" s="26"/>
      <c r="C63" s="26"/>
      <c r="D63" s="32"/>
      <c r="E63" s="33"/>
      <c r="F63" s="34"/>
      <c r="G63" s="18"/>
      <c r="H63" s="18"/>
      <c r="I63" s="18"/>
    </row>
    <row r="64" spans="1:9" ht="10.5" x14ac:dyDescent="0.25">
      <c r="A64" s="35" t="s">
        <v>195</v>
      </c>
      <c r="B64" s="35"/>
      <c r="C64" s="35"/>
      <c r="D64" s="36"/>
      <c r="E64" s="37">
        <v>33235.973906400002</v>
      </c>
      <c r="F64" s="38">
        <v>100</v>
      </c>
      <c r="G64" s="18"/>
      <c r="H64" s="18"/>
      <c r="I64" s="18"/>
    </row>
    <row r="65" spans="1:6" ht="10.5" x14ac:dyDescent="0.25">
      <c r="F65" s="20"/>
    </row>
    <row r="67" spans="1:6" ht="10.5" x14ac:dyDescent="0.25">
      <c r="A67" s="18" t="s">
        <v>199</v>
      </c>
    </row>
    <row r="68" spans="1:6" ht="10.5" x14ac:dyDescent="0.25">
      <c r="A68" s="18" t="s">
        <v>200</v>
      </c>
    </row>
    <row r="69" spans="1:6" ht="10.5" x14ac:dyDescent="0.25">
      <c r="A69" s="18" t="s">
        <v>201</v>
      </c>
      <c r="B69" s="18"/>
      <c r="C69" s="39" t="s">
        <v>203</v>
      </c>
      <c r="D69" s="19" t="s">
        <v>202</v>
      </c>
    </row>
    <row r="70" spans="1:6" x14ac:dyDescent="0.2">
      <c r="A70" s="10" t="s">
        <v>466</v>
      </c>
      <c r="C70" s="40">
        <v>88.623000000000005</v>
      </c>
      <c r="D70" s="40">
        <v>90.009200000000007</v>
      </c>
    </row>
    <row r="71" spans="1:6" x14ac:dyDescent="0.2">
      <c r="A71" s="10" t="s">
        <v>500</v>
      </c>
      <c r="C71" s="40">
        <v>88.623000000000005</v>
      </c>
      <c r="D71" s="40">
        <v>90.009200000000007</v>
      </c>
    </row>
    <row r="72" spans="1:6" x14ac:dyDescent="0.2">
      <c r="A72" s="10" t="s">
        <v>469</v>
      </c>
      <c r="C72" s="40">
        <v>91.115499999999997</v>
      </c>
      <c r="D72" s="40">
        <v>92.782799999999995</v>
      </c>
    </row>
    <row r="73" spans="1:6" x14ac:dyDescent="0.2">
      <c r="A73" s="10" t="s">
        <v>501</v>
      </c>
      <c r="C73" s="40">
        <v>91.115499999999997</v>
      </c>
      <c r="D73" s="40">
        <v>92.782799999999995</v>
      </c>
    </row>
    <row r="75" spans="1:6" ht="10.5" x14ac:dyDescent="0.25">
      <c r="A75" s="18" t="s">
        <v>215</v>
      </c>
      <c r="D75" s="41" t="s">
        <v>216</v>
      </c>
    </row>
    <row r="77" spans="1:6" ht="10.5" x14ac:dyDescent="0.25">
      <c r="A77" s="18" t="s">
        <v>1068</v>
      </c>
      <c r="D77" s="48">
        <v>5.2999999999999999E-2</v>
      </c>
    </row>
  </sheetData>
  <mergeCells count="1">
    <mergeCell ref="A1:F1"/>
  </mergeCells>
  <conditionalFormatting sqref="F2:F3 F5:F56 F58:F65536">
    <cfRule type="cellIs" dxfId="10"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I85"/>
  <sheetViews>
    <sheetView workbookViewId="0">
      <selection sqref="A1:F1"/>
    </sheetView>
  </sheetViews>
  <sheetFormatPr defaultColWidth="9.1796875" defaultRowHeight="10" x14ac:dyDescent="0.2"/>
  <cols>
    <col min="1" max="1" width="38.7265625" style="10" bestFit="1" customWidth="1"/>
    <col min="2" max="2" width="35.1796875" style="10" bestFit="1" customWidth="1"/>
    <col min="3" max="3" width="35.72656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59</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1123</v>
      </c>
      <c r="D4" s="17" t="s">
        <v>1</v>
      </c>
      <c r="E4" s="9" t="s">
        <v>3</v>
      </c>
      <c r="F4" s="16" t="s">
        <v>4</v>
      </c>
    </row>
    <row r="5" spans="1:6" ht="10.5" x14ac:dyDescent="0.25">
      <c r="A5" s="21" t="s">
        <v>933</v>
      </c>
      <c r="B5" s="22"/>
      <c r="C5" s="22"/>
      <c r="D5" s="23"/>
      <c r="E5" s="24"/>
      <c r="F5" s="25"/>
    </row>
    <row r="6" spans="1:6" ht="10.5" x14ac:dyDescent="0.25">
      <c r="A6" s="26" t="s">
        <v>69</v>
      </c>
      <c r="B6" s="27"/>
      <c r="C6" s="27"/>
      <c r="D6" s="28"/>
      <c r="E6" s="29"/>
      <c r="F6" s="30"/>
    </row>
    <row r="7" spans="1:6" x14ac:dyDescent="0.2">
      <c r="A7" s="27" t="s">
        <v>941</v>
      </c>
      <c r="B7" s="27" t="s">
        <v>940</v>
      </c>
      <c r="C7" s="27" t="s">
        <v>936</v>
      </c>
      <c r="D7" s="31">
        <v>7029842</v>
      </c>
      <c r="E7" s="29">
        <v>34920.740140000002</v>
      </c>
      <c r="F7" s="30">
        <v>9.6264315651038999</v>
      </c>
    </row>
    <row r="8" spans="1:6" x14ac:dyDescent="0.2">
      <c r="A8" s="27" t="s">
        <v>943</v>
      </c>
      <c r="B8" s="27" t="s">
        <v>942</v>
      </c>
      <c r="C8" s="27" t="s">
        <v>944</v>
      </c>
      <c r="D8" s="31">
        <v>3570979</v>
      </c>
      <c r="E8" s="29">
        <v>33160.110990000001</v>
      </c>
      <c r="F8" s="30">
        <v>9.1410874413524006</v>
      </c>
    </row>
    <row r="9" spans="1:6" x14ac:dyDescent="0.2">
      <c r="A9" s="27" t="s">
        <v>935</v>
      </c>
      <c r="B9" s="27" t="s">
        <v>934</v>
      </c>
      <c r="C9" s="27" t="s">
        <v>936</v>
      </c>
      <c r="D9" s="31">
        <v>2630104</v>
      </c>
      <c r="E9" s="29">
        <v>29348.015479999998</v>
      </c>
      <c r="F9" s="30">
        <v>8.0902255065957398</v>
      </c>
    </row>
    <row r="10" spans="1:6" x14ac:dyDescent="0.2">
      <c r="A10" s="27" t="s">
        <v>946</v>
      </c>
      <c r="B10" s="27" t="s">
        <v>945</v>
      </c>
      <c r="C10" s="27" t="s">
        <v>936</v>
      </c>
      <c r="D10" s="31">
        <v>4383052</v>
      </c>
      <c r="E10" s="29">
        <v>17295.52319</v>
      </c>
      <c r="F10" s="30">
        <v>4.7677732403068802</v>
      </c>
    </row>
    <row r="11" spans="1:6" x14ac:dyDescent="0.2">
      <c r="A11" s="27" t="s">
        <v>938</v>
      </c>
      <c r="B11" s="27" t="s">
        <v>937</v>
      </c>
      <c r="C11" s="27" t="s">
        <v>939</v>
      </c>
      <c r="D11" s="31">
        <v>3044619</v>
      </c>
      <c r="E11" s="29">
        <v>15621.94009</v>
      </c>
      <c r="F11" s="30">
        <v>4.3064246802226602</v>
      </c>
    </row>
    <row r="12" spans="1:6" x14ac:dyDescent="0.2">
      <c r="A12" s="27" t="s">
        <v>982</v>
      </c>
      <c r="B12" s="27" t="s">
        <v>981</v>
      </c>
      <c r="C12" s="27" t="s">
        <v>983</v>
      </c>
      <c r="D12" s="31">
        <v>7119223</v>
      </c>
      <c r="E12" s="29">
        <v>12739.849560000001</v>
      </c>
      <c r="F12" s="30">
        <v>3.5119327209958402</v>
      </c>
    </row>
    <row r="13" spans="1:6" x14ac:dyDescent="0.2">
      <c r="A13" s="27" t="s">
        <v>1044</v>
      </c>
      <c r="B13" s="27" t="s">
        <v>1043</v>
      </c>
      <c r="C13" s="27" t="s">
        <v>944</v>
      </c>
      <c r="D13" s="31">
        <v>1405548</v>
      </c>
      <c r="E13" s="29">
        <v>10415.11068</v>
      </c>
      <c r="F13" s="30">
        <v>2.8710831958902099</v>
      </c>
    </row>
    <row r="14" spans="1:6" x14ac:dyDescent="0.2">
      <c r="A14" s="27" t="s">
        <v>1036</v>
      </c>
      <c r="B14" s="27" t="s">
        <v>1035</v>
      </c>
      <c r="C14" s="27" t="s">
        <v>983</v>
      </c>
      <c r="D14" s="31">
        <v>17624428</v>
      </c>
      <c r="E14" s="29">
        <v>10354.35145</v>
      </c>
      <c r="F14" s="30">
        <v>2.8543339927748499</v>
      </c>
    </row>
    <row r="15" spans="1:6" x14ac:dyDescent="0.2">
      <c r="A15" s="27" t="s">
        <v>962</v>
      </c>
      <c r="B15" s="27" t="s">
        <v>961</v>
      </c>
      <c r="C15" s="27" t="s">
        <v>963</v>
      </c>
      <c r="D15" s="31">
        <v>1679699</v>
      </c>
      <c r="E15" s="29">
        <v>10194.09323</v>
      </c>
      <c r="F15" s="30">
        <v>2.8101563842421999</v>
      </c>
    </row>
    <row r="16" spans="1:6" x14ac:dyDescent="0.2">
      <c r="A16" s="27" t="s">
        <v>959</v>
      </c>
      <c r="B16" s="27" t="s">
        <v>958</v>
      </c>
      <c r="C16" s="27" t="s">
        <v>960</v>
      </c>
      <c r="D16" s="31">
        <v>4078627</v>
      </c>
      <c r="E16" s="29">
        <v>9802.9799949999997</v>
      </c>
      <c r="F16" s="30">
        <v>2.7023400900903698</v>
      </c>
    </row>
    <row r="17" spans="1:6" x14ac:dyDescent="0.2">
      <c r="A17" s="27" t="s">
        <v>985</v>
      </c>
      <c r="B17" s="27" t="s">
        <v>984</v>
      </c>
      <c r="C17" s="27" t="s">
        <v>983</v>
      </c>
      <c r="D17" s="31">
        <v>10065496</v>
      </c>
      <c r="E17" s="29">
        <v>9703.1381440000005</v>
      </c>
      <c r="F17" s="30">
        <v>2.6748171698392098</v>
      </c>
    </row>
    <row r="18" spans="1:6" x14ac:dyDescent="0.2">
      <c r="A18" s="27" t="s">
        <v>993</v>
      </c>
      <c r="B18" s="27" t="s">
        <v>992</v>
      </c>
      <c r="C18" s="27" t="s">
        <v>969</v>
      </c>
      <c r="D18" s="31">
        <v>871834</v>
      </c>
      <c r="E18" s="29">
        <v>8811.190321</v>
      </c>
      <c r="F18" s="30">
        <v>2.4289382267432198</v>
      </c>
    </row>
    <row r="19" spans="1:6" x14ac:dyDescent="0.2">
      <c r="A19" s="27" t="s">
        <v>1026</v>
      </c>
      <c r="B19" s="27" t="s">
        <v>1025</v>
      </c>
      <c r="C19" s="27" t="s">
        <v>980</v>
      </c>
      <c r="D19" s="31">
        <v>177107</v>
      </c>
      <c r="E19" s="29">
        <v>7553.0822289999996</v>
      </c>
      <c r="F19" s="30">
        <v>2.0821216529653701</v>
      </c>
    </row>
    <row r="20" spans="1:6" x14ac:dyDescent="0.2">
      <c r="A20" s="27" t="s">
        <v>956</v>
      </c>
      <c r="B20" s="27" t="s">
        <v>955</v>
      </c>
      <c r="C20" s="27" t="s">
        <v>957</v>
      </c>
      <c r="D20" s="31">
        <v>4049242</v>
      </c>
      <c r="E20" s="29">
        <v>7501.2208049999999</v>
      </c>
      <c r="F20" s="30">
        <v>2.06782526500213</v>
      </c>
    </row>
    <row r="21" spans="1:6" x14ac:dyDescent="0.2">
      <c r="A21" s="27" t="s">
        <v>950</v>
      </c>
      <c r="B21" s="27" t="s">
        <v>949</v>
      </c>
      <c r="C21" s="27" t="s">
        <v>951</v>
      </c>
      <c r="D21" s="31">
        <v>1081440</v>
      </c>
      <c r="E21" s="29">
        <v>7298.0978400000004</v>
      </c>
      <c r="F21" s="30">
        <v>2.0118313395001399</v>
      </c>
    </row>
    <row r="22" spans="1:6" x14ac:dyDescent="0.2">
      <c r="A22" s="27" t="s">
        <v>1048</v>
      </c>
      <c r="B22" s="27" t="s">
        <v>1047</v>
      </c>
      <c r="C22" s="27" t="s">
        <v>1049</v>
      </c>
      <c r="D22" s="31">
        <v>757133</v>
      </c>
      <c r="E22" s="29">
        <v>7154.528284</v>
      </c>
      <c r="F22" s="30">
        <v>1.9722542142695301</v>
      </c>
    </row>
    <row r="23" spans="1:6" x14ac:dyDescent="0.2">
      <c r="A23" s="27" t="s">
        <v>948</v>
      </c>
      <c r="B23" s="27" t="s">
        <v>947</v>
      </c>
      <c r="C23" s="27" t="s">
        <v>936</v>
      </c>
      <c r="D23" s="31">
        <v>474652</v>
      </c>
      <c r="E23" s="29">
        <v>6651.5358020000003</v>
      </c>
      <c r="F23" s="30">
        <v>1.83359670912151</v>
      </c>
    </row>
    <row r="24" spans="1:6" x14ac:dyDescent="0.2">
      <c r="A24" s="27" t="s">
        <v>1053</v>
      </c>
      <c r="B24" s="27" t="s">
        <v>1052</v>
      </c>
      <c r="C24" s="27" t="s">
        <v>1054</v>
      </c>
      <c r="D24" s="31">
        <v>6223868</v>
      </c>
      <c r="E24" s="29">
        <v>6454.151116</v>
      </c>
      <c r="F24" s="30">
        <v>1.7791846272423499</v>
      </c>
    </row>
    <row r="25" spans="1:6" x14ac:dyDescent="0.2">
      <c r="A25" s="27" t="s">
        <v>971</v>
      </c>
      <c r="B25" s="27" t="s">
        <v>970</v>
      </c>
      <c r="C25" s="27" t="s">
        <v>960</v>
      </c>
      <c r="D25" s="31">
        <v>2995176</v>
      </c>
      <c r="E25" s="29">
        <v>6096.6807479999998</v>
      </c>
      <c r="F25" s="30">
        <v>1.68064249954664</v>
      </c>
    </row>
    <row r="26" spans="1:6" x14ac:dyDescent="0.2">
      <c r="A26" s="27" t="s">
        <v>953</v>
      </c>
      <c r="B26" s="27" t="s">
        <v>952</v>
      </c>
      <c r="C26" s="27" t="s">
        <v>954</v>
      </c>
      <c r="D26" s="31">
        <v>402972</v>
      </c>
      <c r="E26" s="29">
        <v>5326.8868679999996</v>
      </c>
      <c r="F26" s="30">
        <v>1.4684371432069101</v>
      </c>
    </row>
    <row r="27" spans="1:6" x14ac:dyDescent="0.2">
      <c r="A27" s="27" t="s">
        <v>1056</v>
      </c>
      <c r="B27" s="27" t="s">
        <v>1055</v>
      </c>
      <c r="C27" s="27" t="s">
        <v>974</v>
      </c>
      <c r="D27" s="31">
        <v>5948967</v>
      </c>
      <c r="E27" s="29">
        <v>5104.2136860000001</v>
      </c>
      <c r="F27" s="30">
        <v>1.4070539039252401</v>
      </c>
    </row>
    <row r="28" spans="1:6" x14ac:dyDescent="0.2">
      <c r="A28" s="27" t="s">
        <v>973</v>
      </c>
      <c r="B28" s="27" t="s">
        <v>972</v>
      </c>
      <c r="C28" s="27" t="s">
        <v>974</v>
      </c>
      <c r="D28" s="31">
        <v>2520962</v>
      </c>
      <c r="E28" s="29">
        <v>5080.9989109999997</v>
      </c>
      <c r="F28" s="30">
        <v>1.4006543991627101</v>
      </c>
    </row>
    <row r="29" spans="1:6" x14ac:dyDescent="0.2">
      <c r="A29" s="27" t="s">
        <v>1371</v>
      </c>
      <c r="B29" s="27" t="s">
        <v>1370</v>
      </c>
      <c r="C29" s="27" t="s">
        <v>969</v>
      </c>
      <c r="D29" s="31">
        <v>896279</v>
      </c>
      <c r="E29" s="29">
        <v>4899.5091540000003</v>
      </c>
      <c r="F29" s="30">
        <v>1.35062399549648</v>
      </c>
    </row>
    <row r="30" spans="1:6" x14ac:dyDescent="0.2">
      <c r="A30" s="27" t="s">
        <v>1042</v>
      </c>
      <c r="B30" s="27" t="s">
        <v>1041</v>
      </c>
      <c r="C30" s="27" t="s">
        <v>1032</v>
      </c>
      <c r="D30" s="31">
        <v>1115979</v>
      </c>
      <c r="E30" s="29">
        <v>4872.9223039999997</v>
      </c>
      <c r="F30" s="30">
        <v>1.34329492712534</v>
      </c>
    </row>
    <row r="31" spans="1:6" x14ac:dyDescent="0.2">
      <c r="A31" s="27" t="s">
        <v>1355</v>
      </c>
      <c r="B31" s="27" t="s">
        <v>1354</v>
      </c>
      <c r="C31" s="27" t="s">
        <v>980</v>
      </c>
      <c r="D31" s="31">
        <v>503898</v>
      </c>
      <c r="E31" s="29">
        <v>4673.9058990000003</v>
      </c>
      <c r="F31" s="30">
        <v>1.2884330371601</v>
      </c>
    </row>
    <row r="32" spans="1:6" x14ac:dyDescent="0.2">
      <c r="A32" s="27" t="s">
        <v>1090</v>
      </c>
      <c r="B32" s="27" t="s">
        <v>1089</v>
      </c>
      <c r="C32" s="27" t="s">
        <v>1091</v>
      </c>
      <c r="D32" s="31">
        <v>3970503</v>
      </c>
      <c r="E32" s="29">
        <v>4212.7036829999997</v>
      </c>
      <c r="F32" s="30">
        <v>1.16129565255144</v>
      </c>
    </row>
    <row r="33" spans="1:6" x14ac:dyDescent="0.2">
      <c r="A33" s="27" t="s">
        <v>989</v>
      </c>
      <c r="B33" s="27" t="s">
        <v>988</v>
      </c>
      <c r="C33" s="27" t="s">
        <v>936</v>
      </c>
      <c r="D33" s="31">
        <v>1935519</v>
      </c>
      <c r="E33" s="29">
        <v>4103.3002800000004</v>
      </c>
      <c r="F33" s="30">
        <v>1.13113694549808</v>
      </c>
    </row>
    <row r="34" spans="1:6" x14ac:dyDescent="0.2">
      <c r="A34" s="27" t="s">
        <v>998</v>
      </c>
      <c r="B34" s="27" t="s">
        <v>997</v>
      </c>
      <c r="C34" s="27" t="s">
        <v>963</v>
      </c>
      <c r="D34" s="31">
        <v>137369</v>
      </c>
      <c r="E34" s="29">
        <v>4075.7382299999999</v>
      </c>
      <c r="F34" s="30">
        <v>1.1235390484587999</v>
      </c>
    </row>
    <row r="35" spans="1:6" x14ac:dyDescent="0.2">
      <c r="A35" s="27" t="s">
        <v>976</v>
      </c>
      <c r="B35" s="27" t="s">
        <v>975</v>
      </c>
      <c r="C35" s="27" t="s">
        <v>977</v>
      </c>
      <c r="D35" s="31">
        <v>960704</v>
      </c>
      <c r="E35" s="29">
        <v>3967.7075199999999</v>
      </c>
      <c r="F35" s="30">
        <v>1.0937587450466899</v>
      </c>
    </row>
    <row r="36" spans="1:6" x14ac:dyDescent="0.2">
      <c r="A36" s="27" t="s">
        <v>1004</v>
      </c>
      <c r="B36" s="27" t="s">
        <v>1003</v>
      </c>
      <c r="C36" s="27" t="s">
        <v>963</v>
      </c>
      <c r="D36" s="31">
        <v>2746634</v>
      </c>
      <c r="E36" s="29">
        <v>3933.1798880000001</v>
      </c>
      <c r="F36" s="30">
        <v>1.08424067970156</v>
      </c>
    </row>
    <row r="37" spans="1:6" x14ac:dyDescent="0.2">
      <c r="A37" s="27" t="s">
        <v>979</v>
      </c>
      <c r="B37" s="27" t="s">
        <v>978</v>
      </c>
      <c r="C37" s="27" t="s">
        <v>980</v>
      </c>
      <c r="D37" s="31">
        <v>920735</v>
      </c>
      <c r="E37" s="29">
        <v>3418.2286880000001</v>
      </c>
      <c r="F37" s="30">
        <v>0.94228657259229798</v>
      </c>
    </row>
    <row r="38" spans="1:6" x14ac:dyDescent="0.2">
      <c r="A38" s="27" t="s">
        <v>1058</v>
      </c>
      <c r="B38" s="27" t="s">
        <v>1057</v>
      </c>
      <c r="C38" s="27" t="s">
        <v>996</v>
      </c>
      <c r="D38" s="31">
        <v>2575674</v>
      </c>
      <c r="E38" s="29">
        <v>3363.8302440000002</v>
      </c>
      <c r="F38" s="30">
        <v>0.92729081659415102</v>
      </c>
    </row>
    <row r="39" spans="1:6" x14ac:dyDescent="0.2">
      <c r="A39" s="27" t="s">
        <v>1060</v>
      </c>
      <c r="B39" s="27" t="s">
        <v>1059</v>
      </c>
      <c r="C39" s="27" t="s">
        <v>1032</v>
      </c>
      <c r="D39" s="31">
        <v>1158898</v>
      </c>
      <c r="E39" s="29">
        <v>3306.9154429999999</v>
      </c>
      <c r="F39" s="30">
        <v>0.91160138863038298</v>
      </c>
    </row>
    <row r="40" spans="1:6" x14ac:dyDescent="0.2">
      <c r="A40" s="27" t="s">
        <v>1000</v>
      </c>
      <c r="B40" s="27" t="s">
        <v>999</v>
      </c>
      <c r="C40" s="27" t="s">
        <v>969</v>
      </c>
      <c r="D40" s="31">
        <v>607174</v>
      </c>
      <c r="E40" s="29">
        <v>2901.0773720000002</v>
      </c>
      <c r="F40" s="30">
        <v>0.799725970144614</v>
      </c>
    </row>
    <row r="41" spans="1:6" x14ac:dyDescent="0.2">
      <c r="A41" s="27" t="s">
        <v>1106</v>
      </c>
      <c r="B41" s="27" t="s">
        <v>1105</v>
      </c>
      <c r="C41" s="27" t="s">
        <v>996</v>
      </c>
      <c r="D41" s="31">
        <v>990217</v>
      </c>
      <c r="E41" s="29">
        <v>2744.8815239999999</v>
      </c>
      <c r="F41" s="30">
        <v>0.75666821605643397</v>
      </c>
    </row>
    <row r="42" spans="1:6" x14ac:dyDescent="0.2">
      <c r="A42" s="27" t="s">
        <v>1065</v>
      </c>
      <c r="B42" s="27" t="s">
        <v>1064</v>
      </c>
      <c r="C42" s="27" t="s">
        <v>960</v>
      </c>
      <c r="D42" s="31">
        <v>2792178</v>
      </c>
      <c r="E42" s="29">
        <v>2670.718257</v>
      </c>
      <c r="F42" s="30">
        <v>0.73622398688036705</v>
      </c>
    </row>
    <row r="43" spans="1:6" x14ac:dyDescent="0.2">
      <c r="A43" s="27" t="s">
        <v>1074</v>
      </c>
      <c r="B43" s="27" t="s">
        <v>1073</v>
      </c>
      <c r="C43" s="27" t="s">
        <v>966</v>
      </c>
      <c r="D43" s="31">
        <v>199808</v>
      </c>
      <c r="E43" s="29">
        <v>2198.8870400000001</v>
      </c>
      <c r="F43" s="30">
        <v>0.60615655696562998</v>
      </c>
    </row>
    <row r="44" spans="1:6" x14ac:dyDescent="0.2">
      <c r="A44" s="27" t="s">
        <v>1271</v>
      </c>
      <c r="B44" s="27" t="s">
        <v>1270</v>
      </c>
      <c r="C44" s="27" t="s">
        <v>936</v>
      </c>
      <c r="D44" s="31">
        <v>1450000</v>
      </c>
      <c r="E44" s="29">
        <v>1957.5</v>
      </c>
      <c r="F44" s="30">
        <v>0.53961455894533905</v>
      </c>
    </row>
    <row r="45" spans="1:6" x14ac:dyDescent="0.2">
      <c r="A45" s="27" t="s">
        <v>1514</v>
      </c>
      <c r="B45" s="27" t="s">
        <v>1513</v>
      </c>
      <c r="C45" s="27" t="s">
        <v>1213</v>
      </c>
      <c r="D45" s="31">
        <v>771008</v>
      </c>
      <c r="E45" s="29">
        <v>1911.3288319999999</v>
      </c>
      <c r="F45" s="30">
        <v>0.52688677633674996</v>
      </c>
    </row>
    <row r="46" spans="1:6" x14ac:dyDescent="0.2">
      <c r="A46" s="27" t="s">
        <v>965</v>
      </c>
      <c r="B46" s="27" t="s">
        <v>964</v>
      </c>
      <c r="C46" s="27" t="s">
        <v>966</v>
      </c>
      <c r="D46" s="31">
        <v>300000</v>
      </c>
      <c r="E46" s="29">
        <v>1904.25</v>
      </c>
      <c r="F46" s="30">
        <v>0.52493538895103997</v>
      </c>
    </row>
    <row r="47" spans="1:6" x14ac:dyDescent="0.2">
      <c r="A47" s="27" t="s">
        <v>1101</v>
      </c>
      <c r="B47" s="27" t="s">
        <v>1100</v>
      </c>
      <c r="C47" s="27" t="s">
        <v>944</v>
      </c>
      <c r="D47" s="31">
        <v>481063</v>
      </c>
      <c r="E47" s="29">
        <v>1867.967629</v>
      </c>
      <c r="F47" s="30">
        <v>0.51493360319131798</v>
      </c>
    </row>
    <row r="48" spans="1:6" x14ac:dyDescent="0.2">
      <c r="A48" s="27" t="s">
        <v>1067</v>
      </c>
      <c r="B48" s="27" t="s">
        <v>1066</v>
      </c>
      <c r="C48" s="27" t="s">
        <v>936</v>
      </c>
      <c r="D48" s="31">
        <v>3293517</v>
      </c>
      <c r="E48" s="29">
        <v>1821.314901</v>
      </c>
      <c r="F48" s="30">
        <v>0.502073071266252</v>
      </c>
    </row>
    <row r="49" spans="1:9" x14ac:dyDescent="0.2">
      <c r="A49" s="27" t="s">
        <v>1256</v>
      </c>
      <c r="B49" s="27" t="s">
        <v>1255</v>
      </c>
      <c r="C49" s="27" t="s">
        <v>1054</v>
      </c>
      <c r="D49" s="31">
        <v>6320734</v>
      </c>
      <c r="E49" s="29">
        <v>1801.4091900000001</v>
      </c>
      <c r="F49" s="30">
        <v>0.49658576017467698</v>
      </c>
    </row>
    <row r="50" spans="1:9" x14ac:dyDescent="0.2">
      <c r="A50" s="27" t="s">
        <v>1008</v>
      </c>
      <c r="B50" s="27" t="s">
        <v>1007</v>
      </c>
      <c r="C50" s="27" t="s">
        <v>1009</v>
      </c>
      <c r="D50" s="31">
        <v>1075124</v>
      </c>
      <c r="E50" s="29">
        <v>1504.0984759999999</v>
      </c>
      <c r="F50" s="30">
        <v>0.41462755337782697</v>
      </c>
    </row>
    <row r="51" spans="1:9" x14ac:dyDescent="0.2">
      <c r="A51" s="27" t="s">
        <v>1011</v>
      </c>
      <c r="B51" s="27" t="s">
        <v>1010</v>
      </c>
      <c r="C51" s="27" t="s">
        <v>1012</v>
      </c>
      <c r="D51" s="31">
        <v>3057159</v>
      </c>
      <c r="E51" s="29">
        <v>1207.5778049999999</v>
      </c>
      <c r="F51" s="30">
        <v>0.33288713391430702</v>
      </c>
    </row>
    <row r="52" spans="1:9" x14ac:dyDescent="0.2">
      <c r="A52" s="27" t="s">
        <v>1006</v>
      </c>
      <c r="B52" s="27" t="s">
        <v>1005</v>
      </c>
      <c r="C52" s="27" t="s">
        <v>963</v>
      </c>
      <c r="D52" s="31">
        <v>265282</v>
      </c>
      <c r="E52" s="29">
        <v>1148.2731369999999</v>
      </c>
      <c r="F52" s="30">
        <v>0.31653890287153802</v>
      </c>
    </row>
    <row r="53" spans="1:9" x14ac:dyDescent="0.2">
      <c r="A53" s="27" t="s">
        <v>1062</v>
      </c>
      <c r="B53" s="27" t="s">
        <v>1061</v>
      </c>
      <c r="C53" s="27" t="s">
        <v>1063</v>
      </c>
      <c r="D53" s="31">
        <v>1278633</v>
      </c>
      <c r="E53" s="29">
        <v>998.61237300000005</v>
      </c>
      <c r="F53" s="30">
        <v>0.27528264378735801</v>
      </c>
    </row>
    <row r="54" spans="1:9" x14ac:dyDescent="0.2">
      <c r="A54" s="27" t="s">
        <v>1110</v>
      </c>
      <c r="B54" s="27" t="s">
        <v>1109</v>
      </c>
      <c r="C54" s="27" t="s">
        <v>1032</v>
      </c>
      <c r="D54" s="31">
        <v>1695647</v>
      </c>
      <c r="E54" s="29">
        <v>924.9754385</v>
      </c>
      <c r="F54" s="30">
        <v>0.25498350614633403</v>
      </c>
    </row>
    <row r="55" spans="1:9" x14ac:dyDescent="0.2">
      <c r="A55" s="27" t="s">
        <v>1088</v>
      </c>
      <c r="B55" s="27" t="s">
        <v>1087</v>
      </c>
      <c r="C55" s="27" t="s">
        <v>963</v>
      </c>
      <c r="D55" s="31">
        <v>1791828</v>
      </c>
      <c r="E55" s="29">
        <v>912.93636600000002</v>
      </c>
      <c r="F55" s="30">
        <v>0.251664753248659</v>
      </c>
    </row>
    <row r="56" spans="1:9" x14ac:dyDescent="0.2">
      <c r="A56" s="27" t="s">
        <v>1392</v>
      </c>
      <c r="B56" s="27" t="s">
        <v>1391</v>
      </c>
      <c r="C56" s="27" t="s">
        <v>951</v>
      </c>
      <c r="D56" s="31">
        <v>311857</v>
      </c>
      <c r="E56" s="29">
        <v>656.61491349999994</v>
      </c>
      <c r="F56" s="30">
        <v>0.18100585795414301</v>
      </c>
    </row>
    <row r="57" spans="1:9" x14ac:dyDescent="0.2">
      <c r="A57" s="27" t="s">
        <v>1381</v>
      </c>
      <c r="B57" s="27" t="s">
        <v>1380</v>
      </c>
      <c r="C57" s="27" t="s">
        <v>1104</v>
      </c>
      <c r="D57" s="31">
        <v>774842</v>
      </c>
      <c r="E57" s="29">
        <v>619.48617899999999</v>
      </c>
      <c r="F57" s="30">
        <v>0.17077075926120999</v>
      </c>
    </row>
    <row r="58" spans="1:9" x14ac:dyDescent="0.2">
      <c r="A58" s="27" t="s">
        <v>1390</v>
      </c>
      <c r="B58" s="27" t="s">
        <v>1389</v>
      </c>
      <c r="C58" s="27" t="s">
        <v>1012</v>
      </c>
      <c r="D58" s="31">
        <v>2436728</v>
      </c>
      <c r="E58" s="29">
        <v>270.47680800000001</v>
      </c>
      <c r="F58" s="30">
        <v>7.4561033692905801E-2</v>
      </c>
    </row>
    <row r="59" spans="1:9" x14ac:dyDescent="0.2">
      <c r="A59" s="27" t="s">
        <v>1013</v>
      </c>
      <c r="B59" s="27" t="s">
        <v>1595</v>
      </c>
      <c r="C59" s="27" t="s">
        <v>1009</v>
      </c>
      <c r="D59" s="31">
        <v>125663</v>
      </c>
      <c r="E59" s="29">
        <v>98.205634500000002</v>
      </c>
      <c r="F59" s="30">
        <v>2.7071872361003599E-2</v>
      </c>
    </row>
    <row r="60" spans="1:9" ht="10.5" x14ac:dyDescent="0.25">
      <c r="A60" s="26" t="s">
        <v>155</v>
      </c>
      <c r="B60" s="26"/>
      <c r="C60" s="26"/>
      <c r="D60" s="32"/>
      <c r="E60" s="33">
        <f>SUM(E7:E59)</f>
        <v>341536.97276750009</v>
      </c>
      <c r="F60" s="34">
        <f>SUM(F7:F59)</f>
        <v>94.149845682483075</v>
      </c>
      <c r="G60" s="18"/>
      <c r="H60" s="18"/>
      <c r="I60" s="18"/>
    </row>
    <row r="61" spans="1:9" x14ac:dyDescent="0.2">
      <c r="A61" s="27"/>
      <c r="B61" s="27"/>
      <c r="C61" s="27"/>
      <c r="D61" s="28"/>
      <c r="E61" s="29"/>
      <c r="F61" s="30"/>
    </row>
    <row r="62" spans="1:9" ht="10.5" x14ac:dyDescent="0.25">
      <c r="A62" s="26" t="s">
        <v>1075</v>
      </c>
      <c r="B62" s="27"/>
      <c r="C62" s="27"/>
      <c r="D62" s="28"/>
      <c r="E62" s="29"/>
      <c r="F62" s="30"/>
    </row>
    <row r="63" spans="1:9" x14ac:dyDescent="0.2">
      <c r="A63" s="27" t="s">
        <v>1077</v>
      </c>
      <c r="B63" s="27" t="s">
        <v>1076</v>
      </c>
      <c r="C63" s="27" t="s">
        <v>944</v>
      </c>
      <c r="D63" s="31">
        <v>30000</v>
      </c>
      <c r="E63" s="29">
        <v>3.0000000000000001E-3</v>
      </c>
      <c r="F63" s="30">
        <v>0</v>
      </c>
    </row>
    <row r="64" spans="1:9" x14ac:dyDescent="0.2">
      <c r="A64" s="27" t="s">
        <v>1350</v>
      </c>
      <c r="B64" s="27" t="s">
        <v>1349</v>
      </c>
      <c r="C64" s="27" t="s">
        <v>1235</v>
      </c>
      <c r="D64" s="31">
        <v>3500</v>
      </c>
      <c r="E64" s="29">
        <v>3.5E-4</v>
      </c>
      <c r="F64" s="30">
        <v>0</v>
      </c>
    </row>
    <row r="65" spans="1:9" x14ac:dyDescent="0.2">
      <c r="A65" s="27"/>
      <c r="B65" s="27" t="s">
        <v>1078</v>
      </c>
      <c r="C65" s="27" t="s">
        <v>1032</v>
      </c>
      <c r="D65" s="31">
        <v>2900</v>
      </c>
      <c r="E65" s="29">
        <v>2.9E-4</v>
      </c>
      <c r="F65" s="30">
        <v>0</v>
      </c>
    </row>
    <row r="66" spans="1:9" ht="10.5" x14ac:dyDescent="0.25">
      <c r="A66" s="26" t="s">
        <v>155</v>
      </c>
      <c r="B66" s="26"/>
      <c r="C66" s="26"/>
      <c r="D66" s="32"/>
      <c r="E66" s="33">
        <f>SUM(E62:E65)</f>
        <v>3.64E-3</v>
      </c>
      <c r="F66" s="34">
        <f>SUM(F62:F65)</f>
        <v>0</v>
      </c>
      <c r="G66" s="18"/>
      <c r="H66" s="18"/>
      <c r="I66" s="18"/>
    </row>
    <row r="67" spans="1:9" x14ac:dyDescent="0.2">
      <c r="A67" s="27"/>
      <c r="B67" s="27"/>
      <c r="C67" s="27"/>
      <c r="D67" s="28"/>
      <c r="E67" s="29"/>
      <c r="F67" s="30"/>
    </row>
    <row r="68" spans="1:9" ht="10.5" x14ac:dyDescent="0.25">
      <c r="A68" s="26" t="s">
        <v>194</v>
      </c>
      <c r="B68" s="26"/>
      <c r="C68" s="26"/>
      <c r="D68" s="32"/>
      <c r="E68" s="33">
        <f>E60+E66</f>
        <v>341536.9764075001</v>
      </c>
      <c r="F68" s="34">
        <f>F60+F66</f>
        <v>94.149845682483075</v>
      </c>
      <c r="G68" s="18"/>
      <c r="H68" s="18"/>
      <c r="I68" s="18"/>
    </row>
    <row r="69" spans="1:9" ht="10.5" x14ac:dyDescent="0.25">
      <c r="A69" s="26"/>
      <c r="B69" s="26"/>
      <c r="C69" s="26"/>
      <c r="D69" s="32"/>
      <c r="E69" s="33"/>
      <c r="F69" s="34"/>
      <c r="G69" s="18"/>
      <c r="H69" s="18"/>
      <c r="I69" s="18"/>
    </row>
    <row r="70" spans="1:9" ht="10.5" x14ac:dyDescent="0.25">
      <c r="A70" s="26" t="s">
        <v>196</v>
      </c>
      <c r="B70" s="26"/>
      <c r="C70" s="26"/>
      <c r="D70" s="32"/>
      <c r="E70" s="33">
        <f>E72-(E60+E66)</f>
        <v>21221.953563899908</v>
      </c>
      <c r="F70" s="34">
        <f>F72-(F60+F66)</f>
        <v>5.8501543175169246</v>
      </c>
      <c r="G70" s="18"/>
      <c r="H70" s="18"/>
      <c r="I70" s="18"/>
    </row>
    <row r="71" spans="1:9" ht="10.5" x14ac:dyDescent="0.25">
      <c r="A71" s="26"/>
      <c r="B71" s="26"/>
      <c r="C71" s="26"/>
      <c r="D71" s="32"/>
      <c r="E71" s="33"/>
      <c r="F71" s="34"/>
      <c r="G71" s="18"/>
      <c r="H71" s="18"/>
      <c r="I71" s="18"/>
    </row>
    <row r="72" spans="1:9" ht="10.5" x14ac:dyDescent="0.25">
      <c r="A72" s="35" t="s">
        <v>195</v>
      </c>
      <c r="B72" s="35"/>
      <c r="C72" s="35"/>
      <c r="D72" s="36"/>
      <c r="E72" s="37">
        <v>362758.92997140001</v>
      </c>
      <c r="F72" s="38">
        <v>100</v>
      </c>
      <c r="G72" s="18"/>
      <c r="H72" s="18"/>
      <c r="I72" s="18"/>
    </row>
    <row r="73" spans="1:9" ht="10.5" x14ac:dyDescent="0.25">
      <c r="A73" s="18" t="s">
        <v>1596</v>
      </c>
      <c r="F73" s="20" t="s">
        <v>373</v>
      </c>
    </row>
    <row r="75" spans="1:9" ht="10.5" x14ac:dyDescent="0.25">
      <c r="A75" s="18" t="s">
        <v>199</v>
      </c>
    </row>
    <row r="76" spans="1:9" ht="10.5" x14ac:dyDescent="0.25">
      <c r="A76" s="18" t="s">
        <v>200</v>
      </c>
    </row>
    <row r="77" spans="1:9" ht="10.5" x14ac:dyDescent="0.25">
      <c r="A77" s="18" t="s">
        <v>201</v>
      </c>
      <c r="B77" s="18"/>
      <c r="C77" s="39" t="s">
        <v>203</v>
      </c>
      <c r="D77" s="19" t="s">
        <v>202</v>
      </c>
    </row>
    <row r="78" spans="1:9" x14ac:dyDescent="0.2">
      <c r="A78" s="10" t="s">
        <v>466</v>
      </c>
      <c r="C78" s="40">
        <v>536.52229999999997</v>
      </c>
      <c r="D78" s="40">
        <v>516.08399999999995</v>
      </c>
    </row>
    <row r="79" spans="1:9" x14ac:dyDescent="0.2">
      <c r="A79" s="10" t="s">
        <v>500</v>
      </c>
      <c r="C79" s="40">
        <v>35.680399999999999</v>
      </c>
      <c r="D79" s="40">
        <v>34.320999999999998</v>
      </c>
    </row>
    <row r="80" spans="1:9" x14ac:dyDescent="0.2">
      <c r="A80" s="10" t="s">
        <v>469</v>
      </c>
      <c r="C80" s="40">
        <v>571.75660000000005</v>
      </c>
      <c r="D80" s="40">
        <v>552.63289999999995</v>
      </c>
    </row>
    <row r="81" spans="1:4" x14ac:dyDescent="0.2">
      <c r="A81" s="10" t="s">
        <v>501</v>
      </c>
      <c r="C81" s="40">
        <v>38.968499999999999</v>
      </c>
      <c r="D81" s="40">
        <v>37.664200000000001</v>
      </c>
    </row>
    <row r="83" spans="1:4" ht="10.5" x14ac:dyDescent="0.25">
      <c r="A83" s="18" t="s">
        <v>215</v>
      </c>
      <c r="D83" s="41" t="s">
        <v>216</v>
      </c>
    </row>
    <row r="85" spans="1:4" ht="10.5" x14ac:dyDescent="0.25">
      <c r="A85" s="18" t="s">
        <v>1068</v>
      </c>
      <c r="D85" s="48">
        <v>0.1222</v>
      </c>
    </row>
  </sheetData>
  <mergeCells count="1">
    <mergeCell ref="A1:F1"/>
  </mergeCells>
  <conditionalFormatting sqref="F2:F3 F5:F65536">
    <cfRule type="cellIs" dxfId="9"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I26"/>
  <sheetViews>
    <sheetView workbookViewId="0">
      <selection sqref="A1:E1"/>
    </sheetView>
  </sheetViews>
  <sheetFormatPr defaultColWidth="9.1796875" defaultRowHeight="10" x14ac:dyDescent="0.2"/>
  <cols>
    <col min="1" max="1" width="34.453125" style="10" bestFit="1" customWidth="1"/>
    <col min="2" max="2" width="33.54296875" style="10" bestFit="1" customWidth="1"/>
    <col min="3" max="3" width="18.81640625" style="10" bestFit="1" customWidth="1"/>
    <col min="4" max="4" width="15.54296875" style="11" bestFit="1" customWidth="1"/>
    <col min="5" max="5" width="14.7265625" style="14" customWidth="1"/>
    <col min="6" max="6" width="13.54296875" style="15" bestFit="1" customWidth="1"/>
    <col min="7" max="16384" width="9.1796875" style="10"/>
  </cols>
  <sheetData>
    <row r="1" spans="1:9" s="1" customFormat="1" ht="15" customHeight="1" x14ac:dyDescent="0.25">
      <c r="A1" s="79" t="s">
        <v>60</v>
      </c>
      <c r="B1" s="79"/>
      <c r="C1" s="79"/>
      <c r="D1" s="79"/>
      <c r="E1" s="79"/>
    </row>
    <row r="2" spans="1:9" s="1" customFormat="1" ht="11.5" x14ac:dyDescent="0.25">
      <c r="D2" s="6"/>
      <c r="E2" s="7"/>
      <c r="F2" s="13"/>
    </row>
    <row r="3" spans="1:9" s="1" customFormat="1" ht="11.5" x14ac:dyDescent="0.25">
      <c r="A3" s="12" t="s">
        <v>6</v>
      </c>
      <c r="B3" s="2"/>
      <c r="C3" s="3"/>
      <c r="D3" s="4"/>
      <c r="E3" s="5"/>
      <c r="F3" s="13"/>
    </row>
    <row r="4" spans="1:9" s="1" customFormat="1" ht="26.15" customHeight="1" x14ac:dyDescent="0.25">
      <c r="A4" s="8" t="s">
        <v>2</v>
      </c>
      <c r="B4" s="8" t="s">
        <v>0</v>
      </c>
      <c r="C4" s="17" t="s">
        <v>1</v>
      </c>
      <c r="D4" s="49" t="s">
        <v>3</v>
      </c>
      <c r="E4" s="16" t="s">
        <v>4</v>
      </c>
    </row>
    <row r="5" spans="1:9" ht="10.5" x14ac:dyDescent="0.25">
      <c r="A5" s="21" t="s">
        <v>1205</v>
      </c>
      <c r="B5" s="22"/>
      <c r="C5" s="23"/>
      <c r="D5" s="24"/>
      <c r="E5" s="25"/>
    </row>
    <row r="6" spans="1:9" x14ac:dyDescent="0.2">
      <c r="A6" s="27" t="s">
        <v>1516</v>
      </c>
      <c r="B6" s="27" t="s">
        <v>1515</v>
      </c>
      <c r="C6" s="31">
        <v>4520304.8770000003</v>
      </c>
      <c r="D6" s="29">
        <v>225491.74282000001</v>
      </c>
      <c r="E6" s="30">
        <v>99.800236568812807</v>
      </c>
    </row>
    <row r="7" spans="1:9" ht="10.5" x14ac:dyDescent="0.25">
      <c r="A7" s="26" t="s">
        <v>155</v>
      </c>
      <c r="B7" s="26"/>
      <c r="C7" s="32"/>
      <c r="D7" s="33">
        <f>SUM(D6:D6)</f>
        <v>225491.74282000001</v>
      </c>
      <c r="E7" s="34">
        <f>SUM(E6:E6)</f>
        <v>99.800236568812807</v>
      </c>
      <c r="G7" s="18"/>
      <c r="H7" s="18"/>
      <c r="I7" s="18"/>
    </row>
    <row r="8" spans="1:9" x14ac:dyDescent="0.2">
      <c r="A8" s="27"/>
      <c r="B8" s="27"/>
      <c r="C8" s="28"/>
      <c r="D8" s="29"/>
      <c r="E8" s="30"/>
    </row>
    <row r="9" spans="1:9" ht="10.5" x14ac:dyDescent="0.25">
      <c r="A9" s="26" t="s">
        <v>194</v>
      </c>
      <c r="B9" s="26"/>
      <c r="C9" s="32"/>
      <c r="D9" s="33">
        <f>D7</f>
        <v>225491.74282000001</v>
      </c>
      <c r="E9" s="34">
        <f>E7</f>
        <v>99.800236568812807</v>
      </c>
      <c r="G9" s="18"/>
      <c r="H9" s="18"/>
      <c r="I9" s="18"/>
    </row>
    <row r="10" spans="1:9" ht="10.5" x14ac:dyDescent="0.25">
      <c r="A10" s="26"/>
      <c r="B10" s="26"/>
      <c r="C10" s="32"/>
      <c r="D10" s="33"/>
      <c r="E10" s="34"/>
      <c r="G10" s="18"/>
      <c r="H10" s="18"/>
      <c r="I10" s="18"/>
    </row>
    <row r="11" spans="1:9" ht="10.5" x14ac:dyDescent="0.25">
      <c r="A11" s="26" t="s">
        <v>196</v>
      </c>
      <c r="B11" s="26"/>
      <c r="C11" s="32"/>
      <c r="D11" s="33">
        <f>D13-(D7)</f>
        <v>451.35167809997802</v>
      </c>
      <c r="E11" s="34">
        <f>E13-(E7)</f>
        <v>0.19976343118719342</v>
      </c>
      <c r="G11" s="18"/>
      <c r="H11" s="18"/>
      <c r="I11" s="18"/>
    </row>
    <row r="12" spans="1:9" ht="10.5" x14ac:dyDescent="0.25">
      <c r="A12" s="26"/>
      <c r="B12" s="26"/>
      <c r="C12" s="32"/>
      <c r="D12" s="33"/>
      <c r="E12" s="34"/>
      <c r="G12" s="18"/>
      <c r="H12" s="18"/>
      <c r="I12" s="18"/>
    </row>
    <row r="13" spans="1:9" ht="10.5" x14ac:dyDescent="0.25">
      <c r="A13" s="35" t="s">
        <v>195</v>
      </c>
      <c r="B13" s="35"/>
      <c r="C13" s="36"/>
      <c r="D13" s="37">
        <v>225943.09449809999</v>
      </c>
      <c r="E13" s="38">
        <v>100</v>
      </c>
      <c r="G13" s="18"/>
      <c r="H13" s="18"/>
      <c r="I13" s="18"/>
    </row>
    <row r="16" spans="1:9" ht="10.5" x14ac:dyDescent="0.25">
      <c r="A16" s="18" t="s">
        <v>199</v>
      </c>
    </row>
    <row r="17" spans="1:4" ht="10.5" x14ac:dyDescent="0.25">
      <c r="A17" s="18" t="s">
        <v>200</v>
      </c>
    </row>
    <row r="18" spans="1:4" ht="10.5" x14ac:dyDescent="0.25">
      <c r="A18" s="18" t="s">
        <v>201</v>
      </c>
      <c r="B18" s="18"/>
      <c r="C18" s="39" t="s">
        <v>203</v>
      </c>
      <c r="D18" s="19" t="s">
        <v>202</v>
      </c>
    </row>
    <row r="19" spans="1:4" x14ac:dyDescent="0.2">
      <c r="A19" s="10" t="s">
        <v>466</v>
      </c>
      <c r="C19" s="40">
        <v>34.3352</v>
      </c>
      <c r="D19" s="40">
        <v>47.004899999999999</v>
      </c>
    </row>
    <row r="20" spans="1:4" x14ac:dyDescent="0.2">
      <c r="A20" s="10" t="s">
        <v>500</v>
      </c>
      <c r="C20" s="40">
        <v>34.3352</v>
      </c>
      <c r="D20" s="40">
        <v>47.004899999999999</v>
      </c>
    </row>
    <row r="21" spans="1:4" x14ac:dyDescent="0.2">
      <c r="A21" s="10" t="s">
        <v>469</v>
      </c>
      <c r="C21" s="40">
        <v>36.799799999999998</v>
      </c>
      <c r="D21" s="40">
        <v>50.619</v>
      </c>
    </row>
    <row r="22" spans="1:4" x14ac:dyDescent="0.2">
      <c r="A22" s="10" t="s">
        <v>501</v>
      </c>
      <c r="C22" s="40">
        <v>36.799799999999998</v>
      </c>
      <c r="D22" s="40">
        <v>50.619</v>
      </c>
    </row>
    <row r="24" spans="1:4" ht="10.5" x14ac:dyDescent="0.25">
      <c r="A24" s="18" t="s">
        <v>215</v>
      </c>
      <c r="D24" s="41" t="s">
        <v>216</v>
      </c>
    </row>
    <row r="26" spans="1:4" ht="10.5" x14ac:dyDescent="0.25">
      <c r="A26" s="18" t="s">
        <v>1068</v>
      </c>
      <c r="D26" s="48">
        <v>2.0899999999999998E-2</v>
      </c>
    </row>
  </sheetData>
  <mergeCells count="1">
    <mergeCell ref="A1:E1"/>
  </mergeCells>
  <conditionalFormatting sqref="F2:F3 F14:F65536 E5:E13">
    <cfRule type="cellIs" dxfId="8"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28"/>
  <sheetViews>
    <sheetView workbookViewId="0">
      <selection sqref="A1:E1"/>
    </sheetView>
  </sheetViews>
  <sheetFormatPr defaultColWidth="9.1796875" defaultRowHeight="10" x14ac:dyDescent="0.2"/>
  <cols>
    <col min="1" max="1" width="34.453125" style="10" bestFit="1" customWidth="1"/>
    <col min="2" max="2" width="39.26953125" style="10" bestFit="1" customWidth="1"/>
    <col min="3" max="3" width="18.81640625" style="10" bestFit="1" customWidth="1"/>
    <col min="4" max="4" width="15.54296875" style="11" bestFit="1" customWidth="1"/>
    <col min="5" max="5" width="14.7265625" style="14" customWidth="1"/>
    <col min="6" max="6" width="13.54296875" style="15" bestFit="1" customWidth="1"/>
    <col min="7" max="16384" width="9.1796875" style="10"/>
  </cols>
  <sheetData>
    <row r="1" spans="1:9" s="1" customFormat="1" ht="15" customHeight="1" x14ac:dyDescent="0.25">
      <c r="A1" s="79" t="s">
        <v>1549</v>
      </c>
      <c r="B1" s="79"/>
      <c r="C1" s="79"/>
      <c r="D1" s="79"/>
      <c r="E1" s="79"/>
    </row>
    <row r="2" spans="1:9" s="1" customFormat="1" ht="11.5" x14ac:dyDescent="0.25">
      <c r="D2" s="6"/>
      <c r="E2" s="7"/>
      <c r="F2" s="13"/>
    </row>
    <row r="3" spans="1:9" s="1" customFormat="1" ht="11.5" x14ac:dyDescent="0.25">
      <c r="A3" s="12" t="s">
        <v>6</v>
      </c>
      <c r="B3" s="2"/>
      <c r="C3" s="3"/>
      <c r="D3" s="4"/>
      <c r="E3" s="5"/>
      <c r="F3" s="13"/>
    </row>
    <row r="4" spans="1:9" s="1" customFormat="1" ht="26.15" customHeight="1" x14ac:dyDescent="0.25">
      <c r="A4" s="8" t="s">
        <v>2</v>
      </c>
      <c r="B4" s="8" t="s">
        <v>0</v>
      </c>
      <c r="C4" s="17" t="s">
        <v>1</v>
      </c>
      <c r="D4" s="49" t="s">
        <v>3</v>
      </c>
      <c r="E4" s="16" t="s">
        <v>4</v>
      </c>
    </row>
    <row r="5" spans="1:9" ht="10.5" x14ac:dyDescent="0.25">
      <c r="A5" s="21" t="s">
        <v>1205</v>
      </c>
      <c r="B5" s="22"/>
      <c r="C5" s="23"/>
      <c r="D5" s="24"/>
      <c r="E5" s="25"/>
    </row>
    <row r="6" spans="1:9" x14ac:dyDescent="0.2">
      <c r="A6" s="27" t="s">
        <v>1518</v>
      </c>
      <c r="B6" s="27" t="s">
        <v>1517</v>
      </c>
      <c r="C6" s="31">
        <v>82386.66</v>
      </c>
      <c r="D6" s="29">
        <v>1743.7905579999999</v>
      </c>
      <c r="E6" s="30">
        <v>98.322530710669199</v>
      </c>
    </row>
    <row r="7" spans="1:9" ht="10.5" x14ac:dyDescent="0.25">
      <c r="A7" s="26" t="s">
        <v>155</v>
      </c>
      <c r="B7" s="26"/>
      <c r="C7" s="32"/>
      <c r="D7" s="33">
        <f>SUM(D6:D6)</f>
        <v>1743.7905579999999</v>
      </c>
      <c r="E7" s="34">
        <f>SUM(E6:E6)</f>
        <v>98.322530710669199</v>
      </c>
      <c r="G7" s="18"/>
      <c r="H7" s="18"/>
      <c r="I7" s="18"/>
    </row>
    <row r="8" spans="1:9" x14ac:dyDescent="0.2">
      <c r="A8" s="27"/>
      <c r="B8" s="27"/>
      <c r="C8" s="28"/>
      <c r="D8" s="29"/>
      <c r="E8" s="30"/>
    </row>
    <row r="9" spans="1:9" ht="10.5" x14ac:dyDescent="0.25">
      <c r="A9" s="26" t="s">
        <v>194</v>
      </c>
      <c r="B9" s="26"/>
      <c r="C9" s="32"/>
      <c r="D9" s="33">
        <f>D7</f>
        <v>1743.7905579999999</v>
      </c>
      <c r="E9" s="34">
        <f>E7</f>
        <v>98.322530710669199</v>
      </c>
      <c r="G9" s="18"/>
      <c r="H9" s="18"/>
      <c r="I9" s="18"/>
    </row>
    <row r="10" spans="1:9" ht="10.5" x14ac:dyDescent="0.25">
      <c r="A10" s="26"/>
      <c r="B10" s="26"/>
      <c r="C10" s="32"/>
      <c r="D10" s="33"/>
      <c r="E10" s="34"/>
      <c r="G10" s="18"/>
      <c r="H10" s="18"/>
      <c r="I10" s="18"/>
    </row>
    <row r="11" spans="1:9" ht="10.5" x14ac:dyDescent="0.25">
      <c r="A11" s="26" t="s">
        <v>196</v>
      </c>
      <c r="B11" s="26"/>
      <c r="C11" s="32"/>
      <c r="D11" s="33">
        <f>D13-(D7)</f>
        <v>29.750608400000147</v>
      </c>
      <c r="E11" s="34">
        <f>E13-(E7)</f>
        <v>1.6774692893308014</v>
      </c>
      <c r="G11" s="18"/>
      <c r="H11" s="18"/>
      <c r="I11" s="18"/>
    </row>
    <row r="12" spans="1:9" ht="10.5" x14ac:dyDescent="0.25">
      <c r="A12" s="26"/>
      <c r="B12" s="26"/>
      <c r="C12" s="32"/>
      <c r="D12" s="33"/>
      <c r="E12" s="34"/>
      <c r="G12" s="18"/>
      <c r="H12" s="18"/>
      <c r="I12" s="18"/>
    </row>
    <row r="13" spans="1:9" ht="10.5" x14ac:dyDescent="0.25">
      <c r="A13" s="35" t="s">
        <v>195</v>
      </c>
      <c r="B13" s="35"/>
      <c r="C13" s="36"/>
      <c r="D13" s="37">
        <v>1773.5411664000001</v>
      </c>
      <c r="E13" s="38">
        <v>100</v>
      </c>
      <c r="G13" s="18"/>
      <c r="H13" s="18"/>
      <c r="I13" s="18"/>
    </row>
    <row r="16" spans="1:9" ht="10.5" x14ac:dyDescent="0.25">
      <c r="A16" s="18" t="s">
        <v>199</v>
      </c>
    </row>
    <row r="17" spans="1:4" ht="10.5" x14ac:dyDescent="0.25">
      <c r="A17" s="18" t="s">
        <v>200</v>
      </c>
    </row>
    <row r="18" spans="1:4" ht="10.5" x14ac:dyDescent="0.25">
      <c r="A18" s="18" t="s">
        <v>201</v>
      </c>
      <c r="B18" s="18"/>
      <c r="C18" s="39" t="s">
        <v>203</v>
      </c>
      <c r="D18" s="19" t="s">
        <v>202</v>
      </c>
    </row>
    <row r="19" spans="1:4" x14ac:dyDescent="0.2">
      <c r="A19" s="10" t="s">
        <v>466</v>
      </c>
      <c r="C19" s="40">
        <v>8.6501999999999999</v>
      </c>
      <c r="D19" s="40">
        <v>8.0370000000000008</v>
      </c>
    </row>
    <row r="20" spans="1:4" x14ac:dyDescent="0.2">
      <c r="A20" s="10" t="s">
        <v>500</v>
      </c>
      <c r="C20" s="40">
        <v>8.6501999999999999</v>
      </c>
      <c r="D20" s="40">
        <v>8.0370000000000008</v>
      </c>
    </row>
    <row r="21" spans="1:4" x14ac:dyDescent="0.2">
      <c r="A21" s="10" t="s">
        <v>469</v>
      </c>
      <c r="C21" s="40">
        <v>9.2986000000000004</v>
      </c>
      <c r="D21" s="40">
        <v>8.6781000000000006</v>
      </c>
    </row>
    <row r="22" spans="1:4" x14ac:dyDescent="0.2">
      <c r="A22" s="10" t="s">
        <v>501</v>
      </c>
      <c r="C22" s="40">
        <v>9.2986000000000004</v>
      </c>
      <c r="D22" s="40">
        <v>8.6781000000000006</v>
      </c>
    </row>
    <row r="24" spans="1:4" ht="10.5" x14ac:dyDescent="0.25">
      <c r="A24" s="18" t="s">
        <v>215</v>
      </c>
      <c r="D24" s="41" t="s">
        <v>216</v>
      </c>
    </row>
    <row r="26" spans="1:4" ht="10.5" x14ac:dyDescent="0.25">
      <c r="A26" s="18" t="s">
        <v>1068</v>
      </c>
      <c r="D26" s="48">
        <v>0.1293</v>
      </c>
    </row>
    <row r="28" spans="1:4" ht="10.5" x14ac:dyDescent="0.25">
      <c r="A28" s="18" t="s">
        <v>1550</v>
      </c>
    </row>
  </sheetData>
  <mergeCells count="1">
    <mergeCell ref="A1:E1"/>
  </mergeCells>
  <conditionalFormatting sqref="F2:F3 E5:E13 F14:F65536">
    <cfRule type="cellIs" dxfId="7"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I31"/>
  <sheetViews>
    <sheetView workbookViewId="0">
      <selection sqref="A1:E1"/>
    </sheetView>
  </sheetViews>
  <sheetFormatPr defaultColWidth="9.1796875" defaultRowHeight="10" x14ac:dyDescent="0.2"/>
  <cols>
    <col min="1" max="1" width="34.453125" style="10" bestFit="1" customWidth="1"/>
    <col min="2" max="2" width="42.7265625" style="10" customWidth="1"/>
    <col min="3" max="3" width="15.26953125" style="10" bestFit="1" customWidth="1"/>
    <col min="4" max="4" width="15.54296875" style="11" bestFit="1" customWidth="1"/>
    <col min="5" max="5" width="14.7265625" style="14" customWidth="1"/>
    <col min="6" max="6" width="14.7265625" style="15" bestFit="1" customWidth="1"/>
    <col min="7" max="16384" width="9.1796875" style="10"/>
  </cols>
  <sheetData>
    <row r="1" spans="1:9" s="1" customFormat="1" ht="15" customHeight="1" x14ac:dyDescent="0.25">
      <c r="A1" s="79" t="s">
        <v>61</v>
      </c>
      <c r="B1" s="79"/>
      <c r="C1" s="79"/>
      <c r="D1" s="79"/>
      <c r="E1" s="79"/>
    </row>
    <row r="2" spans="1:9" s="1" customFormat="1" ht="11.5" x14ac:dyDescent="0.25">
      <c r="D2" s="6"/>
      <c r="E2" s="7"/>
      <c r="F2" s="13"/>
    </row>
    <row r="3" spans="1:9" s="1" customFormat="1" ht="11.5" x14ac:dyDescent="0.25">
      <c r="A3" s="12" t="s">
        <v>6</v>
      </c>
      <c r="B3" s="2"/>
      <c r="C3" s="3"/>
      <c r="D3" s="4"/>
      <c r="E3" s="5"/>
      <c r="F3" s="13"/>
    </row>
    <row r="4" spans="1:9" s="1" customFormat="1" ht="26.15" customHeight="1" x14ac:dyDescent="0.25">
      <c r="A4" s="8" t="s">
        <v>2</v>
      </c>
      <c r="B4" s="8" t="s">
        <v>0</v>
      </c>
      <c r="C4" s="17" t="s">
        <v>1</v>
      </c>
      <c r="D4" s="49" t="s">
        <v>3</v>
      </c>
      <c r="E4" s="16" t="s">
        <v>4</v>
      </c>
    </row>
    <row r="5" spans="1:9" ht="10.5" x14ac:dyDescent="0.25">
      <c r="A5" s="21" t="s">
        <v>1593</v>
      </c>
      <c r="B5" s="22"/>
      <c r="C5" s="23"/>
      <c r="D5" s="24"/>
      <c r="E5" s="25"/>
    </row>
    <row r="6" spans="1:9" x14ac:dyDescent="0.2">
      <c r="A6" s="27" t="s">
        <v>1521</v>
      </c>
      <c r="B6" s="50" t="s">
        <v>1520</v>
      </c>
      <c r="C6" s="31">
        <v>171436.86600000001</v>
      </c>
      <c r="D6" s="29">
        <v>795.93936680000002</v>
      </c>
      <c r="E6" s="30">
        <v>40.589777816693299</v>
      </c>
    </row>
    <row r="7" spans="1:9" ht="30" x14ac:dyDescent="0.2">
      <c r="A7" s="27" t="s">
        <v>1523</v>
      </c>
      <c r="B7" s="50" t="s">
        <v>1522</v>
      </c>
      <c r="C7" s="31">
        <v>27213.78</v>
      </c>
      <c r="D7" s="29">
        <v>514.12915420000002</v>
      </c>
      <c r="E7" s="30">
        <v>26.218565142671402</v>
      </c>
    </row>
    <row r="8" spans="1:9" x14ac:dyDescent="0.2">
      <c r="A8" s="27" t="s">
        <v>1525</v>
      </c>
      <c r="B8" s="50" t="s">
        <v>1524</v>
      </c>
      <c r="C8" s="31">
        <v>647556</v>
      </c>
      <c r="D8" s="29">
        <v>293.6018904</v>
      </c>
      <c r="E8" s="30">
        <v>14.9725418731445</v>
      </c>
    </row>
    <row r="9" spans="1:9" ht="20" x14ac:dyDescent="0.2">
      <c r="A9" s="27" t="s">
        <v>1527</v>
      </c>
      <c r="B9" s="50" t="s">
        <v>1526</v>
      </c>
      <c r="C9" s="31">
        <v>23973.544999999998</v>
      </c>
      <c r="D9" s="29">
        <v>0</v>
      </c>
      <c r="E9" s="29">
        <v>0</v>
      </c>
    </row>
    <row r="10" spans="1:9" ht="30" x14ac:dyDescent="0.2">
      <c r="A10" s="27" t="s">
        <v>1529</v>
      </c>
      <c r="B10" s="50" t="s">
        <v>1528</v>
      </c>
      <c r="C10" s="31">
        <v>24846.464</v>
      </c>
      <c r="D10" s="29">
        <v>0</v>
      </c>
      <c r="E10" s="29">
        <v>0</v>
      </c>
    </row>
    <row r="11" spans="1:9" ht="10.5" x14ac:dyDescent="0.25">
      <c r="A11" s="26" t="s">
        <v>155</v>
      </c>
      <c r="B11" s="26"/>
      <c r="C11" s="32"/>
      <c r="D11" s="33">
        <f>SUM(D6:D10)</f>
        <v>1603.6704114000001</v>
      </c>
      <c r="E11" s="34">
        <f>SUM(E6:E10)</f>
        <v>81.780884832509201</v>
      </c>
      <c r="G11" s="18"/>
      <c r="H11" s="18"/>
      <c r="I11" s="18"/>
    </row>
    <row r="12" spans="1:9" x14ac:dyDescent="0.2">
      <c r="A12" s="27"/>
      <c r="B12" s="27"/>
      <c r="C12" s="28"/>
      <c r="D12" s="29"/>
      <c r="E12" s="30"/>
    </row>
    <row r="13" spans="1:9" ht="10.5" x14ac:dyDescent="0.25">
      <c r="A13" s="26" t="s">
        <v>194</v>
      </c>
      <c r="B13" s="26"/>
      <c r="C13" s="32"/>
      <c r="D13" s="33">
        <f>D11</f>
        <v>1603.6704114000001</v>
      </c>
      <c r="E13" s="34">
        <f>E11</f>
        <v>81.780884832509201</v>
      </c>
      <c r="G13" s="18"/>
      <c r="H13" s="18"/>
      <c r="I13" s="18"/>
    </row>
    <row r="14" spans="1:9" ht="10.5" x14ac:dyDescent="0.25">
      <c r="A14" s="26"/>
      <c r="B14" s="26"/>
      <c r="C14" s="32"/>
      <c r="D14" s="33"/>
      <c r="E14" s="34"/>
      <c r="G14" s="18"/>
      <c r="H14" s="18"/>
      <c r="I14" s="18"/>
    </row>
    <row r="15" spans="1:9" ht="10.5" x14ac:dyDescent="0.25">
      <c r="A15" s="26" t="s">
        <v>196</v>
      </c>
      <c r="B15" s="26"/>
      <c r="C15" s="32"/>
      <c r="D15" s="33">
        <f>D17-(D11)</f>
        <v>357.26509899999996</v>
      </c>
      <c r="E15" s="34">
        <f>E17-(E11)</f>
        <v>18.219115167490799</v>
      </c>
      <c r="G15" s="18"/>
      <c r="H15" s="18"/>
      <c r="I15" s="18"/>
    </row>
    <row r="16" spans="1:9" ht="10.5" x14ac:dyDescent="0.25">
      <c r="A16" s="26"/>
      <c r="B16" s="26"/>
      <c r="C16" s="32"/>
      <c r="D16" s="33"/>
      <c r="E16" s="34"/>
      <c r="G16" s="18"/>
      <c r="H16" s="18"/>
      <c r="I16" s="18"/>
    </row>
    <row r="17" spans="1:9" ht="10.5" x14ac:dyDescent="0.25">
      <c r="A17" s="35" t="s">
        <v>195</v>
      </c>
      <c r="B17" s="35"/>
      <c r="C17" s="36"/>
      <c r="D17" s="37">
        <v>1960.9355104000001</v>
      </c>
      <c r="E17" s="38">
        <v>100</v>
      </c>
      <c r="G17" s="18"/>
      <c r="H17" s="18"/>
      <c r="I17" s="18"/>
    </row>
    <row r="18" spans="1:9" ht="10.5" x14ac:dyDescent="0.25">
      <c r="A18" s="18" t="s">
        <v>1548</v>
      </c>
      <c r="C18" s="11"/>
      <c r="D18" s="14"/>
      <c r="E18" s="20"/>
    </row>
    <row r="21" spans="1:9" ht="10.5" x14ac:dyDescent="0.25">
      <c r="A21" s="18" t="s">
        <v>199</v>
      </c>
    </row>
    <row r="22" spans="1:9" ht="10.5" x14ac:dyDescent="0.25">
      <c r="A22" s="18" t="s">
        <v>200</v>
      </c>
    </row>
    <row r="23" spans="1:9" ht="10.5" x14ac:dyDescent="0.25">
      <c r="A23" s="18" t="s">
        <v>201</v>
      </c>
      <c r="B23" s="18"/>
      <c r="C23" s="39" t="s">
        <v>203</v>
      </c>
      <c r="D23" s="19" t="s">
        <v>202</v>
      </c>
    </row>
    <row r="24" spans="1:9" x14ac:dyDescent="0.2">
      <c r="A24" s="10" t="s">
        <v>466</v>
      </c>
      <c r="C24" s="40">
        <v>12.9636</v>
      </c>
      <c r="D24" s="40">
        <v>10.471</v>
      </c>
    </row>
    <row r="25" spans="1:9" x14ac:dyDescent="0.2">
      <c r="A25" s="10" t="s">
        <v>500</v>
      </c>
      <c r="C25" s="40">
        <v>12.9636</v>
      </c>
      <c r="D25" s="40">
        <v>10.471</v>
      </c>
    </row>
    <row r="26" spans="1:9" x14ac:dyDescent="0.2">
      <c r="A26" s="10" t="s">
        <v>469</v>
      </c>
      <c r="C26" s="40">
        <v>13.924200000000001</v>
      </c>
      <c r="D26" s="40">
        <v>11.283099999999999</v>
      </c>
    </row>
    <row r="27" spans="1:9" x14ac:dyDescent="0.2">
      <c r="A27" s="10" t="s">
        <v>501</v>
      </c>
      <c r="C27" s="40">
        <v>13.924200000000001</v>
      </c>
      <c r="D27" s="40">
        <v>11.283099999999999</v>
      </c>
    </row>
    <row r="29" spans="1:9" ht="10.5" x14ac:dyDescent="0.25">
      <c r="A29" s="18" t="s">
        <v>215</v>
      </c>
      <c r="D29" s="41" t="s">
        <v>216</v>
      </c>
    </row>
    <row r="31" spans="1:9" ht="10.5" x14ac:dyDescent="0.25">
      <c r="A31" s="18" t="s">
        <v>1068</v>
      </c>
      <c r="D31" s="48">
        <v>0.56569999999999998</v>
      </c>
    </row>
  </sheetData>
  <mergeCells count="1">
    <mergeCell ref="A1:E1"/>
  </mergeCells>
  <conditionalFormatting sqref="F2:F3 F19:F65536 E5:E8 E11:E18">
    <cfRule type="cellIs" dxfId="6"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I33"/>
  <sheetViews>
    <sheetView workbookViewId="0">
      <selection sqref="A1:E1"/>
    </sheetView>
  </sheetViews>
  <sheetFormatPr defaultColWidth="9.1796875" defaultRowHeight="10" x14ac:dyDescent="0.2"/>
  <cols>
    <col min="1" max="2" width="34.453125" style="10" bestFit="1" customWidth="1"/>
    <col min="3" max="3" width="15.26953125" style="10" bestFit="1" customWidth="1"/>
    <col min="4" max="4" width="15.54296875" style="11" bestFit="1" customWidth="1"/>
    <col min="5" max="5" width="14.7265625" style="14" customWidth="1"/>
    <col min="6" max="6" width="13.54296875" style="15" bestFit="1" customWidth="1"/>
    <col min="7" max="16384" width="9.1796875" style="10"/>
  </cols>
  <sheetData>
    <row r="1" spans="1:9" s="1" customFormat="1" ht="15" customHeight="1" x14ac:dyDescent="0.25">
      <c r="A1" s="79" t="s">
        <v>62</v>
      </c>
      <c r="B1" s="79"/>
      <c r="C1" s="79"/>
      <c r="D1" s="79"/>
      <c r="E1" s="79"/>
    </row>
    <row r="2" spans="1:9" s="1" customFormat="1" ht="11.5" x14ac:dyDescent="0.25">
      <c r="D2" s="6"/>
      <c r="E2" s="7"/>
      <c r="F2" s="13"/>
    </row>
    <row r="3" spans="1:9" s="1" customFormat="1" ht="11.5" x14ac:dyDescent="0.25">
      <c r="A3" s="12" t="s">
        <v>6</v>
      </c>
      <c r="B3" s="2"/>
      <c r="C3" s="3"/>
      <c r="D3" s="4"/>
      <c r="E3" s="5"/>
      <c r="F3" s="13"/>
    </row>
    <row r="4" spans="1:9" s="1" customFormat="1" ht="26.15" customHeight="1" x14ac:dyDescent="0.25">
      <c r="A4" s="8" t="s">
        <v>2</v>
      </c>
      <c r="B4" s="8" t="s">
        <v>0</v>
      </c>
      <c r="C4" s="17" t="s">
        <v>1</v>
      </c>
      <c r="D4" s="49" t="s">
        <v>3</v>
      </c>
      <c r="E4" s="16" t="s">
        <v>4</v>
      </c>
    </row>
    <row r="5" spans="1:9" ht="10.5" x14ac:dyDescent="0.25">
      <c r="A5" s="21" t="s">
        <v>1519</v>
      </c>
      <c r="B5" s="22"/>
      <c r="C5" s="23"/>
      <c r="D5" s="24"/>
      <c r="E5" s="25"/>
    </row>
    <row r="6" spans="1:9" x14ac:dyDescent="0.2">
      <c r="A6" s="27" t="s">
        <v>1531</v>
      </c>
      <c r="B6" s="27" t="s">
        <v>1530</v>
      </c>
      <c r="C6" s="31">
        <v>4311181.6960000005</v>
      </c>
      <c r="D6" s="29">
        <v>1686.06005</v>
      </c>
      <c r="E6" s="30">
        <v>79.329109636003196</v>
      </c>
    </row>
    <row r="7" spans="1:9" x14ac:dyDescent="0.2">
      <c r="A7" s="27" t="s">
        <v>1533</v>
      </c>
      <c r="B7" s="27" t="s">
        <v>1532</v>
      </c>
      <c r="C7" s="31">
        <v>88961.089000000007</v>
      </c>
      <c r="D7" s="29">
        <v>206.57654479999999</v>
      </c>
      <c r="E7" s="30">
        <v>9.7194245072504604</v>
      </c>
    </row>
    <row r="8" spans="1:9" x14ac:dyDescent="0.2">
      <c r="A8" s="27" t="s">
        <v>1521</v>
      </c>
      <c r="B8" s="27" t="s">
        <v>1520</v>
      </c>
      <c r="C8" s="31">
        <v>43902.472999999998</v>
      </c>
      <c r="D8" s="29">
        <v>203.82842600000001</v>
      </c>
      <c r="E8" s="30">
        <v>9.5901255433268595</v>
      </c>
    </row>
    <row r="9" spans="1:9" ht="10.5" x14ac:dyDescent="0.25">
      <c r="A9" s="26" t="s">
        <v>155</v>
      </c>
      <c r="B9" s="26"/>
      <c r="C9" s="32"/>
      <c r="D9" s="33">
        <f>SUM(D6:D8)</f>
        <v>2096.4650207999998</v>
      </c>
      <c r="E9" s="34">
        <f>SUM(E6:E8)</f>
        <v>98.638659686580525</v>
      </c>
      <c r="G9" s="18"/>
      <c r="H9" s="18"/>
      <c r="I9" s="18"/>
    </row>
    <row r="10" spans="1:9" x14ac:dyDescent="0.2">
      <c r="A10" s="27"/>
      <c r="B10" s="27"/>
      <c r="C10" s="28"/>
      <c r="D10" s="29"/>
      <c r="E10" s="30"/>
    </row>
    <row r="11" spans="1:9" ht="10.5" x14ac:dyDescent="0.25">
      <c r="A11" s="26" t="s">
        <v>194</v>
      </c>
      <c r="B11" s="26"/>
      <c r="C11" s="32"/>
      <c r="D11" s="33">
        <f>D9</f>
        <v>2096.4650207999998</v>
      </c>
      <c r="E11" s="34">
        <f>E9</f>
        <v>98.638659686580525</v>
      </c>
      <c r="G11" s="18"/>
      <c r="H11" s="18"/>
      <c r="I11" s="18"/>
    </row>
    <row r="12" spans="1:9" ht="10.5" x14ac:dyDescent="0.25">
      <c r="A12" s="26"/>
      <c r="B12" s="26"/>
      <c r="C12" s="32"/>
      <c r="D12" s="33"/>
      <c r="E12" s="34"/>
      <c r="G12" s="18"/>
      <c r="H12" s="18"/>
      <c r="I12" s="18"/>
    </row>
    <row r="13" spans="1:9" ht="10.5" x14ac:dyDescent="0.25">
      <c r="A13" s="26" t="s">
        <v>196</v>
      </c>
      <c r="B13" s="26"/>
      <c r="C13" s="32"/>
      <c r="D13" s="33">
        <f>D15-(D9)</f>
        <v>28.933912500000133</v>
      </c>
      <c r="E13" s="34">
        <f>E15-(E9)</f>
        <v>1.3613403134194755</v>
      </c>
      <c r="G13" s="18"/>
      <c r="H13" s="18"/>
      <c r="I13" s="18"/>
    </row>
    <row r="14" spans="1:9" ht="10.5" x14ac:dyDescent="0.25">
      <c r="A14" s="26"/>
      <c r="B14" s="26"/>
      <c r="C14" s="32"/>
      <c r="D14" s="33"/>
      <c r="E14" s="34"/>
      <c r="G14" s="18"/>
      <c r="H14" s="18"/>
      <c r="I14" s="18"/>
    </row>
    <row r="15" spans="1:9" ht="10.5" x14ac:dyDescent="0.25">
      <c r="A15" s="35" t="s">
        <v>195</v>
      </c>
      <c r="B15" s="35"/>
      <c r="C15" s="36"/>
      <c r="D15" s="37">
        <v>2125.3989333</v>
      </c>
      <c r="E15" s="38">
        <v>100</v>
      </c>
      <c r="G15" s="18"/>
      <c r="H15" s="18"/>
      <c r="I15" s="18"/>
    </row>
    <row r="19" spans="1:4" ht="10.5" x14ac:dyDescent="0.25">
      <c r="A19" s="18" t="s">
        <v>199</v>
      </c>
    </row>
    <row r="20" spans="1:4" ht="10.5" x14ac:dyDescent="0.25">
      <c r="A20" s="18" t="s">
        <v>200</v>
      </c>
    </row>
    <row r="21" spans="1:4" ht="10.5" x14ac:dyDescent="0.25">
      <c r="A21" s="18" t="s">
        <v>201</v>
      </c>
      <c r="B21" s="18"/>
      <c r="C21" s="39" t="s">
        <v>203</v>
      </c>
      <c r="D21" s="19" t="s">
        <v>202</v>
      </c>
    </row>
    <row r="22" spans="1:4" x14ac:dyDescent="0.2">
      <c r="A22" s="10" t="s">
        <v>515</v>
      </c>
      <c r="C22" s="40">
        <v>39.021299999999997</v>
      </c>
      <c r="D22" s="40">
        <v>40.397399999999998</v>
      </c>
    </row>
    <row r="23" spans="1:4" x14ac:dyDescent="0.2">
      <c r="A23" s="10" t="s">
        <v>1534</v>
      </c>
      <c r="C23" s="40">
        <v>13.912000000000001</v>
      </c>
      <c r="D23" s="40">
        <v>13.837</v>
      </c>
    </row>
    <row r="24" spans="1:4" x14ac:dyDescent="0.2">
      <c r="A24" s="10" t="s">
        <v>517</v>
      </c>
      <c r="C24" s="40">
        <v>40.183</v>
      </c>
      <c r="D24" s="40">
        <v>41.738999999999997</v>
      </c>
    </row>
    <row r="25" spans="1:4" x14ac:dyDescent="0.2">
      <c r="A25" s="10" t="s">
        <v>1535</v>
      </c>
      <c r="C25" s="40">
        <v>14.361599999999999</v>
      </c>
      <c r="D25" s="40">
        <v>14.3383</v>
      </c>
    </row>
    <row r="27" spans="1:4" ht="10.5" x14ac:dyDescent="0.25">
      <c r="A27" s="18" t="s">
        <v>215</v>
      </c>
    </row>
    <row r="28" spans="1:4" ht="10.5" x14ac:dyDescent="0.25">
      <c r="A28" s="82" t="s">
        <v>380</v>
      </c>
      <c r="B28" s="83"/>
      <c r="C28" s="80" t="s">
        <v>381</v>
      </c>
      <c r="D28" s="81"/>
    </row>
    <row r="29" spans="1:4" ht="10.5" x14ac:dyDescent="0.25">
      <c r="A29" s="82"/>
      <c r="B29" s="83"/>
      <c r="C29" s="44" t="s">
        <v>382</v>
      </c>
      <c r="D29" s="45" t="s">
        <v>383</v>
      </c>
    </row>
    <row r="30" spans="1:4" x14ac:dyDescent="0.2">
      <c r="A30" s="84" t="s">
        <v>1534</v>
      </c>
      <c r="B30" s="85"/>
      <c r="C30" s="46">
        <v>0.43601051549999997</v>
      </c>
      <c r="D30" s="46">
        <v>0.42188593870000002</v>
      </c>
    </row>
    <row r="31" spans="1:4" x14ac:dyDescent="0.2">
      <c r="A31" s="84" t="s">
        <v>1535</v>
      </c>
      <c r="B31" s="85"/>
      <c r="C31" s="46">
        <v>0.43601051549999997</v>
      </c>
      <c r="D31" s="46">
        <v>0.42188593870000002</v>
      </c>
    </row>
    <row r="33" spans="1:4" ht="10.5" x14ac:dyDescent="0.25">
      <c r="A33" s="18" t="s">
        <v>1068</v>
      </c>
      <c r="D33" s="48">
        <v>0.13700000000000001</v>
      </c>
    </row>
  </sheetData>
  <mergeCells count="6">
    <mergeCell ref="A31:B31"/>
    <mergeCell ref="A1:E1"/>
    <mergeCell ref="C28:D28"/>
    <mergeCell ref="A28:B28"/>
    <mergeCell ref="A29:B29"/>
    <mergeCell ref="A30:B30"/>
  </mergeCells>
  <conditionalFormatting sqref="F2:F3 F16:F65536 E5:E15">
    <cfRule type="cellIs" dxfId="5"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I36"/>
  <sheetViews>
    <sheetView workbookViewId="0">
      <selection sqref="A1:E1"/>
    </sheetView>
  </sheetViews>
  <sheetFormatPr defaultColWidth="9.1796875" defaultRowHeight="10" x14ac:dyDescent="0.2"/>
  <cols>
    <col min="1" max="1" width="34.453125" style="10" bestFit="1" customWidth="1"/>
    <col min="2" max="2" width="42.7265625" style="10" customWidth="1"/>
    <col min="3" max="3" width="15.26953125" style="10" bestFit="1" customWidth="1"/>
    <col min="4" max="4" width="15.54296875" style="11" bestFit="1" customWidth="1"/>
    <col min="5" max="5" width="14.7265625" style="14" customWidth="1"/>
    <col min="6" max="6" width="14.7265625" style="15" bestFit="1" customWidth="1"/>
    <col min="7" max="16384" width="9.1796875" style="10"/>
  </cols>
  <sheetData>
    <row r="1" spans="1:9" s="1" customFormat="1" ht="15" customHeight="1" x14ac:dyDescent="0.25">
      <c r="A1" s="79" t="s">
        <v>63</v>
      </c>
      <c r="B1" s="79"/>
      <c r="C1" s="79"/>
      <c r="D1" s="79"/>
      <c r="E1" s="79"/>
    </row>
    <row r="2" spans="1:9" s="1" customFormat="1" ht="11.5" x14ac:dyDescent="0.25">
      <c r="D2" s="6"/>
      <c r="E2" s="7"/>
      <c r="F2" s="13"/>
    </row>
    <row r="3" spans="1:9" s="1" customFormat="1" ht="11.5" x14ac:dyDescent="0.25">
      <c r="A3" s="12" t="s">
        <v>6</v>
      </c>
      <c r="B3" s="2"/>
      <c r="C3" s="3"/>
      <c r="D3" s="4"/>
      <c r="E3" s="5"/>
      <c r="F3" s="13"/>
    </row>
    <row r="4" spans="1:9" s="1" customFormat="1" ht="26.15" customHeight="1" x14ac:dyDescent="0.25">
      <c r="A4" s="8" t="s">
        <v>2</v>
      </c>
      <c r="B4" s="8" t="s">
        <v>0</v>
      </c>
      <c r="C4" s="17" t="s">
        <v>1</v>
      </c>
      <c r="D4" s="49" t="s">
        <v>3</v>
      </c>
      <c r="E4" s="16" t="s">
        <v>4</v>
      </c>
    </row>
    <row r="5" spans="1:9" ht="10.5" x14ac:dyDescent="0.25">
      <c r="A5" s="21" t="s">
        <v>1519</v>
      </c>
      <c r="B5" s="22"/>
      <c r="C5" s="23"/>
      <c r="D5" s="24"/>
      <c r="E5" s="25"/>
    </row>
    <row r="6" spans="1:9" x14ac:dyDescent="0.2">
      <c r="A6" s="27" t="s">
        <v>1537</v>
      </c>
      <c r="B6" s="50" t="s">
        <v>1536</v>
      </c>
      <c r="C6" s="31">
        <v>521133.06099999999</v>
      </c>
      <c r="D6" s="29">
        <v>408.08314489999998</v>
      </c>
      <c r="E6" s="30">
        <v>56.231127768678697</v>
      </c>
    </row>
    <row r="7" spans="1:9" ht="30" x14ac:dyDescent="0.2">
      <c r="A7" s="27" t="s">
        <v>1539</v>
      </c>
      <c r="B7" s="50" t="s">
        <v>1538</v>
      </c>
      <c r="C7" s="31">
        <v>427573.21600000001</v>
      </c>
      <c r="D7" s="29">
        <v>146.55542310000001</v>
      </c>
      <c r="E7" s="30">
        <v>20.194357018955799</v>
      </c>
    </row>
    <row r="8" spans="1:9" x14ac:dyDescent="0.2">
      <c r="A8" s="27" t="s">
        <v>1533</v>
      </c>
      <c r="B8" s="50" t="s">
        <v>1532</v>
      </c>
      <c r="C8" s="31">
        <v>29667.552</v>
      </c>
      <c r="D8" s="29">
        <v>68.891022500000005</v>
      </c>
      <c r="E8" s="30">
        <v>9.4927221002026307</v>
      </c>
    </row>
    <row r="9" spans="1:9" x14ac:dyDescent="0.2">
      <c r="A9" s="27" t="s">
        <v>1521</v>
      </c>
      <c r="B9" s="50" t="s">
        <v>1520</v>
      </c>
      <c r="C9" s="31">
        <v>14440.019</v>
      </c>
      <c r="D9" s="29">
        <v>67.041470399999994</v>
      </c>
      <c r="E9" s="30">
        <v>9.2378661921611105</v>
      </c>
    </row>
    <row r="10" spans="1:9" ht="20" x14ac:dyDescent="0.2">
      <c r="A10" s="27" t="s">
        <v>1541</v>
      </c>
      <c r="B10" s="50" t="s">
        <v>1540</v>
      </c>
      <c r="C10" s="31">
        <v>489502.28</v>
      </c>
      <c r="D10" s="29">
        <v>0</v>
      </c>
      <c r="E10" s="29">
        <v>0</v>
      </c>
    </row>
    <row r="11" spans="1:9" ht="30" x14ac:dyDescent="0.2">
      <c r="A11" s="27" t="s">
        <v>1543</v>
      </c>
      <c r="B11" s="50" t="s">
        <v>1542</v>
      </c>
      <c r="C11" s="31">
        <v>403150.37400000001</v>
      </c>
      <c r="D11" s="29">
        <v>0</v>
      </c>
      <c r="E11" s="29">
        <v>0</v>
      </c>
    </row>
    <row r="12" spans="1:9" ht="10.5" x14ac:dyDescent="0.25">
      <c r="A12" s="26" t="s">
        <v>155</v>
      </c>
      <c r="B12" s="26"/>
      <c r="C12" s="32"/>
      <c r="D12" s="33">
        <f>SUM(D6:D11)</f>
        <v>690.57106089999991</v>
      </c>
      <c r="E12" s="34">
        <f>SUM(E6:E11)</f>
        <v>95.156073079998237</v>
      </c>
      <c r="G12" s="18"/>
      <c r="H12" s="18"/>
      <c r="I12" s="18"/>
    </row>
    <row r="13" spans="1:9" x14ac:dyDescent="0.2">
      <c r="A13" s="27"/>
      <c r="B13" s="27"/>
      <c r="C13" s="28"/>
      <c r="D13" s="29"/>
      <c r="E13" s="30"/>
    </row>
    <row r="14" spans="1:9" ht="10.5" x14ac:dyDescent="0.25">
      <c r="A14" s="26" t="s">
        <v>194</v>
      </c>
      <c r="B14" s="26"/>
      <c r="C14" s="32"/>
      <c r="D14" s="33">
        <f>D12</f>
        <v>690.57106089999991</v>
      </c>
      <c r="E14" s="34">
        <f>E12</f>
        <v>95.156073079998237</v>
      </c>
      <c r="G14" s="18"/>
      <c r="H14" s="18"/>
      <c r="I14" s="18"/>
    </row>
    <row r="15" spans="1:9" ht="10.5" x14ac:dyDescent="0.25">
      <c r="A15" s="26"/>
      <c r="B15" s="26"/>
      <c r="C15" s="32"/>
      <c r="D15" s="33"/>
      <c r="E15" s="34"/>
      <c r="G15" s="18"/>
      <c r="H15" s="18"/>
      <c r="I15" s="18"/>
    </row>
    <row r="16" spans="1:9" ht="10.5" x14ac:dyDescent="0.25">
      <c r="A16" s="26" t="s">
        <v>196</v>
      </c>
      <c r="B16" s="26"/>
      <c r="C16" s="32"/>
      <c r="D16" s="33">
        <f>D18-(D12)</f>
        <v>35.153570800000125</v>
      </c>
      <c r="E16" s="34">
        <f>E18-(E12)</f>
        <v>4.8439269200017634</v>
      </c>
      <c r="G16" s="18"/>
      <c r="H16" s="18"/>
      <c r="I16" s="18"/>
    </row>
    <row r="17" spans="1:9" ht="10.5" x14ac:dyDescent="0.25">
      <c r="A17" s="26"/>
      <c r="B17" s="26"/>
      <c r="C17" s="32"/>
      <c r="D17" s="33"/>
      <c r="E17" s="34"/>
      <c r="G17" s="18"/>
      <c r="H17" s="18"/>
      <c r="I17" s="18"/>
    </row>
    <row r="18" spans="1:9" ht="10.5" x14ac:dyDescent="0.25">
      <c r="A18" s="35" t="s">
        <v>195</v>
      </c>
      <c r="B18" s="35"/>
      <c r="C18" s="36"/>
      <c r="D18" s="37">
        <v>725.72463170000003</v>
      </c>
      <c r="E18" s="38">
        <v>100</v>
      </c>
      <c r="G18" s="18"/>
      <c r="H18" s="18"/>
      <c r="I18" s="18"/>
    </row>
    <row r="19" spans="1:9" ht="10.5" x14ac:dyDescent="0.25">
      <c r="A19" s="18" t="s">
        <v>1548</v>
      </c>
      <c r="C19" s="11"/>
      <c r="D19" s="14"/>
      <c r="E19" s="20"/>
    </row>
    <row r="22" spans="1:9" ht="10.5" x14ac:dyDescent="0.25">
      <c r="A22" s="18" t="s">
        <v>199</v>
      </c>
    </row>
    <row r="23" spans="1:9" ht="10.5" x14ac:dyDescent="0.25">
      <c r="A23" s="18" t="s">
        <v>200</v>
      </c>
    </row>
    <row r="24" spans="1:9" ht="10.5" x14ac:dyDescent="0.25">
      <c r="A24" s="18" t="s">
        <v>201</v>
      </c>
      <c r="B24" s="18"/>
      <c r="C24" s="39" t="s">
        <v>203</v>
      </c>
      <c r="D24" s="19" t="s">
        <v>202</v>
      </c>
    </row>
    <row r="25" spans="1:9" x14ac:dyDescent="0.2">
      <c r="A25" s="10" t="s">
        <v>515</v>
      </c>
      <c r="C25" s="40">
        <v>36.3902</v>
      </c>
      <c r="D25" s="40">
        <v>27.8309</v>
      </c>
    </row>
    <row r="26" spans="1:9" x14ac:dyDescent="0.2">
      <c r="A26" s="10" t="s">
        <v>1534</v>
      </c>
      <c r="C26" s="40">
        <v>12.7507</v>
      </c>
      <c r="D26" s="40">
        <v>9.5292999999999992</v>
      </c>
    </row>
    <row r="27" spans="1:9" x14ac:dyDescent="0.2">
      <c r="A27" s="10" t="s">
        <v>517</v>
      </c>
      <c r="C27" s="40">
        <v>38.1999</v>
      </c>
      <c r="D27" s="40">
        <v>29.2972</v>
      </c>
    </row>
    <row r="28" spans="1:9" x14ac:dyDescent="0.2">
      <c r="A28" s="10" t="s">
        <v>1535</v>
      </c>
      <c r="C28" s="40">
        <v>13.397</v>
      </c>
      <c r="D28" s="40">
        <v>10.0486</v>
      </c>
    </row>
    <row r="30" spans="1:9" ht="10.5" x14ac:dyDescent="0.25">
      <c r="A30" s="18" t="s">
        <v>215</v>
      </c>
    </row>
    <row r="31" spans="1:9" ht="10.5" x14ac:dyDescent="0.25">
      <c r="A31" s="82" t="s">
        <v>380</v>
      </c>
      <c r="B31" s="83"/>
      <c r="C31" s="80" t="s">
        <v>381</v>
      </c>
      <c r="D31" s="81"/>
    </row>
    <row r="32" spans="1:9" ht="10.5" x14ac:dyDescent="0.25">
      <c r="A32" s="82"/>
      <c r="B32" s="83"/>
      <c r="C32" s="44" t="s">
        <v>382</v>
      </c>
      <c r="D32" s="45" t="s">
        <v>383</v>
      </c>
    </row>
    <row r="33" spans="1:4" x14ac:dyDescent="0.2">
      <c r="A33" s="84" t="s">
        <v>1534</v>
      </c>
      <c r="B33" s="85"/>
      <c r="C33" s="46">
        <v>0.19088551549999999</v>
      </c>
      <c r="D33" s="46">
        <v>0.17676093870000001</v>
      </c>
    </row>
    <row r="34" spans="1:4" x14ac:dyDescent="0.2">
      <c r="A34" s="84" t="s">
        <v>1535</v>
      </c>
      <c r="B34" s="85"/>
      <c r="C34" s="46">
        <v>0.19088551549999999</v>
      </c>
      <c r="D34" s="46">
        <v>0.17676093870000001</v>
      </c>
    </row>
    <row r="36" spans="1:4" ht="10.5" x14ac:dyDescent="0.25">
      <c r="A36" s="18" t="s">
        <v>1068</v>
      </c>
      <c r="D36" s="48">
        <v>0.3644</v>
      </c>
    </row>
  </sheetData>
  <mergeCells count="6">
    <mergeCell ref="A34:B34"/>
    <mergeCell ref="A1:E1"/>
    <mergeCell ref="C31:D31"/>
    <mergeCell ref="A31:B31"/>
    <mergeCell ref="A32:B32"/>
    <mergeCell ref="A33:B33"/>
  </mergeCells>
  <conditionalFormatting sqref="F2:F3 F20:F65536 E5:E9 E12:E19">
    <cfRule type="cellIs" dxfId="4"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H33"/>
  <sheetViews>
    <sheetView workbookViewId="0">
      <selection sqref="A1:E1"/>
    </sheetView>
  </sheetViews>
  <sheetFormatPr defaultColWidth="9.1796875" defaultRowHeight="10" x14ac:dyDescent="0.2"/>
  <cols>
    <col min="1" max="1" width="34.453125" style="10" bestFit="1" customWidth="1"/>
    <col min="2" max="2" width="42.7265625" style="10" customWidth="1"/>
    <col min="3" max="3" width="15.26953125" style="10" bestFit="1" customWidth="1"/>
    <col min="4" max="4" width="15.54296875" style="11" bestFit="1" customWidth="1"/>
    <col min="5" max="5" width="14.7265625" style="14" customWidth="1"/>
    <col min="6" max="16384" width="9.1796875" style="10"/>
  </cols>
  <sheetData>
    <row r="1" spans="1:8" s="1" customFormat="1" ht="15" customHeight="1" x14ac:dyDescent="0.25">
      <c r="A1" s="79" t="s">
        <v>64</v>
      </c>
      <c r="B1" s="79"/>
      <c r="C1" s="79"/>
      <c r="D1" s="79"/>
      <c r="E1" s="79"/>
    </row>
    <row r="2" spans="1:8" s="1" customFormat="1" ht="11.5" x14ac:dyDescent="0.25">
      <c r="D2" s="6"/>
      <c r="E2" s="7"/>
    </row>
    <row r="3" spans="1:8" s="1" customFormat="1" ht="11.5" x14ac:dyDescent="0.25">
      <c r="A3" s="12" t="s">
        <v>6</v>
      </c>
      <c r="B3" s="2"/>
      <c r="C3" s="3"/>
      <c r="D3" s="4"/>
      <c r="E3" s="5"/>
    </row>
    <row r="4" spans="1:8" s="1" customFormat="1" ht="26.15" customHeight="1" x14ac:dyDescent="0.25">
      <c r="A4" s="8" t="s">
        <v>2</v>
      </c>
      <c r="B4" s="8" t="s">
        <v>0</v>
      </c>
      <c r="C4" s="17" t="s">
        <v>1</v>
      </c>
      <c r="D4" s="49" t="s">
        <v>3</v>
      </c>
      <c r="E4" s="16" t="s">
        <v>4</v>
      </c>
    </row>
    <row r="5" spans="1:8" ht="10.5" x14ac:dyDescent="0.25">
      <c r="A5" s="21" t="s">
        <v>1519</v>
      </c>
      <c r="B5" s="22"/>
      <c r="C5" s="23"/>
      <c r="D5" s="24"/>
      <c r="E5" s="25"/>
    </row>
    <row r="6" spans="1:8" x14ac:dyDescent="0.2">
      <c r="A6" s="27" t="s">
        <v>1537</v>
      </c>
      <c r="B6" s="50" t="s">
        <v>1536</v>
      </c>
      <c r="C6" s="31">
        <v>560865.89500000002</v>
      </c>
      <c r="D6" s="29">
        <v>439.19669549999998</v>
      </c>
      <c r="E6" s="30">
        <v>44.192570352020098</v>
      </c>
    </row>
    <row r="7" spans="1:8" ht="30" x14ac:dyDescent="0.2">
      <c r="A7" s="27" t="s">
        <v>1539</v>
      </c>
      <c r="B7" s="50" t="s">
        <v>1538</v>
      </c>
      <c r="C7" s="31">
        <v>556579.69499999995</v>
      </c>
      <c r="D7" s="29">
        <v>190.7738128</v>
      </c>
      <c r="E7" s="30">
        <v>19.195921166686301</v>
      </c>
    </row>
    <row r="8" spans="1:8" x14ac:dyDescent="0.2">
      <c r="A8" s="27" t="s">
        <v>1521</v>
      </c>
      <c r="B8" s="50" t="s">
        <v>1520</v>
      </c>
      <c r="C8" s="31">
        <v>31754.351999999999</v>
      </c>
      <c r="D8" s="29">
        <v>147.42767649999999</v>
      </c>
      <c r="E8" s="30">
        <v>14.8343738291198</v>
      </c>
    </row>
    <row r="9" spans="1:8" x14ac:dyDescent="0.2">
      <c r="A9" s="27" t="s">
        <v>1533</v>
      </c>
      <c r="B9" s="50" t="s">
        <v>1532</v>
      </c>
      <c r="C9" s="31">
        <v>41894.722000000002</v>
      </c>
      <c r="D9" s="29">
        <v>97.283733999999995</v>
      </c>
      <c r="E9" s="30">
        <v>9.7888219628059705</v>
      </c>
    </row>
    <row r="10" spans="1:8" x14ac:dyDescent="0.2">
      <c r="A10" s="27" t="s">
        <v>1545</v>
      </c>
      <c r="B10" s="50" t="s">
        <v>1544</v>
      </c>
      <c r="C10" s="31">
        <v>9695.6550000000007</v>
      </c>
      <c r="D10" s="29">
        <v>96.338393800000006</v>
      </c>
      <c r="E10" s="30">
        <v>9.6937005428974494</v>
      </c>
    </row>
    <row r="11" spans="1:8" ht="20" x14ac:dyDescent="0.2">
      <c r="A11" s="27" t="s">
        <v>1541</v>
      </c>
      <c r="B11" s="50" t="s">
        <v>1540</v>
      </c>
      <c r="C11" s="31">
        <v>631308.71</v>
      </c>
      <c r="D11" s="29">
        <v>0</v>
      </c>
      <c r="E11" s="29">
        <v>0</v>
      </c>
    </row>
    <row r="12" spans="1:8" ht="30" x14ac:dyDescent="0.2">
      <c r="A12" s="27" t="s">
        <v>1543</v>
      </c>
      <c r="B12" s="50" t="s">
        <v>1542</v>
      </c>
      <c r="C12" s="31">
        <v>635092.41099999996</v>
      </c>
      <c r="D12" s="29">
        <v>0</v>
      </c>
      <c r="E12" s="29">
        <v>0</v>
      </c>
    </row>
    <row r="13" spans="1:8" ht="10.5" x14ac:dyDescent="0.25">
      <c r="A13" s="26" t="s">
        <v>155</v>
      </c>
      <c r="B13" s="26"/>
      <c r="C13" s="32"/>
      <c r="D13" s="33">
        <f>SUM(D6:D12)</f>
        <v>971.0203125999999</v>
      </c>
      <c r="E13" s="34">
        <f>SUM(E6:E12)</f>
        <v>97.705387853529615</v>
      </c>
      <c r="F13" s="18"/>
      <c r="G13" s="18"/>
      <c r="H13" s="18"/>
    </row>
    <row r="14" spans="1:8" x14ac:dyDescent="0.2">
      <c r="A14" s="27"/>
      <c r="B14" s="27"/>
      <c r="C14" s="28"/>
      <c r="D14" s="29"/>
      <c r="E14" s="30"/>
    </row>
    <row r="15" spans="1:8" ht="10.5" x14ac:dyDescent="0.25">
      <c r="A15" s="26" t="s">
        <v>194</v>
      </c>
      <c r="B15" s="26"/>
      <c r="C15" s="32"/>
      <c r="D15" s="33">
        <f>D13</f>
        <v>971.0203125999999</v>
      </c>
      <c r="E15" s="34">
        <f>E13</f>
        <v>97.705387853529615</v>
      </c>
      <c r="F15" s="18"/>
      <c r="G15" s="18"/>
      <c r="H15" s="18"/>
    </row>
    <row r="16" spans="1:8" ht="10.5" x14ac:dyDescent="0.25">
      <c r="A16" s="26"/>
      <c r="B16" s="26"/>
      <c r="C16" s="32"/>
      <c r="D16" s="33"/>
      <c r="E16" s="34"/>
      <c r="F16" s="18"/>
      <c r="G16" s="18"/>
      <c r="H16" s="18"/>
    </row>
    <row r="17" spans="1:8" ht="10.5" x14ac:dyDescent="0.25">
      <c r="A17" s="26" t="s">
        <v>196</v>
      </c>
      <c r="B17" s="26"/>
      <c r="C17" s="32"/>
      <c r="D17" s="33">
        <f>D19-(D13)</f>
        <v>22.804423100000122</v>
      </c>
      <c r="E17" s="34">
        <f>E19-(E13)</f>
        <v>2.294612146470385</v>
      </c>
      <c r="F17" s="18"/>
      <c r="G17" s="18"/>
      <c r="H17" s="18"/>
    </row>
    <row r="18" spans="1:8" ht="10.5" x14ac:dyDescent="0.25">
      <c r="A18" s="26"/>
      <c r="B18" s="26"/>
      <c r="C18" s="32"/>
      <c r="D18" s="33"/>
      <c r="E18" s="34"/>
      <c r="F18" s="18"/>
      <c r="G18" s="18"/>
      <c r="H18" s="18"/>
    </row>
    <row r="19" spans="1:8" ht="10.5" x14ac:dyDescent="0.25">
      <c r="A19" s="35" t="s">
        <v>195</v>
      </c>
      <c r="B19" s="35"/>
      <c r="C19" s="36"/>
      <c r="D19" s="37">
        <v>993.82473570000002</v>
      </c>
      <c r="E19" s="38">
        <v>100</v>
      </c>
      <c r="F19" s="18"/>
      <c r="G19" s="18"/>
      <c r="H19" s="18"/>
    </row>
    <row r="20" spans="1:8" ht="10.5" x14ac:dyDescent="0.25">
      <c r="A20" s="18" t="s">
        <v>1548</v>
      </c>
      <c r="C20" s="11"/>
      <c r="D20" s="14"/>
      <c r="E20" s="20"/>
    </row>
    <row r="23" spans="1:8" ht="10.5" x14ac:dyDescent="0.25">
      <c r="A23" s="18" t="s">
        <v>199</v>
      </c>
    </row>
    <row r="24" spans="1:8" ht="10.5" x14ac:dyDescent="0.25">
      <c r="A24" s="18" t="s">
        <v>200</v>
      </c>
    </row>
    <row r="25" spans="1:8" ht="10.5" x14ac:dyDescent="0.25">
      <c r="A25" s="18" t="s">
        <v>201</v>
      </c>
      <c r="B25" s="18"/>
      <c r="C25" s="39" t="s">
        <v>203</v>
      </c>
      <c r="D25" s="19" t="s">
        <v>202</v>
      </c>
    </row>
    <row r="26" spans="1:8" x14ac:dyDescent="0.2">
      <c r="A26" s="10" t="s">
        <v>515</v>
      </c>
      <c r="C26" s="40">
        <v>48.622700000000002</v>
      </c>
      <c r="D26" s="40">
        <v>41</v>
      </c>
    </row>
    <row r="27" spans="1:8" x14ac:dyDescent="0.2">
      <c r="A27" s="10" t="s">
        <v>1534</v>
      </c>
      <c r="C27" s="40">
        <v>13.8881</v>
      </c>
      <c r="D27" s="40">
        <v>11.710800000000001</v>
      </c>
    </row>
    <row r="28" spans="1:8" x14ac:dyDescent="0.2">
      <c r="A28" s="10" t="s">
        <v>517</v>
      </c>
      <c r="C28" s="40">
        <v>50.999499999999998</v>
      </c>
      <c r="D28" s="40">
        <v>43.132599999999996</v>
      </c>
    </row>
    <row r="29" spans="1:8" x14ac:dyDescent="0.2">
      <c r="A29" s="10" t="s">
        <v>1535</v>
      </c>
      <c r="C29" s="40">
        <v>14.5122</v>
      </c>
      <c r="D29" s="40">
        <v>12.266299999999999</v>
      </c>
    </row>
    <row r="31" spans="1:8" ht="10.5" x14ac:dyDescent="0.25">
      <c r="A31" s="18" t="s">
        <v>215</v>
      </c>
      <c r="D31" s="41" t="s">
        <v>216</v>
      </c>
    </row>
    <row r="33" spans="1:4" ht="10.5" x14ac:dyDescent="0.25">
      <c r="A33" s="18" t="s">
        <v>1068</v>
      </c>
      <c r="D33" s="48">
        <v>0.31909999999999999</v>
      </c>
    </row>
  </sheetData>
  <mergeCells count="1">
    <mergeCell ref="A1:E1"/>
  </mergeCells>
  <conditionalFormatting sqref="E5:E10 E13:E20">
    <cfRule type="cellIs" dxfId="3"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1"/>
  <sheetViews>
    <sheetView workbookViewId="0">
      <selection sqref="A1:F1"/>
    </sheetView>
  </sheetViews>
  <sheetFormatPr defaultColWidth="9.1796875" defaultRowHeight="10" x14ac:dyDescent="0.2"/>
  <cols>
    <col min="1" max="1" width="34.453125" style="10" bestFit="1" customWidth="1"/>
    <col min="2" max="2" width="35.7265625" style="10" customWidth="1"/>
    <col min="3" max="3" width="28.7265625" style="10" customWidth="1"/>
    <col min="4" max="4" width="15.54296875" style="11" bestFit="1" customWidth="1"/>
    <col min="5" max="5" width="23" style="14" bestFit="1" customWidth="1"/>
    <col min="6" max="6" width="13.54296875" style="15" bestFit="1" customWidth="1"/>
    <col min="7" max="16384" width="9.1796875" style="10"/>
  </cols>
  <sheetData>
    <row r="1" spans="1:8" s="1" customFormat="1" ht="14" x14ac:dyDescent="0.25">
      <c r="A1" s="79" t="s">
        <v>12</v>
      </c>
      <c r="B1" s="79"/>
      <c r="C1" s="79"/>
      <c r="D1" s="79"/>
      <c r="E1" s="79"/>
      <c r="F1" s="79"/>
    </row>
    <row r="2" spans="1:8" s="1" customFormat="1" ht="11.5" x14ac:dyDescent="0.25">
      <c r="D2" s="6"/>
      <c r="E2" s="7"/>
      <c r="F2" s="13"/>
    </row>
    <row r="3" spans="1:8" s="1" customFormat="1" ht="11.5" x14ac:dyDescent="0.25">
      <c r="A3" s="12" t="s">
        <v>6</v>
      </c>
      <c r="B3" s="2"/>
      <c r="C3" s="3"/>
      <c r="D3" s="4"/>
      <c r="E3" s="5"/>
      <c r="F3" s="13"/>
    </row>
    <row r="4" spans="1:8" s="1" customFormat="1" ht="17.5" customHeight="1" x14ac:dyDescent="0.25">
      <c r="A4" s="8" t="s">
        <v>2</v>
      </c>
      <c r="B4" s="8" t="s">
        <v>0</v>
      </c>
      <c r="C4" s="8" t="s">
        <v>197</v>
      </c>
      <c r="D4" s="17" t="s">
        <v>1</v>
      </c>
      <c r="E4" s="9" t="s">
        <v>3</v>
      </c>
      <c r="F4" s="16" t="s">
        <v>4</v>
      </c>
    </row>
    <row r="5" spans="1:8" ht="10.5" x14ac:dyDescent="0.25">
      <c r="A5" s="21" t="s">
        <v>393</v>
      </c>
      <c r="B5" s="22"/>
      <c r="C5" s="22"/>
      <c r="D5" s="23"/>
      <c r="E5" s="24"/>
      <c r="F5" s="25"/>
    </row>
    <row r="6" spans="1:8" ht="10.5" x14ac:dyDescent="0.25">
      <c r="A6" s="26" t="s">
        <v>440</v>
      </c>
      <c r="B6" s="27"/>
      <c r="C6" s="27"/>
      <c r="D6" s="28"/>
      <c r="E6" s="29"/>
      <c r="F6" s="30"/>
    </row>
    <row r="7" spans="1:8" x14ac:dyDescent="0.2">
      <c r="A7" s="27" t="s">
        <v>504</v>
      </c>
      <c r="B7" s="27" t="s">
        <v>503</v>
      </c>
      <c r="C7" s="27" t="s">
        <v>508</v>
      </c>
      <c r="D7" s="31">
        <v>5000000</v>
      </c>
      <c r="E7" s="29">
        <v>4996.13</v>
      </c>
      <c r="F7" s="30">
        <v>18.047342614592399</v>
      </c>
    </row>
    <row r="8" spans="1:8" ht="10.5" x14ac:dyDescent="0.25">
      <c r="A8" s="26" t="s">
        <v>155</v>
      </c>
      <c r="B8" s="26"/>
      <c r="C8" s="26"/>
      <c r="D8" s="32"/>
      <c r="E8" s="33">
        <f>SUM(E6:E7)</f>
        <v>4996.13</v>
      </c>
      <c r="F8" s="34">
        <f>SUM(F6:F7)</f>
        <v>18.047342614592399</v>
      </c>
      <c r="G8" s="18"/>
      <c r="H8" s="18"/>
    </row>
    <row r="9" spans="1:8" x14ac:dyDescent="0.2">
      <c r="A9" s="27"/>
      <c r="B9" s="27"/>
      <c r="C9" s="27"/>
      <c r="D9" s="28"/>
      <c r="E9" s="29"/>
      <c r="F9" s="30"/>
    </row>
    <row r="10" spans="1:8" ht="10.5" x14ac:dyDescent="0.25">
      <c r="A10" s="26" t="s">
        <v>505</v>
      </c>
      <c r="B10" s="27"/>
      <c r="C10" s="27"/>
      <c r="D10" s="28"/>
      <c r="E10" s="29"/>
      <c r="F10" s="30"/>
    </row>
    <row r="11" spans="1:8" x14ac:dyDescent="0.2">
      <c r="A11" s="27" t="s">
        <v>507</v>
      </c>
      <c r="B11" s="27" t="s">
        <v>506</v>
      </c>
      <c r="C11" s="27" t="s">
        <v>508</v>
      </c>
      <c r="D11" s="31">
        <v>11900000</v>
      </c>
      <c r="E11" s="29">
        <v>11650.480799999999</v>
      </c>
      <c r="F11" s="30">
        <v>42.084617218192903</v>
      </c>
    </row>
    <row r="12" spans="1:8" x14ac:dyDescent="0.2">
      <c r="A12" s="27" t="s">
        <v>510</v>
      </c>
      <c r="B12" s="27" t="s">
        <v>509</v>
      </c>
      <c r="C12" s="27" t="s">
        <v>508</v>
      </c>
      <c r="D12" s="31">
        <v>5000000</v>
      </c>
      <c r="E12" s="29">
        <v>4871.6750000000002</v>
      </c>
      <c r="F12" s="30">
        <v>17.597778246751801</v>
      </c>
    </row>
    <row r="13" spans="1:8" x14ac:dyDescent="0.2">
      <c r="A13" s="27" t="s">
        <v>512</v>
      </c>
      <c r="B13" s="27" t="s">
        <v>511</v>
      </c>
      <c r="C13" s="27" t="s">
        <v>508</v>
      </c>
      <c r="D13" s="31">
        <v>1900000</v>
      </c>
      <c r="E13" s="29">
        <v>2027.9250999999999</v>
      </c>
      <c r="F13" s="30">
        <v>7.3254016761836596</v>
      </c>
    </row>
    <row r="14" spans="1:8" x14ac:dyDescent="0.2">
      <c r="A14" s="27" t="s">
        <v>514</v>
      </c>
      <c r="B14" s="27" t="s">
        <v>513</v>
      </c>
      <c r="C14" s="27" t="s">
        <v>508</v>
      </c>
      <c r="D14" s="31">
        <v>300000</v>
      </c>
      <c r="E14" s="29">
        <v>321.45330000000001</v>
      </c>
      <c r="F14" s="30">
        <v>1.1611743168595201</v>
      </c>
    </row>
    <row r="15" spans="1:8" ht="10.5" x14ac:dyDescent="0.25">
      <c r="A15" s="26" t="s">
        <v>155</v>
      </c>
      <c r="B15" s="26"/>
      <c r="C15" s="26"/>
      <c r="D15" s="32"/>
      <c r="E15" s="33">
        <f>SUM(E11:E14)</f>
        <v>18871.534200000002</v>
      </c>
      <c r="F15" s="34">
        <f>SUM(F11:F14)</f>
        <v>68.16897145798788</v>
      </c>
      <c r="G15" s="18"/>
      <c r="H15" s="18"/>
    </row>
    <row r="16" spans="1:8" x14ac:dyDescent="0.2">
      <c r="A16" s="27"/>
      <c r="B16" s="27"/>
      <c r="C16" s="27"/>
      <c r="D16" s="28"/>
      <c r="E16" s="29"/>
      <c r="F16" s="30"/>
    </row>
    <row r="17" spans="1:8" ht="10.5" x14ac:dyDescent="0.25">
      <c r="A17" s="26" t="s">
        <v>194</v>
      </c>
      <c r="B17" s="26"/>
      <c r="C17" s="26"/>
      <c r="D17" s="32"/>
      <c r="E17" s="33">
        <f>E8+E15</f>
        <v>23867.664200000003</v>
      </c>
      <c r="F17" s="34">
        <f>F8+F15</f>
        <v>86.216314072580275</v>
      </c>
      <c r="G17" s="18"/>
      <c r="H17" s="18"/>
    </row>
    <row r="18" spans="1:8" ht="10.5" x14ac:dyDescent="0.25">
      <c r="A18" s="26"/>
      <c r="B18" s="26"/>
      <c r="C18" s="26"/>
      <c r="D18" s="32"/>
      <c r="E18" s="33"/>
      <c r="F18" s="34"/>
      <c r="G18" s="18"/>
      <c r="H18" s="18"/>
    </row>
    <row r="19" spans="1:8" ht="10.5" x14ac:dyDescent="0.25">
      <c r="A19" s="26" t="s">
        <v>196</v>
      </c>
      <c r="B19" s="26"/>
      <c r="C19" s="26"/>
      <c r="D19" s="32"/>
      <c r="E19" s="33">
        <f>E21-(E8+E15)</f>
        <v>3815.8020403999981</v>
      </c>
      <c r="F19" s="34">
        <f>F21-(F8+F15)</f>
        <v>13.783685927419725</v>
      </c>
      <c r="G19" s="18"/>
      <c r="H19" s="18"/>
    </row>
    <row r="20" spans="1:8" ht="10.5" x14ac:dyDescent="0.25">
      <c r="A20" s="26"/>
      <c r="B20" s="26"/>
      <c r="C20" s="26"/>
      <c r="D20" s="32"/>
      <c r="E20" s="33"/>
      <c r="F20" s="34"/>
      <c r="G20" s="18"/>
      <c r="H20" s="18"/>
    </row>
    <row r="21" spans="1:8" ht="10.5" x14ac:dyDescent="0.25">
      <c r="A21" s="35" t="s">
        <v>195</v>
      </c>
      <c r="B21" s="35"/>
      <c r="C21" s="35"/>
      <c r="D21" s="36"/>
      <c r="E21" s="37">
        <v>27683.466240400001</v>
      </c>
      <c r="F21" s="38">
        <v>100</v>
      </c>
      <c r="G21" s="18"/>
      <c r="H21" s="18"/>
    </row>
    <row r="25" spans="1:8" ht="10.5" x14ac:dyDescent="0.25">
      <c r="A25" s="18" t="s">
        <v>199</v>
      </c>
    </row>
    <row r="26" spans="1:8" ht="10.5" x14ac:dyDescent="0.25">
      <c r="A26" s="18" t="s">
        <v>200</v>
      </c>
    </row>
    <row r="27" spans="1:8" ht="10.5" x14ac:dyDescent="0.25">
      <c r="A27" s="18" t="s">
        <v>201</v>
      </c>
      <c r="B27" s="18"/>
      <c r="C27" s="39" t="s">
        <v>203</v>
      </c>
      <c r="D27" s="19" t="s">
        <v>202</v>
      </c>
    </row>
    <row r="28" spans="1:8" x14ac:dyDescent="0.2">
      <c r="A28" s="10" t="s">
        <v>515</v>
      </c>
      <c r="C28" s="40">
        <v>45.200099999999999</v>
      </c>
      <c r="D28" s="40">
        <v>46.4788</v>
      </c>
    </row>
    <row r="29" spans="1:8" x14ac:dyDescent="0.2">
      <c r="A29" s="10" t="s">
        <v>516</v>
      </c>
      <c r="C29" s="40">
        <v>11.040699999999999</v>
      </c>
      <c r="D29" s="40">
        <v>10.906599999999999</v>
      </c>
    </row>
    <row r="30" spans="1:8" x14ac:dyDescent="0.2">
      <c r="A30" s="10" t="s">
        <v>517</v>
      </c>
      <c r="C30" s="40">
        <v>48.266100000000002</v>
      </c>
      <c r="D30" s="40">
        <v>49.764899999999997</v>
      </c>
    </row>
    <row r="31" spans="1:8" x14ac:dyDescent="0.2">
      <c r="A31" s="10" t="s">
        <v>518</v>
      </c>
      <c r="C31" s="40">
        <v>12.038600000000001</v>
      </c>
      <c r="D31" s="40">
        <v>11.9648</v>
      </c>
    </row>
    <row r="33" spans="1:5" ht="10.5" x14ac:dyDescent="0.25">
      <c r="A33" s="18" t="s">
        <v>215</v>
      </c>
    </row>
    <row r="34" spans="1:5" ht="10.5" x14ac:dyDescent="0.25">
      <c r="A34" s="82" t="s">
        <v>380</v>
      </c>
      <c r="B34" s="83"/>
      <c r="C34" s="80" t="s">
        <v>381</v>
      </c>
      <c r="D34" s="81"/>
    </row>
    <row r="35" spans="1:5" ht="10.5" x14ac:dyDescent="0.25">
      <c r="A35" s="82"/>
      <c r="B35" s="83"/>
      <c r="C35" s="44" t="s">
        <v>382</v>
      </c>
      <c r="D35" s="45" t="s">
        <v>383</v>
      </c>
    </row>
    <row r="36" spans="1:5" x14ac:dyDescent="0.2">
      <c r="A36" s="84" t="s">
        <v>516</v>
      </c>
      <c r="B36" s="85"/>
      <c r="C36" s="46">
        <v>0.36197099399999999</v>
      </c>
      <c r="D36" s="46">
        <v>0.35024493020000003</v>
      </c>
    </row>
    <row r="37" spans="1:5" x14ac:dyDescent="0.2">
      <c r="A37" s="84" t="s">
        <v>518</v>
      </c>
      <c r="B37" s="85"/>
      <c r="C37" s="46">
        <v>0.36197099399999999</v>
      </c>
      <c r="D37" s="46">
        <v>0.35024493020000003</v>
      </c>
    </row>
    <row r="39" spans="1:5" ht="10.5" x14ac:dyDescent="0.25">
      <c r="A39" s="18" t="s">
        <v>217</v>
      </c>
      <c r="D39" s="42">
        <v>6.2840492932602698</v>
      </c>
      <c r="E39" s="14" t="s">
        <v>218</v>
      </c>
    </row>
    <row r="41" spans="1:5" ht="10.5" x14ac:dyDescent="0.25">
      <c r="A41" s="18" t="s">
        <v>219</v>
      </c>
      <c r="D41" s="41" t="s">
        <v>216</v>
      </c>
    </row>
  </sheetData>
  <mergeCells count="6">
    <mergeCell ref="A37:B37"/>
    <mergeCell ref="A1:F1"/>
    <mergeCell ref="C34:D34"/>
    <mergeCell ref="A34:B34"/>
    <mergeCell ref="A35:B35"/>
    <mergeCell ref="A36:B36"/>
  </mergeCells>
  <conditionalFormatting sqref="F2:F3 F5:F65536">
    <cfRule type="cellIs" dxfId="100"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I33"/>
  <sheetViews>
    <sheetView workbookViewId="0">
      <selection sqref="A1:E1"/>
    </sheetView>
  </sheetViews>
  <sheetFormatPr defaultColWidth="9.1796875" defaultRowHeight="10" x14ac:dyDescent="0.2"/>
  <cols>
    <col min="1" max="1" width="34.453125" style="10" bestFit="1" customWidth="1"/>
    <col min="2" max="2" width="42.7265625" style="10" customWidth="1"/>
    <col min="3" max="3" width="15.26953125" style="10" bestFit="1" customWidth="1"/>
    <col min="4" max="4" width="15.54296875" style="11" bestFit="1" customWidth="1"/>
    <col min="5" max="5" width="14.7265625" style="14" customWidth="1"/>
    <col min="6" max="6" width="14.7265625" style="15" bestFit="1" customWidth="1"/>
    <col min="7" max="16384" width="9.1796875" style="10"/>
  </cols>
  <sheetData>
    <row r="1" spans="1:9" s="1" customFormat="1" ht="15" customHeight="1" x14ac:dyDescent="0.25">
      <c r="A1" s="79" t="s">
        <v>65</v>
      </c>
      <c r="B1" s="79"/>
      <c r="C1" s="79"/>
      <c r="D1" s="79"/>
      <c r="E1" s="79"/>
    </row>
    <row r="2" spans="1:9" s="1" customFormat="1" ht="11.5" x14ac:dyDescent="0.25">
      <c r="D2" s="6"/>
      <c r="E2" s="7"/>
      <c r="F2" s="13"/>
    </row>
    <row r="3" spans="1:9" s="1" customFormat="1" ht="11.5" x14ac:dyDescent="0.25">
      <c r="A3" s="12" t="s">
        <v>6</v>
      </c>
      <c r="B3" s="2"/>
      <c r="C3" s="3"/>
      <c r="D3" s="4"/>
      <c r="E3" s="5"/>
      <c r="F3" s="13"/>
    </row>
    <row r="4" spans="1:9" s="1" customFormat="1" ht="26.15" customHeight="1" x14ac:dyDescent="0.25">
      <c r="A4" s="8" t="s">
        <v>2</v>
      </c>
      <c r="B4" s="8" t="s">
        <v>0</v>
      </c>
      <c r="C4" s="17" t="s">
        <v>1</v>
      </c>
      <c r="D4" s="49" t="s">
        <v>3</v>
      </c>
      <c r="E4" s="16" t="s">
        <v>4</v>
      </c>
    </row>
    <row r="5" spans="1:9" ht="10.5" x14ac:dyDescent="0.25">
      <c r="A5" s="21" t="s">
        <v>1519</v>
      </c>
      <c r="B5" s="22"/>
      <c r="C5" s="23"/>
      <c r="D5" s="24"/>
      <c r="E5" s="25"/>
    </row>
    <row r="6" spans="1:9" x14ac:dyDescent="0.2">
      <c r="A6" s="27" t="s">
        <v>1521</v>
      </c>
      <c r="B6" s="50" t="s">
        <v>1520</v>
      </c>
      <c r="C6" s="31">
        <v>34775.923000000003</v>
      </c>
      <c r="D6" s="29">
        <v>161.45609039999999</v>
      </c>
      <c r="E6" s="30">
        <v>34.875325464262502</v>
      </c>
    </row>
    <row r="7" spans="1:9" x14ac:dyDescent="0.2">
      <c r="A7" s="27" t="s">
        <v>1537</v>
      </c>
      <c r="B7" s="50" t="s">
        <v>1536</v>
      </c>
      <c r="C7" s="31">
        <v>186675.09099999999</v>
      </c>
      <c r="D7" s="29">
        <v>146.1794768</v>
      </c>
      <c r="E7" s="30">
        <v>31.575500292156299</v>
      </c>
    </row>
    <row r="8" spans="1:9" ht="30" x14ac:dyDescent="0.2">
      <c r="A8" s="27" t="s">
        <v>1539</v>
      </c>
      <c r="B8" s="50" t="s">
        <v>1538</v>
      </c>
      <c r="C8" s="31">
        <v>165948.389</v>
      </c>
      <c r="D8" s="29">
        <v>56.8806358</v>
      </c>
      <c r="E8" s="30">
        <v>12.2865026721791</v>
      </c>
    </row>
    <row r="9" spans="1:9" x14ac:dyDescent="0.2">
      <c r="A9" s="27" t="s">
        <v>1533</v>
      </c>
      <c r="B9" s="50" t="s">
        <v>1532</v>
      </c>
      <c r="C9" s="31">
        <v>19391.651999999998</v>
      </c>
      <c r="D9" s="29">
        <v>45.029355099999997</v>
      </c>
      <c r="E9" s="30">
        <v>9.7265665895149809</v>
      </c>
    </row>
    <row r="10" spans="1:9" x14ac:dyDescent="0.2">
      <c r="A10" s="27" t="s">
        <v>1545</v>
      </c>
      <c r="B10" s="50" t="s">
        <v>1544</v>
      </c>
      <c r="C10" s="31">
        <v>4524.2569999999996</v>
      </c>
      <c r="D10" s="29">
        <v>44.954121499999999</v>
      </c>
      <c r="E10" s="30">
        <v>9.7103157545087004</v>
      </c>
    </row>
    <row r="11" spans="1:9" ht="20" x14ac:dyDescent="0.2">
      <c r="A11" s="27" t="s">
        <v>1541</v>
      </c>
      <c r="B11" s="50" t="s">
        <v>1540</v>
      </c>
      <c r="C11" s="31">
        <v>196087.27</v>
      </c>
      <c r="D11" s="29">
        <v>0</v>
      </c>
      <c r="E11" s="29">
        <v>0</v>
      </c>
    </row>
    <row r="12" spans="1:9" ht="30" x14ac:dyDescent="0.2">
      <c r="A12" s="27" t="s">
        <v>1543</v>
      </c>
      <c r="B12" s="50" t="s">
        <v>1542</v>
      </c>
      <c r="C12" s="31">
        <v>192562.454</v>
      </c>
      <c r="D12" s="29">
        <v>0</v>
      </c>
      <c r="E12" s="29">
        <v>0</v>
      </c>
    </row>
    <row r="13" spans="1:9" ht="10.5" x14ac:dyDescent="0.25">
      <c r="A13" s="26" t="s">
        <v>155</v>
      </c>
      <c r="B13" s="26"/>
      <c r="C13" s="32"/>
      <c r="D13" s="33">
        <f>SUM(D6:D12)</f>
        <v>454.49967959999992</v>
      </c>
      <c r="E13" s="34">
        <f>SUM(E6:E12)</f>
        <v>98.174210772621578</v>
      </c>
      <c r="G13" s="18"/>
      <c r="H13" s="18"/>
      <c r="I13" s="18"/>
    </row>
    <row r="14" spans="1:9" x14ac:dyDescent="0.2">
      <c r="A14" s="27"/>
      <c r="B14" s="27"/>
      <c r="C14" s="28"/>
      <c r="D14" s="29"/>
      <c r="E14" s="30"/>
    </row>
    <row r="15" spans="1:9" ht="10.5" x14ac:dyDescent="0.25">
      <c r="A15" s="26" t="s">
        <v>194</v>
      </c>
      <c r="B15" s="26"/>
      <c r="C15" s="32"/>
      <c r="D15" s="33">
        <f>D13</f>
        <v>454.49967959999992</v>
      </c>
      <c r="E15" s="34">
        <f>E13</f>
        <v>98.174210772621578</v>
      </c>
      <c r="G15" s="18"/>
      <c r="H15" s="18"/>
      <c r="I15" s="18"/>
    </row>
    <row r="16" spans="1:9" ht="10.5" x14ac:dyDescent="0.25">
      <c r="A16" s="26"/>
      <c r="B16" s="26"/>
      <c r="C16" s="32"/>
      <c r="D16" s="33"/>
      <c r="E16" s="34"/>
      <c r="G16" s="18"/>
      <c r="H16" s="18"/>
      <c r="I16" s="18"/>
    </row>
    <row r="17" spans="1:9" ht="10.5" x14ac:dyDescent="0.25">
      <c r="A17" s="26" t="s">
        <v>196</v>
      </c>
      <c r="B17" s="26"/>
      <c r="C17" s="32"/>
      <c r="D17" s="33">
        <f>D19-(D13)</f>
        <v>8.4525316000000998</v>
      </c>
      <c r="E17" s="34">
        <f>E19-(E13)</f>
        <v>1.8257892273784222</v>
      </c>
      <c r="G17" s="18"/>
      <c r="H17" s="18"/>
      <c r="I17" s="18"/>
    </row>
    <row r="18" spans="1:9" ht="10.5" x14ac:dyDescent="0.25">
      <c r="A18" s="26"/>
      <c r="B18" s="26"/>
      <c r="C18" s="32"/>
      <c r="D18" s="33"/>
      <c r="E18" s="34"/>
      <c r="G18" s="18"/>
      <c r="H18" s="18"/>
      <c r="I18" s="18"/>
    </row>
    <row r="19" spans="1:9" ht="10.5" x14ac:dyDescent="0.25">
      <c r="A19" s="35" t="s">
        <v>195</v>
      </c>
      <c r="B19" s="35"/>
      <c r="C19" s="36"/>
      <c r="D19" s="37">
        <v>462.95221120000002</v>
      </c>
      <c r="E19" s="38">
        <v>100</v>
      </c>
      <c r="G19" s="18"/>
      <c r="H19" s="18"/>
      <c r="I19" s="18"/>
    </row>
    <row r="20" spans="1:9" ht="10.5" x14ac:dyDescent="0.25">
      <c r="A20" s="18" t="s">
        <v>1548</v>
      </c>
      <c r="C20" s="11"/>
      <c r="D20" s="14"/>
      <c r="E20" s="20"/>
    </row>
    <row r="21" spans="1:9" ht="10.5" x14ac:dyDescent="0.25">
      <c r="A21" s="18"/>
    </row>
    <row r="23" spans="1:9" ht="10.5" x14ac:dyDescent="0.25">
      <c r="A23" s="18" t="s">
        <v>199</v>
      </c>
    </row>
    <row r="24" spans="1:9" ht="10.5" x14ac:dyDescent="0.25">
      <c r="A24" s="18" t="s">
        <v>200</v>
      </c>
    </row>
    <row r="25" spans="1:9" ht="10.5" x14ac:dyDescent="0.25">
      <c r="A25" s="18" t="s">
        <v>201</v>
      </c>
      <c r="B25" s="18"/>
      <c r="C25" s="39" t="s">
        <v>203</v>
      </c>
      <c r="D25" s="19" t="s">
        <v>202</v>
      </c>
    </row>
    <row r="26" spans="1:9" x14ac:dyDescent="0.2">
      <c r="A26" s="10" t="s">
        <v>515</v>
      </c>
      <c r="C26" s="40">
        <v>59.045400000000001</v>
      </c>
      <c r="D26" s="40">
        <v>52.207700000000003</v>
      </c>
    </row>
    <row r="27" spans="1:9" x14ac:dyDescent="0.2">
      <c r="A27" s="10" t="s">
        <v>1534</v>
      </c>
      <c r="C27" s="40">
        <v>20.8338</v>
      </c>
      <c r="D27" s="40">
        <v>18.421099999999999</v>
      </c>
    </row>
    <row r="28" spans="1:9" x14ac:dyDescent="0.2">
      <c r="A28" s="10" t="s">
        <v>517</v>
      </c>
      <c r="C28" s="40">
        <v>61.4786</v>
      </c>
      <c r="D28" s="40">
        <v>54.593499999999999</v>
      </c>
    </row>
    <row r="29" spans="1:9" x14ac:dyDescent="0.2">
      <c r="A29" s="10" t="s">
        <v>1535</v>
      </c>
      <c r="C29" s="40">
        <v>21.944099999999999</v>
      </c>
      <c r="D29" s="40">
        <v>19.484000000000002</v>
      </c>
    </row>
    <row r="31" spans="1:9" ht="10.5" x14ac:dyDescent="0.25">
      <c r="A31" s="18" t="s">
        <v>215</v>
      </c>
      <c r="D31" s="41" t="s">
        <v>216</v>
      </c>
    </row>
    <row r="33" spans="1:4" ht="10.5" x14ac:dyDescent="0.25">
      <c r="A33" s="18" t="s">
        <v>1068</v>
      </c>
      <c r="D33" s="48">
        <v>0.28399999999999997</v>
      </c>
    </row>
  </sheetData>
  <mergeCells count="1">
    <mergeCell ref="A1:E1"/>
  </mergeCells>
  <conditionalFormatting sqref="F2:F3 F21:F65536 E5:E10 E13:E20">
    <cfRule type="cellIs" dxfId="2"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I33"/>
  <sheetViews>
    <sheetView workbookViewId="0">
      <selection sqref="A1:E1"/>
    </sheetView>
  </sheetViews>
  <sheetFormatPr defaultColWidth="9.1796875" defaultRowHeight="10" x14ac:dyDescent="0.2"/>
  <cols>
    <col min="1" max="1" width="34.453125" style="10" bestFit="1" customWidth="1"/>
    <col min="2" max="2" width="42.7265625" style="10" customWidth="1"/>
    <col min="3" max="3" width="15.26953125" style="10" bestFit="1" customWidth="1"/>
    <col min="4" max="4" width="15.54296875" style="11" bestFit="1" customWidth="1"/>
    <col min="5" max="5" width="14.7265625" style="14" customWidth="1"/>
    <col min="6" max="6" width="14.7265625" style="15" bestFit="1" customWidth="1"/>
    <col min="7" max="16384" width="9.1796875" style="10"/>
  </cols>
  <sheetData>
    <row r="1" spans="1:9" s="1" customFormat="1" ht="15" customHeight="1" x14ac:dyDescent="0.25">
      <c r="A1" s="79" t="s">
        <v>66</v>
      </c>
      <c r="B1" s="79"/>
      <c r="C1" s="79"/>
      <c r="D1" s="79"/>
      <c r="E1" s="79"/>
    </row>
    <row r="2" spans="1:9" s="1" customFormat="1" ht="11.5" x14ac:dyDescent="0.25">
      <c r="D2" s="6"/>
      <c r="E2" s="7"/>
      <c r="F2" s="13"/>
    </row>
    <row r="3" spans="1:9" s="1" customFormat="1" ht="11.5" x14ac:dyDescent="0.25">
      <c r="A3" s="12" t="s">
        <v>6</v>
      </c>
      <c r="B3" s="2"/>
      <c r="C3" s="3"/>
      <c r="D3" s="4"/>
      <c r="E3" s="5"/>
      <c r="F3" s="13"/>
    </row>
    <row r="4" spans="1:9" s="1" customFormat="1" ht="26.15" customHeight="1" x14ac:dyDescent="0.25">
      <c r="A4" s="8" t="s">
        <v>2</v>
      </c>
      <c r="B4" s="8" t="s">
        <v>0</v>
      </c>
      <c r="C4" s="17" t="s">
        <v>1</v>
      </c>
      <c r="D4" s="49" t="s">
        <v>3</v>
      </c>
      <c r="E4" s="16" t="s">
        <v>4</v>
      </c>
    </row>
    <row r="5" spans="1:9" ht="10.5" x14ac:dyDescent="0.25">
      <c r="A5" s="21" t="s">
        <v>1519</v>
      </c>
      <c r="B5" s="22"/>
      <c r="C5" s="23"/>
      <c r="D5" s="24"/>
      <c r="E5" s="25"/>
    </row>
    <row r="6" spans="1:9" x14ac:dyDescent="0.2">
      <c r="A6" s="27" t="s">
        <v>1521</v>
      </c>
      <c r="B6" s="50" t="s">
        <v>1520</v>
      </c>
      <c r="C6" s="31">
        <v>110120.43399999999</v>
      </c>
      <c r="D6" s="29">
        <v>511.26219559999998</v>
      </c>
      <c r="E6" s="30">
        <v>49.748855861798297</v>
      </c>
    </row>
    <row r="7" spans="1:9" x14ac:dyDescent="0.2">
      <c r="A7" s="27" t="s">
        <v>1533</v>
      </c>
      <c r="B7" s="50" t="s">
        <v>1532</v>
      </c>
      <c r="C7" s="31">
        <v>65696.372000000003</v>
      </c>
      <c r="D7" s="29">
        <v>152.55354539999999</v>
      </c>
      <c r="E7" s="30">
        <v>14.844368323388901</v>
      </c>
    </row>
    <row r="8" spans="1:9" x14ac:dyDescent="0.2">
      <c r="A8" s="27" t="s">
        <v>1545</v>
      </c>
      <c r="B8" s="50" t="s">
        <v>1544</v>
      </c>
      <c r="C8" s="31">
        <v>15203.742</v>
      </c>
      <c r="D8" s="29">
        <v>151.0680902</v>
      </c>
      <c r="E8" s="30">
        <v>14.699824687520801</v>
      </c>
    </row>
    <row r="9" spans="1:9" x14ac:dyDescent="0.2">
      <c r="A9" s="27" t="s">
        <v>1537</v>
      </c>
      <c r="B9" s="50" t="s">
        <v>1536</v>
      </c>
      <c r="C9" s="31">
        <v>192137.19899999999</v>
      </c>
      <c r="D9" s="29">
        <v>150.45668430000001</v>
      </c>
      <c r="E9" s="30">
        <v>14.640331252931</v>
      </c>
    </row>
    <row r="10" spans="1:9" ht="30" x14ac:dyDescent="0.2">
      <c r="A10" s="27" t="s">
        <v>1539</v>
      </c>
      <c r="B10" s="50" t="s">
        <v>1538</v>
      </c>
      <c r="C10" s="31">
        <v>127811.15300000001</v>
      </c>
      <c r="D10" s="29">
        <v>43.8086786</v>
      </c>
      <c r="E10" s="30">
        <v>4.2628452796310201</v>
      </c>
    </row>
    <row r="11" spans="1:9" ht="20" x14ac:dyDescent="0.2">
      <c r="A11" s="27" t="s">
        <v>1541</v>
      </c>
      <c r="B11" s="50" t="s">
        <v>1540</v>
      </c>
      <c r="C11" s="31">
        <v>167004.62</v>
      </c>
      <c r="D11" s="29">
        <v>0</v>
      </c>
      <c r="E11" s="29">
        <v>0</v>
      </c>
    </row>
    <row r="12" spans="1:9" ht="30" x14ac:dyDescent="0.2">
      <c r="A12" s="27" t="s">
        <v>1543</v>
      </c>
      <c r="B12" s="50" t="s">
        <v>1542</v>
      </c>
      <c r="C12" s="31">
        <v>160182.31</v>
      </c>
      <c r="D12" s="29">
        <v>0</v>
      </c>
      <c r="E12" s="29">
        <v>0</v>
      </c>
    </row>
    <row r="13" spans="1:9" ht="10.5" x14ac:dyDescent="0.25">
      <c r="A13" s="26" t="s">
        <v>155</v>
      </c>
      <c r="B13" s="26"/>
      <c r="C13" s="32"/>
      <c r="D13" s="33">
        <f>SUM(D6:D12)</f>
        <v>1009.1491941</v>
      </c>
      <c r="E13" s="34">
        <f>SUM(E6:E12)</f>
        <v>98.196225405270027</v>
      </c>
      <c r="G13" s="18"/>
      <c r="H13" s="18"/>
      <c r="I13" s="18"/>
    </row>
    <row r="14" spans="1:9" x14ac:dyDescent="0.2">
      <c r="A14" s="27"/>
      <c r="B14" s="27"/>
      <c r="C14" s="28"/>
      <c r="D14" s="29"/>
      <c r="E14" s="30"/>
    </row>
    <row r="15" spans="1:9" ht="10.5" x14ac:dyDescent="0.25">
      <c r="A15" s="26" t="s">
        <v>194</v>
      </c>
      <c r="B15" s="26"/>
      <c r="C15" s="32"/>
      <c r="D15" s="33">
        <f>D13</f>
        <v>1009.1491941</v>
      </c>
      <c r="E15" s="34">
        <f>E13</f>
        <v>98.196225405270027</v>
      </c>
      <c r="G15" s="18"/>
      <c r="H15" s="18"/>
      <c r="I15" s="18"/>
    </row>
    <row r="16" spans="1:9" ht="10.5" x14ac:dyDescent="0.25">
      <c r="A16" s="26"/>
      <c r="B16" s="26"/>
      <c r="C16" s="32"/>
      <c r="D16" s="33"/>
      <c r="E16" s="34"/>
      <c r="G16" s="18"/>
      <c r="H16" s="18"/>
      <c r="I16" s="18"/>
    </row>
    <row r="17" spans="1:9" ht="10.5" x14ac:dyDescent="0.25">
      <c r="A17" s="26" t="s">
        <v>196</v>
      </c>
      <c r="B17" s="26"/>
      <c r="C17" s="32"/>
      <c r="D17" s="33">
        <f>D19-(D13)</f>
        <v>18.537145099999975</v>
      </c>
      <c r="E17" s="34">
        <f>E19-(E13)</f>
        <v>1.8037745947299726</v>
      </c>
      <c r="G17" s="18"/>
      <c r="H17" s="18"/>
      <c r="I17" s="18"/>
    </row>
    <row r="18" spans="1:9" ht="10.5" x14ac:dyDescent="0.25">
      <c r="A18" s="26"/>
      <c r="B18" s="26"/>
      <c r="C18" s="32"/>
      <c r="D18" s="33"/>
      <c r="E18" s="34"/>
      <c r="G18" s="18"/>
      <c r="H18" s="18"/>
      <c r="I18" s="18"/>
    </row>
    <row r="19" spans="1:9" ht="10.5" x14ac:dyDescent="0.25">
      <c r="A19" s="35" t="s">
        <v>195</v>
      </c>
      <c r="B19" s="35"/>
      <c r="C19" s="36"/>
      <c r="D19" s="37">
        <v>1027.6863392</v>
      </c>
      <c r="E19" s="38">
        <v>100</v>
      </c>
      <c r="G19" s="18"/>
      <c r="H19" s="18"/>
      <c r="I19" s="18"/>
    </row>
    <row r="20" spans="1:9" ht="10.5" x14ac:dyDescent="0.25">
      <c r="A20" s="18" t="s">
        <v>1548</v>
      </c>
      <c r="C20" s="11"/>
      <c r="D20" s="14"/>
      <c r="E20" s="20"/>
    </row>
    <row r="21" spans="1:9" ht="10.5" x14ac:dyDescent="0.25">
      <c r="A21" s="18"/>
    </row>
    <row r="23" spans="1:9" ht="10.5" x14ac:dyDescent="0.25">
      <c r="A23" s="18" t="s">
        <v>199</v>
      </c>
    </row>
    <row r="24" spans="1:9" ht="10.5" x14ac:dyDescent="0.25">
      <c r="A24" s="18" t="s">
        <v>200</v>
      </c>
    </row>
    <row r="25" spans="1:9" ht="10.5" x14ac:dyDescent="0.25">
      <c r="A25" s="18" t="s">
        <v>201</v>
      </c>
      <c r="B25" s="18"/>
      <c r="C25" s="39" t="s">
        <v>203</v>
      </c>
      <c r="D25" s="19" t="s">
        <v>202</v>
      </c>
    </row>
    <row r="26" spans="1:9" x14ac:dyDescent="0.2">
      <c r="A26" s="10" t="s">
        <v>466</v>
      </c>
      <c r="C26" s="40">
        <v>79.257900000000006</v>
      </c>
      <c r="D26" s="40">
        <v>75.284800000000004</v>
      </c>
    </row>
    <row r="27" spans="1:9" x14ac:dyDescent="0.2">
      <c r="A27" s="10" t="s">
        <v>500</v>
      </c>
      <c r="C27" s="40">
        <v>25.913499999999999</v>
      </c>
      <c r="D27" s="40">
        <v>24.6145</v>
      </c>
    </row>
    <row r="28" spans="1:9" x14ac:dyDescent="0.2">
      <c r="A28" s="10" t="s">
        <v>469</v>
      </c>
      <c r="C28" s="40">
        <v>81.736900000000006</v>
      </c>
      <c r="D28" s="40">
        <v>78.022599999999997</v>
      </c>
    </row>
    <row r="29" spans="1:9" x14ac:dyDescent="0.2">
      <c r="A29" s="10" t="s">
        <v>501</v>
      </c>
      <c r="C29" s="40">
        <v>26.958300000000001</v>
      </c>
      <c r="D29" s="40">
        <v>25.731300000000001</v>
      </c>
    </row>
    <row r="31" spans="1:9" ht="10.5" x14ac:dyDescent="0.25">
      <c r="A31" s="18" t="s">
        <v>215</v>
      </c>
      <c r="D31" s="41" t="s">
        <v>216</v>
      </c>
    </row>
    <row r="33" spans="1:4" ht="10.5" x14ac:dyDescent="0.25">
      <c r="A33" s="18" t="s">
        <v>1068</v>
      </c>
      <c r="D33" s="48">
        <v>0.17080000000000001</v>
      </c>
    </row>
  </sheetData>
  <mergeCells count="1">
    <mergeCell ref="A1:E1"/>
  </mergeCells>
  <conditionalFormatting sqref="F2:F3 F21:F65536 E5:E10 E13:E20">
    <cfRule type="cellIs" dxfId="1"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I34"/>
  <sheetViews>
    <sheetView workbookViewId="0">
      <selection sqref="A1:E1"/>
    </sheetView>
  </sheetViews>
  <sheetFormatPr defaultColWidth="9.1796875" defaultRowHeight="10" x14ac:dyDescent="0.2"/>
  <cols>
    <col min="1" max="1" width="34.453125" style="10" bestFit="1" customWidth="1"/>
    <col min="2" max="2" width="42.7265625" style="10" customWidth="1"/>
    <col min="3" max="3" width="15.26953125" style="10" bestFit="1" customWidth="1"/>
    <col min="4" max="4" width="15.54296875" style="11" bestFit="1" customWidth="1"/>
    <col min="5" max="5" width="14.7265625" style="14" customWidth="1"/>
    <col min="6" max="6" width="14.7265625" style="15" bestFit="1" customWidth="1"/>
    <col min="7" max="16384" width="9.1796875" style="10"/>
  </cols>
  <sheetData>
    <row r="1" spans="1:9" s="1" customFormat="1" ht="15" customHeight="1" x14ac:dyDescent="0.25">
      <c r="A1" s="79" t="s">
        <v>67</v>
      </c>
      <c r="B1" s="79"/>
      <c r="C1" s="79"/>
      <c r="D1" s="79"/>
      <c r="E1" s="79"/>
    </row>
    <row r="2" spans="1:9" s="1" customFormat="1" ht="11.5" x14ac:dyDescent="0.25">
      <c r="D2" s="6"/>
      <c r="E2" s="7"/>
      <c r="F2" s="13"/>
    </row>
    <row r="3" spans="1:9" s="1" customFormat="1" ht="11.5" x14ac:dyDescent="0.25">
      <c r="A3" s="12" t="s">
        <v>6</v>
      </c>
      <c r="B3" s="2"/>
      <c r="C3" s="3"/>
      <c r="D3" s="4"/>
      <c r="E3" s="5"/>
      <c r="F3" s="13"/>
    </row>
    <row r="4" spans="1:9" s="1" customFormat="1" ht="26.15" customHeight="1" x14ac:dyDescent="0.25">
      <c r="A4" s="8" t="s">
        <v>2</v>
      </c>
      <c r="B4" s="8" t="s">
        <v>0</v>
      </c>
      <c r="C4" s="17" t="s">
        <v>1</v>
      </c>
      <c r="D4" s="49" t="s">
        <v>3</v>
      </c>
      <c r="E4" s="16" t="s">
        <v>4</v>
      </c>
    </row>
    <row r="5" spans="1:9" ht="10.5" x14ac:dyDescent="0.25">
      <c r="A5" s="21" t="s">
        <v>1519</v>
      </c>
      <c r="B5" s="22"/>
      <c r="C5" s="23"/>
      <c r="D5" s="24"/>
      <c r="E5" s="25"/>
    </row>
    <row r="6" spans="1:9" x14ac:dyDescent="0.2">
      <c r="A6" s="27" t="s">
        <v>1547</v>
      </c>
      <c r="B6" s="50" t="s">
        <v>1546</v>
      </c>
      <c r="C6" s="31">
        <v>6261705.6699999999</v>
      </c>
      <c r="D6" s="29">
        <v>37475.719830000002</v>
      </c>
      <c r="E6" s="30">
        <v>50.884817955280297</v>
      </c>
    </row>
    <row r="7" spans="1:9" ht="30" x14ac:dyDescent="0.2">
      <c r="A7" s="27" t="s">
        <v>1523</v>
      </c>
      <c r="B7" s="50" t="s">
        <v>1522</v>
      </c>
      <c r="C7" s="31">
        <v>674821.91899999999</v>
      </c>
      <c r="D7" s="29">
        <v>12748.89495</v>
      </c>
      <c r="E7" s="30">
        <v>17.310546711431702</v>
      </c>
    </row>
    <row r="8" spans="1:9" ht="20" x14ac:dyDescent="0.2">
      <c r="A8" s="27" t="s">
        <v>1527</v>
      </c>
      <c r="B8" s="50" t="s">
        <v>1526</v>
      </c>
      <c r="C8" s="31">
        <v>1370528.45</v>
      </c>
      <c r="D8" s="29">
        <v>0</v>
      </c>
      <c r="E8" s="29">
        <v>0</v>
      </c>
    </row>
    <row r="9" spans="1:9" ht="30" x14ac:dyDescent="0.2">
      <c r="A9" s="27" t="s">
        <v>1529</v>
      </c>
      <c r="B9" s="50" t="s">
        <v>1528</v>
      </c>
      <c r="C9" s="31">
        <v>1341516.8259999999</v>
      </c>
      <c r="D9" s="29">
        <v>0</v>
      </c>
      <c r="E9" s="29">
        <v>0</v>
      </c>
    </row>
    <row r="10" spans="1:9" ht="10.5" x14ac:dyDescent="0.25">
      <c r="A10" s="26" t="s">
        <v>155</v>
      </c>
      <c r="B10" s="26"/>
      <c r="C10" s="32"/>
      <c r="D10" s="33">
        <f>SUM(D6:D9)</f>
        <v>50224.614780000004</v>
      </c>
      <c r="E10" s="34">
        <f>SUM(E6:E9)</f>
        <v>68.195364666711995</v>
      </c>
      <c r="G10" s="18"/>
      <c r="H10" s="18"/>
      <c r="I10" s="18"/>
    </row>
    <row r="11" spans="1:9" x14ac:dyDescent="0.2">
      <c r="A11" s="27"/>
      <c r="B11" s="27"/>
      <c r="C11" s="28"/>
      <c r="D11" s="29"/>
      <c r="E11" s="30"/>
    </row>
    <row r="12" spans="1:9" ht="10.5" x14ac:dyDescent="0.25">
      <c r="A12" s="26" t="s">
        <v>194</v>
      </c>
      <c r="B12" s="26"/>
      <c r="C12" s="32"/>
      <c r="D12" s="33">
        <f>D10</f>
        <v>50224.614780000004</v>
      </c>
      <c r="E12" s="34">
        <f>E10</f>
        <v>68.195364666711995</v>
      </c>
      <c r="G12" s="18"/>
      <c r="H12" s="18"/>
      <c r="I12" s="18"/>
    </row>
    <row r="13" spans="1:9" ht="10.5" x14ac:dyDescent="0.25">
      <c r="A13" s="26"/>
      <c r="B13" s="26"/>
      <c r="C13" s="32"/>
      <c r="D13" s="33"/>
      <c r="E13" s="34"/>
      <c r="G13" s="18"/>
      <c r="H13" s="18"/>
      <c r="I13" s="18"/>
    </row>
    <row r="14" spans="1:9" ht="10.5" x14ac:dyDescent="0.25">
      <c r="A14" s="26" t="s">
        <v>196</v>
      </c>
      <c r="B14" s="26"/>
      <c r="C14" s="32"/>
      <c r="D14" s="33">
        <f>D16-(D10)</f>
        <v>23423.521021399996</v>
      </c>
      <c r="E14" s="34">
        <f>E16-(E10)</f>
        <v>31.804635333288005</v>
      </c>
      <c r="G14" s="18"/>
      <c r="H14" s="18"/>
      <c r="I14" s="18"/>
    </row>
    <row r="15" spans="1:9" ht="10.5" x14ac:dyDescent="0.25">
      <c r="A15" s="26"/>
      <c r="B15" s="26"/>
      <c r="C15" s="32"/>
      <c r="D15" s="33"/>
      <c r="E15" s="34"/>
      <c r="G15" s="18"/>
      <c r="H15" s="18"/>
      <c r="I15" s="18"/>
    </row>
    <row r="16" spans="1:9" ht="10.5" x14ac:dyDescent="0.25">
      <c r="A16" s="35" t="s">
        <v>195</v>
      </c>
      <c r="B16" s="35"/>
      <c r="C16" s="36"/>
      <c r="D16" s="37">
        <v>73648.1358014</v>
      </c>
      <c r="E16" s="38">
        <v>100</v>
      </c>
      <c r="G16" s="18"/>
      <c r="H16" s="18"/>
      <c r="I16" s="18"/>
    </row>
    <row r="17" spans="1:5" ht="10.5" x14ac:dyDescent="0.25">
      <c r="A17" s="18" t="s">
        <v>1548</v>
      </c>
      <c r="C17" s="11"/>
      <c r="D17" s="14"/>
      <c r="E17" s="20"/>
    </row>
    <row r="20" spans="1:5" ht="10.5" x14ac:dyDescent="0.25">
      <c r="A20" s="18" t="s">
        <v>199</v>
      </c>
    </row>
    <row r="21" spans="1:5" ht="10.5" x14ac:dyDescent="0.25">
      <c r="A21" s="18" t="s">
        <v>200</v>
      </c>
    </row>
    <row r="22" spans="1:5" ht="10.5" x14ac:dyDescent="0.25">
      <c r="A22" s="18" t="s">
        <v>201</v>
      </c>
      <c r="B22" s="18"/>
      <c r="C22" s="39" t="s">
        <v>203</v>
      </c>
      <c r="D22" s="19" t="s">
        <v>202</v>
      </c>
    </row>
    <row r="23" spans="1:5" x14ac:dyDescent="0.2">
      <c r="A23" s="10" t="s">
        <v>466</v>
      </c>
      <c r="C23" s="40">
        <v>82.508399999999995</v>
      </c>
      <c r="D23" s="40">
        <v>70.453400000000002</v>
      </c>
    </row>
    <row r="24" spans="1:5" x14ac:dyDescent="0.2">
      <c r="A24" s="10" t="s">
        <v>500</v>
      </c>
      <c r="C24" s="40">
        <v>34.040599999999998</v>
      </c>
      <c r="D24" s="40">
        <v>27.600100000000001</v>
      </c>
    </row>
    <row r="25" spans="1:5" x14ac:dyDescent="0.2">
      <c r="A25" s="10" t="s">
        <v>469</v>
      </c>
      <c r="C25" s="40">
        <v>88.591300000000004</v>
      </c>
      <c r="D25" s="40">
        <v>76.006900000000002</v>
      </c>
    </row>
    <row r="26" spans="1:5" x14ac:dyDescent="0.2">
      <c r="A26" s="10" t="s">
        <v>501</v>
      </c>
      <c r="C26" s="40">
        <v>37.437100000000001</v>
      </c>
      <c r="D26" s="40">
        <v>30.646599999999999</v>
      </c>
    </row>
    <row r="28" spans="1:5" ht="10.5" x14ac:dyDescent="0.25">
      <c r="A28" s="18" t="s">
        <v>215</v>
      </c>
    </row>
    <row r="29" spans="1:5" ht="10.5" x14ac:dyDescent="0.25">
      <c r="A29" s="82" t="s">
        <v>380</v>
      </c>
      <c r="B29" s="83"/>
      <c r="C29" s="80" t="s">
        <v>381</v>
      </c>
      <c r="D29" s="81"/>
    </row>
    <row r="30" spans="1:5" ht="10.5" x14ac:dyDescent="0.25">
      <c r="A30" s="82"/>
      <c r="B30" s="83"/>
      <c r="C30" s="44" t="s">
        <v>382</v>
      </c>
      <c r="D30" s="45" t="s">
        <v>383</v>
      </c>
    </row>
    <row r="31" spans="1:5" x14ac:dyDescent="0.2">
      <c r="A31" s="84" t="s">
        <v>500</v>
      </c>
      <c r="B31" s="85"/>
      <c r="C31" s="46">
        <v>1.3687499999999999</v>
      </c>
      <c r="D31" s="46">
        <v>1.3687499999999999</v>
      </c>
    </row>
    <row r="32" spans="1:5" x14ac:dyDescent="0.2">
      <c r="A32" s="84" t="s">
        <v>501</v>
      </c>
      <c r="B32" s="85"/>
      <c r="C32" s="46">
        <v>1.3687499999999999</v>
      </c>
      <c r="D32" s="46">
        <v>1.3687499999999999</v>
      </c>
    </row>
    <row r="34" spans="1:4" ht="10.5" x14ac:dyDescent="0.25">
      <c r="A34" s="18" t="s">
        <v>1068</v>
      </c>
      <c r="D34" s="48">
        <v>0.372</v>
      </c>
    </row>
  </sheetData>
  <mergeCells count="6">
    <mergeCell ref="A32:B32"/>
    <mergeCell ref="A1:E1"/>
    <mergeCell ref="C29:D29"/>
    <mergeCell ref="A29:B29"/>
    <mergeCell ref="A30:B30"/>
    <mergeCell ref="A31:B31"/>
  </mergeCells>
  <conditionalFormatting sqref="F2:F3 F18:F65536 E5:E7 E10:E17">
    <cfRule type="cellIs" dxfId="0"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7"/>
  <sheetViews>
    <sheetView workbookViewId="0">
      <selection sqref="A1:F1"/>
    </sheetView>
  </sheetViews>
  <sheetFormatPr defaultColWidth="9.1796875" defaultRowHeight="10" x14ac:dyDescent="0.2"/>
  <cols>
    <col min="1" max="1" width="38.7265625" style="10" bestFit="1" customWidth="1"/>
    <col min="2" max="2" width="54"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16</v>
      </c>
      <c r="B1" s="79"/>
      <c r="C1" s="79"/>
      <c r="D1" s="79"/>
      <c r="E1" s="79"/>
      <c r="F1" s="79"/>
    </row>
    <row r="2" spans="1:6" s="1" customFormat="1" ht="11.5" x14ac:dyDescent="0.25">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577</v>
      </c>
      <c r="B7" s="27" t="s">
        <v>576</v>
      </c>
      <c r="C7" s="27" t="s">
        <v>578</v>
      </c>
      <c r="D7" s="31">
        <v>550</v>
      </c>
      <c r="E7" s="29">
        <v>5973.88</v>
      </c>
      <c r="F7" s="30">
        <v>7.2029237344019998</v>
      </c>
    </row>
    <row r="8" spans="1:6" x14ac:dyDescent="0.2">
      <c r="A8" s="27" t="s">
        <v>580</v>
      </c>
      <c r="B8" s="27" t="s">
        <v>579</v>
      </c>
      <c r="C8" s="27" t="s">
        <v>154</v>
      </c>
      <c r="D8" s="31">
        <v>500</v>
      </c>
      <c r="E8" s="29">
        <v>5308.8950000000004</v>
      </c>
      <c r="F8" s="30">
        <v>6.4011272069321903</v>
      </c>
    </row>
    <row r="9" spans="1:6" x14ac:dyDescent="0.2">
      <c r="A9" s="27" t="s">
        <v>582</v>
      </c>
      <c r="B9" s="27" t="s">
        <v>581</v>
      </c>
      <c r="C9" s="27" t="s">
        <v>154</v>
      </c>
      <c r="D9" s="31">
        <v>500</v>
      </c>
      <c r="E9" s="29">
        <v>5148.7650000000003</v>
      </c>
      <c r="F9" s="30">
        <v>6.20805265947061</v>
      </c>
    </row>
    <row r="10" spans="1:6" x14ac:dyDescent="0.2">
      <c r="A10" s="27" t="s">
        <v>222</v>
      </c>
      <c r="B10" s="27" t="s">
        <v>221</v>
      </c>
      <c r="C10" s="27" t="s">
        <v>127</v>
      </c>
      <c r="D10" s="31">
        <v>500</v>
      </c>
      <c r="E10" s="29">
        <v>4452.7700000000004</v>
      </c>
      <c r="F10" s="30">
        <v>5.3688662505495897</v>
      </c>
    </row>
    <row r="11" spans="1:6" x14ac:dyDescent="0.2">
      <c r="A11" s="27" t="s">
        <v>584</v>
      </c>
      <c r="B11" s="27" t="s">
        <v>583</v>
      </c>
      <c r="C11" s="27" t="s">
        <v>585</v>
      </c>
      <c r="D11" s="31">
        <v>430</v>
      </c>
      <c r="E11" s="29">
        <v>4445.6796999999997</v>
      </c>
      <c r="F11" s="30">
        <v>5.3603172187387704</v>
      </c>
    </row>
    <row r="12" spans="1:6" x14ac:dyDescent="0.2">
      <c r="A12" s="27" t="s">
        <v>271</v>
      </c>
      <c r="B12" s="27" t="s">
        <v>270</v>
      </c>
      <c r="C12" s="27" t="s">
        <v>272</v>
      </c>
      <c r="D12" s="31">
        <v>310</v>
      </c>
      <c r="E12" s="29">
        <v>3220.0630000000001</v>
      </c>
      <c r="F12" s="30">
        <v>3.8825467215561198</v>
      </c>
    </row>
    <row r="13" spans="1:6" x14ac:dyDescent="0.2">
      <c r="A13" s="27" t="s">
        <v>587</v>
      </c>
      <c r="B13" s="27" t="s">
        <v>586</v>
      </c>
      <c r="C13" s="27" t="s">
        <v>578</v>
      </c>
      <c r="D13" s="31">
        <v>264</v>
      </c>
      <c r="E13" s="29">
        <v>2741.2994399999998</v>
      </c>
      <c r="F13" s="30">
        <v>3.3052841368555899</v>
      </c>
    </row>
    <row r="14" spans="1:6" x14ac:dyDescent="0.2">
      <c r="A14" s="27" t="s">
        <v>589</v>
      </c>
      <c r="B14" s="27" t="s">
        <v>588</v>
      </c>
      <c r="C14" s="27" t="s">
        <v>154</v>
      </c>
      <c r="D14" s="31">
        <v>250</v>
      </c>
      <c r="E14" s="29">
        <v>2632.3825000000002</v>
      </c>
      <c r="F14" s="30">
        <v>3.1739590328688299</v>
      </c>
    </row>
    <row r="15" spans="1:6" x14ac:dyDescent="0.2">
      <c r="A15" s="27" t="s">
        <v>591</v>
      </c>
      <c r="B15" s="27" t="s">
        <v>590</v>
      </c>
      <c r="C15" s="27" t="s">
        <v>154</v>
      </c>
      <c r="D15" s="31">
        <v>250</v>
      </c>
      <c r="E15" s="29">
        <v>2621.3874999999998</v>
      </c>
      <c r="F15" s="30">
        <v>3.1607019626799899</v>
      </c>
    </row>
    <row r="16" spans="1:6" x14ac:dyDescent="0.2">
      <c r="A16" s="27" t="s">
        <v>593</v>
      </c>
      <c r="B16" s="27" t="s">
        <v>592</v>
      </c>
      <c r="C16" s="27" t="s">
        <v>154</v>
      </c>
      <c r="D16" s="31">
        <v>250</v>
      </c>
      <c r="E16" s="29">
        <v>2597.39</v>
      </c>
      <c r="F16" s="30">
        <v>3.1317673067584901</v>
      </c>
    </row>
    <row r="17" spans="1:6" x14ac:dyDescent="0.2">
      <c r="A17" s="27" t="s">
        <v>595</v>
      </c>
      <c r="B17" s="27" t="s">
        <v>594</v>
      </c>
      <c r="C17" s="27" t="s">
        <v>154</v>
      </c>
      <c r="D17" s="31">
        <v>250</v>
      </c>
      <c r="E17" s="29">
        <v>2572.12</v>
      </c>
      <c r="F17" s="30">
        <v>3.1012983514449699</v>
      </c>
    </row>
    <row r="18" spans="1:6" x14ac:dyDescent="0.2">
      <c r="A18" s="27" t="s">
        <v>597</v>
      </c>
      <c r="B18" s="27" t="s">
        <v>596</v>
      </c>
      <c r="C18" s="27" t="s">
        <v>154</v>
      </c>
      <c r="D18" s="31">
        <v>250</v>
      </c>
      <c r="E18" s="29">
        <v>2571.6875</v>
      </c>
      <c r="F18" s="30">
        <v>3.1007768705121199</v>
      </c>
    </row>
    <row r="19" spans="1:6" x14ac:dyDescent="0.2">
      <c r="A19" s="27" t="s">
        <v>599</v>
      </c>
      <c r="B19" s="27" t="s">
        <v>598</v>
      </c>
      <c r="C19" s="27" t="s">
        <v>154</v>
      </c>
      <c r="D19" s="31">
        <v>250</v>
      </c>
      <c r="E19" s="29">
        <v>2564.0349999999999</v>
      </c>
      <c r="F19" s="30">
        <v>3.0915499737754102</v>
      </c>
    </row>
    <row r="20" spans="1:6" x14ac:dyDescent="0.2">
      <c r="A20" s="27" t="s">
        <v>601</v>
      </c>
      <c r="B20" s="27" t="s">
        <v>600</v>
      </c>
      <c r="C20" s="27" t="s">
        <v>154</v>
      </c>
      <c r="D20" s="31">
        <v>250</v>
      </c>
      <c r="E20" s="29">
        <v>2553.6799999999998</v>
      </c>
      <c r="F20" s="30">
        <v>3.0790645747935499</v>
      </c>
    </row>
    <row r="21" spans="1:6" x14ac:dyDescent="0.2">
      <c r="A21" s="27" t="s">
        <v>603</v>
      </c>
      <c r="B21" s="27" t="s">
        <v>602</v>
      </c>
      <c r="C21" s="27" t="s">
        <v>154</v>
      </c>
      <c r="D21" s="31">
        <v>200</v>
      </c>
      <c r="E21" s="29">
        <v>2107.41</v>
      </c>
      <c r="F21" s="30">
        <v>2.5409806536314901</v>
      </c>
    </row>
    <row r="22" spans="1:6" x14ac:dyDescent="0.2">
      <c r="A22" s="27" t="s">
        <v>605</v>
      </c>
      <c r="B22" s="27" t="s">
        <v>604</v>
      </c>
      <c r="C22" s="27" t="s">
        <v>154</v>
      </c>
      <c r="D22" s="31">
        <v>166</v>
      </c>
      <c r="E22" s="29">
        <v>2049.2401199999999</v>
      </c>
      <c r="F22" s="30">
        <v>2.4708431200219598</v>
      </c>
    </row>
    <row r="23" spans="1:6" x14ac:dyDescent="0.2">
      <c r="A23" s="27" t="s">
        <v>153</v>
      </c>
      <c r="B23" s="27" t="s">
        <v>152</v>
      </c>
      <c r="C23" s="27" t="s">
        <v>154</v>
      </c>
      <c r="D23" s="31">
        <v>187</v>
      </c>
      <c r="E23" s="29">
        <v>1970.20769</v>
      </c>
      <c r="F23" s="30">
        <v>2.3755508533821099</v>
      </c>
    </row>
    <row r="24" spans="1:6" x14ac:dyDescent="0.2">
      <c r="A24" s="27" t="s">
        <v>607</v>
      </c>
      <c r="B24" s="27" t="s">
        <v>606</v>
      </c>
      <c r="C24" s="27" t="s">
        <v>154</v>
      </c>
      <c r="D24" s="31">
        <v>180</v>
      </c>
      <c r="E24" s="29">
        <v>1866.1572000000001</v>
      </c>
      <c r="F24" s="30">
        <v>2.2500934046223202</v>
      </c>
    </row>
    <row r="25" spans="1:6" x14ac:dyDescent="0.2">
      <c r="A25" s="27" t="s">
        <v>609</v>
      </c>
      <c r="B25" s="27" t="s">
        <v>608</v>
      </c>
      <c r="C25" s="27" t="s">
        <v>154</v>
      </c>
      <c r="D25" s="31">
        <v>140</v>
      </c>
      <c r="E25" s="29">
        <v>1538.6994</v>
      </c>
      <c r="F25" s="30">
        <v>1.85526566124028</v>
      </c>
    </row>
    <row r="26" spans="1:6" x14ac:dyDescent="0.2">
      <c r="A26" s="27" t="s">
        <v>319</v>
      </c>
      <c r="B26" s="27" t="s">
        <v>318</v>
      </c>
      <c r="C26" s="27" t="s">
        <v>154</v>
      </c>
      <c r="D26" s="31">
        <v>118</v>
      </c>
      <c r="E26" s="29">
        <v>1222.0835199999999</v>
      </c>
      <c r="F26" s="30">
        <v>1.4735104139402799</v>
      </c>
    </row>
    <row r="27" spans="1:6" x14ac:dyDescent="0.2">
      <c r="A27" s="27" t="s">
        <v>611</v>
      </c>
      <c r="B27" s="27" t="s">
        <v>610</v>
      </c>
      <c r="C27" s="27" t="s">
        <v>154</v>
      </c>
      <c r="D27" s="31">
        <v>100</v>
      </c>
      <c r="E27" s="29">
        <v>1073.452</v>
      </c>
      <c r="F27" s="30">
        <v>1.2943000007601899</v>
      </c>
    </row>
    <row r="28" spans="1:6" x14ac:dyDescent="0.2">
      <c r="A28" s="27" t="s">
        <v>613</v>
      </c>
      <c r="B28" s="27" t="s">
        <v>612</v>
      </c>
      <c r="C28" s="27" t="s">
        <v>154</v>
      </c>
      <c r="D28" s="31">
        <v>100</v>
      </c>
      <c r="E28" s="29">
        <v>1042.2090000000001</v>
      </c>
      <c r="F28" s="30">
        <v>1.2566291827601801</v>
      </c>
    </row>
    <row r="29" spans="1:6" x14ac:dyDescent="0.2">
      <c r="A29" s="27" t="s">
        <v>615</v>
      </c>
      <c r="B29" s="27" t="s">
        <v>614</v>
      </c>
      <c r="C29" s="27" t="s">
        <v>154</v>
      </c>
      <c r="D29" s="31">
        <v>100</v>
      </c>
      <c r="E29" s="29">
        <v>1035.441</v>
      </c>
      <c r="F29" s="30">
        <v>1.24846875974625</v>
      </c>
    </row>
    <row r="30" spans="1:6" x14ac:dyDescent="0.2">
      <c r="A30" s="27" t="s">
        <v>617</v>
      </c>
      <c r="B30" s="27" t="s">
        <v>616</v>
      </c>
      <c r="C30" s="27" t="s">
        <v>154</v>
      </c>
      <c r="D30" s="31">
        <v>76</v>
      </c>
      <c r="E30" s="29">
        <v>803.30403999999999</v>
      </c>
      <c r="F30" s="30">
        <v>0.96857280957384695</v>
      </c>
    </row>
    <row r="31" spans="1:6" x14ac:dyDescent="0.2">
      <c r="A31" s="27" t="s">
        <v>619</v>
      </c>
      <c r="B31" s="27" t="s">
        <v>618</v>
      </c>
      <c r="C31" s="27" t="s">
        <v>521</v>
      </c>
      <c r="D31" s="31">
        <v>59</v>
      </c>
      <c r="E31" s="29">
        <v>619.38377000000003</v>
      </c>
      <c r="F31" s="30">
        <v>0.74681347091611905</v>
      </c>
    </row>
    <row r="32" spans="1:6" x14ac:dyDescent="0.2">
      <c r="A32" s="27" t="s">
        <v>621</v>
      </c>
      <c r="B32" s="27" t="s">
        <v>620</v>
      </c>
      <c r="C32" s="27" t="s">
        <v>569</v>
      </c>
      <c r="D32" s="31">
        <v>50</v>
      </c>
      <c r="E32" s="29">
        <v>558.94849999999997</v>
      </c>
      <c r="F32" s="30">
        <v>0.67394447443845396</v>
      </c>
    </row>
    <row r="33" spans="1:6" x14ac:dyDescent="0.2">
      <c r="A33" s="27" t="s">
        <v>623</v>
      </c>
      <c r="B33" s="27" t="s">
        <v>622</v>
      </c>
      <c r="C33" s="27" t="s">
        <v>569</v>
      </c>
      <c r="D33" s="31">
        <v>53</v>
      </c>
      <c r="E33" s="29">
        <v>556.46184000000005</v>
      </c>
      <c r="F33" s="30">
        <v>0.67094621830786805</v>
      </c>
    </row>
    <row r="34" spans="1:6" x14ac:dyDescent="0.2">
      <c r="A34" s="27" t="s">
        <v>625</v>
      </c>
      <c r="B34" s="27" t="s">
        <v>624</v>
      </c>
      <c r="C34" s="27" t="s">
        <v>569</v>
      </c>
      <c r="D34" s="31">
        <v>44</v>
      </c>
      <c r="E34" s="29">
        <v>545.6</v>
      </c>
      <c r="F34" s="30">
        <v>0.65784970395952502</v>
      </c>
    </row>
    <row r="35" spans="1:6" x14ac:dyDescent="0.2">
      <c r="A35" s="27" t="s">
        <v>627</v>
      </c>
      <c r="B35" s="27" t="s">
        <v>626</v>
      </c>
      <c r="C35" s="27" t="s">
        <v>154</v>
      </c>
      <c r="D35" s="31">
        <v>50</v>
      </c>
      <c r="E35" s="29">
        <v>510.59399999999999</v>
      </c>
      <c r="F35" s="30">
        <v>0.61564170040965904</v>
      </c>
    </row>
    <row r="36" spans="1:6" x14ac:dyDescent="0.2">
      <c r="A36" s="27" t="s">
        <v>547</v>
      </c>
      <c r="B36" s="27" t="s">
        <v>546</v>
      </c>
      <c r="C36" s="27" t="s">
        <v>154</v>
      </c>
      <c r="D36" s="31">
        <v>45</v>
      </c>
      <c r="E36" s="29">
        <v>493.30934999999999</v>
      </c>
      <c r="F36" s="30">
        <v>0.59480097114729802</v>
      </c>
    </row>
    <row r="37" spans="1:6" x14ac:dyDescent="0.2">
      <c r="A37" s="27" t="s">
        <v>629</v>
      </c>
      <c r="B37" s="27" t="s">
        <v>628</v>
      </c>
      <c r="C37" s="27" t="s">
        <v>154</v>
      </c>
      <c r="D37" s="31">
        <v>45</v>
      </c>
      <c r="E37" s="29">
        <v>490.37490000000003</v>
      </c>
      <c r="F37" s="30">
        <v>0.59126279837643303</v>
      </c>
    </row>
    <row r="38" spans="1:6" x14ac:dyDescent="0.2">
      <c r="A38" s="27" t="s">
        <v>631</v>
      </c>
      <c r="B38" s="27" t="s">
        <v>630</v>
      </c>
      <c r="C38" s="27" t="s">
        <v>154</v>
      </c>
      <c r="D38" s="31">
        <v>31</v>
      </c>
      <c r="E38" s="29">
        <v>372.35370999999998</v>
      </c>
      <c r="F38" s="30">
        <v>0.44896037003616401</v>
      </c>
    </row>
    <row r="39" spans="1:6" x14ac:dyDescent="0.2">
      <c r="A39" s="27" t="s">
        <v>633</v>
      </c>
      <c r="B39" s="27" t="s">
        <v>632</v>
      </c>
      <c r="C39" s="27" t="s">
        <v>569</v>
      </c>
      <c r="D39" s="31">
        <v>34</v>
      </c>
      <c r="E39" s="29">
        <v>360.10113999999999</v>
      </c>
      <c r="F39" s="30">
        <v>0.43418700209766797</v>
      </c>
    </row>
    <row r="40" spans="1:6" x14ac:dyDescent="0.2">
      <c r="A40" s="27" t="s">
        <v>635</v>
      </c>
      <c r="B40" s="27" t="s">
        <v>634</v>
      </c>
      <c r="C40" s="27" t="s">
        <v>154</v>
      </c>
      <c r="D40" s="31">
        <v>33</v>
      </c>
      <c r="E40" s="29">
        <v>339.45483000000002</v>
      </c>
      <c r="F40" s="30">
        <v>0.40929299747641301</v>
      </c>
    </row>
    <row r="41" spans="1:6" x14ac:dyDescent="0.2">
      <c r="A41" s="27" t="s">
        <v>637</v>
      </c>
      <c r="B41" s="27" t="s">
        <v>636</v>
      </c>
      <c r="C41" s="27" t="s">
        <v>154</v>
      </c>
      <c r="D41" s="31">
        <v>23</v>
      </c>
      <c r="E41" s="29">
        <v>232.37544</v>
      </c>
      <c r="F41" s="30">
        <v>0.28018349415590998</v>
      </c>
    </row>
    <row r="42" spans="1:6" x14ac:dyDescent="0.2">
      <c r="A42" s="27" t="s">
        <v>639</v>
      </c>
      <c r="B42" s="27" t="s">
        <v>638</v>
      </c>
      <c r="C42" s="27" t="s">
        <v>154</v>
      </c>
      <c r="D42" s="31">
        <v>20</v>
      </c>
      <c r="E42" s="29">
        <v>219.39439999999999</v>
      </c>
      <c r="F42" s="30">
        <v>0.264531783523419</v>
      </c>
    </row>
    <row r="43" spans="1:6" x14ac:dyDescent="0.2">
      <c r="A43" s="27" t="s">
        <v>312</v>
      </c>
      <c r="B43" s="27" t="s">
        <v>311</v>
      </c>
      <c r="C43" s="27" t="s">
        <v>154</v>
      </c>
      <c r="D43" s="31">
        <v>20</v>
      </c>
      <c r="E43" s="29">
        <v>200.35679999999999</v>
      </c>
      <c r="F43" s="30">
        <v>0.24157745888247401</v>
      </c>
    </row>
    <row r="44" spans="1:6" x14ac:dyDescent="0.2">
      <c r="A44" s="27" t="s">
        <v>641</v>
      </c>
      <c r="B44" s="27" t="s">
        <v>640</v>
      </c>
      <c r="C44" s="27" t="s">
        <v>569</v>
      </c>
      <c r="D44" s="31">
        <v>19</v>
      </c>
      <c r="E44" s="29">
        <v>198.01192</v>
      </c>
      <c r="F44" s="30">
        <v>0.23875015203896099</v>
      </c>
    </row>
    <row r="45" spans="1:6" x14ac:dyDescent="0.2">
      <c r="A45" s="27" t="s">
        <v>643</v>
      </c>
      <c r="B45" s="27" t="s">
        <v>642</v>
      </c>
      <c r="C45" s="27" t="s">
        <v>154</v>
      </c>
      <c r="D45" s="31">
        <v>15</v>
      </c>
      <c r="E45" s="29">
        <v>186.25215</v>
      </c>
      <c r="F45" s="30">
        <v>0.22457097092984801</v>
      </c>
    </row>
    <row r="46" spans="1:6" x14ac:dyDescent="0.2">
      <c r="A46" s="27" t="s">
        <v>645</v>
      </c>
      <c r="B46" s="27" t="s">
        <v>644</v>
      </c>
      <c r="C46" s="27" t="s">
        <v>569</v>
      </c>
      <c r="D46" s="31">
        <v>70</v>
      </c>
      <c r="E46" s="29">
        <v>72.581530000000001</v>
      </c>
      <c r="F46" s="30">
        <v>8.7514182594262094E-2</v>
      </c>
    </row>
    <row r="47" spans="1:6" x14ac:dyDescent="0.2">
      <c r="A47" s="27" t="s">
        <v>647</v>
      </c>
      <c r="B47" s="27" t="s">
        <v>646</v>
      </c>
      <c r="C47" s="27" t="s">
        <v>521</v>
      </c>
      <c r="D47" s="31">
        <v>3</v>
      </c>
      <c r="E47" s="29">
        <v>36.965159999999997</v>
      </c>
      <c r="F47" s="30">
        <v>4.4570233802816099E-2</v>
      </c>
    </row>
    <row r="48" spans="1:6" x14ac:dyDescent="0.2">
      <c r="A48" s="27" t="s">
        <v>649</v>
      </c>
      <c r="B48" s="27" t="s">
        <v>648</v>
      </c>
      <c r="C48" s="27" t="s">
        <v>154</v>
      </c>
      <c r="D48" s="31">
        <v>3</v>
      </c>
      <c r="E48" s="29">
        <v>31.13157</v>
      </c>
      <c r="F48" s="30">
        <v>3.7536462808459001E-2</v>
      </c>
    </row>
    <row r="49" spans="1:8" x14ac:dyDescent="0.2">
      <c r="A49" s="27" t="s">
        <v>651</v>
      </c>
      <c r="B49" s="27" t="s">
        <v>650</v>
      </c>
      <c r="C49" s="27" t="s">
        <v>154</v>
      </c>
      <c r="D49" s="31">
        <v>3</v>
      </c>
      <c r="E49" s="29">
        <v>30.616800000000001</v>
      </c>
      <c r="F49" s="30">
        <v>3.6915785953423701E-2</v>
      </c>
    </row>
    <row r="50" spans="1:8" x14ac:dyDescent="0.2">
      <c r="A50" s="27" t="s">
        <v>653</v>
      </c>
      <c r="B50" s="27" t="s">
        <v>652</v>
      </c>
      <c r="C50" s="27" t="s">
        <v>154</v>
      </c>
      <c r="D50" s="31">
        <v>2</v>
      </c>
      <c r="E50" s="29">
        <v>20.824719999999999</v>
      </c>
      <c r="F50" s="30">
        <v>2.5109120027566E-2</v>
      </c>
    </row>
    <row r="51" spans="1:8" x14ac:dyDescent="0.2">
      <c r="A51" s="27" t="s">
        <v>655</v>
      </c>
      <c r="B51" s="27" t="s">
        <v>654</v>
      </c>
      <c r="C51" s="27" t="s">
        <v>154</v>
      </c>
      <c r="D51" s="31">
        <v>2</v>
      </c>
      <c r="E51" s="29">
        <v>20.580939999999998</v>
      </c>
      <c r="F51" s="30">
        <v>2.48151856418782E-2</v>
      </c>
    </row>
    <row r="52" spans="1:8" ht="10.5" x14ac:dyDescent="0.25">
      <c r="A52" s="26" t="s">
        <v>155</v>
      </c>
      <c r="B52" s="26"/>
      <c r="C52" s="26"/>
      <c r="D52" s="32"/>
      <c r="E52" s="33">
        <f>SUM(E6:E51)</f>
        <v>70207.912080000009</v>
      </c>
      <c r="F52" s="34">
        <f>SUM(F6:F51)</f>
        <v>84.652225398541731</v>
      </c>
      <c r="G52" s="18"/>
      <c r="H52" s="18"/>
    </row>
    <row r="53" spans="1:8" x14ac:dyDescent="0.2">
      <c r="A53" s="27"/>
      <c r="B53" s="27"/>
      <c r="C53" s="27"/>
      <c r="D53" s="28"/>
      <c r="E53" s="29"/>
      <c r="F53" s="30"/>
    </row>
    <row r="54" spans="1:8" ht="10.5" x14ac:dyDescent="0.25">
      <c r="A54" s="26" t="s">
        <v>156</v>
      </c>
      <c r="B54" s="27"/>
      <c r="C54" s="27"/>
      <c r="D54" s="28"/>
      <c r="E54" s="29"/>
      <c r="F54" s="30"/>
    </row>
    <row r="55" spans="1:8" x14ac:dyDescent="0.2">
      <c r="A55" s="27" t="s">
        <v>657</v>
      </c>
      <c r="B55" s="27" t="s">
        <v>656</v>
      </c>
      <c r="C55" s="27" t="s">
        <v>154</v>
      </c>
      <c r="D55" s="31">
        <v>49</v>
      </c>
      <c r="E55" s="29">
        <v>497.74297999999999</v>
      </c>
      <c r="F55" s="30">
        <v>0.60014675960581398</v>
      </c>
    </row>
    <row r="56" spans="1:8" ht="10.5" x14ac:dyDescent="0.25">
      <c r="A56" s="26" t="s">
        <v>155</v>
      </c>
      <c r="B56" s="26"/>
      <c r="C56" s="26"/>
      <c r="D56" s="32"/>
      <c r="E56" s="33">
        <f>SUM(E54:E55)</f>
        <v>497.74297999999999</v>
      </c>
      <c r="F56" s="34">
        <f>SUM(F54:F55)</f>
        <v>0.60014675960581398</v>
      </c>
      <c r="G56" s="18"/>
      <c r="H56" s="18"/>
    </row>
    <row r="57" spans="1:8" x14ac:dyDescent="0.2">
      <c r="A57" s="27"/>
      <c r="B57" s="27"/>
      <c r="C57" s="27"/>
      <c r="D57" s="28"/>
      <c r="E57" s="29"/>
      <c r="F57" s="30"/>
    </row>
    <row r="58" spans="1:8" ht="10.5" x14ac:dyDescent="0.25">
      <c r="A58" s="26" t="s">
        <v>393</v>
      </c>
      <c r="B58" s="27"/>
      <c r="C58" s="27"/>
      <c r="D58" s="28"/>
      <c r="E58" s="29"/>
      <c r="F58" s="30"/>
    </row>
    <row r="59" spans="1:8" ht="10.5" x14ac:dyDescent="0.25">
      <c r="A59" s="26" t="s">
        <v>394</v>
      </c>
      <c r="B59" s="27"/>
      <c r="C59" s="27"/>
      <c r="D59" s="28"/>
      <c r="E59" s="29"/>
      <c r="F59" s="30"/>
    </row>
    <row r="60" spans="1:8" x14ac:dyDescent="0.2">
      <c r="A60" s="27" t="s">
        <v>399</v>
      </c>
      <c r="B60" s="27" t="s">
        <v>398</v>
      </c>
      <c r="C60" s="27" t="s">
        <v>400</v>
      </c>
      <c r="D60" s="31">
        <v>1000</v>
      </c>
      <c r="E60" s="29">
        <v>982.33299999999997</v>
      </c>
      <c r="F60" s="30">
        <v>1.18443451840116</v>
      </c>
    </row>
    <row r="61" spans="1:8" ht="10.5" x14ac:dyDescent="0.25">
      <c r="A61" s="26" t="s">
        <v>155</v>
      </c>
      <c r="B61" s="26"/>
      <c r="C61" s="26"/>
      <c r="D61" s="32"/>
      <c r="E61" s="33">
        <f>SUM(E59:E60)</f>
        <v>982.33299999999997</v>
      </c>
      <c r="F61" s="34">
        <f>SUM(F59:F60)</f>
        <v>1.18443451840116</v>
      </c>
      <c r="G61" s="18"/>
      <c r="H61" s="18"/>
    </row>
    <row r="62" spans="1:8" x14ac:dyDescent="0.2">
      <c r="A62" s="27"/>
      <c r="B62" s="27"/>
      <c r="C62" s="27"/>
      <c r="D62" s="28"/>
      <c r="E62" s="29"/>
      <c r="F62" s="30"/>
    </row>
    <row r="63" spans="1:8" ht="10.5" x14ac:dyDescent="0.25">
      <c r="A63" s="26" t="s">
        <v>505</v>
      </c>
      <c r="B63" s="27"/>
      <c r="C63" s="27"/>
      <c r="D63" s="28"/>
      <c r="E63" s="29"/>
      <c r="F63" s="30"/>
    </row>
    <row r="64" spans="1:8" x14ac:dyDescent="0.2">
      <c r="A64" s="27" t="s">
        <v>527</v>
      </c>
      <c r="B64" s="27" t="s">
        <v>526</v>
      </c>
      <c r="C64" s="27" t="s">
        <v>508</v>
      </c>
      <c r="D64" s="31">
        <v>6000000</v>
      </c>
      <c r="E64" s="29">
        <v>6188.7</v>
      </c>
      <c r="F64" s="30">
        <v>7.4619399979734498</v>
      </c>
    </row>
    <row r="65" spans="1:8" x14ac:dyDescent="0.2">
      <c r="A65" s="27" t="s">
        <v>659</v>
      </c>
      <c r="B65" s="27" t="s">
        <v>658</v>
      </c>
      <c r="C65" s="27" t="s">
        <v>508</v>
      </c>
      <c r="D65" s="31">
        <v>500000</v>
      </c>
      <c r="E65" s="29">
        <v>518.15</v>
      </c>
      <c r="F65" s="30">
        <v>0.62475224359719195</v>
      </c>
    </row>
    <row r="66" spans="1:8" ht="10.5" x14ac:dyDescent="0.25">
      <c r="A66" s="26" t="s">
        <v>155</v>
      </c>
      <c r="B66" s="26"/>
      <c r="C66" s="26"/>
      <c r="D66" s="32"/>
      <c r="E66" s="33">
        <f>SUM(E64:E65)</f>
        <v>6706.8499999999995</v>
      </c>
      <c r="F66" s="34">
        <f>SUM(F64:F65)</f>
        <v>8.0866922415706419</v>
      </c>
      <c r="G66" s="18"/>
      <c r="H66" s="18"/>
    </row>
    <row r="67" spans="1:8" x14ac:dyDescent="0.2">
      <c r="A67" s="27"/>
      <c r="B67" s="27"/>
      <c r="C67" s="27"/>
      <c r="D67" s="28"/>
      <c r="E67" s="29"/>
      <c r="F67" s="30"/>
    </row>
    <row r="68" spans="1:8" ht="10.5" x14ac:dyDescent="0.25">
      <c r="A68" s="26" t="s">
        <v>194</v>
      </c>
      <c r="B68" s="26"/>
      <c r="C68" s="26"/>
      <c r="D68" s="32"/>
      <c r="E68" s="33">
        <f>E52+E56+E61+E66</f>
        <v>78394.838060000009</v>
      </c>
      <c r="F68" s="34">
        <f>F52+F56+F61+F66</f>
        <v>94.523498918119358</v>
      </c>
      <c r="G68" s="18"/>
      <c r="H68" s="18"/>
    </row>
    <row r="69" spans="1:8" ht="10.5" x14ac:dyDescent="0.25">
      <c r="A69" s="26"/>
      <c r="B69" s="26"/>
      <c r="C69" s="26"/>
      <c r="D69" s="32"/>
      <c r="E69" s="33"/>
      <c r="F69" s="34"/>
      <c r="G69" s="18"/>
      <c r="H69" s="18"/>
    </row>
    <row r="70" spans="1:8" ht="10.5" x14ac:dyDescent="0.25">
      <c r="A70" s="26" t="s">
        <v>196</v>
      </c>
      <c r="B70" s="26"/>
      <c r="C70" s="26"/>
      <c r="D70" s="32"/>
      <c r="E70" s="33">
        <f>E72-(E52+E56+E61+E66)</f>
        <v>4542.0389676999912</v>
      </c>
      <c r="F70" s="34">
        <f>F72-(F52+F56+F61+F66)</f>
        <v>5.4765010818806417</v>
      </c>
      <c r="G70" s="18"/>
      <c r="H70" s="18"/>
    </row>
    <row r="71" spans="1:8" ht="10.5" x14ac:dyDescent="0.25">
      <c r="A71" s="26"/>
      <c r="B71" s="26"/>
      <c r="C71" s="26"/>
      <c r="D71" s="32"/>
      <c r="E71" s="33"/>
      <c r="F71" s="34"/>
      <c r="G71" s="18"/>
      <c r="H71" s="18"/>
    </row>
    <row r="72" spans="1:8" ht="10.5" x14ac:dyDescent="0.25">
      <c r="A72" s="35" t="s">
        <v>195</v>
      </c>
      <c r="B72" s="35"/>
      <c r="C72" s="35"/>
      <c r="D72" s="36"/>
      <c r="E72" s="37">
        <v>82936.8770277</v>
      </c>
      <c r="F72" s="38">
        <v>100</v>
      </c>
      <c r="G72" s="18"/>
      <c r="H72" s="18"/>
    </row>
    <row r="74" spans="1:8" ht="10.5" x14ac:dyDescent="0.25">
      <c r="A74" s="18" t="s">
        <v>198</v>
      </c>
    </row>
    <row r="76" spans="1:8" ht="10.5" x14ac:dyDescent="0.25">
      <c r="A76" s="18" t="s">
        <v>199</v>
      </c>
    </row>
    <row r="77" spans="1:8" ht="10.5" x14ac:dyDescent="0.25">
      <c r="A77" s="18" t="s">
        <v>200</v>
      </c>
    </row>
    <row r="78" spans="1:8" ht="10.5" x14ac:dyDescent="0.25">
      <c r="A78" s="18" t="s">
        <v>201</v>
      </c>
      <c r="B78" s="18"/>
      <c r="C78" s="39" t="s">
        <v>203</v>
      </c>
      <c r="D78" s="19" t="s">
        <v>202</v>
      </c>
    </row>
    <row r="79" spans="1:8" x14ac:dyDescent="0.2">
      <c r="A79" s="10" t="s">
        <v>466</v>
      </c>
      <c r="C79" s="40">
        <v>72.4636</v>
      </c>
      <c r="D79" s="40">
        <v>74.243499999999997</v>
      </c>
    </row>
    <row r="80" spans="1:8" x14ac:dyDescent="0.2">
      <c r="A80" s="10" t="s">
        <v>467</v>
      </c>
      <c r="C80" s="40">
        <v>16.320699999999999</v>
      </c>
      <c r="D80" s="40">
        <v>16.1068</v>
      </c>
    </row>
    <row r="81" spans="1:4" x14ac:dyDescent="0.2">
      <c r="A81" s="10" t="s">
        <v>468</v>
      </c>
      <c r="C81" s="40">
        <v>13.7492</v>
      </c>
      <c r="D81" s="40">
        <v>13.515599999999999</v>
      </c>
    </row>
    <row r="82" spans="1:4" x14ac:dyDescent="0.2">
      <c r="A82" s="10" t="s">
        <v>660</v>
      </c>
      <c r="C82" s="40">
        <v>14.520300000000001</v>
      </c>
      <c r="D82" s="40">
        <v>14.2956</v>
      </c>
    </row>
    <row r="83" spans="1:4" x14ac:dyDescent="0.2">
      <c r="A83" s="10" t="s">
        <v>661</v>
      </c>
      <c r="C83" s="40">
        <v>18.867000000000001</v>
      </c>
      <c r="D83" s="40">
        <v>17.8506</v>
      </c>
    </row>
    <row r="84" spans="1:4" x14ac:dyDescent="0.2">
      <c r="A84" s="10" t="s">
        <v>469</v>
      </c>
      <c r="C84" s="40">
        <v>76.203999999999994</v>
      </c>
      <c r="D84" s="40">
        <v>78.306899999999999</v>
      </c>
    </row>
    <row r="85" spans="1:4" x14ac:dyDescent="0.2">
      <c r="A85" s="10" t="s">
        <v>470</v>
      </c>
      <c r="C85" s="40">
        <v>17.492000000000001</v>
      </c>
      <c r="D85" s="40">
        <v>17.358899999999998</v>
      </c>
    </row>
    <row r="86" spans="1:4" x14ac:dyDescent="0.2">
      <c r="A86" s="10" t="s">
        <v>471</v>
      </c>
      <c r="C86" s="40">
        <v>14.76</v>
      </c>
      <c r="D86" s="40">
        <v>14.595599999999999</v>
      </c>
    </row>
    <row r="87" spans="1:4" x14ac:dyDescent="0.2">
      <c r="A87" s="10" t="s">
        <v>662</v>
      </c>
      <c r="C87" s="40">
        <v>15.8581</v>
      </c>
      <c r="D87" s="40">
        <v>15.713699999999999</v>
      </c>
    </row>
    <row r="88" spans="1:4" x14ac:dyDescent="0.2">
      <c r="A88" s="10" t="s">
        <v>663</v>
      </c>
      <c r="C88" s="40">
        <v>20.2074</v>
      </c>
      <c r="D88" s="40">
        <v>19.281500000000001</v>
      </c>
    </row>
    <row r="90" spans="1:4" ht="10.5" x14ac:dyDescent="0.25">
      <c r="A90" s="18" t="s">
        <v>215</v>
      </c>
    </row>
    <row r="91" spans="1:4" ht="10.5" x14ac:dyDescent="0.25">
      <c r="A91" s="82" t="s">
        <v>380</v>
      </c>
      <c r="B91" s="83"/>
      <c r="C91" s="80" t="s">
        <v>381</v>
      </c>
      <c r="D91" s="81"/>
    </row>
    <row r="92" spans="1:4" ht="10.5" x14ac:dyDescent="0.25">
      <c r="A92" s="82"/>
      <c r="B92" s="83"/>
      <c r="C92" s="44" t="s">
        <v>382</v>
      </c>
      <c r="D92" s="45" t="s">
        <v>383</v>
      </c>
    </row>
    <row r="93" spans="1:4" x14ac:dyDescent="0.2">
      <c r="A93" s="84" t="s">
        <v>467</v>
      </c>
      <c r="B93" s="85"/>
      <c r="C93" s="46">
        <v>0.53203226999999997</v>
      </c>
      <c r="D93" s="46">
        <v>0.52670224099999996</v>
      </c>
    </row>
    <row r="94" spans="1:4" x14ac:dyDescent="0.2">
      <c r="A94" s="84" t="s">
        <v>468</v>
      </c>
      <c r="B94" s="85"/>
      <c r="C94" s="46">
        <v>0.45246374249999999</v>
      </c>
      <c r="D94" s="46">
        <v>0.43780616280000001</v>
      </c>
    </row>
    <row r="95" spans="1:4" x14ac:dyDescent="0.2">
      <c r="A95" s="84" t="s">
        <v>660</v>
      </c>
      <c r="B95" s="85"/>
      <c r="C95" s="46">
        <v>0.396177485</v>
      </c>
      <c r="D95" s="46">
        <v>0.36686232549999997</v>
      </c>
    </row>
    <row r="96" spans="1:4" x14ac:dyDescent="0.2">
      <c r="A96" s="84" t="s">
        <v>661</v>
      </c>
      <c r="B96" s="85"/>
      <c r="C96" s="46">
        <v>1.0084517799999999</v>
      </c>
      <c r="D96" s="46">
        <v>0.93383137400000005</v>
      </c>
    </row>
    <row r="97" spans="1:5" x14ac:dyDescent="0.2">
      <c r="A97" s="84" t="s">
        <v>470</v>
      </c>
      <c r="B97" s="85"/>
      <c r="C97" s="46">
        <v>0.53203226999999997</v>
      </c>
      <c r="D97" s="46">
        <v>0.52670224099999996</v>
      </c>
    </row>
    <row r="98" spans="1:5" x14ac:dyDescent="0.2">
      <c r="A98" s="84" t="s">
        <v>471</v>
      </c>
      <c r="B98" s="85"/>
      <c r="C98" s="46">
        <v>0.45246374249999999</v>
      </c>
      <c r="D98" s="46">
        <v>0.43780616280000001</v>
      </c>
    </row>
    <row r="99" spans="1:5" x14ac:dyDescent="0.2">
      <c r="A99" s="84" t="s">
        <v>662</v>
      </c>
      <c r="B99" s="85"/>
      <c r="C99" s="46">
        <v>0.396177485</v>
      </c>
      <c r="D99" s="46">
        <v>0.36686232549999997</v>
      </c>
    </row>
    <row r="100" spans="1:5" x14ac:dyDescent="0.2">
      <c r="A100" s="84" t="s">
        <v>663</v>
      </c>
      <c r="B100" s="85"/>
      <c r="C100" s="46">
        <v>1.0084517799999999</v>
      </c>
      <c r="D100" s="46">
        <v>0.93383137400000005</v>
      </c>
    </row>
    <row r="102" spans="1:5" ht="10.5" x14ac:dyDescent="0.25">
      <c r="A102" s="18" t="s">
        <v>217</v>
      </c>
      <c r="D102" s="42">
        <v>2.8380781886849298</v>
      </c>
      <c r="E102" s="14" t="s">
        <v>218</v>
      </c>
    </row>
    <row r="104" spans="1:5" ht="10.5" x14ac:dyDescent="0.25">
      <c r="A104" s="18" t="s">
        <v>219</v>
      </c>
      <c r="D104" s="41" t="s">
        <v>216</v>
      </c>
    </row>
    <row r="106" spans="1:5" ht="10.5" x14ac:dyDescent="0.25">
      <c r="A106" s="18" t="s">
        <v>1560</v>
      </c>
    </row>
    <row r="107" spans="1:5" ht="14.5" x14ac:dyDescent="0.2">
      <c r="A107" s="62" t="s">
        <v>1561</v>
      </c>
    </row>
  </sheetData>
  <mergeCells count="12">
    <mergeCell ref="A99:B99"/>
    <mergeCell ref="A100:B100"/>
    <mergeCell ref="A94:B94"/>
    <mergeCell ref="A95:B95"/>
    <mergeCell ref="A96:B96"/>
    <mergeCell ref="A97:B97"/>
    <mergeCell ref="A98:B98"/>
    <mergeCell ref="A1:F1"/>
    <mergeCell ref="C91:D91"/>
    <mergeCell ref="A91:B91"/>
    <mergeCell ref="A92:B92"/>
    <mergeCell ref="A93:B93"/>
  </mergeCells>
  <conditionalFormatting sqref="F2:F3 F5:F65536">
    <cfRule type="cellIs" dxfId="99" priority="1" stopIfTrue="1" operator="between">
      <formula>0.009</formula>
      <formula>-0.009</formula>
    </cfRule>
  </conditionalFormatting>
  <hyperlinks>
    <hyperlink ref="A107" r:id="rId1" xr:uid="{00000000-0004-0000-0900-000000000000}"/>
  </hyperlinks>
  <pageMargins left="0.7" right="0.7" top="0.75" bottom="0.75" header="0.3" footer="0.3"/>
  <pageSetup paperSize="9" orientation="portrait" r:id="rId2"/>
  <headerFooter>
    <oddFooter>&amp;LPUBLIC</oddFooter>
    <evenFooter>&amp;LPUBLIC</evenFooter>
    <firstFooter>&amp;LPUBLIC</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4"/>
  <sheetViews>
    <sheetView workbookViewId="0">
      <selection sqref="A1:F1"/>
    </sheetView>
  </sheetViews>
  <sheetFormatPr defaultColWidth="9.1796875" defaultRowHeight="10" x14ac:dyDescent="0.2"/>
  <cols>
    <col min="1" max="1" width="38.7265625" style="10" bestFit="1" customWidth="1"/>
    <col min="2" max="2" width="69.1796875" style="10" bestFit="1" customWidth="1"/>
    <col min="3" max="3" width="15.26953125" style="10" bestFit="1" customWidth="1"/>
    <col min="4" max="4" width="15.54296875" style="11" bestFit="1" customWidth="1"/>
    <col min="5" max="5" width="23" style="14" bestFit="1" customWidth="1"/>
    <col min="6" max="6" width="13.54296875" style="15" bestFit="1" customWidth="1"/>
    <col min="7" max="16384" width="9.1796875" style="10"/>
  </cols>
  <sheetData>
    <row r="1" spans="1:6" s="1" customFormat="1" ht="14" x14ac:dyDescent="0.25">
      <c r="A1" s="79" t="s">
        <v>7</v>
      </c>
      <c r="B1" s="79"/>
      <c r="C1" s="79"/>
      <c r="D1" s="79"/>
      <c r="E1" s="79"/>
      <c r="F1" s="79"/>
    </row>
    <row r="2" spans="1:6" s="1" customFormat="1" ht="11.5" x14ac:dyDescent="0.25">
      <c r="A2" s="43" t="s">
        <v>220</v>
      </c>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71</v>
      </c>
      <c r="B7" s="27" t="s">
        <v>70</v>
      </c>
      <c r="C7" s="27" t="s">
        <v>72</v>
      </c>
      <c r="D7" s="31">
        <v>5400</v>
      </c>
      <c r="E7" s="29">
        <v>54157.572</v>
      </c>
      <c r="F7" s="30">
        <v>5.4533457764233404</v>
      </c>
    </row>
    <row r="8" spans="1:6" x14ac:dyDescent="0.2">
      <c r="A8" s="27" t="s">
        <v>74</v>
      </c>
      <c r="B8" s="27" t="s">
        <v>73</v>
      </c>
      <c r="C8" s="27" t="s">
        <v>75</v>
      </c>
      <c r="D8" s="31">
        <v>4400</v>
      </c>
      <c r="E8" s="29">
        <v>43513.271999999997</v>
      </c>
      <c r="F8" s="30">
        <v>4.38152799906835</v>
      </c>
    </row>
    <row r="9" spans="1:6" x14ac:dyDescent="0.2">
      <c r="A9" s="27" t="s">
        <v>77</v>
      </c>
      <c r="B9" s="27" t="s">
        <v>76</v>
      </c>
      <c r="C9" s="27" t="s">
        <v>78</v>
      </c>
      <c r="D9" s="31">
        <v>7500</v>
      </c>
      <c r="E9" s="29">
        <v>36972.449999999997</v>
      </c>
      <c r="F9" s="30">
        <v>3.7229060795325699</v>
      </c>
    </row>
    <row r="10" spans="1:6" x14ac:dyDescent="0.2">
      <c r="A10" s="27" t="s">
        <v>80</v>
      </c>
      <c r="B10" s="27" t="s">
        <v>79</v>
      </c>
      <c r="C10" s="27" t="s">
        <v>81</v>
      </c>
      <c r="D10" s="31">
        <v>3650</v>
      </c>
      <c r="E10" s="29">
        <v>36360.460500000001</v>
      </c>
      <c r="F10" s="30">
        <v>3.6612823724166002</v>
      </c>
    </row>
    <row r="11" spans="1:6" x14ac:dyDescent="0.2">
      <c r="A11" s="27" t="s">
        <v>83</v>
      </c>
      <c r="B11" s="27" t="s">
        <v>82</v>
      </c>
      <c r="C11" s="27" t="s">
        <v>84</v>
      </c>
      <c r="D11" s="31">
        <v>2890</v>
      </c>
      <c r="E11" s="29">
        <v>28810.063200000001</v>
      </c>
      <c r="F11" s="30">
        <v>2.9010022175700501</v>
      </c>
    </row>
    <row r="12" spans="1:6" x14ac:dyDescent="0.2">
      <c r="A12" s="27" t="s">
        <v>86</v>
      </c>
      <c r="B12" s="27" t="s">
        <v>85</v>
      </c>
      <c r="C12" s="27" t="s">
        <v>87</v>
      </c>
      <c r="D12" s="31">
        <v>2550</v>
      </c>
      <c r="E12" s="29">
        <v>25517.238000000001</v>
      </c>
      <c r="F12" s="30">
        <v>2.5694342810141002</v>
      </c>
    </row>
    <row r="13" spans="1:6" x14ac:dyDescent="0.2">
      <c r="A13" s="27" t="s">
        <v>89</v>
      </c>
      <c r="B13" s="27" t="s">
        <v>88</v>
      </c>
      <c r="C13" s="27" t="s">
        <v>81</v>
      </c>
      <c r="D13" s="31">
        <v>2000</v>
      </c>
      <c r="E13" s="29">
        <v>20026.240000000002</v>
      </c>
      <c r="F13" s="30">
        <v>2.0165234017810101</v>
      </c>
    </row>
    <row r="14" spans="1:6" x14ac:dyDescent="0.2">
      <c r="A14" s="27" t="s">
        <v>91</v>
      </c>
      <c r="B14" s="27" t="s">
        <v>90</v>
      </c>
      <c r="C14" s="27" t="s">
        <v>87</v>
      </c>
      <c r="D14" s="31">
        <v>1910</v>
      </c>
      <c r="E14" s="29">
        <v>18848.395700000001</v>
      </c>
      <c r="F14" s="30">
        <v>1.8979214777750899</v>
      </c>
    </row>
    <row r="15" spans="1:6" x14ac:dyDescent="0.2">
      <c r="A15" s="27" t="s">
        <v>93</v>
      </c>
      <c r="B15" s="27" t="s">
        <v>92</v>
      </c>
      <c r="C15" s="27" t="s">
        <v>94</v>
      </c>
      <c r="D15" s="31">
        <v>2244</v>
      </c>
      <c r="E15" s="29">
        <v>11221.25664</v>
      </c>
      <c r="F15" s="30">
        <v>1.12991388358227</v>
      </c>
    </row>
    <row r="16" spans="1:6" x14ac:dyDescent="0.2">
      <c r="A16" s="27" t="s">
        <v>96</v>
      </c>
      <c r="B16" s="27" t="s">
        <v>95</v>
      </c>
      <c r="C16" s="27" t="s">
        <v>97</v>
      </c>
      <c r="D16" s="31">
        <v>1000</v>
      </c>
      <c r="E16" s="29">
        <v>9983.0300000000007</v>
      </c>
      <c r="F16" s="30">
        <v>1.00523181664066</v>
      </c>
    </row>
    <row r="17" spans="1:6" x14ac:dyDescent="0.2">
      <c r="A17" s="27" t="s">
        <v>99</v>
      </c>
      <c r="B17" s="27" t="s">
        <v>98</v>
      </c>
      <c r="C17" s="27" t="s">
        <v>87</v>
      </c>
      <c r="D17" s="31">
        <v>1000</v>
      </c>
      <c r="E17" s="29">
        <v>9932.76</v>
      </c>
      <c r="F17" s="30">
        <v>1.00016992627045</v>
      </c>
    </row>
    <row r="18" spans="1:6" x14ac:dyDescent="0.2">
      <c r="A18" s="27" t="s">
        <v>101</v>
      </c>
      <c r="B18" s="27" t="s">
        <v>100</v>
      </c>
      <c r="C18" s="27" t="s">
        <v>87</v>
      </c>
      <c r="D18" s="31">
        <v>1000</v>
      </c>
      <c r="E18" s="29">
        <v>9837.51</v>
      </c>
      <c r="F18" s="30">
        <v>0.99057881710469597</v>
      </c>
    </row>
    <row r="19" spans="1:6" x14ac:dyDescent="0.2">
      <c r="A19" s="27" t="s">
        <v>103</v>
      </c>
      <c r="B19" s="27" t="s">
        <v>102</v>
      </c>
      <c r="C19" s="27" t="s">
        <v>94</v>
      </c>
      <c r="D19" s="31">
        <v>938</v>
      </c>
      <c r="E19" s="29">
        <v>9327.5188999999991</v>
      </c>
      <c r="F19" s="30">
        <v>0.93922574294548999</v>
      </c>
    </row>
    <row r="20" spans="1:6" x14ac:dyDescent="0.2">
      <c r="A20" s="27" t="s">
        <v>105</v>
      </c>
      <c r="B20" s="27" t="s">
        <v>104</v>
      </c>
      <c r="C20" s="27" t="s">
        <v>78</v>
      </c>
      <c r="D20" s="31">
        <v>1600</v>
      </c>
      <c r="E20" s="29">
        <v>8022.2719999999999</v>
      </c>
      <c r="F20" s="30">
        <v>0.80779513395687697</v>
      </c>
    </row>
    <row r="21" spans="1:6" x14ac:dyDescent="0.2">
      <c r="A21" s="27" t="s">
        <v>107</v>
      </c>
      <c r="B21" s="27" t="s">
        <v>106</v>
      </c>
      <c r="C21" s="27" t="s">
        <v>78</v>
      </c>
      <c r="D21" s="31">
        <v>800</v>
      </c>
      <c r="E21" s="29">
        <v>8000.52</v>
      </c>
      <c r="F21" s="30">
        <v>0.80560483677500305</v>
      </c>
    </row>
    <row r="22" spans="1:6" x14ac:dyDescent="0.2">
      <c r="A22" s="27" t="s">
        <v>109</v>
      </c>
      <c r="B22" s="27" t="s">
        <v>108</v>
      </c>
      <c r="C22" s="27" t="s">
        <v>78</v>
      </c>
      <c r="D22" s="31">
        <v>800</v>
      </c>
      <c r="E22" s="29">
        <v>8000.52</v>
      </c>
      <c r="F22" s="30">
        <v>0.80560483677500305</v>
      </c>
    </row>
    <row r="23" spans="1:6" x14ac:dyDescent="0.2">
      <c r="A23" s="27" t="s">
        <v>111</v>
      </c>
      <c r="B23" s="27" t="s">
        <v>110</v>
      </c>
      <c r="C23" s="27" t="s">
        <v>78</v>
      </c>
      <c r="D23" s="31">
        <v>780</v>
      </c>
      <c r="E23" s="29">
        <v>7800.5069999999996</v>
      </c>
      <c r="F23" s="30">
        <v>0.78546471585562805</v>
      </c>
    </row>
    <row r="24" spans="1:6" x14ac:dyDescent="0.2">
      <c r="A24" s="27" t="s">
        <v>113</v>
      </c>
      <c r="B24" s="27" t="s">
        <v>112</v>
      </c>
      <c r="C24" s="27" t="s">
        <v>114</v>
      </c>
      <c r="D24" s="31">
        <v>750</v>
      </c>
      <c r="E24" s="29">
        <v>7688.4</v>
      </c>
      <c r="F24" s="30">
        <v>0.774176206929166</v>
      </c>
    </row>
    <row r="25" spans="1:6" x14ac:dyDescent="0.2">
      <c r="A25" s="27" t="s">
        <v>116</v>
      </c>
      <c r="B25" s="27" t="s">
        <v>115</v>
      </c>
      <c r="C25" s="27" t="s">
        <v>75</v>
      </c>
      <c r="D25" s="31">
        <v>750</v>
      </c>
      <c r="E25" s="29">
        <v>7670.4</v>
      </c>
      <c r="F25" s="30">
        <v>0.77236371385847202</v>
      </c>
    </row>
    <row r="26" spans="1:6" x14ac:dyDescent="0.2">
      <c r="A26" s="27" t="s">
        <v>118</v>
      </c>
      <c r="B26" s="27" t="s">
        <v>117</v>
      </c>
      <c r="C26" s="27" t="s">
        <v>97</v>
      </c>
      <c r="D26" s="31">
        <v>750</v>
      </c>
      <c r="E26" s="29">
        <v>7265.1975000000002</v>
      </c>
      <c r="F26" s="30">
        <v>0.73156222922080805</v>
      </c>
    </row>
    <row r="27" spans="1:6" x14ac:dyDescent="0.2">
      <c r="A27" s="27" t="s">
        <v>120</v>
      </c>
      <c r="B27" s="27" t="s">
        <v>119</v>
      </c>
      <c r="C27" s="27" t="s">
        <v>87</v>
      </c>
      <c r="D27" s="31">
        <v>700</v>
      </c>
      <c r="E27" s="29">
        <v>6996.6750000000002</v>
      </c>
      <c r="F27" s="30">
        <v>0.70452360863328201</v>
      </c>
    </row>
    <row r="28" spans="1:6" x14ac:dyDescent="0.2">
      <c r="A28" s="27" t="s">
        <v>122</v>
      </c>
      <c r="B28" s="27" t="s">
        <v>121</v>
      </c>
      <c r="C28" s="27" t="s">
        <v>87</v>
      </c>
      <c r="D28" s="31">
        <v>670</v>
      </c>
      <c r="E28" s="29">
        <v>6903.5861999999997</v>
      </c>
      <c r="F28" s="30">
        <v>0.69515011946887995</v>
      </c>
    </row>
    <row r="29" spans="1:6" x14ac:dyDescent="0.2">
      <c r="A29" s="27" t="s">
        <v>124</v>
      </c>
      <c r="B29" s="27" t="s">
        <v>123</v>
      </c>
      <c r="C29" s="27" t="s">
        <v>87</v>
      </c>
      <c r="D29" s="31">
        <v>550</v>
      </c>
      <c r="E29" s="29">
        <v>5422.6535000000003</v>
      </c>
      <c r="F29" s="30">
        <v>0.54602899408474703</v>
      </c>
    </row>
    <row r="30" spans="1:6" x14ac:dyDescent="0.2">
      <c r="A30" s="27" t="s">
        <v>126</v>
      </c>
      <c r="B30" s="27" t="s">
        <v>125</v>
      </c>
      <c r="C30" s="27" t="s">
        <v>127</v>
      </c>
      <c r="D30" s="31">
        <v>550</v>
      </c>
      <c r="E30" s="29">
        <v>5315.4804999999997</v>
      </c>
      <c r="F30" s="30">
        <v>0.53523730964777405</v>
      </c>
    </row>
    <row r="31" spans="1:6" x14ac:dyDescent="0.2">
      <c r="A31" s="27" t="s">
        <v>129</v>
      </c>
      <c r="B31" s="27" t="s">
        <v>128</v>
      </c>
      <c r="C31" s="27" t="s">
        <v>81</v>
      </c>
      <c r="D31" s="31">
        <v>500</v>
      </c>
      <c r="E31" s="29">
        <v>5272.38</v>
      </c>
      <c r="F31" s="30">
        <v>0.53089734533702704</v>
      </c>
    </row>
    <row r="32" spans="1:6" x14ac:dyDescent="0.2">
      <c r="A32" s="27" t="s">
        <v>131</v>
      </c>
      <c r="B32" s="27" t="s">
        <v>130</v>
      </c>
      <c r="C32" s="27" t="s">
        <v>94</v>
      </c>
      <c r="D32" s="31">
        <v>2030</v>
      </c>
      <c r="E32" s="29">
        <v>5071.0415000000003</v>
      </c>
      <c r="F32" s="30">
        <v>0.51062375444180697</v>
      </c>
    </row>
    <row r="33" spans="1:8" x14ac:dyDescent="0.2">
      <c r="A33" s="27" t="s">
        <v>133</v>
      </c>
      <c r="B33" s="27" t="s">
        <v>132</v>
      </c>
      <c r="C33" s="27" t="s">
        <v>75</v>
      </c>
      <c r="D33" s="31">
        <v>502</v>
      </c>
      <c r="E33" s="29">
        <v>5042.6753399999998</v>
      </c>
      <c r="F33" s="30">
        <v>0.50776745063946205</v>
      </c>
    </row>
    <row r="34" spans="1:8" x14ac:dyDescent="0.2">
      <c r="A34" s="27" t="s">
        <v>135</v>
      </c>
      <c r="B34" s="27" t="s">
        <v>134</v>
      </c>
      <c r="C34" s="27" t="s">
        <v>127</v>
      </c>
      <c r="D34" s="31">
        <v>300000</v>
      </c>
      <c r="E34" s="29">
        <v>2893.7460000000001</v>
      </c>
      <c r="F34" s="30">
        <v>0.29138303185271902</v>
      </c>
    </row>
    <row r="35" spans="1:8" x14ac:dyDescent="0.2">
      <c r="A35" s="27" t="s">
        <v>137</v>
      </c>
      <c r="B35" s="27" t="s">
        <v>136</v>
      </c>
      <c r="C35" s="27" t="s">
        <v>138</v>
      </c>
      <c r="D35" s="31">
        <v>280</v>
      </c>
      <c r="E35" s="29">
        <v>2816.8112000000001</v>
      </c>
      <c r="F35" s="30">
        <v>0.28363615452520602</v>
      </c>
    </row>
    <row r="36" spans="1:8" x14ac:dyDescent="0.2">
      <c r="A36" s="27" t="s">
        <v>140</v>
      </c>
      <c r="B36" s="27" t="s">
        <v>139</v>
      </c>
      <c r="C36" s="27" t="s">
        <v>78</v>
      </c>
      <c r="D36" s="31">
        <v>500</v>
      </c>
      <c r="E36" s="29">
        <v>2503.1750000000002</v>
      </c>
      <c r="F36" s="30">
        <v>0.25205485234638098</v>
      </c>
    </row>
    <row r="37" spans="1:8" x14ac:dyDescent="0.2">
      <c r="A37" s="27" t="s">
        <v>142</v>
      </c>
      <c r="B37" s="27" t="s">
        <v>141</v>
      </c>
      <c r="C37" s="27" t="s">
        <v>127</v>
      </c>
      <c r="D37" s="31">
        <v>200</v>
      </c>
      <c r="E37" s="29">
        <v>1981.4179999999999</v>
      </c>
      <c r="F37" s="30">
        <v>0.19951702195270499</v>
      </c>
    </row>
    <row r="38" spans="1:8" x14ac:dyDescent="0.2">
      <c r="A38" s="27" t="s">
        <v>144</v>
      </c>
      <c r="B38" s="27" t="s">
        <v>143</v>
      </c>
      <c r="C38" s="27" t="s">
        <v>145</v>
      </c>
      <c r="D38" s="31">
        <v>200</v>
      </c>
      <c r="E38" s="29">
        <v>1484.0864999999999</v>
      </c>
      <c r="F38" s="30">
        <v>0.149438694308931</v>
      </c>
    </row>
    <row r="39" spans="1:8" x14ac:dyDescent="0.2">
      <c r="A39" s="27" t="s">
        <v>147</v>
      </c>
      <c r="B39" s="27" t="s">
        <v>146</v>
      </c>
      <c r="C39" s="27" t="s">
        <v>94</v>
      </c>
      <c r="D39" s="31">
        <v>61</v>
      </c>
      <c r="E39" s="29">
        <v>600.66029000000003</v>
      </c>
      <c r="F39" s="30">
        <v>6.0482922970341399E-2</v>
      </c>
    </row>
    <row r="40" spans="1:8" x14ac:dyDescent="0.2">
      <c r="A40" s="27" t="s">
        <v>149</v>
      </c>
      <c r="B40" s="27" t="s">
        <v>148</v>
      </c>
      <c r="C40" s="27" t="s">
        <v>78</v>
      </c>
      <c r="D40" s="31">
        <v>70</v>
      </c>
      <c r="E40" s="29">
        <v>570.95569999999998</v>
      </c>
      <c r="F40" s="30">
        <v>5.7491847217963001E-2</v>
      </c>
    </row>
    <row r="41" spans="1:8" x14ac:dyDescent="0.2">
      <c r="A41" s="27" t="s">
        <v>151</v>
      </c>
      <c r="B41" s="27" t="s">
        <v>150</v>
      </c>
      <c r="C41" s="27" t="s">
        <v>75</v>
      </c>
      <c r="D41" s="31">
        <v>34</v>
      </c>
      <c r="E41" s="29">
        <v>341.98322000000002</v>
      </c>
      <c r="F41" s="30">
        <v>3.4435678696870899E-2</v>
      </c>
    </row>
    <row r="42" spans="1:8" x14ac:dyDescent="0.2">
      <c r="A42" s="27" t="s">
        <v>153</v>
      </c>
      <c r="B42" s="27" t="s">
        <v>152</v>
      </c>
      <c r="C42" s="27" t="s">
        <v>154</v>
      </c>
      <c r="D42" s="31">
        <v>22</v>
      </c>
      <c r="E42" s="29">
        <v>231.78914</v>
      </c>
      <c r="F42" s="30">
        <v>2.33397894506755E-2</v>
      </c>
    </row>
    <row r="43" spans="1:8" ht="10.5" x14ac:dyDescent="0.25">
      <c r="A43" s="26" t="s">
        <v>155</v>
      </c>
      <c r="B43" s="26"/>
      <c r="C43" s="26"/>
      <c r="D43" s="32"/>
      <c r="E43" s="33">
        <f>SUM(E6:E42)</f>
        <v>422404.70053000015</v>
      </c>
      <c r="F43" s="34">
        <f>SUM(F6:F42)</f>
        <v>42.53364404107041</v>
      </c>
      <c r="G43" s="18"/>
      <c r="H43" s="18"/>
    </row>
    <row r="44" spans="1:8" x14ac:dyDescent="0.2">
      <c r="A44" s="27"/>
      <c r="B44" s="27"/>
      <c r="C44" s="27"/>
      <c r="D44" s="28"/>
      <c r="E44" s="29"/>
      <c r="F44" s="30"/>
    </row>
    <row r="45" spans="1:8" ht="10.5" x14ac:dyDescent="0.25">
      <c r="A45" s="26" t="s">
        <v>156</v>
      </c>
      <c r="B45" s="27"/>
      <c r="C45" s="27"/>
      <c r="D45" s="28"/>
      <c r="E45" s="29"/>
      <c r="F45" s="30"/>
    </row>
    <row r="46" spans="1:8" x14ac:dyDescent="0.2">
      <c r="A46" s="27" t="s">
        <v>158</v>
      </c>
      <c r="B46" s="27" t="s">
        <v>157</v>
      </c>
      <c r="C46" s="27" t="s">
        <v>75</v>
      </c>
      <c r="D46" s="31">
        <v>3900</v>
      </c>
      <c r="E46" s="29">
        <v>39028.821000000004</v>
      </c>
      <c r="F46" s="30">
        <v>3.92997042332571</v>
      </c>
    </row>
    <row r="47" spans="1:8" x14ac:dyDescent="0.2">
      <c r="A47" s="27" t="s">
        <v>160</v>
      </c>
      <c r="B47" s="27" t="s">
        <v>159</v>
      </c>
      <c r="C47" s="27" t="s">
        <v>127</v>
      </c>
      <c r="D47" s="31">
        <v>2400</v>
      </c>
      <c r="E47" s="29">
        <v>30088.752</v>
      </c>
      <c r="F47" s="30">
        <v>3.0297585836574998</v>
      </c>
    </row>
    <row r="48" spans="1:8" x14ac:dyDescent="0.2">
      <c r="A48" s="27" t="s">
        <v>162</v>
      </c>
      <c r="B48" s="27" t="s">
        <v>161</v>
      </c>
      <c r="C48" s="27" t="s">
        <v>84</v>
      </c>
      <c r="D48" s="31">
        <v>2350</v>
      </c>
      <c r="E48" s="29">
        <v>23422.402999999998</v>
      </c>
      <c r="F48" s="30">
        <v>2.35849684091701</v>
      </c>
    </row>
    <row r="49" spans="1:8" x14ac:dyDescent="0.2">
      <c r="A49" s="27" t="s">
        <v>164</v>
      </c>
      <c r="B49" s="27" t="s">
        <v>163</v>
      </c>
      <c r="C49" s="27" t="s">
        <v>72</v>
      </c>
      <c r="D49" s="31">
        <v>2000</v>
      </c>
      <c r="E49" s="29">
        <v>22698.5</v>
      </c>
      <c r="F49" s="30">
        <v>2.2856041091750798</v>
      </c>
    </row>
    <row r="50" spans="1:8" x14ac:dyDescent="0.2">
      <c r="A50" s="27" t="s">
        <v>166</v>
      </c>
      <c r="B50" s="27" t="s">
        <v>165</v>
      </c>
      <c r="C50" s="27" t="s">
        <v>84</v>
      </c>
      <c r="D50" s="31">
        <v>2000</v>
      </c>
      <c r="E50" s="29">
        <v>19934.86</v>
      </c>
      <c r="F50" s="30">
        <v>2.0073219786254599</v>
      </c>
    </row>
    <row r="51" spans="1:8" x14ac:dyDescent="0.2">
      <c r="A51" s="27" t="s">
        <v>168</v>
      </c>
      <c r="B51" s="27" t="s">
        <v>167</v>
      </c>
      <c r="C51" s="27" t="s">
        <v>169</v>
      </c>
      <c r="D51" s="31">
        <v>20127</v>
      </c>
      <c r="E51" s="29">
        <v>19251.274229999999</v>
      </c>
      <c r="F51" s="30">
        <v>1.9384889524393401</v>
      </c>
    </row>
    <row r="52" spans="1:8" x14ac:dyDescent="0.2">
      <c r="A52" s="27" t="s">
        <v>171</v>
      </c>
      <c r="B52" s="27" t="s">
        <v>170</v>
      </c>
      <c r="C52" s="27" t="s">
        <v>169</v>
      </c>
      <c r="D52" s="31">
        <v>890</v>
      </c>
      <c r="E52" s="29">
        <v>13487.6741</v>
      </c>
      <c r="F52" s="30">
        <v>1.35812865811284</v>
      </c>
    </row>
    <row r="53" spans="1:8" x14ac:dyDescent="0.2">
      <c r="A53" s="27" t="s">
        <v>173</v>
      </c>
      <c r="B53" s="27" t="s">
        <v>172</v>
      </c>
      <c r="C53" s="27" t="s">
        <v>169</v>
      </c>
      <c r="D53" s="31">
        <v>1190</v>
      </c>
      <c r="E53" s="29">
        <v>11907.366099999999</v>
      </c>
      <c r="F53" s="30">
        <v>1.1990010303593599</v>
      </c>
    </row>
    <row r="54" spans="1:8" x14ac:dyDescent="0.2">
      <c r="A54" s="27" t="s">
        <v>175</v>
      </c>
      <c r="B54" s="27" t="s">
        <v>174</v>
      </c>
      <c r="C54" s="27" t="s">
        <v>176</v>
      </c>
      <c r="D54" s="31">
        <v>650</v>
      </c>
      <c r="E54" s="29">
        <v>11801.79</v>
      </c>
      <c r="F54" s="30">
        <v>1.18837014426598</v>
      </c>
    </row>
    <row r="55" spans="1:8" x14ac:dyDescent="0.2">
      <c r="A55" s="27" t="s">
        <v>178</v>
      </c>
      <c r="B55" s="27" t="s">
        <v>177</v>
      </c>
      <c r="C55" s="27" t="s">
        <v>84</v>
      </c>
      <c r="D55" s="31">
        <v>1000</v>
      </c>
      <c r="E55" s="29">
        <v>10061.77</v>
      </c>
      <c r="F55" s="30">
        <v>1.0131604668843599</v>
      </c>
    </row>
    <row r="56" spans="1:8" x14ac:dyDescent="0.2">
      <c r="A56" s="27" t="s">
        <v>180</v>
      </c>
      <c r="B56" s="27" t="s">
        <v>179</v>
      </c>
      <c r="C56" s="27" t="s">
        <v>84</v>
      </c>
      <c r="D56" s="31">
        <v>1000</v>
      </c>
      <c r="E56" s="29">
        <v>10040.39</v>
      </c>
      <c r="F56" s="30">
        <v>1.0110076278926099</v>
      </c>
    </row>
    <row r="57" spans="1:8" x14ac:dyDescent="0.2">
      <c r="A57" s="27" t="s">
        <v>182</v>
      </c>
      <c r="B57" s="27" t="s">
        <v>181</v>
      </c>
      <c r="C57" s="27" t="s">
        <v>84</v>
      </c>
      <c r="D57" s="31">
        <v>1000</v>
      </c>
      <c r="E57" s="29">
        <v>10038.06</v>
      </c>
      <c r="F57" s="30">
        <v>1.01077301073401</v>
      </c>
    </row>
    <row r="58" spans="1:8" x14ac:dyDescent="0.2">
      <c r="A58" s="27" t="s">
        <v>184</v>
      </c>
      <c r="B58" s="27" t="s">
        <v>183</v>
      </c>
      <c r="C58" s="27" t="s">
        <v>84</v>
      </c>
      <c r="D58" s="31">
        <v>1000</v>
      </c>
      <c r="E58" s="29">
        <v>10029.540000000001</v>
      </c>
      <c r="F58" s="30">
        <v>1.00991509734722</v>
      </c>
    </row>
    <row r="59" spans="1:8" x14ac:dyDescent="0.2">
      <c r="A59" s="27" t="s">
        <v>186</v>
      </c>
      <c r="B59" s="27" t="s">
        <v>185</v>
      </c>
      <c r="C59" s="27" t="s">
        <v>84</v>
      </c>
      <c r="D59" s="31">
        <v>900</v>
      </c>
      <c r="E59" s="29">
        <v>9046.5840000000007</v>
      </c>
      <c r="F59" s="30">
        <v>0.91093726741403702</v>
      </c>
    </row>
    <row r="60" spans="1:8" x14ac:dyDescent="0.2">
      <c r="A60" s="27" t="s">
        <v>188</v>
      </c>
      <c r="B60" s="27" t="s">
        <v>187</v>
      </c>
      <c r="C60" s="27" t="s">
        <v>84</v>
      </c>
      <c r="D60" s="31">
        <v>850</v>
      </c>
      <c r="E60" s="29">
        <v>8546.0360000000001</v>
      </c>
      <c r="F60" s="30">
        <v>0.860535057327936</v>
      </c>
    </row>
    <row r="61" spans="1:8" x14ac:dyDescent="0.2">
      <c r="A61" s="27" t="s">
        <v>190</v>
      </c>
      <c r="B61" s="27" t="s">
        <v>189</v>
      </c>
      <c r="C61" s="27" t="s">
        <v>169</v>
      </c>
      <c r="D61" s="31">
        <v>2500</v>
      </c>
      <c r="E61" s="29">
        <v>1067.727858</v>
      </c>
      <c r="F61" s="30">
        <v>0.107513852445118</v>
      </c>
    </row>
    <row r="62" spans="1:8" x14ac:dyDescent="0.2">
      <c r="A62" s="27" t="s">
        <v>192</v>
      </c>
      <c r="B62" s="27" t="s">
        <v>191</v>
      </c>
      <c r="C62" s="27" t="s">
        <v>193</v>
      </c>
      <c r="D62" s="31">
        <v>7</v>
      </c>
      <c r="E62" s="29">
        <v>948.26340000000005</v>
      </c>
      <c r="F62" s="30">
        <v>9.5484491205160296E-2</v>
      </c>
    </row>
    <row r="63" spans="1:8" ht="10.5" x14ac:dyDescent="0.25">
      <c r="A63" s="26" t="s">
        <v>155</v>
      </c>
      <c r="B63" s="26"/>
      <c r="C63" s="26"/>
      <c r="D63" s="32"/>
      <c r="E63" s="33">
        <f>SUM(E45:E62)</f>
        <v>251399.81168800005</v>
      </c>
      <c r="F63" s="34">
        <f>SUM(F45:F62)</f>
        <v>25.314467592128729</v>
      </c>
      <c r="G63" s="18"/>
      <c r="H63" s="18"/>
    </row>
    <row r="64" spans="1:8" x14ac:dyDescent="0.2">
      <c r="A64" s="27"/>
      <c r="B64" s="27"/>
      <c r="C64" s="27"/>
      <c r="D64" s="28"/>
      <c r="E64" s="29"/>
      <c r="F64" s="30"/>
    </row>
    <row r="65" spans="1:8" ht="10.5" x14ac:dyDescent="0.25">
      <c r="A65" s="26" t="s">
        <v>194</v>
      </c>
      <c r="B65" s="26"/>
      <c r="C65" s="26"/>
      <c r="D65" s="32"/>
      <c r="E65" s="33">
        <f>E43+E63</f>
        <v>673804.51221800013</v>
      </c>
      <c r="F65" s="34">
        <f>F43+F63</f>
        <v>67.848111633199139</v>
      </c>
      <c r="G65" s="18"/>
      <c r="H65" s="18"/>
    </row>
    <row r="66" spans="1:8" ht="10.5" x14ac:dyDescent="0.25">
      <c r="A66" s="26"/>
      <c r="B66" s="26"/>
      <c r="C66" s="26"/>
      <c r="D66" s="32"/>
      <c r="E66" s="33"/>
      <c r="F66" s="34"/>
      <c r="G66" s="18"/>
      <c r="H66" s="18"/>
    </row>
    <row r="67" spans="1:8" ht="10.5" x14ac:dyDescent="0.25">
      <c r="A67" s="26" t="s">
        <v>196</v>
      </c>
      <c r="B67" s="26"/>
      <c r="C67" s="26"/>
      <c r="D67" s="32"/>
      <c r="E67" s="33">
        <f>E69-(E43+E63)</f>
        <v>319302.7327716999</v>
      </c>
      <c r="F67" s="34">
        <f>F69-(F43+F63)</f>
        <v>32.151888366800861</v>
      </c>
      <c r="G67" s="18"/>
      <c r="H67" s="18"/>
    </row>
    <row r="68" spans="1:8" ht="10.5" x14ac:dyDescent="0.25">
      <c r="A68" s="26"/>
      <c r="B68" s="26"/>
      <c r="C68" s="26"/>
      <c r="D68" s="32"/>
      <c r="E68" s="33"/>
      <c r="F68" s="34"/>
      <c r="G68" s="18"/>
      <c r="H68" s="18"/>
    </row>
    <row r="69" spans="1:8" ht="10.5" x14ac:dyDescent="0.25">
      <c r="A69" s="35" t="s">
        <v>195</v>
      </c>
      <c r="B69" s="35"/>
      <c r="C69" s="35"/>
      <c r="D69" s="36"/>
      <c r="E69" s="37">
        <v>993107.24498970003</v>
      </c>
      <c r="F69" s="38">
        <v>100</v>
      </c>
      <c r="G69" s="18"/>
      <c r="H69" s="18"/>
    </row>
    <row r="71" spans="1:8" ht="10.5" x14ac:dyDescent="0.25">
      <c r="A71" s="18" t="s">
        <v>198</v>
      </c>
    </row>
    <row r="73" spans="1:8" ht="10.5" x14ac:dyDescent="0.25">
      <c r="A73" s="18" t="s">
        <v>199</v>
      </c>
    </row>
    <row r="74" spans="1:8" ht="10.5" x14ac:dyDescent="0.25">
      <c r="A74" s="18" t="s">
        <v>200</v>
      </c>
    </row>
    <row r="75" spans="1:8" ht="10.5" x14ac:dyDescent="0.25">
      <c r="A75" s="18" t="s">
        <v>201</v>
      </c>
      <c r="B75" s="18"/>
      <c r="C75" s="39" t="s">
        <v>203</v>
      </c>
      <c r="D75" s="19" t="s">
        <v>202</v>
      </c>
    </row>
    <row r="76" spans="1:8" x14ac:dyDescent="0.2">
      <c r="A76" s="10" t="s">
        <v>204</v>
      </c>
      <c r="C76" s="40">
        <v>25.785699999999999</v>
      </c>
      <c r="D76" s="40">
        <v>26.906300000000002</v>
      </c>
    </row>
    <row r="77" spans="1:8" x14ac:dyDescent="0.2">
      <c r="A77" s="10" t="s">
        <v>205</v>
      </c>
      <c r="C77" s="40">
        <v>9.7216000000000005</v>
      </c>
      <c r="D77" s="40">
        <v>10.1441</v>
      </c>
    </row>
    <row r="78" spans="1:8" x14ac:dyDescent="0.2">
      <c r="A78" s="10" t="s">
        <v>206</v>
      </c>
      <c r="C78" s="40">
        <v>9.8019999999999996</v>
      </c>
      <c r="D78" s="40">
        <v>10.228</v>
      </c>
    </row>
    <row r="79" spans="1:8" x14ac:dyDescent="0.2">
      <c r="A79" s="10" t="s">
        <v>207</v>
      </c>
      <c r="C79" s="40">
        <v>26.421600000000002</v>
      </c>
      <c r="D79" s="40">
        <v>27.587</v>
      </c>
    </row>
    <row r="80" spans="1:8" x14ac:dyDescent="0.2">
      <c r="A80" s="10" t="s">
        <v>208</v>
      </c>
      <c r="C80" s="40">
        <v>9.6763999999999992</v>
      </c>
      <c r="D80" s="40">
        <v>10.103300000000001</v>
      </c>
    </row>
    <row r="81" spans="1:6" x14ac:dyDescent="0.2">
      <c r="A81" s="10" t="s">
        <v>209</v>
      </c>
      <c r="C81" s="40">
        <v>27.290900000000001</v>
      </c>
      <c r="D81" s="40">
        <v>28.506699999999999</v>
      </c>
    </row>
    <row r="82" spans="1:6" x14ac:dyDescent="0.2">
      <c r="A82" s="10" t="s">
        <v>210</v>
      </c>
      <c r="C82" s="40">
        <v>9.7544000000000004</v>
      </c>
      <c r="D82" s="40">
        <v>10.189</v>
      </c>
    </row>
    <row r="83" spans="1:6" x14ac:dyDescent="0.2">
      <c r="A83" s="10" t="s">
        <v>211</v>
      </c>
      <c r="C83" s="40">
        <v>9.7797000000000001</v>
      </c>
      <c r="D83" s="40">
        <v>10.215400000000001</v>
      </c>
    </row>
    <row r="84" spans="1:6" x14ac:dyDescent="0.2">
      <c r="A84" s="10" t="s">
        <v>212</v>
      </c>
      <c r="C84" s="40">
        <v>27.435099999999998</v>
      </c>
      <c r="D84" s="40">
        <v>28.6708</v>
      </c>
    </row>
    <row r="85" spans="1:6" x14ac:dyDescent="0.2">
      <c r="A85" s="10" t="s">
        <v>213</v>
      </c>
      <c r="C85" s="40">
        <v>9.7376000000000005</v>
      </c>
      <c r="D85" s="40">
        <v>10.1761</v>
      </c>
    </row>
    <row r="86" spans="1:6" x14ac:dyDescent="0.2">
      <c r="A86" s="10" t="s">
        <v>214</v>
      </c>
      <c r="C86" s="40">
        <v>9.7736000000000001</v>
      </c>
      <c r="D86" s="40">
        <v>10.213699999999999</v>
      </c>
    </row>
    <row r="88" spans="1:6" ht="10.5" x14ac:dyDescent="0.25">
      <c r="A88" s="18" t="s">
        <v>215</v>
      </c>
      <c r="D88" s="41" t="s">
        <v>216</v>
      </c>
    </row>
    <row r="90" spans="1:6" ht="10.5" x14ac:dyDescent="0.25">
      <c r="A90" s="18" t="s">
        <v>217</v>
      </c>
      <c r="D90" s="42">
        <v>0.93667943679452004</v>
      </c>
      <c r="E90" s="14" t="s">
        <v>218</v>
      </c>
    </row>
    <row r="92" spans="1:6" ht="10.5" x14ac:dyDescent="0.25">
      <c r="A92" s="18" t="s">
        <v>219</v>
      </c>
      <c r="D92" s="41" t="s">
        <v>216</v>
      </c>
    </row>
    <row r="94" spans="1:6" ht="30" customHeight="1" x14ac:dyDescent="0.2">
      <c r="A94" s="86" t="s">
        <v>1591</v>
      </c>
      <c r="B94" s="86"/>
      <c r="C94" s="86"/>
      <c r="D94" s="86"/>
      <c r="E94" s="86"/>
      <c r="F94" s="86"/>
    </row>
  </sheetData>
  <mergeCells count="2">
    <mergeCell ref="A1:F1"/>
    <mergeCell ref="A94:F94"/>
  </mergeCells>
  <conditionalFormatting sqref="F2:F3 F5:F91 F95:F65526">
    <cfRule type="cellIs" dxfId="98" priority="3" stopIfTrue="1" operator="between">
      <formula>0.009</formula>
      <formula>-0.009</formula>
    </cfRule>
  </conditionalFormatting>
  <conditionalFormatting sqref="F93">
    <cfRule type="cellIs" dxfId="97" priority="2" stopIfTrue="1" operator="between">
      <formula>0.009</formula>
      <formula>-0.009</formula>
    </cfRule>
  </conditionalFormatting>
  <conditionalFormatting sqref="F92">
    <cfRule type="cellIs" dxfId="96" priority="1" stopIfTrue="1" operator="between">
      <formula>0.009</formula>
      <formula>-0.009</formula>
    </cfRule>
  </conditionalFormatting>
  <pageMargins left="0.7" right="0.7" top="0.75" bottom="0.75" header="0.3" footer="0.3"/>
  <pageSetup paperSize="9" orientation="portrait" r:id="rId1"/>
  <headerFooter>
    <oddFooter>&amp;LPUBLIC</oddFooter>
    <evenFooter>&amp;LPUBLIC</evenFooter>
    <firstFooter>&amp;LPUBLIC</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6"/>
  <sheetViews>
    <sheetView workbookViewId="0">
      <selection sqref="A1:F1"/>
    </sheetView>
  </sheetViews>
  <sheetFormatPr defaultColWidth="9.1796875" defaultRowHeight="10" x14ac:dyDescent="0.2"/>
  <cols>
    <col min="1" max="1" width="38.7265625" style="10" bestFit="1" customWidth="1"/>
    <col min="2" max="2" width="69.1796875" style="10" bestFit="1" customWidth="1"/>
    <col min="3" max="3" width="15.26953125" style="10" bestFit="1" customWidth="1"/>
    <col min="4" max="4" width="15.54296875" style="11" bestFit="1" customWidth="1"/>
    <col min="5" max="5" width="23" style="14" bestFit="1" customWidth="1"/>
    <col min="6" max="6" width="14.7265625" style="15" bestFit="1" customWidth="1"/>
    <col min="7" max="16384" width="9.1796875" style="10"/>
  </cols>
  <sheetData>
    <row r="1" spans="1:6" s="1" customFormat="1" ht="14" x14ac:dyDescent="0.25">
      <c r="A1" s="79" t="s">
        <v>8</v>
      </c>
      <c r="B1" s="79"/>
      <c r="C1" s="79"/>
      <c r="D1" s="79"/>
      <c r="E1" s="79"/>
      <c r="F1" s="79"/>
    </row>
    <row r="2" spans="1:6" s="1" customFormat="1" ht="11.5" x14ac:dyDescent="0.25">
      <c r="A2" s="43" t="s">
        <v>220</v>
      </c>
      <c r="D2" s="6"/>
      <c r="E2" s="7"/>
      <c r="F2" s="13"/>
    </row>
    <row r="3" spans="1:6" s="1" customFormat="1" ht="11.5" x14ac:dyDescent="0.25">
      <c r="A3" s="12" t="s">
        <v>6</v>
      </c>
      <c r="B3" s="2"/>
      <c r="C3" s="3"/>
      <c r="D3" s="4"/>
      <c r="E3" s="5"/>
      <c r="F3" s="13"/>
    </row>
    <row r="4" spans="1:6" s="1" customFormat="1" ht="17.5" customHeight="1" x14ac:dyDescent="0.25">
      <c r="A4" s="8" t="s">
        <v>2</v>
      </c>
      <c r="B4" s="8" t="s">
        <v>0</v>
      </c>
      <c r="C4" s="8" t="s">
        <v>197</v>
      </c>
      <c r="D4" s="17" t="s">
        <v>1</v>
      </c>
      <c r="E4" s="9" t="s">
        <v>3</v>
      </c>
      <c r="F4" s="16" t="s">
        <v>4</v>
      </c>
    </row>
    <row r="5" spans="1:6" ht="10.5" x14ac:dyDescent="0.25">
      <c r="A5" s="21" t="s">
        <v>68</v>
      </c>
      <c r="B5" s="22"/>
      <c r="C5" s="22"/>
      <c r="D5" s="23"/>
      <c r="E5" s="24"/>
      <c r="F5" s="25"/>
    </row>
    <row r="6" spans="1:6" ht="10.5" x14ac:dyDescent="0.25">
      <c r="A6" s="26" t="s">
        <v>69</v>
      </c>
      <c r="B6" s="27"/>
      <c r="C6" s="27"/>
      <c r="D6" s="28"/>
      <c r="E6" s="29"/>
      <c r="F6" s="30"/>
    </row>
    <row r="7" spans="1:6" x14ac:dyDescent="0.2">
      <c r="A7" s="27" t="s">
        <v>222</v>
      </c>
      <c r="B7" s="27" t="s">
        <v>221</v>
      </c>
      <c r="C7" s="27" t="s">
        <v>127</v>
      </c>
      <c r="D7" s="31">
        <v>7200</v>
      </c>
      <c r="E7" s="29">
        <v>64119.887999999999</v>
      </c>
      <c r="F7" s="30">
        <v>12.4892473522182</v>
      </c>
    </row>
    <row r="8" spans="1:6" x14ac:dyDescent="0.2">
      <c r="A8" s="27" t="s">
        <v>224</v>
      </c>
      <c r="B8" s="27" t="s">
        <v>223</v>
      </c>
      <c r="C8" s="27" t="s">
        <v>87</v>
      </c>
      <c r="D8" s="31">
        <v>4813</v>
      </c>
      <c r="E8" s="29">
        <v>37551.757579999998</v>
      </c>
      <c r="F8" s="30">
        <v>7.3143170326054703</v>
      </c>
    </row>
    <row r="9" spans="1:6" x14ac:dyDescent="0.2">
      <c r="A9" s="27" t="s">
        <v>149</v>
      </c>
      <c r="B9" s="27" t="s">
        <v>148</v>
      </c>
      <c r="C9" s="27" t="s">
        <v>78</v>
      </c>
      <c r="D9" s="31">
        <v>3100</v>
      </c>
      <c r="E9" s="29">
        <v>25285.181</v>
      </c>
      <c r="F9" s="30">
        <v>4.9250379204437804</v>
      </c>
    </row>
    <row r="10" spans="1:6" x14ac:dyDescent="0.2">
      <c r="A10" s="27" t="s">
        <v>226</v>
      </c>
      <c r="B10" s="27" t="s">
        <v>225</v>
      </c>
      <c r="C10" s="27" t="s">
        <v>94</v>
      </c>
      <c r="D10" s="31">
        <v>11135</v>
      </c>
      <c r="E10" s="29">
        <v>22390.681130000001</v>
      </c>
      <c r="F10" s="30">
        <v>4.3612483386935201</v>
      </c>
    </row>
    <row r="11" spans="1:6" x14ac:dyDescent="0.2">
      <c r="A11" s="27" t="s">
        <v>228</v>
      </c>
      <c r="B11" s="27" t="s">
        <v>227</v>
      </c>
      <c r="C11" s="27" t="s">
        <v>94</v>
      </c>
      <c r="D11" s="31">
        <v>10675</v>
      </c>
      <c r="E11" s="29">
        <v>21589.461599999999</v>
      </c>
      <c r="F11" s="30">
        <v>4.2051871039390596</v>
      </c>
    </row>
    <row r="12" spans="1:6" x14ac:dyDescent="0.2">
      <c r="A12" s="27" t="s">
        <v>230</v>
      </c>
      <c r="B12" s="27" t="s">
        <v>229</v>
      </c>
      <c r="C12" s="27" t="s">
        <v>231</v>
      </c>
      <c r="D12" s="31">
        <v>2100</v>
      </c>
      <c r="E12" s="29">
        <v>21223.713</v>
      </c>
      <c r="F12" s="30">
        <v>4.1339467309969304</v>
      </c>
    </row>
    <row r="13" spans="1:6" x14ac:dyDescent="0.2">
      <c r="A13" s="27" t="s">
        <v>80</v>
      </c>
      <c r="B13" s="27" t="s">
        <v>79</v>
      </c>
      <c r="C13" s="27" t="s">
        <v>81</v>
      </c>
      <c r="D13" s="31">
        <v>2020</v>
      </c>
      <c r="E13" s="29">
        <v>20122.775399999999</v>
      </c>
      <c r="F13" s="30">
        <v>3.9195065247732801</v>
      </c>
    </row>
    <row r="14" spans="1:6" x14ac:dyDescent="0.2">
      <c r="A14" s="27" t="s">
        <v>103</v>
      </c>
      <c r="B14" s="27" t="s">
        <v>102</v>
      </c>
      <c r="C14" s="27" t="s">
        <v>94</v>
      </c>
      <c r="D14" s="31">
        <v>1349</v>
      </c>
      <c r="E14" s="29">
        <v>13414.523450000001</v>
      </c>
      <c r="F14" s="30">
        <v>2.6128757660834001</v>
      </c>
    </row>
    <row r="15" spans="1:6" x14ac:dyDescent="0.2">
      <c r="A15" s="27" t="s">
        <v>233</v>
      </c>
      <c r="B15" s="27" t="s">
        <v>232</v>
      </c>
      <c r="C15" s="27" t="s">
        <v>78</v>
      </c>
      <c r="D15" s="31">
        <v>12500</v>
      </c>
      <c r="E15" s="29">
        <v>12207.825000000001</v>
      </c>
      <c r="F15" s="30">
        <v>2.3778355017961599</v>
      </c>
    </row>
    <row r="16" spans="1:6" x14ac:dyDescent="0.2">
      <c r="A16" s="27" t="s">
        <v>235</v>
      </c>
      <c r="B16" s="27" t="s">
        <v>234</v>
      </c>
      <c r="C16" s="27" t="s">
        <v>87</v>
      </c>
      <c r="D16" s="31">
        <v>1250</v>
      </c>
      <c r="E16" s="29">
        <v>12041.362499999999</v>
      </c>
      <c r="F16" s="30">
        <v>2.3454119994754898</v>
      </c>
    </row>
    <row r="17" spans="1:6" x14ac:dyDescent="0.2">
      <c r="A17" s="27" t="s">
        <v>237</v>
      </c>
      <c r="B17" s="27" t="s">
        <v>236</v>
      </c>
      <c r="C17" s="27" t="s">
        <v>138</v>
      </c>
      <c r="D17" s="31">
        <v>1180</v>
      </c>
      <c r="E17" s="29">
        <v>11826.7742</v>
      </c>
      <c r="F17" s="30">
        <v>2.3036145721688199</v>
      </c>
    </row>
    <row r="18" spans="1:6" x14ac:dyDescent="0.2">
      <c r="A18" s="27" t="s">
        <v>239</v>
      </c>
      <c r="B18" s="27" t="s">
        <v>238</v>
      </c>
      <c r="C18" s="27" t="s">
        <v>169</v>
      </c>
      <c r="D18" s="31">
        <v>1150</v>
      </c>
      <c r="E18" s="29">
        <v>11552.21</v>
      </c>
      <c r="F18" s="30">
        <v>2.2501350619135301</v>
      </c>
    </row>
    <row r="19" spans="1:6" x14ac:dyDescent="0.2">
      <c r="A19" s="27" t="s">
        <v>241</v>
      </c>
      <c r="B19" s="27" t="s">
        <v>240</v>
      </c>
      <c r="C19" s="27" t="s">
        <v>127</v>
      </c>
      <c r="D19" s="31">
        <v>1300</v>
      </c>
      <c r="E19" s="29">
        <v>10980.697</v>
      </c>
      <c r="F19" s="30">
        <v>2.13881597754445</v>
      </c>
    </row>
    <row r="20" spans="1:6" x14ac:dyDescent="0.2">
      <c r="A20" s="27" t="s">
        <v>243</v>
      </c>
      <c r="B20" s="27" t="s">
        <v>242</v>
      </c>
      <c r="C20" s="27" t="s">
        <v>244</v>
      </c>
      <c r="D20" s="31">
        <v>1000</v>
      </c>
      <c r="E20" s="29">
        <v>10459.73</v>
      </c>
      <c r="F20" s="30">
        <v>2.0373422237951702</v>
      </c>
    </row>
    <row r="21" spans="1:6" x14ac:dyDescent="0.2">
      <c r="A21" s="27" t="s">
        <v>144</v>
      </c>
      <c r="B21" s="27" t="s">
        <v>143</v>
      </c>
      <c r="C21" s="27" t="s">
        <v>145</v>
      </c>
      <c r="D21" s="31">
        <v>1390</v>
      </c>
      <c r="E21" s="29">
        <v>10314.401180000001</v>
      </c>
      <c r="F21" s="30">
        <v>2.00903513161207</v>
      </c>
    </row>
    <row r="22" spans="1:6" x14ac:dyDescent="0.2">
      <c r="A22" s="27" t="s">
        <v>246</v>
      </c>
      <c r="B22" s="27" t="s">
        <v>245</v>
      </c>
      <c r="C22" s="27" t="s">
        <v>193</v>
      </c>
      <c r="D22" s="31">
        <v>1000</v>
      </c>
      <c r="E22" s="29">
        <v>9817.06</v>
      </c>
      <c r="F22" s="30">
        <v>1.9121632060799501</v>
      </c>
    </row>
    <row r="23" spans="1:6" x14ac:dyDescent="0.2">
      <c r="A23" s="27" t="s">
        <v>147</v>
      </c>
      <c r="B23" s="27" t="s">
        <v>146</v>
      </c>
      <c r="C23" s="27" t="s">
        <v>94</v>
      </c>
      <c r="D23" s="31">
        <v>879</v>
      </c>
      <c r="E23" s="29">
        <v>8655.4163100000005</v>
      </c>
      <c r="F23" s="30">
        <v>1.68589869077772</v>
      </c>
    </row>
    <row r="24" spans="1:6" x14ac:dyDescent="0.2">
      <c r="A24" s="27" t="s">
        <v>248</v>
      </c>
      <c r="B24" s="27" t="s">
        <v>247</v>
      </c>
      <c r="C24" s="27" t="s">
        <v>78</v>
      </c>
      <c r="D24" s="31">
        <v>8500</v>
      </c>
      <c r="E24" s="29">
        <v>8306.3444999999992</v>
      </c>
      <c r="F24" s="30">
        <v>1.61790661663722</v>
      </c>
    </row>
    <row r="25" spans="1:6" x14ac:dyDescent="0.2">
      <c r="A25" s="27" t="s">
        <v>249</v>
      </c>
      <c r="B25" s="27" t="s">
        <v>148</v>
      </c>
      <c r="C25" s="27" t="s">
        <v>78</v>
      </c>
      <c r="D25" s="31">
        <v>1000</v>
      </c>
      <c r="E25" s="29">
        <v>8165.13</v>
      </c>
      <c r="F25" s="30">
        <v>1.5904009101359899</v>
      </c>
    </row>
    <row r="26" spans="1:6" x14ac:dyDescent="0.2">
      <c r="A26" s="27" t="s">
        <v>251</v>
      </c>
      <c r="B26" s="27" t="s">
        <v>250</v>
      </c>
      <c r="C26" s="27" t="s">
        <v>94</v>
      </c>
      <c r="D26" s="31">
        <v>822</v>
      </c>
      <c r="E26" s="29">
        <v>8015.3959800000002</v>
      </c>
      <c r="F26" s="30">
        <v>1.5612357747754599</v>
      </c>
    </row>
    <row r="27" spans="1:6" x14ac:dyDescent="0.2">
      <c r="A27" s="27" t="s">
        <v>253</v>
      </c>
      <c r="B27" s="27" t="s">
        <v>252</v>
      </c>
      <c r="C27" s="27" t="s">
        <v>94</v>
      </c>
      <c r="D27" s="31">
        <v>822</v>
      </c>
      <c r="E27" s="29">
        <v>7958.5135799999998</v>
      </c>
      <c r="F27" s="30">
        <v>1.5501562425780899</v>
      </c>
    </row>
    <row r="28" spans="1:6" x14ac:dyDescent="0.2">
      <c r="A28" s="27" t="s">
        <v>255</v>
      </c>
      <c r="B28" s="27" t="s">
        <v>254</v>
      </c>
      <c r="C28" s="27" t="s">
        <v>138</v>
      </c>
      <c r="D28" s="31">
        <v>760</v>
      </c>
      <c r="E28" s="29">
        <v>7640.7511999999997</v>
      </c>
      <c r="F28" s="30">
        <v>1.4882626072827501</v>
      </c>
    </row>
    <row r="29" spans="1:6" x14ac:dyDescent="0.2">
      <c r="A29" s="27" t="s">
        <v>257</v>
      </c>
      <c r="B29" s="27" t="s">
        <v>256</v>
      </c>
      <c r="C29" s="27" t="s">
        <v>169</v>
      </c>
      <c r="D29" s="31">
        <v>750</v>
      </c>
      <c r="E29" s="29">
        <v>7524.7425000000003</v>
      </c>
      <c r="F29" s="30">
        <v>1.4656664769010299</v>
      </c>
    </row>
    <row r="30" spans="1:6" x14ac:dyDescent="0.2">
      <c r="A30" s="27" t="s">
        <v>259</v>
      </c>
      <c r="B30" s="27" t="s">
        <v>258</v>
      </c>
      <c r="C30" s="27" t="s">
        <v>94</v>
      </c>
      <c r="D30" s="31">
        <v>754</v>
      </c>
      <c r="E30" s="29">
        <v>7230.7695199999998</v>
      </c>
      <c r="F30" s="30">
        <v>1.40840653187292</v>
      </c>
    </row>
    <row r="31" spans="1:6" x14ac:dyDescent="0.2">
      <c r="A31" s="27" t="s">
        <v>261</v>
      </c>
      <c r="B31" s="27" t="s">
        <v>260</v>
      </c>
      <c r="C31" s="27" t="s">
        <v>145</v>
      </c>
      <c r="D31" s="31">
        <v>690</v>
      </c>
      <c r="E31" s="29">
        <v>6777.8078999999998</v>
      </c>
      <c r="F31" s="30">
        <v>1.32017884012709</v>
      </c>
    </row>
    <row r="32" spans="1:6" x14ac:dyDescent="0.2">
      <c r="A32" s="27" t="s">
        <v>263</v>
      </c>
      <c r="B32" s="27" t="s">
        <v>262</v>
      </c>
      <c r="C32" s="27" t="s">
        <v>75</v>
      </c>
      <c r="D32" s="31">
        <v>550</v>
      </c>
      <c r="E32" s="29">
        <v>5468.1274999999996</v>
      </c>
      <c r="F32" s="30">
        <v>1.0650797908593801</v>
      </c>
    </row>
    <row r="33" spans="1:6" x14ac:dyDescent="0.2">
      <c r="A33" s="27" t="s">
        <v>265</v>
      </c>
      <c r="B33" s="27" t="s">
        <v>264</v>
      </c>
      <c r="C33" s="27" t="s">
        <v>169</v>
      </c>
      <c r="D33" s="31">
        <v>500</v>
      </c>
      <c r="E33" s="29">
        <v>5022.7</v>
      </c>
      <c r="F33" s="30">
        <v>0.97831959213631803</v>
      </c>
    </row>
    <row r="34" spans="1:6" x14ac:dyDescent="0.2">
      <c r="A34" s="27" t="s">
        <v>267</v>
      </c>
      <c r="B34" s="27" t="s">
        <v>266</v>
      </c>
      <c r="C34" s="27" t="s">
        <v>268</v>
      </c>
      <c r="D34" s="31">
        <v>500</v>
      </c>
      <c r="E34" s="29">
        <v>4937.9849999999997</v>
      </c>
      <c r="F34" s="30">
        <v>0.96181883671635904</v>
      </c>
    </row>
    <row r="35" spans="1:6" x14ac:dyDescent="0.2">
      <c r="A35" s="27" t="s">
        <v>269</v>
      </c>
      <c r="B35" s="27" t="s">
        <v>266</v>
      </c>
      <c r="C35" s="27" t="s">
        <v>268</v>
      </c>
      <c r="D35" s="31">
        <v>500</v>
      </c>
      <c r="E35" s="29">
        <v>4937.375</v>
      </c>
      <c r="F35" s="30">
        <v>0.96170002114879505</v>
      </c>
    </row>
    <row r="36" spans="1:6" x14ac:dyDescent="0.2">
      <c r="A36" s="27" t="s">
        <v>101</v>
      </c>
      <c r="B36" s="27" t="s">
        <v>100</v>
      </c>
      <c r="C36" s="27" t="s">
        <v>87</v>
      </c>
      <c r="D36" s="31">
        <v>500</v>
      </c>
      <c r="E36" s="29">
        <v>4918.7550000000001</v>
      </c>
      <c r="F36" s="30">
        <v>0.95807322464381295</v>
      </c>
    </row>
    <row r="37" spans="1:6" x14ac:dyDescent="0.2">
      <c r="A37" s="27" t="s">
        <v>271</v>
      </c>
      <c r="B37" s="27" t="s">
        <v>270</v>
      </c>
      <c r="C37" s="27" t="s">
        <v>272</v>
      </c>
      <c r="D37" s="31">
        <v>460</v>
      </c>
      <c r="E37" s="29">
        <v>4778.1580000000004</v>
      </c>
      <c r="F37" s="30">
        <v>0.93068779455728701</v>
      </c>
    </row>
    <row r="38" spans="1:6" x14ac:dyDescent="0.2">
      <c r="A38" s="27" t="s">
        <v>86</v>
      </c>
      <c r="B38" s="27" t="s">
        <v>85</v>
      </c>
      <c r="C38" s="27" t="s">
        <v>87</v>
      </c>
      <c r="D38" s="31">
        <v>450</v>
      </c>
      <c r="E38" s="29">
        <v>4503.0420000000004</v>
      </c>
      <c r="F38" s="30">
        <v>0.87710080490825904</v>
      </c>
    </row>
    <row r="39" spans="1:6" x14ac:dyDescent="0.2">
      <c r="A39" s="27" t="s">
        <v>274</v>
      </c>
      <c r="B39" s="27" t="s">
        <v>273</v>
      </c>
      <c r="C39" s="27" t="s">
        <v>94</v>
      </c>
      <c r="D39" s="31">
        <v>2125</v>
      </c>
      <c r="E39" s="29">
        <v>4184.2737500000003</v>
      </c>
      <c r="F39" s="30">
        <v>0.81501124663760605</v>
      </c>
    </row>
    <row r="40" spans="1:6" x14ac:dyDescent="0.2">
      <c r="A40" s="27" t="s">
        <v>276</v>
      </c>
      <c r="B40" s="27" t="s">
        <v>275</v>
      </c>
      <c r="C40" s="27" t="s">
        <v>138</v>
      </c>
      <c r="D40" s="31">
        <v>370</v>
      </c>
      <c r="E40" s="29">
        <v>3738.1765999999998</v>
      </c>
      <c r="F40" s="30">
        <v>0.72812061374271397</v>
      </c>
    </row>
    <row r="41" spans="1:6" x14ac:dyDescent="0.2">
      <c r="A41" s="27" t="s">
        <v>278</v>
      </c>
      <c r="B41" s="27" t="s">
        <v>277</v>
      </c>
      <c r="C41" s="27" t="s">
        <v>94</v>
      </c>
      <c r="D41" s="31">
        <v>350</v>
      </c>
      <c r="E41" s="29">
        <v>3476.8054999999999</v>
      </c>
      <c r="F41" s="30">
        <v>0.67721085047828999</v>
      </c>
    </row>
    <row r="42" spans="1:6" x14ac:dyDescent="0.2">
      <c r="A42" s="27" t="s">
        <v>280</v>
      </c>
      <c r="B42" s="27" t="s">
        <v>279</v>
      </c>
      <c r="C42" s="27" t="s">
        <v>268</v>
      </c>
      <c r="D42" s="31">
        <v>350</v>
      </c>
      <c r="E42" s="29">
        <v>3462.6410000000001</v>
      </c>
      <c r="F42" s="30">
        <v>0.67445189456557098</v>
      </c>
    </row>
    <row r="43" spans="1:6" x14ac:dyDescent="0.2">
      <c r="A43" s="27" t="s">
        <v>93</v>
      </c>
      <c r="B43" s="27" t="s">
        <v>92</v>
      </c>
      <c r="C43" s="27" t="s">
        <v>94</v>
      </c>
      <c r="D43" s="31">
        <v>650</v>
      </c>
      <c r="E43" s="29">
        <v>3250.364</v>
      </c>
      <c r="F43" s="30">
        <v>0.63310466139219401</v>
      </c>
    </row>
    <row r="44" spans="1:6" x14ac:dyDescent="0.2">
      <c r="A44" s="27" t="s">
        <v>282</v>
      </c>
      <c r="B44" s="27" t="s">
        <v>281</v>
      </c>
      <c r="C44" s="27" t="s">
        <v>84</v>
      </c>
      <c r="D44" s="31">
        <v>272</v>
      </c>
      <c r="E44" s="29">
        <v>2692.4191999999998</v>
      </c>
      <c r="F44" s="30">
        <v>0.52442838584904405</v>
      </c>
    </row>
    <row r="45" spans="1:6" x14ac:dyDescent="0.2">
      <c r="A45" s="27" t="s">
        <v>140</v>
      </c>
      <c r="B45" s="27" t="s">
        <v>139</v>
      </c>
      <c r="C45" s="27" t="s">
        <v>78</v>
      </c>
      <c r="D45" s="31">
        <v>500</v>
      </c>
      <c r="E45" s="29">
        <v>2503.1750000000002</v>
      </c>
      <c r="F45" s="30">
        <v>0.48756747268318401</v>
      </c>
    </row>
    <row r="46" spans="1:6" x14ac:dyDescent="0.2">
      <c r="A46" s="27" t="s">
        <v>91</v>
      </c>
      <c r="B46" s="27" t="s">
        <v>90</v>
      </c>
      <c r="C46" s="27" t="s">
        <v>87</v>
      </c>
      <c r="D46" s="31">
        <v>250</v>
      </c>
      <c r="E46" s="29">
        <v>2467.0675000000001</v>
      </c>
      <c r="F46" s="30">
        <v>0.480534467591687</v>
      </c>
    </row>
    <row r="47" spans="1:6" x14ac:dyDescent="0.2">
      <c r="A47" s="27" t="s">
        <v>284</v>
      </c>
      <c r="B47" s="27" t="s">
        <v>283</v>
      </c>
      <c r="C47" s="27" t="s">
        <v>285</v>
      </c>
      <c r="D47" s="31">
        <v>240</v>
      </c>
      <c r="E47" s="29">
        <v>2368.0151999999998</v>
      </c>
      <c r="F47" s="30">
        <v>0.46124109834085297</v>
      </c>
    </row>
    <row r="48" spans="1:6" x14ac:dyDescent="0.2">
      <c r="A48" s="27" t="s">
        <v>287</v>
      </c>
      <c r="B48" s="27" t="s">
        <v>286</v>
      </c>
      <c r="C48" s="27" t="s">
        <v>138</v>
      </c>
      <c r="D48" s="31">
        <v>200</v>
      </c>
      <c r="E48" s="29">
        <v>1965.3620000000001</v>
      </c>
      <c r="F48" s="30">
        <v>0.382812461472957</v>
      </c>
    </row>
    <row r="49" spans="1:6" x14ac:dyDescent="0.2">
      <c r="A49" s="27" t="s">
        <v>289</v>
      </c>
      <c r="B49" s="27" t="s">
        <v>288</v>
      </c>
      <c r="C49" s="27" t="s">
        <v>193</v>
      </c>
      <c r="D49" s="31">
        <v>200</v>
      </c>
      <c r="E49" s="29">
        <v>1958.06</v>
      </c>
      <c r="F49" s="30">
        <v>0.38139018069533098</v>
      </c>
    </row>
    <row r="50" spans="1:6" x14ac:dyDescent="0.2">
      <c r="A50" s="27" t="s">
        <v>291</v>
      </c>
      <c r="B50" s="27" t="s">
        <v>290</v>
      </c>
      <c r="C50" s="27" t="s">
        <v>169</v>
      </c>
      <c r="D50" s="31">
        <v>150</v>
      </c>
      <c r="E50" s="29">
        <v>1505.3025</v>
      </c>
      <c r="F50" s="30">
        <v>0.29320224736531803</v>
      </c>
    </row>
    <row r="51" spans="1:6" x14ac:dyDescent="0.2">
      <c r="A51" s="27" t="s">
        <v>293</v>
      </c>
      <c r="B51" s="27" t="s">
        <v>292</v>
      </c>
      <c r="C51" s="27" t="s">
        <v>75</v>
      </c>
      <c r="D51" s="31">
        <v>150</v>
      </c>
      <c r="E51" s="29">
        <v>1502.808</v>
      </c>
      <c r="F51" s="30">
        <v>0.29271636960582897</v>
      </c>
    </row>
    <row r="52" spans="1:6" x14ac:dyDescent="0.2">
      <c r="A52" s="27" t="s">
        <v>295</v>
      </c>
      <c r="B52" s="27" t="s">
        <v>294</v>
      </c>
      <c r="C52" s="27" t="s">
        <v>78</v>
      </c>
      <c r="D52" s="31">
        <v>1400</v>
      </c>
      <c r="E52" s="29">
        <v>1393.2282</v>
      </c>
      <c r="F52" s="30">
        <v>0.271372457916423</v>
      </c>
    </row>
    <row r="53" spans="1:6" x14ac:dyDescent="0.2">
      <c r="A53" s="27" t="s">
        <v>297</v>
      </c>
      <c r="B53" s="27" t="s">
        <v>296</v>
      </c>
      <c r="C53" s="27" t="s">
        <v>114</v>
      </c>
      <c r="D53" s="31">
        <v>100</v>
      </c>
      <c r="E53" s="29">
        <v>1010.1950000000001</v>
      </c>
      <c r="F53" s="30">
        <v>0.19676539717246699</v>
      </c>
    </row>
    <row r="54" spans="1:6" x14ac:dyDescent="0.2">
      <c r="A54" s="27" t="s">
        <v>299</v>
      </c>
      <c r="B54" s="27" t="s">
        <v>298</v>
      </c>
      <c r="C54" s="27" t="s">
        <v>75</v>
      </c>
      <c r="D54" s="31">
        <v>100</v>
      </c>
      <c r="E54" s="29">
        <v>1002.441</v>
      </c>
      <c r="F54" s="30">
        <v>0.19525507600707301</v>
      </c>
    </row>
    <row r="55" spans="1:6" x14ac:dyDescent="0.2">
      <c r="A55" s="27" t="s">
        <v>301</v>
      </c>
      <c r="B55" s="27" t="s">
        <v>300</v>
      </c>
      <c r="C55" s="27" t="s">
        <v>193</v>
      </c>
      <c r="D55" s="31">
        <v>100</v>
      </c>
      <c r="E55" s="29">
        <v>964.35599999999999</v>
      </c>
      <c r="F55" s="30">
        <v>0.187836894219088</v>
      </c>
    </row>
    <row r="56" spans="1:6" x14ac:dyDescent="0.2">
      <c r="A56" s="27" t="s">
        <v>303</v>
      </c>
      <c r="B56" s="27" t="s">
        <v>302</v>
      </c>
      <c r="C56" s="27" t="s">
        <v>94</v>
      </c>
      <c r="D56" s="31">
        <v>62</v>
      </c>
      <c r="E56" s="29">
        <v>588.56290000000001</v>
      </c>
      <c r="F56" s="30">
        <v>0.11464005739434301</v>
      </c>
    </row>
    <row r="57" spans="1:6" x14ac:dyDescent="0.2">
      <c r="A57" s="27" t="s">
        <v>305</v>
      </c>
      <c r="B57" s="27" t="s">
        <v>304</v>
      </c>
      <c r="C57" s="27" t="s">
        <v>94</v>
      </c>
      <c r="D57" s="31">
        <v>62</v>
      </c>
      <c r="E57" s="29">
        <v>585.34385999999995</v>
      </c>
      <c r="F57" s="30">
        <v>0.11401305400973499</v>
      </c>
    </row>
    <row r="58" spans="1:6" x14ac:dyDescent="0.2">
      <c r="A58" s="27" t="s">
        <v>307</v>
      </c>
      <c r="B58" s="27" t="s">
        <v>306</v>
      </c>
      <c r="C58" s="27" t="s">
        <v>87</v>
      </c>
      <c r="D58" s="31">
        <v>55</v>
      </c>
      <c r="E58" s="29">
        <v>555.57425000000001</v>
      </c>
      <c r="F58" s="30">
        <v>0.108214540717431</v>
      </c>
    </row>
    <row r="59" spans="1:6" x14ac:dyDescent="0.2">
      <c r="A59" s="27" t="s">
        <v>137</v>
      </c>
      <c r="B59" s="27" t="s">
        <v>136</v>
      </c>
      <c r="C59" s="27" t="s">
        <v>138</v>
      </c>
      <c r="D59" s="31">
        <v>50</v>
      </c>
      <c r="E59" s="29">
        <v>503.00200000000001</v>
      </c>
      <c r="F59" s="30">
        <v>9.7974537894708502E-2</v>
      </c>
    </row>
    <row r="60" spans="1:6" x14ac:dyDescent="0.2">
      <c r="A60" s="27" t="s">
        <v>308</v>
      </c>
      <c r="B60" s="27" t="s">
        <v>283</v>
      </c>
      <c r="C60" s="27" t="s">
        <v>285</v>
      </c>
      <c r="D60" s="31">
        <v>50</v>
      </c>
      <c r="E60" s="29">
        <v>494.35449999999997</v>
      </c>
      <c r="F60" s="30">
        <v>9.6290181139776096E-2</v>
      </c>
    </row>
    <row r="61" spans="1:6" x14ac:dyDescent="0.2">
      <c r="A61" s="27" t="s">
        <v>310</v>
      </c>
      <c r="B61" s="27" t="s">
        <v>309</v>
      </c>
      <c r="C61" s="27" t="s">
        <v>78</v>
      </c>
      <c r="D61" s="31">
        <v>500</v>
      </c>
      <c r="E61" s="29">
        <v>490.78949999999998</v>
      </c>
      <c r="F61" s="30">
        <v>9.5595791798193705E-2</v>
      </c>
    </row>
    <row r="62" spans="1:6" x14ac:dyDescent="0.2">
      <c r="A62" s="27" t="s">
        <v>312</v>
      </c>
      <c r="B62" s="27" t="s">
        <v>311</v>
      </c>
      <c r="C62" s="27" t="s">
        <v>154</v>
      </c>
      <c r="D62" s="31">
        <v>30</v>
      </c>
      <c r="E62" s="29">
        <v>300.53519999999997</v>
      </c>
      <c r="F62" s="30">
        <v>5.8538131739225299E-2</v>
      </c>
    </row>
    <row r="63" spans="1:6" x14ac:dyDescent="0.2">
      <c r="A63" s="27" t="s">
        <v>314</v>
      </c>
      <c r="B63" s="27" t="s">
        <v>313</v>
      </c>
      <c r="C63" s="27" t="s">
        <v>154</v>
      </c>
      <c r="D63" s="31">
        <v>28</v>
      </c>
      <c r="E63" s="29">
        <v>285.85843999999997</v>
      </c>
      <c r="F63" s="30">
        <v>5.5679398018898998E-2</v>
      </c>
    </row>
    <row r="64" spans="1:6" x14ac:dyDescent="0.2">
      <c r="A64" s="27" t="s">
        <v>316</v>
      </c>
      <c r="B64" s="27" t="s">
        <v>315</v>
      </c>
      <c r="C64" s="27" t="s">
        <v>317</v>
      </c>
      <c r="D64" s="31">
        <v>18</v>
      </c>
      <c r="E64" s="29">
        <v>222.16806</v>
      </c>
      <c r="F64" s="30">
        <v>4.3273810071259897E-2</v>
      </c>
    </row>
    <row r="65" spans="1:8" x14ac:dyDescent="0.2">
      <c r="A65" s="27" t="s">
        <v>131</v>
      </c>
      <c r="B65" s="27" t="s">
        <v>130</v>
      </c>
      <c r="C65" s="27" t="s">
        <v>94</v>
      </c>
      <c r="D65" s="31">
        <v>76</v>
      </c>
      <c r="E65" s="29">
        <v>189.8518</v>
      </c>
      <c r="F65" s="30">
        <v>3.6979261262338199E-2</v>
      </c>
    </row>
    <row r="66" spans="1:8" x14ac:dyDescent="0.2">
      <c r="A66" s="27" t="s">
        <v>319</v>
      </c>
      <c r="B66" s="27" t="s">
        <v>318</v>
      </c>
      <c r="C66" s="27" t="s">
        <v>154</v>
      </c>
      <c r="D66" s="31">
        <v>12</v>
      </c>
      <c r="E66" s="29">
        <v>124.27968</v>
      </c>
      <c r="F66" s="30">
        <v>2.4207148714522501E-2</v>
      </c>
    </row>
    <row r="67" spans="1:8" x14ac:dyDescent="0.2">
      <c r="A67" s="27" t="s">
        <v>321</v>
      </c>
      <c r="B67" s="27" t="s">
        <v>320</v>
      </c>
      <c r="C67" s="27" t="s">
        <v>154</v>
      </c>
      <c r="D67" s="31">
        <v>12</v>
      </c>
      <c r="E67" s="29">
        <v>123.89976</v>
      </c>
      <c r="F67" s="30">
        <v>2.4133148041688299E-2</v>
      </c>
    </row>
    <row r="68" spans="1:8" x14ac:dyDescent="0.2">
      <c r="A68" s="27" t="s">
        <v>135</v>
      </c>
      <c r="B68" s="27" t="s">
        <v>134</v>
      </c>
      <c r="C68" s="27" t="s">
        <v>127</v>
      </c>
      <c r="D68" s="31">
        <v>4000</v>
      </c>
      <c r="E68" s="29">
        <v>38.583280000000002</v>
      </c>
      <c r="F68" s="29">
        <v>7.5152365765188802E-3</v>
      </c>
    </row>
    <row r="69" spans="1:8" x14ac:dyDescent="0.2">
      <c r="A69" s="27" t="s">
        <v>133</v>
      </c>
      <c r="B69" s="27" t="s">
        <v>132</v>
      </c>
      <c r="C69" s="27" t="s">
        <v>75</v>
      </c>
      <c r="D69" s="31">
        <v>3</v>
      </c>
      <c r="E69" s="29">
        <v>30.13551</v>
      </c>
      <c r="F69" s="29">
        <v>5.8697831548808303E-3</v>
      </c>
    </row>
    <row r="70" spans="1:8" ht="10.5" x14ac:dyDescent="0.25">
      <c r="A70" s="26" t="s">
        <v>155</v>
      </c>
      <c r="B70" s="26"/>
      <c r="C70" s="26"/>
      <c r="D70" s="32"/>
      <c r="E70" s="33">
        <f>SUM(E6:E69)</f>
        <v>463716.68422000011</v>
      </c>
      <c r="F70" s="34">
        <f>SUM(F6:F69)</f>
        <v>90.322559056466872</v>
      </c>
      <c r="G70" s="18"/>
      <c r="H70" s="18"/>
    </row>
    <row r="71" spans="1:8" x14ac:dyDescent="0.2">
      <c r="A71" s="27"/>
      <c r="B71" s="27"/>
      <c r="C71" s="27"/>
      <c r="D71" s="28"/>
      <c r="E71" s="29"/>
      <c r="F71" s="30"/>
    </row>
    <row r="72" spans="1:8" ht="10.5" x14ac:dyDescent="0.25">
      <c r="A72" s="26" t="s">
        <v>156</v>
      </c>
      <c r="B72" s="27"/>
      <c r="C72" s="27"/>
      <c r="D72" s="28"/>
      <c r="E72" s="29"/>
      <c r="F72" s="30"/>
    </row>
    <row r="73" spans="1:8" x14ac:dyDescent="0.2">
      <c r="A73" s="27" t="s">
        <v>323</v>
      </c>
      <c r="B73" s="27" t="s">
        <v>322</v>
      </c>
      <c r="C73" s="27" t="s">
        <v>231</v>
      </c>
      <c r="D73" s="31">
        <v>350</v>
      </c>
      <c r="E73" s="29">
        <v>35291.235000000001</v>
      </c>
      <c r="F73" s="30">
        <v>6.8740133058289299</v>
      </c>
    </row>
    <row r="74" spans="1:8" x14ac:dyDescent="0.2">
      <c r="A74" s="27" t="s">
        <v>325</v>
      </c>
      <c r="B74" s="27" t="s">
        <v>324</v>
      </c>
      <c r="C74" s="27" t="s">
        <v>84</v>
      </c>
      <c r="D74" s="31">
        <v>2560</v>
      </c>
      <c r="E74" s="29">
        <v>24014.2336</v>
      </c>
      <c r="F74" s="30">
        <v>4.6774832701571398</v>
      </c>
    </row>
    <row r="75" spans="1:8" x14ac:dyDescent="0.2">
      <c r="A75" s="27" t="s">
        <v>327</v>
      </c>
      <c r="B75" s="27" t="s">
        <v>326</v>
      </c>
      <c r="C75" s="27" t="s">
        <v>272</v>
      </c>
      <c r="D75" s="31">
        <v>2450</v>
      </c>
      <c r="E75" s="29">
        <v>21855.519</v>
      </c>
      <c r="F75" s="30">
        <v>4.2570096629318002</v>
      </c>
    </row>
    <row r="76" spans="1:8" x14ac:dyDescent="0.2">
      <c r="A76" s="27" t="s">
        <v>329</v>
      </c>
      <c r="B76" s="27" t="s">
        <v>328</v>
      </c>
      <c r="C76" s="27" t="s">
        <v>330</v>
      </c>
      <c r="D76" s="31">
        <v>1480</v>
      </c>
      <c r="E76" s="29">
        <v>14580.693600000001</v>
      </c>
      <c r="F76" s="30">
        <v>2.8400219435396599</v>
      </c>
    </row>
    <row r="77" spans="1:8" x14ac:dyDescent="0.2">
      <c r="A77" s="27" t="s">
        <v>332</v>
      </c>
      <c r="B77" s="27" t="s">
        <v>331</v>
      </c>
      <c r="C77" s="27" t="s">
        <v>333</v>
      </c>
      <c r="D77" s="31">
        <v>1660</v>
      </c>
      <c r="E77" s="29">
        <v>14031.027669999999</v>
      </c>
      <c r="F77" s="30">
        <v>2.7329582231404999</v>
      </c>
    </row>
    <row r="78" spans="1:8" x14ac:dyDescent="0.2">
      <c r="A78" s="27" t="s">
        <v>188</v>
      </c>
      <c r="B78" s="27" t="s">
        <v>187</v>
      </c>
      <c r="C78" s="27" t="s">
        <v>84</v>
      </c>
      <c r="D78" s="31">
        <v>1150</v>
      </c>
      <c r="E78" s="29">
        <v>11562.284</v>
      </c>
      <c r="F78" s="30">
        <v>2.2520972717949101</v>
      </c>
    </row>
    <row r="79" spans="1:8" x14ac:dyDescent="0.2">
      <c r="A79" s="27" t="s">
        <v>335</v>
      </c>
      <c r="B79" s="27" t="s">
        <v>334</v>
      </c>
      <c r="C79" s="27" t="s">
        <v>333</v>
      </c>
      <c r="D79" s="31">
        <v>1280</v>
      </c>
      <c r="E79" s="29">
        <v>11071.03442</v>
      </c>
      <c r="F79" s="30">
        <v>2.1564118657896199</v>
      </c>
    </row>
    <row r="80" spans="1:8" x14ac:dyDescent="0.2">
      <c r="A80" s="27" t="s">
        <v>337</v>
      </c>
      <c r="B80" s="27" t="s">
        <v>336</v>
      </c>
      <c r="C80" s="27" t="s">
        <v>272</v>
      </c>
      <c r="D80" s="31">
        <v>650</v>
      </c>
      <c r="E80" s="29">
        <v>5785.6239999999998</v>
      </c>
      <c r="F80" s="30">
        <v>1.1269216381496201</v>
      </c>
    </row>
    <row r="81" spans="1:6" x14ac:dyDescent="0.2">
      <c r="A81" s="27" t="s">
        <v>339</v>
      </c>
      <c r="B81" s="27" t="s">
        <v>338</v>
      </c>
      <c r="C81" s="27" t="s">
        <v>333</v>
      </c>
      <c r="D81" s="31">
        <v>385</v>
      </c>
      <c r="E81" s="29">
        <v>3486.3127330000002</v>
      </c>
      <c r="F81" s="30">
        <v>0.67906266569936802</v>
      </c>
    </row>
    <row r="82" spans="1:6" x14ac:dyDescent="0.2">
      <c r="A82" s="27" t="s">
        <v>341</v>
      </c>
      <c r="B82" s="27" t="s">
        <v>340</v>
      </c>
      <c r="C82" s="27" t="s">
        <v>145</v>
      </c>
      <c r="D82" s="31">
        <v>300</v>
      </c>
      <c r="E82" s="29">
        <v>2924.7449999999999</v>
      </c>
      <c r="F82" s="30">
        <v>0.56968071664696995</v>
      </c>
    </row>
    <row r="83" spans="1:6" x14ac:dyDescent="0.2">
      <c r="A83" s="27" t="s">
        <v>192</v>
      </c>
      <c r="B83" s="27" t="s">
        <v>191</v>
      </c>
      <c r="C83" s="27" t="s">
        <v>193</v>
      </c>
      <c r="D83" s="31">
        <v>15</v>
      </c>
      <c r="E83" s="29">
        <v>2031.9929999999999</v>
      </c>
      <c r="F83" s="30">
        <v>0.395790822263694</v>
      </c>
    </row>
    <row r="84" spans="1:6" x14ac:dyDescent="0.2">
      <c r="A84" s="27" t="s">
        <v>343</v>
      </c>
      <c r="B84" s="27" t="s">
        <v>342</v>
      </c>
      <c r="C84" s="27" t="s">
        <v>333</v>
      </c>
      <c r="D84" s="31">
        <v>150</v>
      </c>
      <c r="E84" s="29">
        <v>1330.6118280000001</v>
      </c>
      <c r="F84" s="30">
        <v>0.259176064837781</v>
      </c>
    </row>
    <row r="85" spans="1:6" x14ac:dyDescent="0.2">
      <c r="A85" s="27" t="s">
        <v>345</v>
      </c>
      <c r="B85" s="27" t="s">
        <v>344</v>
      </c>
      <c r="C85" s="27" t="s">
        <v>333</v>
      </c>
      <c r="D85" s="31">
        <v>102</v>
      </c>
      <c r="E85" s="29">
        <v>1028.925</v>
      </c>
      <c r="F85" s="30">
        <v>0.20041361943553501</v>
      </c>
    </row>
    <row r="86" spans="1:6" x14ac:dyDescent="0.2">
      <c r="A86" s="27" t="s">
        <v>186</v>
      </c>
      <c r="B86" s="27" t="s">
        <v>185</v>
      </c>
      <c r="C86" s="27" t="s">
        <v>84</v>
      </c>
      <c r="D86" s="31">
        <v>100</v>
      </c>
      <c r="E86" s="29">
        <v>1005.176</v>
      </c>
      <c r="F86" s="30">
        <v>0.19578779826491999</v>
      </c>
    </row>
    <row r="87" spans="1:6" x14ac:dyDescent="0.2">
      <c r="A87" s="27" t="s">
        <v>347</v>
      </c>
      <c r="B87" s="27" t="s">
        <v>346</v>
      </c>
      <c r="C87" s="27" t="s">
        <v>348</v>
      </c>
      <c r="D87" s="31">
        <v>1678</v>
      </c>
      <c r="E87" s="29">
        <v>547.53139999999996</v>
      </c>
      <c r="F87" s="30">
        <v>0.10664795745910099</v>
      </c>
    </row>
    <row r="88" spans="1:6" x14ac:dyDescent="0.2">
      <c r="A88" s="27" t="s">
        <v>350</v>
      </c>
      <c r="B88" s="27" t="s">
        <v>349</v>
      </c>
      <c r="C88" s="27" t="s">
        <v>348</v>
      </c>
      <c r="D88" s="31">
        <v>786</v>
      </c>
      <c r="E88" s="29">
        <v>253.87799999999999</v>
      </c>
      <c r="F88" s="30">
        <v>4.9450260101615497E-2</v>
      </c>
    </row>
    <row r="89" spans="1:6" x14ac:dyDescent="0.2">
      <c r="A89" s="27" t="s">
        <v>352</v>
      </c>
      <c r="B89" s="27" t="s">
        <v>351</v>
      </c>
      <c r="C89" s="27" t="s">
        <v>154</v>
      </c>
      <c r="D89" s="31">
        <v>13</v>
      </c>
      <c r="E89" s="29">
        <v>131.65321</v>
      </c>
      <c r="F89" s="30">
        <v>2.5643362078292001E-2</v>
      </c>
    </row>
    <row r="90" spans="1:6" x14ac:dyDescent="0.2">
      <c r="A90" s="27" t="s">
        <v>173</v>
      </c>
      <c r="B90" s="27" t="s">
        <v>172</v>
      </c>
      <c r="C90" s="27" t="s">
        <v>169</v>
      </c>
      <c r="D90" s="31">
        <v>10</v>
      </c>
      <c r="E90" s="29">
        <v>100.06189999999999</v>
      </c>
      <c r="F90" s="30">
        <v>1.9490018754133299E-2</v>
      </c>
    </row>
    <row r="91" spans="1:6" x14ac:dyDescent="0.2">
      <c r="A91" s="27" t="s">
        <v>354</v>
      </c>
      <c r="B91" s="27" t="s">
        <v>353</v>
      </c>
      <c r="C91" s="27" t="s">
        <v>348</v>
      </c>
      <c r="D91" s="31">
        <v>28</v>
      </c>
      <c r="E91" s="29">
        <v>9.0440000000000005</v>
      </c>
      <c r="F91" s="30">
        <v>1.7615868738489E-3</v>
      </c>
    </row>
    <row r="92" spans="1:6" x14ac:dyDescent="0.2">
      <c r="A92" s="27" t="s">
        <v>355</v>
      </c>
      <c r="B92" s="27" t="s">
        <v>1581</v>
      </c>
      <c r="C92" s="27" t="s">
        <v>356</v>
      </c>
      <c r="D92" s="31">
        <v>500</v>
      </c>
      <c r="E92" s="29">
        <v>0</v>
      </c>
      <c r="F92" s="29">
        <v>0</v>
      </c>
    </row>
    <row r="93" spans="1:6" x14ac:dyDescent="0.2">
      <c r="A93" s="27" t="s">
        <v>357</v>
      </c>
      <c r="B93" s="27" t="s">
        <v>1582</v>
      </c>
      <c r="C93" s="27" t="s">
        <v>358</v>
      </c>
      <c r="D93" s="31">
        <v>250</v>
      </c>
      <c r="E93" s="29">
        <v>0</v>
      </c>
      <c r="F93" s="29">
        <v>0</v>
      </c>
    </row>
    <row r="94" spans="1:6" x14ac:dyDescent="0.2">
      <c r="A94" s="27" t="s">
        <v>360</v>
      </c>
      <c r="B94" s="27" t="s">
        <v>359</v>
      </c>
      <c r="C94" s="27" t="s">
        <v>356</v>
      </c>
      <c r="D94" s="31">
        <v>300</v>
      </c>
      <c r="E94" s="29">
        <v>0</v>
      </c>
      <c r="F94" s="29">
        <v>0</v>
      </c>
    </row>
    <row r="95" spans="1:6" x14ac:dyDescent="0.2">
      <c r="A95" s="27" t="s">
        <v>361</v>
      </c>
      <c r="B95" s="27" t="s">
        <v>1583</v>
      </c>
      <c r="C95" s="27" t="s">
        <v>358</v>
      </c>
      <c r="D95" s="31">
        <v>600</v>
      </c>
      <c r="E95" s="29">
        <v>0</v>
      </c>
      <c r="F95" s="29">
        <v>0</v>
      </c>
    </row>
    <row r="96" spans="1:6" x14ac:dyDescent="0.2">
      <c r="A96" s="27" t="s">
        <v>362</v>
      </c>
      <c r="B96" s="27" t="s">
        <v>1571</v>
      </c>
      <c r="C96" s="27" t="s">
        <v>358</v>
      </c>
      <c r="D96" s="31">
        <v>394</v>
      </c>
      <c r="E96" s="29">
        <v>0</v>
      </c>
      <c r="F96" s="29">
        <v>0</v>
      </c>
    </row>
    <row r="97" spans="1:8" x14ac:dyDescent="0.2">
      <c r="A97" s="27" t="s">
        <v>363</v>
      </c>
      <c r="B97" s="27" t="s">
        <v>1572</v>
      </c>
      <c r="C97" s="27" t="s">
        <v>358</v>
      </c>
      <c r="D97" s="31">
        <v>1000</v>
      </c>
      <c r="E97" s="29">
        <v>0</v>
      </c>
      <c r="F97" s="29">
        <v>0</v>
      </c>
    </row>
    <row r="98" spans="1:8" x14ac:dyDescent="0.2">
      <c r="A98" s="27" t="s">
        <v>365</v>
      </c>
      <c r="B98" s="27" t="s">
        <v>364</v>
      </c>
      <c r="C98" s="27" t="s">
        <v>356</v>
      </c>
      <c r="D98" s="31">
        <v>100</v>
      </c>
      <c r="E98" s="29">
        <v>0</v>
      </c>
      <c r="F98" s="29">
        <v>0</v>
      </c>
    </row>
    <row r="99" spans="1:8" x14ac:dyDescent="0.2">
      <c r="A99" s="27" t="s">
        <v>367</v>
      </c>
      <c r="B99" s="27" t="s">
        <v>366</v>
      </c>
      <c r="C99" s="27" t="s">
        <v>356</v>
      </c>
      <c r="D99" s="31">
        <v>200</v>
      </c>
      <c r="E99" s="29">
        <v>0</v>
      </c>
      <c r="F99" s="29">
        <v>0</v>
      </c>
    </row>
    <row r="100" spans="1:8" x14ac:dyDescent="0.2">
      <c r="A100" s="27" t="s">
        <v>368</v>
      </c>
      <c r="B100" s="27" t="s">
        <v>1568</v>
      </c>
      <c r="C100" s="27" t="s">
        <v>356</v>
      </c>
      <c r="D100" s="31">
        <v>200</v>
      </c>
      <c r="E100" s="29">
        <v>0</v>
      </c>
      <c r="F100" s="29">
        <v>0</v>
      </c>
    </row>
    <row r="101" spans="1:8" x14ac:dyDescent="0.2">
      <c r="A101" s="27" t="s">
        <v>369</v>
      </c>
      <c r="B101" s="27" t="s">
        <v>1584</v>
      </c>
      <c r="C101" s="27" t="s">
        <v>358</v>
      </c>
      <c r="D101" s="31">
        <v>375</v>
      </c>
      <c r="E101" s="29">
        <v>0</v>
      </c>
      <c r="F101" s="29">
        <v>0</v>
      </c>
    </row>
    <row r="102" spans="1:8" x14ac:dyDescent="0.2">
      <c r="A102" s="27" t="s">
        <v>370</v>
      </c>
      <c r="B102" s="27" t="s">
        <v>1585</v>
      </c>
      <c r="C102" s="27" t="s">
        <v>358</v>
      </c>
      <c r="D102" s="31">
        <v>800</v>
      </c>
      <c r="E102" s="29">
        <v>0</v>
      </c>
      <c r="F102" s="29">
        <v>0</v>
      </c>
    </row>
    <row r="103" spans="1:8" x14ac:dyDescent="0.2">
      <c r="A103" s="27" t="s">
        <v>371</v>
      </c>
      <c r="B103" s="27" t="s">
        <v>1570</v>
      </c>
      <c r="C103" s="27" t="s">
        <v>358</v>
      </c>
      <c r="D103" s="31">
        <v>350</v>
      </c>
      <c r="E103" s="29">
        <v>0</v>
      </c>
      <c r="F103" s="29">
        <v>0</v>
      </c>
    </row>
    <row r="104" spans="1:8" x14ac:dyDescent="0.2">
      <c r="A104" s="27" t="s">
        <v>372</v>
      </c>
      <c r="B104" s="27" t="s">
        <v>1586</v>
      </c>
      <c r="C104" s="27" t="s">
        <v>356</v>
      </c>
      <c r="D104" s="31">
        <v>250</v>
      </c>
      <c r="E104" s="29">
        <v>0</v>
      </c>
      <c r="F104" s="29">
        <v>0</v>
      </c>
    </row>
    <row r="105" spans="1:8" ht="10.5" x14ac:dyDescent="0.25">
      <c r="A105" s="26" t="s">
        <v>155</v>
      </c>
      <c r="B105" s="26"/>
      <c r="C105" s="26"/>
      <c r="D105" s="32"/>
      <c r="E105" s="33">
        <f>SUM(E72:E104)</f>
        <v>151041.58336099997</v>
      </c>
      <c r="F105" s="34">
        <f>SUM(F72:F104)</f>
        <v>29.419822053747435</v>
      </c>
      <c r="G105" s="18"/>
      <c r="H105" s="18"/>
    </row>
    <row r="106" spans="1:8" x14ac:dyDescent="0.2">
      <c r="A106" s="27"/>
      <c r="B106" s="27"/>
      <c r="C106" s="27"/>
      <c r="D106" s="28"/>
      <c r="E106" s="29"/>
      <c r="F106" s="30"/>
    </row>
    <row r="107" spans="1:8" ht="10.5" x14ac:dyDescent="0.25">
      <c r="A107" s="26" t="s">
        <v>194</v>
      </c>
      <c r="B107" s="26"/>
      <c r="C107" s="26"/>
      <c r="D107" s="32"/>
      <c r="E107" s="33">
        <f>E70+E105</f>
        <v>614758.26758100011</v>
      </c>
      <c r="F107" s="34">
        <f>F70+F105</f>
        <v>119.74238111021431</v>
      </c>
      <c r="G107" s="18"/>
      <c r="H107" s="18"/>
    </row>
    <row r="108" spans="1:8" ht="10.5" x14ac:dyDescent="0.25">
      <c r="A108" s="26"/>
      <c r="B108" s="26"/>
      <c r="C108" s="26"/>
      <c r="D108" s="32"/>
      <c r="E108" s="33"/>
      <c r="F108" s="34"/>
      <c r="G108" s="18"/>
      <c r="H108" s="18"/>
    </row>
    <row r="109" spans="1:8" ht="10.5" x14ac:dyDescent="0.25">
      <c r="A109" s="26" t="s">
        <v>196</v>
      </c>
      <c r="B109" s="26"/>
      <c r="C109" s="26"/>
      <c r="D109" s="32"/>
      <c r="E109" s="33">
        <f>E111-(E70+E105)</f>
        <v>-101357.53019700013</v>
      </c>
      <c r="F109" s="34">
        <f>F111-(F70+F105)</f>
        <v>-19.742381110214311</v>
      </c>
      <c r="G109" s="18"/>
      <c r="H109" s="18"/>
    </row>
    <row r="110" spans="1:8" ht="10.5" x14ac:dyDescent="0.25">
      <c r="A110" s="26"/>
      <c r="B110" s="26"/>
      <c r="C110" s="26"/>
      <c r="D110" s="32"/>
      <c r="E110" s="33"/>
      <c r="F110" s="34"/>
      <c r="G110" s="18"/>
      <c r="H110" s="18"/>
    </row>
    <row r="111" spans="1:8" ht="10.5" x14ac:dyDescent="0.25">
      <c r="A111" s="35" t="s">
        <v>195</v>
      </c>
      <c r="B111" s="35"/>
      <c r="C111" s="35"/>
      <c r="D111" s="36"/>
      <c r="E111" s="37">
        <v>513400.73738399998</v>
      </c>
      <c r="F111" s="38">
        <v>100</v>
      </c>
      <c r="G111" s="18"/>
      <c r="H111" s="18"/>
    </row>
    <row r="112" spans="1:8" ht="10.5" x14ac:dyDescent="0.25">
      <c r="A112" s="18" t="s">
        <v>198</v>
      </c>
      <c r="F112" s="20" t="s">
        <v>373</v>
      </c>
    </row>
    <row r="113" spans="1:4" ht="10.5" x14ac:dyDescent="0.25">
      <c r="A113" s="18" t="s">
        <v>1555</v>
      </c>
    </row>
    <row r="114" spans="1:4" ht="10.5" x14ac:dyDescent="0.25">
      <c r="A114" s="18" t="s">
        <v>1548</v>
      </c>
    </row>
    <row r="116" spans="1:4" ht="10.5" x14ac:dyDescent="0.25">
      <c r="A116" s="18" t="s">
        <v>199</v>
      </c>
    </row>
    <row r="117" spans="1:4" ht="10.5" x14ac:dyDescent="0.25">
      <c r="A117" s="18" t="s">
        <v>200</v>
      </c>
    </row>
    <row r="118" spans="1:4" ht="10.5" x14ac:dyDescent="0.25">
      <c r="A118" s="18" t="s">
        <v>201</v>
      </c>
      <c r="B118" s="18"/>
      <c r="C118" s="39" t="s">
        <v>203</v>
      </c>
      <c r="D118" s="19" t="s">
        <v>202</v>
      </c>
    </row>
    <row r="119" spans="1:4" x14ac:dyDescent="0.2">
      <c r="A119" s="10" t="s">
        <v>204</v>
      </c>
      <c r="C119" s="40">
        <v>3971.2082</v>
      </c>
      <c r="D119" s="40">
        <v>3561.5126</v>
      </c>
    </row>
    <row r="120" spans="1:4" x14ac:dyDescent="0.2">
      <c r="A120" s="10" t="s">
        <v>206</v>
      </c>
      <c r="C120" s="40">
        <v>1003.7997</v>
      </c>
      <c r="D120" s="40">
        <v>900.15300000000002</v>
      </c>
    </row>
    <row r="121" spans="1:4" x14ac:dyDescent="0.2">
      <c r="A121" s="10" t="s">
        <v>374</v>
      </c>
      <c r="C121" s="40">
        <v>1121.7653</v>
      </c>
      <c r="D121" s="40">
        <v>993.81330000000003</v>
      </c>
    </row>
    <row r="122" spans="1:4" x14ac:dyDescent="0.2">
      <c r="A122" s="10" t="s">
        <v>375</v>
      </c>
      <c r="C122" s="40">
        <v>1176.2215000000001</v>
      </c>
      <c r="D122" s="40">
        <v>1033.8729000000001</v>
      </c>
    </row>
    <row r="123" spans="1:4" x14ac:dyDescent="0.2">
      <c r="A123" s="10" t="s">
        <v>207</v>
      </c>
      <c r="C123" s="40">
        <v>3288.1723999999999</v>
      </c>
      <c r="D123" s="40">
        <v>2950.6442000000002</v>
      </c>
    </row>
    <row r="124" spans="1:4" x14ac:dyDescent="0.2">
      <c r="A124" s="10" t="s">
        <v>376</v>
      </c>
      <c r="C124" s="40">
        <v>4197.451</v>
      </c>
      <c r="D124" s="40">
        <v>3778.4472000000001</v>
      </c>
    </row>
    <row r="125" spans="1:4" x14ac:dyDescent="0.2">
      <c r="A125" s="10" t="s">
        <v>377</v>
      </c>
      <c r="C125" s="40">
        <v>1007.3567</v>
      </c>
      <c r="D125" s="40">
        <v>906.72090000000003</v>
      </c>
    </row>
    <row r="126" spans="1:4" x14ac:dyDescent="0.2">
      <c r="A126" s="10" t="s">
        <v>378</v>
      </c>
      <c r="C126" s="40">
        <v>1203.9259</v>
      </c>
      <c r="D126" s="40">
        <v>1071.5065</v>
      </c>
    </row>
    <row r="127" spans="1:4" x14ac:dyDescent="0.2">
      <c r="A127" s="10" t="s">
        <v>379</v>
      </c>
      <c r="C127" s="40">
        <v>1263.3924999999999</v>
      </c>
      <c r="D127" s="40">
        <v>1116.2113999999999</v>
      </c>
    </row>
    <row r="129" spans="1:5" ht="10.5" x14ac:dyDescent="0.25">
      <c r="A129" s="18" t="s">
        <v>215</v>
      </c>
    </row>
    <row r="130" spans="1:5" ht="10.5" x14ac:dyDescent="0.25">
      <c r="A130" s="82" t="s">
        <v>380</v>
      </c>
      <c r="B130" s="83"/>
      <c r="C130" s="80" t="s">
        <v>381</v>
      </c>
      <c r="D130" s="81"/>
    </row>
    <row r="131" spans="1:5" ht="10.5" x14ac:dyDescent="0.25">
      <c r="A131" s="82"/>
      <c r="B131" s="83"/>
      <c r="C131" s="44" t="s">
        <v>382</v>
      </c>
      <c r="D131" s="45" t="s">
        <v>383</v>
      </c>
    </row>
    <row r="132" spans="1:5" x14ac:dyDescent="0.2">
      <c r="A132" s="84" t="s">
        <v>206</v>
      </c>
      <c r="B132" s="85"/>
      <c r="C132" s="46">
        <v>6.9223011000000001E-2</v>
      </c>
      <c r="D132" s="46">
        <v>6.4100853999999999E-2</v>
      </c>
    </row>
    <row r="133" spans="1:5" x14ac:dyDescent="0.2">
      <c r="A133" s="84" t="s">
        <v>374</v>
      </c>
      <c r="B133" s="85"/>
      <c r="C133" s="46">
        <v>10.442258900000001</v>
      </c>
      <c r="D133" s="46">
        <v>10.06915687</v>
      </c>
    </row>
    <row r="134" spans="1:5" x14ac:dyDescent="0.2">
      <c r="A134" s="84" t="s">
        <v>375</v>
      </c>
      <c r="B134" s="85"/>
      <c r="C134" s="46">
        <v>15.847099399999999</v>
      </c>
      <c r="D134" s="46">
        <v>14.67449302</v>
      </c>
    </row>
    <row r="135" spans="1:5" x14ac:dyDescent="0.2">
      <c r="A135" s="84" t="s">
        <v>377</v>
      </c>
      <c r="B135" s="85"/>
      <c r="C135" s="46">
        <v>0.171436803</v>
      </c>
      <c r="D135" s="46">
        <v>0.15875133399999999</v>
      </c>
    </row>
    <row r="136" spans="1:5" x14ac:dyDescent="0.2">
      <c r="A136" s="84" t="s">
        <v>378</v>
      </c>
      <c r="B136" s="85"/>
      <c r="C136" s="46">
        <v>10.442258900000001</v>
      </c>
      <c r="D136" s="46">
        <v>10.06915687</v>
      </c>
    </row>
    <row r="137" spans="1:5" x14ac:dyDescent="0.2">
      <c r="A137" s="84" t="s">
        <v>379</v>
      </c>
      <c r="B137" s="85"/>
      <c r="C137" s="46">
        <v>15.847099399999999</v>
      </c>
      <c r="D137" s="46">
        <v>14.67449302</v>
      </c>
    </row>
    <row r="139" spans="1:5" ht="10.5" x14ac:dyDescent="0.25">
      <c r="A139" s="18" t="s">
        <v>217</v>
      </c>
      <c r="D139" s="42">
        <v>3.4298268361095898</v>
      </c>
      <c r="E139" s="14" t="s">
        <v>218</v>
      </c>
    </row>
    <row r="141" spans="1:5" ht="10.5" x14ac:dyDescent="0.25">
      <c r="A141" s="18" t="s">
        <v>219</v>
      </c>
      <c r="D141" s="41" t="s">
        <v>1587</v>
      </c>
    </row>
    <row r="142" spans="1:5" x14ac:dyDescent="0.2">
      <c r="A142" s="10" t="s">
        <v>384</v>
      </c>
    </row>
    <row r="143" spans="1:5" ht="14.5" x14ac:dyDescent="0.35">
      <c r="A143" s="47" t="s">
        <v>1562</v>
      </c>
    </row>
    <row r="144" spans="1:5" ht="14.5" x14ac:dyDescent="0.35">
      <c r="A144" s="47"/>
    </row>
    <row r="145" spans="1:6" ht="10.5" x14ac:dyDescent="0.25">
      <c r="A145" s="18" t="s">
        <v>1563</v>
      </c>
    </row>
    <row r="146" spans="1:6" ht="14.5" x14ac:dyDescent="0.35">
      <c r="A146" s="63" t="s">
        <v>1564</v>
      </c>
    </row>
    <row r="147" spans="1:6" ht="14.5" x14ac:dyDescent="0.35">
      <c r="A147" s="63"/>
    </row>
    <row r="148" spans="1:6" ht="10.5" x14ac:dyDescent="0.25">
      <c r="A148" s="18" t="s">
        <v>1588</v>
      </c>
    </row>
    <row r="149" spans="1:6" ht="11.25" customHeight="1" x14ac:dyDescent="0.2">
      <c r="A149" s="62" t="s">
        <v>1561</v>
      </c>
    </row>
    <row r="151" spans="1:6" ht="38.15" customHeight="1" x14ac:dyDescent="0.2">
      <c r="A151" s="87" t="s">
        <v>1590</v>
      </c>
      <c r="B151" s="87"/>
      <c r="C151" s="87"/>
      <c r="D151" s="87"/>
      <c r="E151" s="87"/>
      <c r="F151" s="87"/>
    </row>
    <row r="152" spans="1:6" ht="16" customHeight="1" x14ac:dyDescent="0.2">
      <c r="A152" s="62" t="s">
        <v>1565</v>
      </c>
      <c r="B152" s="65"/>
      <c r="C152" s="65"/>
      <c r="D152" s="65"/>
      <c r="E152" s="65"/>
      <c r="F152" s="65"/>
    </row>
    <row r="153" spans="1:6" s="68" customFormat="1" ht="14.5" x14ac:dyDescent="0.2">
      <c r="A153" s="88" t="s">
        <v>1594</v>
      </c>
      <c r="B153" s="88"/>
      <c r="C153" s="88"/>
      <c r="D153" s="88"/>
      <c r="E153" s="88"/>
      <c r="F153" s="88"/>
    </row>
    <row r="154" spans="1:6" ht="10.5" x14ac:dyDescent="0.2">
      <c r="A154" s="65"/>
      <c r="B154" s="65"/>
      <c r="C154" s="65"/>
      <c r="D154" s="65"/>
      <c r="E154" s="65"/>
      <c r="F154" s="65"/>
    </row>
    <row r="155" spans="1:6" ht="30" customHeight="1" x14ac:dyDescent="0.2">
      <c r="A155" s="86" t="s">
        <v>1589</v>
      </c>
      <c r="B155" s="86"/>
      <c r="C155" s="86"/>
      <c r="D155" s="86"/>
      <c r="E155" s="86"/>
      <c r="F155" s="86"/>
    </row>
    <row r="158" spans="1:6" s="1" customFormat="1" ht="14" x14ac:dyDescent="0.25">
      <c r="A158" s="79" t="s">
        <v>385</v>
      </c>
      <c r="B158" s="79"/>
      <c r="C158" s="79"/>
      <c r="D158" s="79"/>
      <c r="E158" s="79"/>
      <c r="F158" s="79"/>
    </row>
    <row r="159" spans="1:6" ht="10.5" x14ac:dyDescent="0.25">
      <c r="A159" s="18" t="s">
        <v>6</v>
      </c>
    </row>
    <row r="160" spans="1:6" s="1" customFormat="1" ht="17.5" customHeight="1" x14ac:dyDescent="0.25">
      <c r="A160" s="8" t="s">
        <v>2</v>
      </c>
      <c r="B160" s="8" t="s">
        <v>0</v>
      </c>
      <c r="C160" s="8" t="s">
        <v>197</v>
      </c>
      <c r="D160" s="17" t="s">
        <v>1</v>
      </c>
      <c r="E160" s="9" t="s">
        <v>3</v>
      </c>
      <c r="F160" s="16" t="s">
        <v>4</v>
      </c>
    </row>
    <row r="161" spans="1:8" ht="10.5" x14ac:dyDescent="0.25">
      <c r="A161" s="21" t="s">
        <v>68</v>
      </c>
      <c r="B161" s="22"/>
      <c r="C161" s="22"/>
      <c r="D161" s="23"/>
      <c r="E161" s="24"/>
      <c r="F161" s="25"/>
    </row>
    <row r="162" spans="1:8" ht="10.5" x14ac:dyDescent="0.25">
      <c r="A162" s="26" t="s">
        <v>69</v>
      </c>
      <c r="B162" s="27"/>
      <c r="C162" s="27"/>
      <c r="D162" s="28"/>
      <c r="E162" s="29"/>
      <c r="F162" s="30"/>
    </row>
    <row r="163" spans="1:8" x14ac:dyDescent="0.2">
      <c r="A163" s="27" t="s">
        <v>387</v>
      </c>
      <c r="B163" s="27" t="s">
        <v>386</v>
      </c>
      <c r="C163" s="27" t="s">
        <v>388</v>
      </c>
      <c r="D163" s="31">
        <v>5230</v>
      </c>
      <c r="E163" s="29">
        <v>0</v>
      </c>
      <c r="F163" s="30">
        <v>100</v>
      </c>
    </row>
    <row r="164" spans="1:8" ht="10.5" x14ac:dyDescent="0.25">
      <c r="A164" s="26" t="s">
        <v>155</v>
      </c>
      <c r="B164" s="26"/>
      <c r="C164" s="26"/>
      <c r="D164" s="32"/>
      <c r="E164" s="33">
        <f>SUM(E162:E163)</f>
        <v>0</v>
      </c>
      <c r="F164" s="34">
        <f>SUM(F162:F163)</f>
        <v>100</v>
      </c>
      <c r="G164" s="18"/>
      <c r="H164" s="18"/>
    </row>
    <row r="165" spans="1:8" x14ac:dyDescent="0.2">
      <c r="A165" s="27"/>
      <c r="B165" s="27"/>
      <c r="C165" s="27"/>
      <c r="D165" s="28"/>
      <c r="E165" s="29"/>
      <c r="F165" s="30"/>
    </row>
    <row r="166" spans="1:8" ht="10.5" x14ac:dyDescent="0.25">
      <c r="A166" s="26" t="s">
        <v>194</v>
      </c>
      <c r="B166" s="26"/>
      <c r="C166" s="26"/>
      <c r="D166" s="32"/>
      <c r="E166" s="33">
        <f>E164</f>
        <v>0</v>
      </c>
      <c r="F166" s="34">
        <f>F164</f>
        <v>100</v>
      </c>
      <c r="G166" s="18"/>
      <c r="H166" s="18"/>
    </row>
    <row r="167" spans="1:8" ht="10.5" x14ac:dyDescent="0.25">
      <c r="A167" s="26"/>
      <c r="B167" s="26"/>
      <c r="C167" s="26"/>
      <c r="D167" s="32"/>
      <c r="E167" s="33"/>
      <c r="F167" s="34"/>
      <c r="G167" s="18"/>
      <c r="H167" s="18"/>
    </row>
    <row r="168" spans="1:8" ht="10.5" x14ac:dyDescent="0.25">
      <c r="A168" s="26" t="s">
        <v>196</v>
      </c>
      <c r="B168" s="26"/>
      <c r="C168" s="26"/>
      <c r="D168" s="32"/>
      <c r="E168" s="33">
        <f>E170-(E164)</f>
        <v>0</v>
      </c>
      <c r="F168" s="34">
        <v>0</v>
      </c>
      <c r="G168" s="18"/>
      <c r="H168" s="18"/>
    </row>
    <row r="169" spans="1:8" ht="10.5" x14ac:dyDescent="0.25">
      <c r="A169" s="26"/>
      <c r="B169" s="26"/>
      <c r="C169" s="26"/>
      <c r="D169" s="32"/>
      <c r="E169" s="33"/>
      <c r="F169" s="34"/>
      <c r="G169" s="18"/>
      <c r="H169" s="18"/>
    </row>
    <row r="170" spans="1:8" ht="10.5" x14ac:dyDescent="0.25">
      <c r="A170" s="35" t="s">
        <v>195</v>
      </c>
      <c r="B170" s="35"/>
      <c r="C170" s="35"/>
      <c r="D170" s="36"/>
      <c r="E170" s="37">
        <v>0</v>
      </c>
      <c r="F170" s="38">
        <v>100</v>
      </c>
      <c r="G170" s="18"/>
      <c r="H170" s="18"/>
    </row>
    <row r="171" spans="1:8" ht="10.5" x14ac:dyDescent="0.25">
      <c r="A171" s="66" t="s">
        <v>198</v>
      </c>
      <c r="F171" s="20"/>
    </row>
    <row r="172" spans="1:8" ht="10.5" x14ac:dyDescent="0.25">
      <c r="A172" s="66" t="s">
        <v>1555</v>
      </c>
    </row>
    <row r="173" spans="1:8" ht="10.5" x14ac:dyDescent="0.25">
      <c r="A173" s="67" t="s">
        <v>1548</v>
      </c>
    </row>
    <row r="175" spans="1:8" ht="10.5" x14ac:dyDescent="0.25">
      <c r="A175" s="18" t="s">
        <v>199</v>
      </c>
    </row>
    <row r="176" spans="1:8" ht="10.5" x14ac:dyDescent="0.25">
      <c r="A176" s="18" t="s">
        <v>200</v>
      </c>
    </row>
    <row r="177" spans="1:4" ht="10.5" x14ac:dyDescent="0.25">
      <c r="A177" s="18" t="s">
        <v>201</v>
      </c>
      <c r="B177" s="18"/>
      <c r="C177" s="39" t="s">
        <v>203</v>
      </c>
      <c r="D177" s="19" t="s">
        <v>202</v>
      </c>
    </row>
    <row r="178" spans="1:4" x14ac:dyDescent="0.2">
      <c r="A178" s="10" t="s">
        <v>204</v>
      </c>
      <c r="C178" s="40">
        <v>0</v>
      </c>
      <c r="D178" s="40">
        <v>0</v>
      </c>
    </row>
    <row r="179" spans="1:4" x14ac:dyDescent="0.2">
      <c r="A179" s="10" t="s">
        <v>206</v>
      </c>
      <c r="C179" s="40">
        <v>0</v>
      </c>
      <c r="D179" s="40">
        <v>0</v>
      </c>
    </row>
    <row r="180" spans="1:4" x14ac:dyDescent="0.2">
      <c r="A180" s="10" t="s">
        <v>374</v>
      </c>
      <c r="C180" s="40">
        <v>0</v>
      </c>
      <c r="D180" s="40">
        <v>0</v>
      </c>
    </row>
    <row r="181" spans="1:4" x14ac:dyDescent="0.2">
      <c r="A181" s="10" t="s">
        <v>375</v>
      </c>
      <c r="C181" s="40">
        <v>0</v>
      </c>
      <c r="D181" s="40">
        <v>0</v>
      </c>
    </row>
    <row r="182" spans="1:4" x14ac:dyDescent="0.2">
      <c r="A182" s="10" t="s">
        <v>207</v>
      </c>
      <c r="C182" s="40">
        <v>0</v>
      </c>
      <c r="D182" s="40">
        <v>0</v>
      </c>
    </row>
    <row r="183" spans="1:4" x14ac:dyDescent="0.2">
      <c r="A183" s="10" t="s">
        <v>376</v>
      </c>
      <c r="C183" s="40">
        <v>0</v>
      </c>
      <c r="D183" s="40">
        <v>0</v>
      </c>
    </row>
    <row r="184" spans="1:4" x14ac:dyDescent="0.2">
      <c r="A184" s="10" t="s">
        <v>377</v>
      </c>
      <c r="C184" s="40">
        <v>0</v>
      </c>
      <c r="D184" s="40">
        <v>0</v>
      </c>
    </row>
    <row r="185" spans="1:4" x14ac:dyDescent="0.2">
      <c r="A185" s="10" t="s">
        <v>378</v>
      </c>
      <c r="C185" s="40">
        <v>0</v>
      </c>
      <c r="D185" s="40">
        <v>0</v>
      </c>
    </row>
    <row r="186" spans="1:4" x14ac:dyDescent="0.2">
      <c r="A186" s="10" t="s">
        <v>379</v>
      </c>
      <c r="C186" s="40">
        <v>0</v>
      </c>
      <c r="D186" s="40">
        <v>0</v>
      </c>
    </row>
    <row r="188" spans="1:4" ht="10.5" x14ac:dyDescent="0.25">
      <c r="A188" s="18" t="s">
        <v>1569</v>
      </c>
      <c r="D188" s="41" t="s">
        <v>216</v>
      </c>
    </row>
    <row r="189" spans="1:4" x14ac:dyDescent="0.2">
      <c r="A189" s="10" t="s">
        <v>384</v>
      </c>
    </row>
    <row r="190" spans="1:4" ht="14.5" x14ac:dyDescent="0.35">
      <c r="A190" s="47" t="s">
        <v>1562</v>
      </c>
    </row>
    <row r="193" spans="1:8" s="1" customFormat="1" ht="14" x14ac:dyDescent="0.25">
      <c r="A193" s="79" t="s">
        <v>389</v>
      </c>
      <c r="B193" s="79"/>
      <c r="C193" s="79"/>
      <c r="D193" s="79"/>
      <c r="E193" s="79"/>
      <c r="F193" s="79"/>
    </row>
    <row r="194" spans="1:8" ht="10.5" x14ac:dyDescent="0.25">
      <c r="A194" s="18" t="s">
        <v>6</v>
      </c>
    </row>
    <row r="195" spans="1:8" s="1" customFormat="1" ht="17.5" customHeight="1" x14ac:dyDescent="0.25">
      <c r="A195" s="8" t="s">
        <v>2</v>
      </c>
      <c r="B195" s="8" t="s">
        <v>0</v>
      </c>
      <c r="C195" s="8" t="s">
        <v>197</v>
      </c>
      <c r="D195" s="17" t="s">
        <v>1</v>
      </c>
      <c r="E195" s="9" t="s">
        <v>3</v>
      </c>
      <c r="F195" s="16" t="s">
        <v>4</v>
      </c>
    </row>
    <row r="196" spans="1:8" ht="10.5" x14ac:dyDescent="0.25">
      <c r="A196" s="21" t="s">
        <v>68</v>
      </c>
      <c r="B196" s="22"/>
      <c r="C196" s="22"/>
      <c r="D196" s="23"/>
      <c r="E196" s="24"/>
      <c r="F196" s="25"/>
    </row>
    <row r="197" spans="1:8" ht="10.5" x14ac:dyDescent="0.25">
      <c r="A197" s="26" t="s">
        <v>69</v>
      </c>
      <c r="B197" s="27"/>
      <c r="C197" s="27"/>
      <c r="D197" s="28"/>
      <c r="E197" s="29"/>
      <c r="F197" s="30"/>
    </row>
    <row r="198" spans="1:8" x14ac:dyDescent="0.2">
      <c r="A198" s="27" t="s">
        <v>391</v>
      </c>
      <c r="B198" s="27" t="s">
        <v>390</v>
      </c>
      <c r="C198" s="27" t="s">
        <v>392</v>
      </c>
      <c r="D198" s="31">
        <v>3523</v>
      </c>
      <c r="E198" s="29">
        <v>0</v>
      </c>
      <c r="F198" s="30">
        <v>100</v>
      </c>
    </row>
    <row r="199" spans="1:8" ht="10.5" x14ac:dyDescent="0.25">
      <c r="A199" s="26" t="s">
        <v>155</v>
      </c>
      <c r="B199" s="26"/>
      <c r="C199" s="26"/>
      <c r="D199" s="32"/>
      <c r="E199" s="33">
        <f>SUM(E197:E198)</f>
        <v>0</v>
      </c>
      <c r="F199" s="34">
        <f>SUM(F197:F198)</f>
        <v>100</v>
      </c>
      <c r="G199" s="18"/>
      <c r="H199" s="18"/>
    </row>
    <row r="200" spans="1:8" x14ac:dyDescent="0.2">
      <c r="A200" s="27"/>
      <c r="B200" s="27"/>
      <c r="C200" s="27"/>
      <c r="D200" s="28"/>
      <c r="E200" s="29"/>
      <c r="F200" s="30"/>
    </row>
    <row r="201" spans="1:8" ht="10.5" x14ac:dyDescent="0.25">
      <c r="A201" s="26" t="s">
        <v>194</v>
      </c>
      <c r="B201" s="26"/>
      <c r="C201" s="26"/>
      <c r="D201" s="32"/>
      <c r="E201" s="33">
        <f>E199</f>
        <v>0</v>
      </c>
      <c r="F201" s="34">
        <f>F199</f>
        <v>100</v>
      </c>
      <c r="G201" s="18"/>
      <c r="H201" s="18"/>
    </row>
    <row r="202" spans="1:8" ht="10.5" x14ac:dyDescent="0.25">
      <c r="A202" s="26"/>
      <c r="B202" s="26"/>
      <c r="C202" s="26"/>
      <c r="D202" s="32"/>
      <c r="E202" s="33"/>
      <c r="F202" s="34"/>
      <c r="G202" s="18"/>
      <c r="H202" s="18"/>
    </row>
    <row r="203" spans="1:8" ht="10.5" x14ac:dyDescent="0.25">
      <c r="A203" s="26" t="s">
        <v>196</v>
      </c>
      <c r="B203" s="26"/>
      <c r="C203" s="26"/>
      <c r="D203" s="32"/>
      <c r="E203" s="33">
        <f>E205-(E199)</f>
        <v>0</v>
      </c>
      <c r="F203" s="34">
        <v>0</v>
      </c>
      <c r="G203" s="18"/>
      <c r="H203" s="18"/>
    </row>
    <row r="204" spans="1:8" ht="10.5" x14ac:dyDescent="0.25">
      <c r="A204" s="26"/>
      <c r="B204" s="26"/>
      <c r="C204" s="26"/>
      <c r="D204" s="32"/>
      <c r="E204" s="33"/>
      <c r="F204" s="34"/>
      <c r="G204" s="18"/>
      <c r="H204" s="18"/>
    </row>
    <row r="205" spans="1:8" ht="10.5" x14ac:dyDescent="0.25">
      <c r="A205" s="35" t="s">
        <v>195</v>
      </c>
      <c r="B205" s="35"/>
      <c r="C205" s="35"/>
      <c r="D205" s="36"/>
      <c r="E205" s="37">
        <v>0</v>
      </c>
      <c r="F205" s="38">
        <v>100</v>
      </c>
      <c r="G205" s="18"/>
      <c r="H205" s="18"/>
    </row>
    <row r="206" spans="1:8" ht="10.5" x14ac:dyDescent="0.25">
      <c r="A206" s="18" t="s">
        <v>198</v>
      </c>
      <c r="F206" s="20"/>
    </row>
    <row r="207" spans="1:8" ht="10.5" x14ac:dyDescent="0.25">
      <c r="A207" s="66" t="s">
        <v>1555</v>
      </c>
    </row>
    <row r="209" spans="1:6" ht="10.5" x14ac:dyDescent="0.25">
      <c r="A209" s="18" t="s">
        <v>199</v>
      </c>
    </row>
    <row r="210" spans="1:6" ht="10.5" x14ac:dyDescent="0.25">
      <c r="A210" s="18" t="s">
        <v>200</v>
      </c>
    </row>
    <row r="211" spans="1:6" ht="10.5" x14ac:dyDescent="0.25">
      <c r="A211" s="18" t="s">
        <v>201</v>
      </c>
      <c r="B211" s="18"/>
      <c r="C211" s="39" t="s">
        <v>203</v>
      </c>
      <c r="D211" s="19" t="s">
        <v>202</v>
      </c>
    </row>
    <row r="212" spans="1:6" x14ac:dyDescent="0.2">
      <c r="A212" s="10" t="s">
        <v>204</v>
      </c>
      <c r="C212" s="60" t="s">
        <v>1556</v>
      </c>
      <c r="D212" s="40">
        <v>0</v>
      </c>
    </row>
    <row r="213" spans="1:6" x14ac:dyDescent="0.2">
      <c r="A213" s="10" t="s">
        <v>206</v>
      </c>
      <c r="C213" s="60" t="s">
        <v>1556</v>
      </c>
      <c r="D213" s="40">
        <v>0</v>
      </c>
    </row>
    <row r="214" spans="1:6" x14ac:dyDescent="0.2">
      <c r="A214" s="10" t="s">
        <v>374</v>
      </c>
      <c r="C214" s="60" t="s">
        <v>1556</v>
      </c>
      <c r="D214" s="40">
        <v>0</v>
      </c>
    </row>
    <row r="215" spans="1:6" x14ac:dyDescent="0.2">
      <c r="A215" s="10" t="s">
        <v>375</v>
      </c>
      <c r="C215" s="60" t="s">
        <v>1556</v>
      </c>
      <c r="D215" s="40">
        <v>0</v>
      </c>
    </row>
    <row r="216" spans="1:6" x14ac:dyDescent="0.2">
      <c r="A216" s="10" t="s">
        <v>207</v>
      </c>
      <c r="C216" s="60" t="s">
        <v>1556</v>
      </c>
      <c r="D216" s="40">
        <v>0</v>
      </c>
    </row>
    <row r="217" spans="1:6" x14ac:dyDescent="0.2">
      <c r="A217" s="10" t="s">
        <v>376</v>
      </c>
      <c r="C217" s="60" t="s">
        <v>1556</v>
      </c>
      <c r="D217" s="40">
        <v>0</v>
      </c>
    </row>
    <row r="218" spans="1:6" x14ac:dyDescent="0.2">
      <c r="A218" s="10" t="s">
        <v>377</v>
      </c>
      <c r="C218" s="60" t="s">
        <v>1556</v>
      </c>
      <c r="D218" s="40">
        <v>0</v>
      </c>
    </row>
    <row r="219" spans="1:6" x14ac:dyDescent="0.2">
      <c r="A219" s="10" t="s">
        <v>378</v>
      </c>
      <c r="C219" s="60" t="s">
        <v>1556</v>
      </c>
      <c r="D219" s="40">
        <v>0</v>
      </c>
    </row>
    <row r="220" spans="1:6" x14ac:dyDescent="0.2">
      <c r="A220" s="10" t="s">
        <v>379</v>
      </c>
      <c r="C220" s="60" t="s">
        <v>1556</v>
      </c>
      <c r="D220" s="40">
        <v>0</v>
      </c>
    </row>
    <row r="222" spans="1:6" ht="10.5" x14ac:dyDescent="0.25">
      <c r="A222" s="18" t="s">
        <v>1557</v>
      </c>
      <c r="C222" s="60"/>
      <c r="D222" s="40"/>
      <c r="E222" s="42"/>
      <c r="F222" s="13"/>
    </row>
    <row r="223" spans="1:6" x14ac:dyDescent="0.2">
      <c r="E223" s="42"/>
      <c r="F223" s="13"/>
    </row>
    <row r="224" spans="1:6" ht="10.5" x14ac:dyDescent="0.25">
      <c r="A224" s="18" t="s">
        <v>1569</v>
      </c>
      <c r="D224" s="41" t="s">
        <v>216</v>
      </c>
      <c r="E224" s="42"/>
      <c r="F224" s="13"/>
    </row>
    <row r="225" spans="1:6" x14ac:dyDescent="0.2">
      <c r="A225" s="10" t="s">
        <v>384</v>
      </c>
      <c r="E225" s="42"/>
      <c r="F225" s="13"/>
    </row>
    <row r="226" spans="1:6" ht="14.5" x14ac:dyDescent="0.35">
      <c r="A226" s="47" t="s">
        <v>1562</v>
      </c>
      <c r="E226" s="42"/>
      <c r="F226" s="13"/>
    </row>
  </sheetData>
  <mergeCells count="15">
    <mergeCell ref="A158:F158"/>
    <mergeCell ref="A193:F193"/>
    <mergeCell ref="A151:F151"/>
    <mergeCell ref="A155:F155"/>
    <mergeCell ref="A133:B133"/>
    <mergeCell ref="A134:B134"/>
    <mergeCell ref="A135:B135"/>
    <mergeCell ref="A136:B136"/>
    <mergeCell ref="A137:B137"/>
    <mergeCell ref="A153:F153"/>
    <mergeCell ref="A1:F1"/>
    <mergeCell ref="C130:D130"/>
    <mergeCell ref="A130:B130"/>
    <mergeCell ref="A131:B131"/>
    <mergeCell ref="A132:B132"/>
  </mergeCells>
  <conditionalFormatting sqref="F2:F3 F5:F67 F172:F187 F207:F211 F70:F91 F156:F157 F159 F191:F192 F194 F227:F65548 F105:F140">
    <cfRule type="cellIs" dxfId="95" priority="10" stopIfTrue="1" operator="between">
      <formula>0.009</formula>
      <formula>-0.009</formula>
    </cfRule>
  </conditionalFormatting>
  <conditionalFormatting sqref="F148:F150">
    <cfRule type="cellIs" dxfId="94" priority="9" stopIfTrue="1" operator="between">
      <formula>0.009</formula>
      <formula>-0.009</formula>
    </cfRule>
  </conditionalFormatting>
  <conditionalFormatting sqref="F141:F147">
    <cfRule type="cellIs" dxfId="93" priority="8" stopIfTrue="1" operator="between">
      <formula>0.009</formula>
      <formula>-0.009</formula>
    </cfRule>
  </conditionalFormatting>
  <conditionalFormatting sqref="F161:F162">
    <cfRule type="cellIs" dxfId="92" priority="7" stopIfTrue="1" operator="between">
      <formula>0.009</formula>
      <formula>-0.009</formula>
    </cfRule>
  </conditionalFormatting>
  <conditionalFormatting sqref="F163:F167 F169:F171">
    <cfRule type="cellIs" dxfId="91" priority="6" stopIfTrue="1" operator="between">
      <formula>0.009</formula>
      <formula>-0.009</formula>
    </cfRule>
  </conditionalFormatting>
  <conditionalFormatting sqref="F188:F190">
    <cfRule type="cellIs" dxfId="90" priority="5" stopIfTrue="1" operator="between">
      <formula>0.009</formula>
      <formula>-0.009</formula>
    </cfRule>
  </conditionalFormatting>
  <conditionalFormatting sqref="F196:F197">
    <cfRule type="cellIs" dxfId="89" priority="4" stopIfTrue="1" operator="between">
      <formula>0.009</formula>
      <formula>-0.009</formula>
    </cfRule>
  </conditionalFormatting>
  <conditionalFormatting sqref="F198:F202 F204:F206">
    <cfRule type="cellIs" dxfId="88" priority="3" stopIfTrue="1" operator="between">
      <formula>0.009</formula>
      <formula>-0.009</formula>
    </cfRule>
  </conditionalFormatting>
  <conditionalFormatting sqref="F212:F221">
    <cfRule type="cellIs" dxfId="87" priority="2" stopIfTrue="1" operator="between">
      <formula>0.009</formula>
      <formula>-0.009</formula>
    </cfRule>
  </conditionalFormatting>
  <conditionalFormatting sqref="F222:F226">
    <cfRule type="cellIs" dxfId="86" priority="1" stopIfTrue="1" operator="between">
      <formula>0.009</formula>
      <formula>-0.009</formula>
    </cfRule>
  </conditionalFormatting>
  <hyperlinks>
    <hyperlink ref="A143" r:id="rId1" xr:uid="{00000000-0004-0000-0100-000000000000}"/>
    <hyperlink ref="A146" r:id="rId2" xr:uid="{00000000-0004-0000-0100-000001000000}"/>
    <hyperlink ref="A149" r:id="rId3" xr:uid="{00000000-0004-0000-0100-000002000000}"/>
    <hyperlink ref="A152" r:id="rId4" xr:uid="{00000000-0004-0000-0100-000003000000}"/>
    <hyperlink ref="A190" r:id="rId5" xr:uid="{00000000-0004-0000-0100-000004000000}"/>
    <hyperlink ref="A226" r:id="rId6" xr:uid="{00000000-0004-0000-0100-000005000000}"/>
    <hyperlink ref="A153" r:id="rId7" xr:uid="{00000000-0004-0000-0100-000006000000}"/>
  </hyperlinks>
  <pageMargins left="0.7" right="0.7" top="0.75" bottom="0.75" header="0.3" footer="0.3"/>
  <pageSetup paperSize="9" orientation="portrait" r:id="rId8"/>
  <headerFooter>
    <oddFooter>&amp;LPUBLIC</oddFooter>
    <evenFooter>&amp;LPUBLIC</evenFooter>
    <firstFooter>&amp;LPUBLIC</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FILF</vt:lpstr>
      <vt:lpstr>FBPF</vt:lpstr>
      <vt:lpstr>FIONF</vt:lpstr>
      <vt:lpstr>FISF</vt:lpstr>
      <vt:lpstr>FIFRF</vt:lpstr>
      <vt:lpstr>FIGSF</vt:lpstr>
      <vt:lpstr>FICDF</vt:lpstr>
      <vt:lpstr>FIUBF</vt:lpstr>
      <vt:lpstr>FISTIP</vt:lpstr>
      <vt:lpstr>FILDF</vt:lpstr>
      <vt:lpstr>FIIOF</vt:lpstr>
      <vt:lpstr>FIDA</vt:lpstr>
      <vt:lpstr>FICRF</vt:lpstr>
      <vt:lpstr>FMPS6C</vt:lpstr>
      <vt:lpstr>FMPS5F</vt:lpstr>
      <vt:lpstr>FMPS5E</vt:lpstr>
      <vt:lpstr>FMPS5D</vt:lpstr>
      <vt:lpstr>FMPS5C</vt:lpstr>
      <vt:lpstr>FMPS5B</vt:lpstr>
      <vt:lpstr>FMPS5A</vt:lpstr>
      <vt:lpstr>FMPS4F</vt:lpstr>
      <vt:lpstr>FMPS4E</vt:lpstr>
      <vt:lpstr>FMPS4D</vt:lpstr>
      <vt:lpstr>FMPS4C</vt:lpstr>
      <vt:lpstr>FMPS4B</vt:lpstr>
      <vt:lpstr>FMPS4A</vt:lpstr>
      <vt:lpstr>FMPS3F</vt:lpstr>
      <vt:lpstr>FMPS3E</vt:lpstr>
      <vt:lpstr>FMPS3D</vt:lpstr>
      <vt:lpstr>FMPS3C</vt:lpstr>
      <vt:lpstr>FMPS3B</vt:lpstr>
      <vt:lpstr>FMPS3A</vt:lpstr>
      <vt:lpstr>FMPS2C</vt:lpstr>
      <vt:lpstr>FMPS2B</vt:lpstr>
      <vt:lpstr>FMPS2A</vt:lpstr>
      <vt:lpstr>FIPP</vt:lpstr>
      <vt:lpstr>FIDHY</vt:lpstr>
      <vt:lpstr>FIESF</vt:lpstr>
      <vt:lpstr>FIEHF</vt:lpstr>
      <vt:lpstr>TIVF</vt:lpstr>
      <vt:lpstr>TIEIF</vt:lpstr>
      <vt:lpstr>FITF</vt:lpstr>
      <vt:lpstr>FISCF</vt:lpstr>
      <vt:lpstr>FIPF</vt:lpstr>
      <vt:lpstr>FIOF</vt:lpstr>
      <vt:lpstr>FIFEF</vt:lpstr>
      <vt:lpstr>FIEF</vt:lpstr>
      <vt:lpstr>FIEAF</vt:lpstr>
      <vt:lpstr>FIBF</vt:lpstr>
      <vt:lpstr>FBIF</vt:lpstr>
      <vt:lpstr>FAEF</vt:lpstr>
      <vt:lpstr>FIIF-NSE</vt:lpstr>
      <vt:lpstr>FITX</vt:lpstr>
      <vt:lpstr>FIUS</vt:lpstr>
      <vt:lpstr>FEGF</vt:lpstr>
      <vt:lpstr>FIMAS</vt:lpstr>
      <vt:lpstr>FIFOF-50's+</vt:lpstr>
      <vt:lpstr>FIFOF-50's</vt:lpstr>
      <vt:lpstr>FIFOF-40's</vt:lpstr>
      <vt:lpstr>FIFOF-30's</vt:lpstr>
      <vt:lpstr>FIFOF-20's</vt:lpstr>
      <vt:lpstr>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ISIN as on 31 August 2020</dc:title>
  <dc:creator/>
  <cp:keywords>Monthly ISIN, Monthly SEBI Portfolio, ISIN Report, SEBI Portfolio, ISIN Level Portfolio, Monthly portfolio, Debt portfolio, Equity portfolio, Fixed income portfolio, ISIN portfolio, portfolio disclosure</cp:keywords>
  <dc:description>PUBLIC</dc:description>
  <cp:lastModifiedBy/>
  <dcterms:created xsi:type="dcterms:W3CDTF">2006-09-16T00:00:00Z</dcterms:created>
  <dcterms:modified xsi:type="dcterms:W3CDTF">2020-09-08T09:29:21Z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PUBLIC</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CLAPUBLIC</vt:lpwstr>
  </property>
</Properties>
</file>